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F930AD6F-6A78-4773-988B-81DA7D53D856}" xr6:coauthVersionLast="47" xr6:coauthVersionMax="47" xr10:uidLastSave="{00000000-0000-0000-0000-000000000000}"/>
  <bookViews>
    <workbookView xWindow="-41700" yWindow="-3870" windowWidth="40470" windowHeight="1522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7" i="2" l="1"/>
  <c r="AE18" i="2"/>
  <c r="AE19" i="2"/>
  <c r="AE20" i="2"/>
  <c r="AE21" i="2"/>
  <c r="AE22" i="2"/>
  <c r="AE23" i="2"/>
  <c r="AE24" i="2"/>
  <c r="AE25" i="2"/>
  <c r="AE26" i="2"/>
  <c r="AE27" i="2"/>
  <c r="AE16" i="2"/>
  <c r="AD17" i="2"/>
  <c r="AD18" i="2"/>
  <c r="AD19" i="2"/>
  <c r="AD20" i="2"/>
  <c r="AD21" i="2"/>
  <c r="AD22" i="2"/>
  <c r="AD23" i="2"/>
  <c r="AD24" i="2"/>
  <c r="AD25" i="2"/>
  <c r="AD26" i="2"/>
  <c r="AD27" i="2"/>
  <c r="AD16" i="2"/>
  <c r="X16" i="2"/>
  <c r="AC17" i="2"/>
  <c r="AC18" i="2"/>
  <c r="AC19" i="2"/>
  <c r="AC20" i="2"/>
  <c r="AC21" i="2"/>
  <c r="AC22" i="2"/>
  <c r="AC23" i="2"/>
  <c r="AC24" i="2"/>
  <c r="AC25" i="2"/>
  <c r="AC26" i="2"/>
  <c r="AC27" i="2"/>
  <c r="AC16" i="2"/>
  <c r="Y29" i="2"/>
  <c r="W17" i="2"/>
  <c r="W18" i="2"/>
  <c r="W19" i="2"/>
  <c r="W20" i="2"/>
  <c r="W21" i="2"/>
  <c r="W22" i="2"/>
  <c r="W23" i="2"/>
  <c r="W24" i="2"/>
  <c r="W25" i="2"/>
  <c r="W26" i="2"/>
  <c r="W27" i="2"/>
  <c r="W16" i="2"/>
  <c r="U29" i="2"/>
  <c r="AB17" i="2"/>
  <c r="AB18" i="2"/>
  <c r="AB19" i="2"/>
  <c r="AB20" i="2"/>
  <c r="AB21" i="2"/>
  <c r="AB22" i="2"/>
  <c r="AB23" i="2"/>
  <c r="AB24" i="2"/>
  <c r="AB25" i="2"/>
  <c r="AB26" i="2"/>
  <c r="AB27" i="2"/>
  <c r="AB16" i="2"/>
  <c r="Y27" i="2" a="1"/>
  <c r="Y27" i="2" s="1"/>
  <c r="Y26" i="2" a="1"/>
  <c r="Y26" i="2" s="1"/>
  <c r="Y25" i="2" a="1"/>
  <c r="Y25" i="2" s="1"/>
  <c r="Y24" i="2" a="1"/>
  <c r="Y24" i="2" s="1"/>
  <c r="Y23" i="2" a="1"/>
  <c r="Y23" i="2" s="1"/>
  <c r="Y22" i="2" a="1"/>
  <c r="Y22" i="2" s="1"/>
  <c r="Y21" i="2" a="1"/>
  <c r="Y21" i="2" s="1"/>
  <c r="Y20" i="2" a="1"/>
  <c r="Y20" i="2" s="1"/>
  <c r="Y19" i="2" a="1"/>
  <c r="Y19" i="2" s="1"/>
  <c r="Y18" i="2" a="1"/>
  <c r="Y18" i="2" s="1"/>
  <c r="Y17" i="2" a="1"/>
  <c r="Y17" i="2" s="1"/>
  <c r="Y16" i="2" a="1"/>
  <c r="Y16" i="2" s="1"/>
  <c r="AU14" i="2"/>
  <c r="AU15" i="2"/>
  <c r="AT20" i="2"/>
  <c r="X17" i="2" s="1"/>
  <c r="AT19" i="2"/>
  <c r="X25" i="2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AI19" i="2" a="1"/>
  <c r="AI19" i="2" s="1"/>
  <c r="AS18" i="2" s="1"/>
  <c r="AI15" i="2" a="1"/>
  <c r="AI15" i="2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6" i="1" a="1"/>
  <c r="T16" i="1" s="1"/>
  <c r="X21" i="2" l="1"/>
  <c r="X22" i="2"/>
  <c r="X26" i="2"/>
  <c r="X19" i="2"/>
  <c r="X18" i="2"/>
  <c r="X20" i="2"/>
  <c r="X27" i="2"/>
  <c r="X24" i="2"/>
  <c r="X23" i="2"/>
  <c r="AT13" i="2"/>
  <c r="V16" i="2"/>
  <c r="V27" i="2"/>
  <c r="V26" i="2"/>
  <c r="V25" i="2"/>
  <c r="V24" i="2"/>
  <c r="V23" i="2"/>
  <c r="V22" i="2"/>
  <c r="V21" i="2"/>
  <c r="V20" i="2"/>
  <c r="V19" i="2"/>
  <c r="V18" i="2"/>
  <c r="V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<sst xmlns="http://schemas.openxmlformats.org/spreadsheetml/2006/main" count="125" uniqueCount="77">
  <si>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</si>
  <si>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</si>
  <si>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</si>
  <si>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</si>
  <si>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</si>
  <si>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</si>
  <si>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</si>
  <si>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16/06/2025</t>
  </si>
  <si>
    <t>Time:</t>
  </si>
  <si>
    <t>3:05:23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</si>
  <si>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</si>
  <si>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</si>
  <si>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</si>
  <si>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</si>
  <si>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</si>
  <si>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</si>
  <si>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</si>
  <si>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</si>
  <si>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</si>
  <si>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</si>
  <si>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</si>
  <si>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</si>
  <si>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</si>
  <si>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</si>
  <si>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</si>
  <si>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</si>
  <si>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16/06/2025 3:05:23 PM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</si>
  <si>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</si>
  <si>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</si>
  <si>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</si>
  <si>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</si>
  <si>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</si>
  <si>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</si>
  <si>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</si>
  <si>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</si>
  <si>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</si>
  <si>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</si>
  <si>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</si>
  <si>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16/06/2025 3:05:38 PM</t>
  </si>
  <si>
    <t>Label: protein</t>
  </si>
  <si>
    <t>Temperature: 22.6 °C</t>
  </si>
  <si>
    <t>16/06/2025 3:05:51 PM</t>
  </si>
  <si>
    <t>Conc</t>
  </si>
  <si>
    <t>Protein</t>
  </si>
  <si>
    <t>77C.4.1</t>
  </si>
  <si>
    <t>77C.4.2</t>
  </si>
  <si>
    <t>77C.5.1</t>
  </si>
  <si>
    <t>77C.5.2</t>
  </si>
  <si>
    <t>77C.6.1</t>
  </si>
  <si>
    <t>77D.3.1</t>
  </si>
  <si>
    <t>77D.3.2</t>
  </si>
  <si>
    <t>77D.4.1</t>
  </si>
  <si>
    <t>77D.4.2</t>
  </si>
  <si>
    <t>77D.5.1</t>
  </si>
  <si>
    <t>77D.5.2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</si>
  <si>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</si>
  <si>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</si>
  <si>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</si>
  <si>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</si>
  <si>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</si>
  <si>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</si>
  <si>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</si>
  <si>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</si>
  <si>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</si>
  <si>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</si>
  <si>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</si>
  <si>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</si>
  <si>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</si>
  <si>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</si>
  <si>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77C.6.2</t>
  </si>
  <si>
    <t>TAG</t>
  </si>
  <si>
    <t>CONC</t>
  </si>
  <si>
    <t>ABS</t>
  </si>
  <si>
    <t xml:space="preserve"> </t>
  </si>
  <si>
    <t xml:space="preserve">SLOPE </t>
  </si>
  <si>
    <t>Intercept</t>
  </si>
  <si>
    <t xml:space="preserve">INTERCEPT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</si>
</sst>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9">
    <xf numFmtId="0" fontId="0" fillId="0" borderId="0" xfId="0"/>
    <xf numFmtId="0" fontId="0" fillId="0" borderId="0" xfId="0" quotePrefix="1"/>
    <xf numFmtId="0" fontId="1" fillId="9" borderId="0" xfId="0" applyFont="1" applyFill="1"/>
    <xf numFmtId="0" fontId="5" fillId="10" borderId="1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4" fillId="0" borderId="0" xfId="0" applyFont="1"/>
    <xf numFmtId="0" fontId="6" fillId="0" borderId="3" xfId="0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PROTEIN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Sheet2!$AH$19</c:f>
              <c:strCache>
                <c:ptCount val="1"/>
                <c:pt idx="0">
                  <c:v>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Sheet2!$AI$18:$AP$18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0.125</c:v>
                </c:pt>
                <c:pt idx="5">
                  <c:v>6.25E-2</c:v>
                </c:pt>
                <c:pt idx="6">
                  <c:v>3.125E-2</c:v>
                </c:pt>
                <c:pt idx="7">
                  <c:v>0</c:v>
                </c:pt>
              </c:numCache>
            </c:numRef>
          </c:xVal>
          <c:yVal>
            <c:numRef>
              <c:f>Sheet2!$AI$19:$AP$19</c:f>
              <c:numCache>
                <c:formatCode>General</c:formatCode>
                <c:ptCount val="8"/>
                <c:pt idx="0">
                  <c:v>0.49959999322891235</c:v>
                </c:pt>
                <c:pt idx="1">
                  <c:v>0.32010000944137573</c:v>
                </c:pt>
                <c:pt idx="2">
                  <c:v>0.21559999883174896</c:v>
                </c:pt>
                <c:pt idx="3">
                  <c:v>0.1437000036239624</c:v>
                </c:pt>
                <c:pt idx="4">
                  <c:v>0.1080000028014183</c:v>
                </c:pt>
                <c:pt idx="5">
                  <c:v>8.9800000190734863E-2</c:v>
                </c:pt>
                <c:pt idx="6">
                  <c:v>7.2400003671646118E-2</c:v>
                </c:pt>
                <c:pt idx="7">
                  <c:v>4.2800001800060272E-2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3-4772-89C4-591E4FA46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9856"/>
        <c:axId val="392329680"/>
      </c:scatterChart>
      <c:valAx>
        <c:axId val="20745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29680"/>
        <c:crosses val="autoZero"/>
        <c:crossBetween val="midCat"/>
      </c:valAx>
      <c:valAx>
        <c:axId val="3923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Sheet2!$AH$15</c:f>
              <c:strCache>
                <c:ptCount val="1"/>
                <c:pt idx="0">
                  <c:v>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Sheet2!$AI$14:$AR$14</c:f>
              <c:numCache>
                <c:formatCode>General</c:formatCode>
                <c:ptCount val="10"/>
                <c:pt idx="0">
                  <c:v>0.78125</c:v>
                </c:pt>
                <c:pt idx="1">
                  <c:v>0.390625</c:v>
                </c:pt>
                <c:pt idx="2">
                  <c:v>0.1953125</c:v>
                </c:pt>
                <c:pt idx="3">
                  <c:v>9.765625E-2</c:v>
                </c:pt>
                <c:pt idx="4">
                  <c:v>4.8828125E-2</c:v>
                </c:pt>
                <c:pt idx="5">
                  <c:v>2.44140625E-2</c:v>
                </c:pt>
                <c:pt idx="6">
                  <c:v>1.220703125E-2</c:v>
                </c:pt>
                <c:pt idx="7">
                  <c:v>6.103515625E-3</c:v>
                </c:pt>
                <c:pt idx="8">
                  <c:v>3.0517578130000002E-3</c:v>
                </c:pt>
                <c:pt idx="9">
                  <c:v>0</c:v>
                </c:pt>
              </c:numCache>
            </c:numRef>
          </c:xVal>
          <c:yVal>
            <c:numRef>
              <c:f>Sheet2!$AI$15:$AR$15</c:f>
              <c:numCache>
                <c:formatCode>General</c:formatCode>
                <c:ptCount val="10"/>
                <c:pt idx="0">
                  <c:v>0.76550000905990601</c:v>
                </c:pt>
                <c:pt idx="1">
                  <c:v>0.4050000011920929</c:v>
                </c:pt>
                <c:pt idx="2">
                  <c:v>0.26899999380111694</c:v>
                </c:pt>
                <c:pt idx="3">
                  <c:v>0.16580000519752502</c:v>
                </c:pt>
                <c:pt idx="4">
                  <c:v>0.11540000140666962</c:v>
                </c:pt>
                <c:pt idx="5">
                  <c:v>9.0199999511241913E-2</c:v>
                </c:pt>
                <c:pt idx="6">
                  <c:v>7.5199998915195465E-2</c:v>
                </c:pt>
                <c:pt idx="7">
                  <c:v>9.4700001180171967E-2</c:v>
                </c:pt>
                <c:pt idx="8">
                  <c:v>4.3699998408555984E-2</c:v>
                </c:pt>
                <c:pt idx="9">
                  <c:v>4.4500000774860382E-2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4-4ABD-8D5B-810CA5336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2272"/>
        <c:axId val="109182752"/>
      </c:scatterChart>
      <c:valAx>
        <c:axId val="10918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2752"/>
        <c:crosses val="autoZero"/>
        <c:crossBetween val="midCat"/>
      </c:valAx>
      <c:valAx>
        <c:axId val="1091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122011</xdr:colOff>
      <xdr:row>22</xdr:row>
      <xdr:rowOff>23585</xdr:rowOff>
    </xdr:from>
    <xdr:to>
      <xdr:col>46</xdr:col>
      <xdr:colOff>407761</xdr:colOff>
      <xdr:row>37</xdr:row>
      <xdr:rowOff>119742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CC5246-A665-8102-4BFE-3A999B856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176892</xdr:colOff>
      <xdr:row>21</xdr:row>
      <xdr:rowOff>135618</xdr:rowOff>
    </xdr:from>
    <xdr:to>
      <xdr:col>38</xdr:col>
      <xdr:colOff>258081</xdr:colOff>
      <xdr:row>37</xdr:row>
      <xdr:rowOff>48532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CE9C84-D0BE-9B98-1DB1-4619E019E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zoomScale="70" zoomScaleNormal="70" workbookViewId="0">
      <selection activeCell="R13" sqref="R13:AX29"/>
    </sheetView>
  </sheetViews>
  <sheetFormatPr defaultRowHeight="14.5" x14ac:dyDescent="0.35"/>
  <cols>
    <col min="19" max="19" width="13.6328125" bestFit="1" customWidth="1"/>
    <col min="23" max="23" width="13.36328125" bestFit="1" customWidth="1"/>
    <col min="24" max="24" width="10.36328125" customWidth="1"/>
    <col min="25" max="25" width="13.6328125" bestFit="1" customWidth="1"/>
    <col min="29" max="29" width="14.1796875" bestFit="1" customWidth="1"/>
    <col min="45" max="45" width="12.7265625" customWidth="1"/>
  </cols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  <c r="V9" s="8"/>
      <c r="W9" s="9"/>
      <c r="X9" s="9"/>
      <c r="Y9" s="9"/>
      <c r="Z9" s="9"/>
      <c r="AA9" s="9"/>
    </row>
    <row r="10" spans="1:50" x14ac:dyDescent="0.35">
      <c r="A10" t="s">
        <v>12</v>
      </c>
      <c r="E10" t="s">
        <v>13</v>
      </c>
      <c r="V10" s="8"/>
      <c r="W10" s="9"/>
      <c r="X10" s="10"/>
      <c r="Y10" s="11"/>
      <c r="Z10" s="9"/>
      <c r="AA10" s="9"/>
    </row>
    <row r="11" spans="1:50" x14ac:dyDescent="0.35">
      <c r="A11" t="s">
        <v>14</v>
      </c>
      <c r="E11" t="s">
        <v>15</v>
      </c>
      <c r="P11" s="8"/>
      <c r="Q11" s="8"/>
      <c r="R11" s="8"/>
      <c r="S11" s="8"/>
      <c r="T11" s="8"/>
      <c r="U11" s="8"/>
      <c r="V11" s="8"/>
      <c r="W11" s="9"/>
      <c r="X11" s="12"/>
      <c r="Y11" s="13"/>
      <c r="Z11" s="9"/>
      <c r="AA11" s="9"/>
    </row>
    <row r="12" spans="1:50" x14ac:dyDescent="0.35">
      <c r="A12" t="s">
        <v>16</v>
      </c>
      <c r="P12" s="8"/>
      <c r="Q12" s="8"/>
      <c r="R12" s="15"/>
      <c r="S12" s="15"/>
      <c r="T12" s="16"/>
      <c r="U12" s="16"/>
      <c r="V12" s="8"/>
      <c r="W12" s="9"/>
      <c r="X12" s="12"/>
      <c r="Y12" s="13"/>
      <c r="Z12" s="9"/>
      <c r="AA12" s="9"/>
      <c r="AQ12" s="18"/>
    </row>
    <row r="13" spans="1:50" ht="15" thickBot="1" x14ac:dyDescent="0.4">
      <c r="P13" s="8"/>
      <c r="Q13" s="8"/>
      <c r="R13" s="15"/>
      <c r="S13" s="15"/>
      <c r="T13" s="17"/>
      <c r="U13" s="8"/>
      <c r="V13" s="8"/>
      <c r="W13" s="9"/>
      <c r="X13" s="12"/>
      <c r="Y13" s="13"/>
      <c r="Z13" s="9"/>
      <c r="AA13" s="9"/>
      <c r="AH13" t="s">
        <v>70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0.8969x + 0.0670   (R² = 0.9941)</v>
      </c>
      <c r="AX13" t="s">
        <v>73</v>
      </c>
    </row>
    <row r="14" spans="1:50" ht="15" thickBot="1" x14ac:dyDescent="0.4">
      <c r="P14" s="8"/>
      <c r="Q14" s="8"/>
      <c r="R14" s="15"/>
      <c r="S14" s="15"/>
      <c r="T14" s="17"/>
      <c r="U14" s="8"/>
      <c r="V14" s="8"/>
      <c r="W14" s="9"/>
      <c r="X14" s="12"/>
      <c r="Y14" s="13"/>
      <c r="Z14" s="9"/>
      <c r="AA14" s="9"/>
      <c r="AH14" t="s">
        <v>71</v>
      </c>
      <c r="AI14" s="3">
        <v>0.78125</v>
      </c>
      <c r="AJ14" s="4">
        <v>0.390625</v>
      </c>
      <c r="AK14" s="4">
        <v>0.1953125</v>
      </c>
      <c r="AL14" s="4">
        <v>9.765625E-2</v>
      </c>
      <c r="AM14" s="4">
        <v>4.8828125E-2</v>
      </c>
      <c r="AN14" s="4">
        <v>2.44140625E-2</v>
      </c>
      <c r="AO14" s="4">
        <v>1.220703125E-2</v>
      </c>
      <c r="AP14" s="4">
        <v>6.103515625E-3</v>
      </c>
      <c r="AQ14" s="4">
        <v>3.0517578130000002E-3</v>
      </c>
      <c r="AR14" s="5">
        <v>0</v>
      </c>
      <c r="AT14" t="s">
        <v>74</v>
      </c>
      <c r="AU14">
        <f>SLOPE(_xlfn.ANCHORARRAY(AI15),AI14:AR14)</f>
        <v>0.89692766785823408</v>
      </c>
    </row>
    <row r="15" spans="1:50" x14ac:dyDescent="0.35">
      <c r="A15" t="s">
        <v>17</v>
      </c>
      <c r="P15" s="8"/>
      <c r="Q15" s="8"/>
      <c r="R15" t="s">
        <v>55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H15" t="s">
        <v>72</v>
      </c>
      <c r="AI15" cm="1">
        <f t="array" ref="AI15:AR15">B30:K30</f>
        <v>0.76550000905990601</v>
      </c>
      <c r="AJ15">
        <v>0.4050000011920929</v>
      </c>
      <c r="AK15">
        <v>0.26899999380111694</v>
      </c>
      <c r="AL15">
        <v>0.16580000519752502</v>
      </c>
      <c r="AM15">
        <v>0.11540000140666962</v>
      </c>
      <c r="AN15">
        <v>9.0199999511241913E-2</v>
      </c>
      <c r="AO15">
        <v>7.5199998915195465E-2</v>
      </c>
      <c r="AP15">
        <v>9.4700001180171967E-2</v>
      </c>
      <c r="AQ15">
        <v>4.3699998408555984E-2</v>
      </c>
      <c r="AR15">
        <v>4.4500000774860382E-2</v>
      </c>
      <c r="AT15" t="s">
        <v>75</v>
      </c>
      <c r="AU15">
        <f>INTERCEPT(_xlfn.ANCHORARRAY(AI15),AI14:AR14)</f>
        <v>6.7028773443603057E-2</v>
      </c>
    </row>
    <row r="16" spans="1:50" x14ac:dyDescent="0.35">
      <c r="A16" t="s">
        <v>18</v>
      </c>
      <c r="E16" t="s">
        <v>19</v>
      </c>
      <c r="P16" s="8"/>
      <c r="Q16" s="8"/>
      <c r="R16" t="s">
        <v>44</v>
      </c>
      <c r="S16" s="15" cm="1">
        <f t="array" ref="S16:U16">B50:D50</f>
        <v>4.3299999088048935E-2</v>
      </c>
      <c r="T16" s="17">
        <v>9.2200003564357758E-2</v>
      </c>
      <c r="U16" s="8">
        <v>9.1600000858306885E-2</v>
      </c>
      <c r="V16" s="8">
        <f>AVERAGE(T16:U16)</f>
        <v>9.1900002211332321E-2</v>
      </c>
      <c r="W16" s="9">
        <f>V16-$U$29</f>
        <v>4.8208335414528847E-2</v>
      </c>
      <c r="X16" s="12">
        <f>(V16 -$AT$20)/$AT$19</f>
        <v>6.8473195104311949E-2</v>
      </c>
      <c r="Y16" s="13" cm="1">
        <f t="array" ref="Y16:AA16">B24:D24</f>
        <v>4.3800000101327896E-2</v>
      </c>
      <c r="Z16" s="9">
        <v>0.11180000007152557</v>
      </c>
      <c r="AA16" s="9">
        <v>0.11150000244379044</v>
      </c>
      <c r="AB16">
        <f>AVERAGE(Z16:AA16)</f>
        <v>0.111650001257658</v>
      </c>
      <c r="AC16">
        <f>AB16-$Y$29</f>
        <v>6.8441667904456466E-2</v>
      </c>
      <c r="AD16">
        <f>(AB16-$AU$15)/$AU$14</f>
        <v>4.9748970193555959E-2</v>
      </c>
      <c r="AE16">
        <f>AD16/X16</f>
        <v>0.72654664526415724</v>
      </c>
    </row>
    <row r="17" spans="1:46" x14ac:dyDescent="0.35">
      <c r="A17" t="s">
        <v>20</v>
      </c>
      <c r="E17">
        <v>540</v>
      </c>
      <c r="F17" t="s">
        <v>21</v>
      </c>
      <c r="P17" s="8"/>
      <c r="Q17" s="8"/>
      <c r="R17" t="s">
        <v>45</v>
      </c>
      <c r="S17" s="15" cm="1">
        <f t="array" ref="S17:U17">E50:G50</f>
        <v>4.2100001126527786E-2</v>
      </c>
      <c r="T17" s="17">
        <v>7.4199996888637543E-2</v>
      </c>
      <c r="U17" s="8">
        <v>7.5999997556209564E-2</v>
      </c>
      <c r="V17" s="8">
        <f t="shared" ref="V17:V27" si="0">AVERAGE(T17:U17)</f>
        <v>7.5099997222423553E-2</v>
      </c>
      <c r="W17" s="9">
        <f t="shared" ref="W17:W27" si="1">V17-$U$29</f>
        <v>3.1408330425620079E-2</v>
      </c>
      <c r="X17" s="12">
        <f t="shared" ref="X17:X27" si="2">(V17 -$AT$20)/$AT$19</f>
        <v>-7.4678989182556535E-3</v>
      </c>
      <c r="Y17" s="13" cm="1">
        <f t="array" ref="Y17:AA17">E24:G24</f>
        <v>3.9099998772144318E-2</v>
      </c>
      <c r="Z17" s="9">
        <v>0.10760000348091125</v>
      </c>
      <c r="AA17" s="9">
        <v>0.11010000109672546</v>
      </c>
      <c r="AB17">
        <f t="shared" ref="AB17:AB27" si="3">AVERAGE(Z17:AA17)</f>
        <v>0.10885000228881836</v>
      </c>
      <c r="AC17">
        <f t="shared" ref="AC17:AC27" si="4">AB17-$Y$29</f>
        <v>6.564166893561682E-2</v>
      </c>
      <c r="AD17">
        <f t="shared" ref="AD17:AD27" si="5">(AB17-$AU$15)/$AU$14</f>
        <v>4.6627203445602096E-2</v>
      </c>
      <c r="AE17">
        <f t="shared" ref="AE17:AE27" si="6">AD17/X17</f>
        <v>-6.2436843288839325</v>
      </c>
      <c r="AH17" t="s">
        <v>43</v>
      </c>
    </row>
    <row r="18" spans="1:46" ht="15" thickBot="1" x14ac:dyDescent="0.4">
      <c r="A18" t="s">
        <v>22</v>
      </c>
      <c r="E18">
        <v>30</v>
      </c>
      <c r="P18" s="8"/>
      <c r="Q18" s="8"/>
      <c r="R18" t="s">
        <v>46</v>
      </c>
      <c r="S18" s="15" cm="1">
        <f t="array" ref="S18:U18">H50:J50</f>
        <v>4.1999999433755875E-2</v>
      </c>
      <c r="T18" s="17">
        <v>9.0999998152256012E-2</v>
      </c>
      <c r="U18" s="8">
        <v>9.0999998152256012E-2</v>
      </c>
      <c r="V18" s="8">
        <f t="shared" si="0"/>
        <v>9.0999998152256012E-2</v>
      </c>
      <c r="W18" s="9">
        <f t="shared" si="1"/>
        <v>4.7308331355452538E-2</v>
      </c>
      <c r="X18" s="12">
        <f t="shared" si="2"/>
        <v>6.4404905070104893E-2</v>
      </c>
      <c r="Y18" s="13" cm="1">
        <f t="array" ref="Y18:AA18">H24:J24</f>
        <v>4.3200001120567322E-2</v>
      </c>
      <c r="Z18" s="9">
        <v>0.11159999668598175</v>
      </c>
      <c r="AA18" s="9">
        <v>0.10270000249147415</v>
      </c>
      <c r="AB18">
        <f t="shared" si="3"/>
        <v>0.10714999958872795</v>
      </c>
      <c r="AC18">
        <f t="shared" si="4"/>
        <v>6.3941666235526412E-2</v>
      </c>
      <c r="AD18">
        <f t="shared" si="5"/>
        <v>4.4731841354531995E-2</v>
      </c>
      <c r="AE18">
        <f t="shared" si="6"/>
        <v>0.69454090966893411</v>
      </c>
      <c r="AH18" t="s">
        <v>42</v>
      </c>
      <c r="AI18" s="4">
        <v>2</v>
      </c>
      <c r="AJ18" s="4">
        <v>1</v>
      </c>
      <c r="AK18" s="4">
        <v>0.5</v>
      </c>
      <c r="AL18" s="4">
        <v>0.25</v>
      </c>
      <c r="AM18" s="4">
        <v>0.125</v>
      </c>
      <c r="AN18" s="4">
        <v>6.25E-2</v>
      </c>
      <c r="AO18" s="4">
        <v>3.125E-2</v>
      </c>
      <c r="AP18" s="7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0.2212x + 0.0768   (R² = 0.9815)</v>
      </c>
    </row>
    <row r="19" spans="1:46" x14ac:dyDescent="0.35">
      <c r="A19" t="s">
        <v>23</v>
      </c>
      <c r="E19">
        <v>0</v>
      </c>
      <c r="F19" t="s">
        <v>24</v>
      </c>
      <c r="P19" s="8"/>
      <c r="Q19" s="8"/>
      <c r="R19" t="s">
        <v>47</v>
      </c>
      <c r="S19" s="15" cm="1">
        <f t="array" ref="S19:U19">K50:M50</f>
        <v>4.2700000107288361E-2</v>
      </c>
      <c r="T19" s="17">
        <v>8.0899998545646667E-2</v>
      </c>
      <c r="U19" s="8">
        <v>8.150000125169754E-2</v>
      </c>
      <c r="V19" s="8">
        <f t="shared" si="0"/>
        <v>8.1199999898672104E-2</v>
      </c>
      <c r="W19" s="9">
        <f t="shared" si="1"/>
        <v>3.7508333101868629E-2</v>
      </c>
      <c r="X19" s="12">
        <f t="shared" si="2"/>
        <v>2.0105954606236348E-2</v>
      </c>
      <c r="Y19" s="11" cm="1">
        <f t="array" ref="Y19:AA19">K24:M24</f>
        <v>4.0399998426437378E-2</v>
      </c>
      <c r="Z19" s="14">
        <v>9.4599999487400055E-2</v>
      </c>
      <c r="AA19" s="9">
        <v>0.10000000149011612</v>
      </c>
      <c r="AB19">
        <f t="shared" si="3"/>
        <v>9.7300000488758087E-2</v>
      </c>
      <c r="AC19">
        <f t="shared" si="4"/>
        <v>5.4091667135556541E-2</v>
      </c>
      <c r="AD19">
        <f t="shared" si="5"/>
        <v>3.3749908861033837E-2</v>
      </c>
      <c r="AE19">
        <f t="shared" si="6"/>
        <v>1.678602658864329</v>
      </c>
      <c r="AH19" t="s">
        <v>72</v>
      </c>
      <c r="AI19" cm="1">
        <f t="array" ref="AI19:AP19">B56:I56</f>
        <v>0.49959999322891235</v>
      </c>
      <c r="AJ19">
        <v>0.32010000944137573</v>
      </c>
      <c r="AK19">
        <v>0.21559999883174896</v>
      </c>
      <c r="AL19">
        <v>0.1437000036239624</v>
      </c>
      <c r="AM19">
        <v>0.1080000028014183</v>
      </c>
      <c r="AN19">
        <v>8.9800000190734863E-2</v>
      </c>
      <c r="AO19">
        <v>7.2400003671646118E-2</v>
      </c>
      <c r="AP19">
        <v>4.2800001800060272E-2</v>
      </c>
      <c r="AS19" t="s">
        <v>74</v>
      </c>
      <c r="AT19">
        <f>SLOPE(_xlfn.ANCHORARRAY(AI19),AI18:AP18)</f>
        <v>0.22122416334845357</v>
      </c>
    </row>
    <row r="20" spans="1:46" x14ac:dyDescent="0.35">
      <c r="A20" t="s">
        <v>25</v>
      </c>
      <c r="B20" s="1" t="s">
        <v>26</v>
      </c>
      <c r="P20" s="8"/>
      <c r="Q20" s="8"/>
      <c r="R20" t="s">
        <v>48</v>
      </c>
      <c r="S20" s="8" cm="1">
        <f t="array" ref="S20:U20">B52:D52</f>
        <v>4.9300000071525574E-2</v>
      </c>
      <c r="T20" s="8">
        <v>7.3700003325939178E-2</v>
      </c>
      <c r="U20" s="8">
        <v>8.35999995470047E-2</v>
      </c>
      <c r="V20" s="8">
        <f t="shared" si="0"/>
        <v>7.8650001436471939E-2</v>
      </c>
      <c r="W20" s="9">
        <f t="shared" si="1"/>
        <v>3.4958334639668465E-2</v>
      </c>
      <c r="X20" s="12">
        <f t="shared" si="2"/>
        <v>8.5791917806781678E-3</v>
      </c>
      <c r="Y20" s="9" cm="1">
        <f t="array" ref="Y20:AA20">B26:D26</f>
        <v>4.6599999070167542E-2</v>
      </c>
      <c r="Z20" s="9">
        <v>0.11010000109672546</v>
      </c>
      <c r="AA20" s="9">
        <v>0.11490000039339066</v>
      </c>
      <c r="AB20">
        <f t="shared" si="3"/>
        <v>0.11250000074505806</v>
      </c>
      <c r="AC20">
        <f t="shared" si="4"/>
        <v>6.9291667391856521E-2</v>
      </c>
      <c r="AD20">
        <f t="shared" si="5"/>
        <v>5.0696649162396072E-2</v>
      </c>
      <c r="AE20">
        <f t="shared" si="6"/>
        <v>5.909257009101224</v>
      </c>
      <c r="AS20" t="s">
        <v>76</v>
      </c>
      <c r="AT20">
        <f>INTERCEPT(_xlfn.ANCHORARRAY(AI19),AI18:AP18)</f>
        <v>7.6752076912585482E-2</v>
      </c>
    </row>
    <row r="21" spans="1:46" x14ac:dyDescent="0.35">
      <c r="R21" t="s">
        <v>69</v>
      </c>
      <c r="S21" cm="1">
        <f t="array" ref="S21:U21">E52:G52</f>
        <v>4.309999942779541E-2</v>
      </c>
      <c r="T21">
        <v>5.7700000703334808E-2</v>
      </c>
      <c r="U21">
        <v>5.7900000363588333E-2</v>
      </c>
      <c r="V21" s="8">
        <f t="shared" si="0"/>
        <v>5.7800000533461571E-2</v>
      </c>
      <c r="W21" s="9">
        <f t="shared" si="1"/>
        <v>1.4108333736658096E-2</v>
      </c>
      <c r="X21" s="12">
        <f t="shared" si="2"/>
        <v>-8.5669106359200942E-2</v>
      </c>
      <c r="Y21" s="9" cm="1">
        <f t="array" ref="Y21:AA21">E26:G26</f>
        <v>4.3800000101327896E-2</v>
      </c>
      <c r="Z21" s="9">
        <v>7.3100000619888306E-2</v>
      </c>
      <c r="AA21" s="9">
        <v>6.6100001335144043E-2</v>
      </c>
      <c r="AB21">
        <f t="shared" si="3"/>
        <v>6.9600000977516174E-2</v>
      </c>
      <c r="AC21">
        <f t="shared" si="4"/>
        <v>2.6391667624314628E-2</v>
      </c>
      <c r="AD21">
        <f t="shared" si="5"/>
        <v>2.8667055617237563E-3</v>
      </c>
      <c r="AE21">
        <f t="shared" si="6"/>
        <v>-3.3462536071101077E-2</v>
      </c>
    </row>
    <row r="22" spans="1:46" x14ac:dyDescent="0.35">
      <c r="B22" t="s">
        <v>27</v>
      </c>
      <c r="R22" t="s">
        <v>49</v>
      </c>
      <c r="S22" cm="1">
        <f t="array" ref="S22:U22">H52:J52</f>
        <v>4.3900001794099808E-2</v>
      </c>
      <c r="T22">
        <v>8.1399999558925629E-2</v>
      </c>
      <c r="U22">
        <v>8.529999852180481E-2</v>
      </c>
      <c r="V22" s="8">
        <f t="shared" si="0"/>
        <v>8.3349999040365219E-2</v>
      </c>
      <c r="W22" s="9">
        <f t="shared" si="1"/>
        <v>3.9658332243561745E-2</v>
      </c>
      <c r="X22" s="12">
        <f t="shared" si="2"/>
        <v>2.9824599753993639E-2</v>
      </c>
      <c r="Y22" s="9" cm="1">
        <f t="array" ref="Y22:AA22">H26:J26</f>
        <v>4.6000000089406967E-2</v>
      </c>
      <c r="Z22" s="9">
        <v>0.11569999903440475</v>
      </c>
      <c r="AA22" s="9">
        <v>0.11110000312328339</v>
      </c>
      <c r="AB22">
        <f t="shared" si="3"/>
        <v>0.11340000107884407</v>
      </c>
      <c r="AC22">
        <f t="shared" si="4"/>
        <v>7.0191667725642531E-2</v>
      </c>
      <c r="AD22">
        <f t="shared" si="5"/>
        <v>5.1700074930200859E-2</v>
      </c>
      <c r="AE22">
        <f t="shared" si="6"/>
        <v>1.7334708715840521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50</v>
      </c>
      <c r="S23" cm="1">
        <f t="array" ref="S23:U23">K52:M52</f>
        <v>4.6500001102685928E-2</v>
      </c>
      <c r="T23">
        <v>9.3800000846385956E-2</v>
      </c>
      <c r="U23">
        <v>9.4800002872943878E-2</v>
      </c>
      <c r="V23" s="8">
        <f t="shared" si="0"/>
        <v>9.4300001859664917E-2</v>
      </c>
      <c r="W23" s="9">
        <f t="shared" si="1"/>
        <v>5.0608335062861443E-2</v>
      </c>
      <c r="X23" s="12">
        <f t="shared" si="2"/>
        <v>7.932191801055398E-2</v>
      </c>
      <c r="Y23" cm="1">
        <f t="array" ref="Y23:AA23">K26:M26</f>
        <v>4.830000177025795E-2</v>
      </c>
      <c r="Z23">
        <v>0.17350000143051147</v>
      </c>
      <c r="AA23">
        <v>0.18310000002384186</v>
      </c>
      <c r="AB23">
        <f t="shared" si="3"/>
        <v>0.17830000072717667</v>
      </c>
      <c r="AC23">
        <f t="shared" si="4"/>
        <v>0.13509166737397513</v>
      </c>
      <c r="AD23">
        <f t="shared" si="5"/>
        <v>0.12405819473634616</v>
      </c>
      <c r="AE23">
        <f t="shared" si="6"/>
        <v>1.5639837997845678</v>
      </c>
    </row>
    <row r="24" spans="1:46" x14ac:dyDescent="0.35">
      <c r="A24" s="2" t="s">
        <v>29</v>
      </c>
      <c r="B24">
        <v>4.3800000101327896E-2</v>
      </c>
      <c r="C24">
        <v>0.11180000007152557</v>
      </c>
      <c r="D24">
        <v>0.11150000244379044</v>
      </c>
      <c r="E24">
        <v>3.9099998772144318E-2</v>
      </c>
      <c r="F24">
        <v>0.10760000348091125</v>
      </c>
      <c r="G24">
        <v>0.11010000109672546</v>
      </c>
      <c r="H24">
        <v>4.3200001120567322E-2</v>
      </c>
      <c r="I24">
        <v>0.11159999668598175</v>
      </c>
      <c r="J24">
        <v>0.10270000249147415</v>
      </c>
      <c r="K24">
        <v>4.0399998426437378E-2</v>
      </c>
      <c r="L24">
        <v>9.4599999487400055E-2</v>
      </c>
      <c r="M24">
        <v>0.10000000149011612</v>
      </c>
      <c r="R24" t="s">
        <v>51</v>
      </c>
      <c r="S24" cm="1">
        <f t="array" ref="S24:U24">B54:D54</f>
        <v>4.3200001120567322E-2</v>
      </c>
      <c r="T24">
        <v>7.2499997913837433E-2</v>
      </c>
      <c r="U24">
        <v>8.3400003612041473E-2</v>
      </c>
      <c r="V24" s="8">
        <f t="shared" si="0"/>
        <v>7.7950000762939453E-2</v>
      </c>
      <c r="W24" s="9">
        <f t="shared" si="1"/>
        <v>3.4258333966135979E-2</v>
      </c>
      <c r="X24" s="12">
        <f t="shared" si="2"/>
        <v>5.4149774248082611E-3</v>
      </c>
      <c r="Y24" cm="1">
        <f t="array" ref="Y24:AA24">B28:D28</f>
        <v>4.1000001132488251E-2</v>
      </c>
      <c r="Z24">
        <v>0.12680000066757202</v>
      </c>
      <c r="AA24">
        <v>0.1542000025510788</v>
      </c>
      <c r="AB24">
        <f t="shared" si="3"/>
        <v>0.14050000160932541</v>
      </c>
      <c r="AC24">
        <f t="shared" si="4"/>
        <v>9.729166825612387E-2</v>
      </c>
      <c r="AD24">
        <f t="shared" si="5"/>
        <v>8.1914329102104375E-2</v>
      </c>
      <c r="AE24">
        <f t="shared" si="6"/>
        <v>15.127362992654559</v>
      </c>
    </row>
    <row r="25" spans="1:46" x14ac:dyDescent="0.35">
      <c r="A25" s="2" t="s">
        <v>30</v>
      </c>
      <c r="B25">
        <v>4.2300000786781311E-2</v>
      </c>
      <c r="C25">
        <v>8.2800000905990601E-2</v>
      </c>
      <c r="D25">
        <v>8.0399997532367706E-2</v>
      </c>
      <c r="E25">
        <v>4.1200000792741776E-2</v>
      </c>
      <c r="F25">
        <v>6.5999999642372131E-2</v>
      </c>
      <c r="G25">
        <v>6.6100001335144043E-2</v>
      </c>
      <c r="H25">
        <v>4.1700001806020737E-2</v>
      </c>
      <c r="I25">
        <v>8.0499999225139618E-2</v>
      </c>
      <c r="J25">
        <v>8.020000159740448E-2</v>
      </c>
      <c r="K25">
        <v>4.2199999094009399E-2</v>
      </c>
      <c r="L25">
        <v>7.2200000286102295E-2</v>
      </c>
      <c r="M25">
        <v>7.2700001299381256E-2</v>
      </c>
      <c r="R25" t="s">
        <v>52</v>
      </c>
      <c r="S25" cm="1">
        <f t="array" ref="S25:U25">E54:G54</f>
        <v>4.2599998414516449E-2</v>
      </c>
      <c r="T25">
        <v>8.2900002598762512E-2</v>
      </c>
      <c r="U25">
        <v>0.59899997711181641</v>
      </c>
      <c r="V25" s="8">
        <f t="shared" si="0"/>
        <v>0.34094998985528946</v>
      </c>
      <c r="W25" s="9">
        <f t="shared" si="1"/>
        <v>0.29725832305848598</v>
      </c>
      <c r="X25" s="12">
        <f t="shared" si="2"/>
        <v>1.1942543207929859</v>
      </c>
      <c r="Y25" cm="1">
        <f t="array" ref="Y25:AA25">E28:G28</f>
        <v>4.1499998420476913E-2</v>
      </c>
      <c r="Z25">
        <v>0.11980000138282776</v>
      </c>
      <c r="AA25">
        <v>0.13130000233650208</v>
      </c>
      <c r="AB25">
        <f t="shared" si="3"/>
        <v>0.12555000185966492</v>
      </c>
      <c r="AC25">
        <f t="shared" si="4"/>
        <v>8.2341668506463378E-2</v>
      </c>
      <c r="AD25">
        <f t="shared" si="5"/>
        <v>6.5246318642175685E-2</v>
      </c>
      <c r="AE25">
        <f t="shared" si="6"/>
        <v>5.4633521107005145E-2</v>
      </c>
    </row>
    <row r="26" spans="1:46" x14ac:dyDescent="0.35">
      <c r="A26" s="2" t="s">
        <v>31</v>
      </c>
      <c r="B26">
        <v>4.6599999070167542E-2</v>
      </c>
      <c r="C26">
        <v>0.11010000109672546</v>
      </c>
      <c r="D26">
        <v>0.11490000039339066</v>
      </c>
      <c r="E26">
        <v>4.3800000101327896E-2</v>
      </c>
      <c r="F26">
        <v>7.3100000619888306E-2</v>
      </c>
      <c r="G26">
        <v>6.6100001335144043E-2</v>
      </c>
      <c r="H26">
        <v>4.6000000089406967E-2</v>
      </c>
      <c r="I26">
        <v>0.11569999903440475</v>
      </c>
      <c r="J26">
        <v>0.11110000312328339</v>
      </c>
      <c r="K26">
        <v>4.830000177025795E-2</v>
      </c>
      <c r="L26">
        <v>0.17350000143051147</v>
      </c>
      <c r="M26">
        <v>0.18310000002384186</v>
      </c>
      <c r="R26" t="s">
        <v>53</v>
      </c>
      <c r="S26" cm="1">
        <f t="array" ref="S26:U26">H54:J54</f>
        <v>4.2700000107288361E-2</v>
      </c>
      <c r="T26">
        <v>9.0199999511241913E-2</v>
      </c>
      <c r="U26">
        <v>9.0700000524520874E-2</v>
      </c>
      <c r="V26" s="8">
        <f t="shared" si="0"/>
        <v>9.0450000017881393E-2</v>
      </c>
      <c r="W26" s="9">
        <f t="shared" si="1"/>
        <v>4.6758333221077919E-2</v>
      </c>
      <c r="X26" s="12">
        <f t="shared" si="2"/>
        <v>6.1918747472987853E-2</v>
      </c>
      <c r="Y26" cm="1">
        <f t="array" ref="Y26:AA26">H28:J28</f>
        <v>4.2100001126527786E-2</v>
      </c>
      <c r="Z26">
        <v>0.10199999809265137</v>
      </c>
      <c r="AA26">
        <v>0.11299999803304672</v>
      </c>
      <c r="AB26">
        <f t="shared" si="3"/>
        <v>0.10749999806284904</v>
      </c>
      <c r="AC26">
        <f t="shared" si="4"/>
        <v>6.4291664709647506E-2</v>
      </c>
      <c r="AD26">
        <f t="shared" si="5"/>
        <v>4.5122060640505023E-2</v>
      </c>
      <c r="AE26">
        <f t="shared" si="6"/>
        <v>0.72873019048373988</v>
      </c>
    </row>
    <row r="27" spans="1:46" x14ac:dyDescent="0.35">
      <c r="A27" s="2" t="s">
        <v>32</v>
      </c>
      <c r="B27">
        <v>4.8500001430511475E-2</v>
      </c>
      <c r="C27">
        <v>6.6399998962879181E-2</v>
      </c>
      <c r="D27">
        <v>7.3499999940395355E-2</v>
      </c>
      <c r="E27">
        <v>4.2599998414516449E-2</v>
      </c>
      <c r="F27">
        <v>5.0099998712539673E-2</v>
      </c>
      <c r="G27">
        <v>5.0599999725818634E-2</v>
      </c>
      <c r="H27">
        <v>4.3000001460313797E-2</v>
      </c>
      <c r="I27">
        <v>7.2700001299381256E-2</v>
      </c>
      <c r="J27">
        <v>7.5699999928474426E-2</v>
      </c>
      <c r="K27">
        <v>4.6000000089406967E-2</v>
      </c>
      <c r="L27">
        <v>8.4399998188018799E-2</v>
      </c>
      <c r="M27">
        <v>8.4200002253055573E-2</v>
      </c>
      <c r="R27" t="s">
        <v>54</v>
      </c>
      <c r="S27" cm="1">
        <f t="array" ref="S27:U27">K54:M54</f>
        <v>4.2899999767541885E-2</v>
      </c>
      <c r="T27">
        <v>8.6499996483325958E-2</v>
      </c>
      <c r="U27">
        <v>9.0700000524520874E-2</v>
      </c>
      <c r="V27" s="8">
        <f t="shared" si="0"/>
        <v>8.8599998503923416E-2</v>
      </c>
      <c r="W27" s="9">
        <f t="shared" si="1"/>
        <v>4.4908331707119942E-2</v>
      </c>
      <c r="X27" s="12">
        <f t="shared" si="2"/>
        <v>5.3556182163862869E-2</v>
      </c>
      <c r="Y27" cm="1">
        <f t="array" ref="Y27:AA27">K28:M28</f>
        <v>4.2700000107288361E-2</v>
      </c>
      <c r="Z27">
        <v>0.12590000033378601</v>
      </c>
      <c r="AA27">
        <v>9.1600000858306885E-2</v>
      </c>
      <c r="AB27">
        <f t="shared" si="3"/>
        <v>0.10875000059604645</v>
      </c>
      <c r="AC27">
        <f t="shared" si="4"/>
        <v>6.5541667242844909E-2</v>
      </c>
      <c r="AD27">
        <f t="shared" si="5"/>
        <v>4.6515709847672726E-2</v>
      </c>
      <c r="AE27">
        <f t="shared" si="6"/>
        <v>0.86854043675763137</v>
      </c>
    </row>
    <row r="28" spans="1:46" x14ac:dyDescent="0.35">
      <c r="A28" s="2" t="s">
        <v>33</v>
      </c>
      <c r="B28">
        <v>4.1000001132488251E-2</v>
      </c>
      <c r="C28">
        <v>0.12680000066757202</v>
      </c>
      <c r="D28">
        <v>0.1542000025510788</v>
      </c>
      <c r="E28">
        <v>4.1499998420476913E-2</v>
      </c>
      <c r="F28">
        <v>0.11980000138282776</v>
      </c>
      <c r="G28">
        <v>0.13130000233650208</v>
      </c>
      <c r="H28">
        <v>4.2100001126527786E-2</v>
      </c>
      <c r="I28">
        <v>0.10199999809265137</v>
      </c>
      <c r="J28">
        <v>0.11299999803304672</v>
      </c>
      <c r="K28">
        <v>4.2700000107288361E-2</v>
      </c>
      <c r="L28">
        <v>0.12590000033378601</v>
      </c>
      <c r="M28">
        <v>9.1600000858306885E-2</v>
      </c>
    </row>
    <row r="29" spans="1:46" x14ac:dyDescent="0.35">
      <c r="A29" s="2" t="s">
        <v>34</v>
      </c>
      <c r="B29">
        <v>4.2800001800060272E-2</v>
      </c>
      <c r="C29">
        <v>6.4000003039836884E-2</v>
      </c>
      <c r="D29">
        <v>7.4799999594688416E-2</v>
      </c>
      <c r="E29">
        <v>4.2199999094009399E-2</v>
      </c>
      <c r="F29">
        <v>7.4600003659725189E-2</v>
      </c>
      <c r="G29">
        <v>0.58990001678466797</v>
      </c>
      <c r="H29">
        <v>4.2500000447034836E-2</v>
      </c>
      <c r="I29">
        <v>8.1100001931190491E-2</v>
      </c>
      <c r="J29">
        <v>8.1100001931190491E-2</v>
      </c>
      <c r="K29">
        <v>4.2399998754262924E-2</v>
      </c>
      <c r="L29">
        <v>7.7299997210502625E-2</v>
      </c>
      <c r="M29">
        <v>8.0399997532367706E-2</v>
      </c>
      <c r="U29">
        <f>AVERAGE(S16:S27)</f>
        <v>4.3691666796803474E-2</v>
      </c>
      <c r="Y29">
        <f>AVERAGE(Y16:Y27)</f>
        <v>4.3208333353201546E-2</v>
      </c>
    </row>
    <row r="30" spans="1:46" x14ac:dyDescent="0.35">
      <c r="A30" s="2" t="s">
        <v>35</v>
      </c>
      <c r="B30">
        <v>0.76550000905990601</v>
      </c>
      <c r="C30">
        <v>0.4050000011920929</v>
      </c>
      <c r="D30">
        <v>0.26899999380111694</v>
      </c>
      <c r="E30">
        <v>0.16580000519752502</v>
      </c>
      <c r="F30">
        <v>0.11540000140666962</v>
      </c>
      <c r="G30">
        <v>9.0199999511241913E-2</v>
      </c>
      <c r="H30">
        <v>7.5199998915195465E-2</v>
      </c>
      <c r="I30">
        <v>9.4700001180171967E-2</v>
      </c>
      <c r="J30">
        <v>4.3699998408555984E-2</v>
      </c>
      <c r="K30">
        <v>4.4500000774860382E-2</v>
      </c>
      <c r="L30">
        <v>4.6100001782178879E-2</v>
      </c>
      <c r="M30">
        <v>4.4900000095367432E-2</v>
      </c>
    </row>
    <row r="31" spans="1:46" x14ac:dyDescent="0.35">
      <c r="A31" s="2" t="s">
        <v>36</v>
      </c>
      <c r="B31">
        <v>0.44760000705718994</v>
      </c>
      <c r="C31">
        <v>0.28709998726844788</v>
      </c>
      <c r="D31">
        <v>0.19290000200271606</v>
      </c>
      <c r="E31">
        <v>0.12880000472068787</v>
      </c>
      <c r="F31">
        <v>9.6400000154972076E-2</v>
      </c>
      <c r="G31">
        <v>8.0700002610683441E-2</v>
      </c>
      <c r="H31">
        <v>6.5200001001358032E-2</v>
      </c>
      <c r="I31">
        <v>4.2300000786781311E-2</v>
      </c>
      <c r="J31">
        <v>4.2100001126527786E-2</v>
      </c>
      <c r="K31">
        <v>4.2199999094009399E-2</v>
      </c>
      <c r="L31">
        <v>4.2700000107288361E-2</v>
      </c>
      <c r="M31">
        <v>4.1999999433755875E-2</v>
      </c>
    </row>
    <row r="35" spans="1:33" x14ac:dyDescent="0.35">
      <c r="A35" t="s">
        <v>37</v>
      </c>
      <c r="B35" s="1" t="s">
        <v>38</v>
      </c>
    </row>
    <row r="40" spans="1:33" x14ac:dyDescent="0.35">
      <c r="A40" t="s">
        <v>39</v>
      </c>
    </row>
    <row r="41" spans="1:33" x14ac:dyDescent="0.35">
      <c r="A41" t="s">
        <v>18</v>
      </c>
      <c r="E41" t="s">
        <v>19</v>
      </c>
      <c r="P41" s="6"/>
    </row>
    <row r="42" spans="1:33" x14ac:dyDescent="0.35">
      <c r="A42" t="s">
        <v>20</v>
      </c>
      <c r="E42">
        <v>562</v>
      </c>
      <c r="F42" t="s">
        <v>21</v>
      </c>
    </row>
    <row r="43" spans="1:33" x14ac:dyDescent="0.35">
      <c r="A43" t="s">
        <v>22</v>
      </c>
      <c r="E43">
        <v>30</v>
      </c>
    </row>
    <row r="44" spans="1:33" x14ac:dyDescent="0.35">
      <c r="A44" t="s">
        <v>23</v>
      </c>
      <c r="E44">
        <v>0</v>
      </c>
      <c r="F44" t="s">
        <v>24</v>
      </c>
    </row>
    <row r="45" spans="1:33" x14ac:dyDescent="0.35">
      <c r="A45" t="s">
        <v>25</v>
      </c>
      <c r="B45" s="1" t="s">
        <v>38</v>
      </c>
    </row>
    <row r="46" spans="1:33" x14ac:dyDescent="0.35">
      <c r="AG46" t="s">
        <v>73</v>
      </c>
    </row>
    <row r="47" spans="1:33" x14ac:dyDescent="0.35">
      <c r="B47" t="s">
        <v>40</v>
      </c>
    </row>
    <row r="48" spans="1:3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4.3900001794099808E-2</v>
      </c>
      <c r="C49">
        <v>9.1700002551078796E-2</v>
      </c>
      <c r="D49">
        <v>9.1399997472763062E-2</v>
      </c>
      <c r="E49">
        <v>3.8899999111890793E-2</v>
      </c>
      <c r="F49">
        <v>8.7300002574920654E-2</v>
      </c>
      <c r="G49">
        <v>8.7800003588199615E-2</v>
      </c>
      <c r="H49">
        <v>4.2700000107288361E-2</v>
      </c>
      <c r="I49">
        <v>8.8600002229213715E-2</v>
      </c>
      <c r="J49">
        <v>8.449999988079071E-2</v>
      </c>
      <c r="K49">
        <v>4.0300000458955765E-2</v>
      </c>
      <c r="L49">
        <v>7.7299997210502625E-2</v>
      </c>
      <c r="M49">
        <v>9.2200003564357758E-2</v>
      </c>
    </row>
    <row r="50" spans="1:13" x14ac:dyDescent="0.35">
      <c r="A50" s="2" t="s">
        <v>30</v>
      </c>
      <c r="B50">
        <v>4.3299999088048935E-2</v>
      </c>
      <c r="C50">
        <v>9.2200003564357758E-2</v>
      </c>
      <c r="D50">
        <v>9.1600000858306885E-2</v>
      </c>
      <c r="E50">
        <v>4.2100001126527786E-2</v>
      </c>
      <c r="F50">
        <v>7.4199996888637543E-2</v>
      </c>
      <c r="G50">
        <v>7.5999997556209564E-2</v>
      </c>
      <c r="H50">
        <v>4.1999999433755875E-2</v>
      </c>
      <c r="I50">
        <v>9.0999998152256012E-2</v>
      </c>
      <c r="J50">
        <v>9.0999998152256012E-2</v>
      </c>
      <c r="K50">
        <v>4.2700000107288361E-2</v>
      </c>
      <c r="L50">
        <v>8.0899998545646667E-2</v>
      </c>
      <c r="M50">
        <v>8.150000125169754E-2</v>
      </c>
    </row>
    <row r="51" spans="1:13" x14ac:dyDescent="0.35">
      <c r="A51" s="2" t="s">
        <v>31</v>
      </c>
      <c r="B51">
        <v>4.3600000441074371E-2</v>
      </c>
      <c r="C51">
        <v>9.5200002193450928E-2</v>
      </c>
      <c r="D51">
        <v>9.6299998462200165E-2</v>
      </c>
      <c r="E51">
        <v>4.14000004529953E-2</v>
      </c>
      <c r="F51">
        <v>6.7100003361701965E-2</v>
      </c>
      <c r="G51">
        <v>6.8599998950958252E-2</v>
      </c>
      <c r="H51">
        <v>4.3200001120567322E-2</v>
      </c>
      <c r="I51">
        <v>9.3099996447563171E-2</v>
      </c>
      <c r="J51">
        <v>8.9800000190734863E-2</v>
      </c>
      <c r="K51">
        <v>4.5299999415874481E-2</v>
      </c>
      <c r="L51">
        <v>0.13339999318122864</v>
      </c>
      <c r="M51">
        <v>0.13750000298023224</v>
      </c>
    </row>
    <row r="52" spans="1:13" x14ac:dyDescent="0.35">
      <c r="A52" s="2" t="s">
        <v>32</v>
      </c>
      <c r="B52">
        <v>4.9300000071525574E-2</v>
      </c>
      <c r="C52">
        <v>7.3700003325939178E-2</v>
      </c>
      <c r="D52">
        <v>8.35999995470047E-2</v>
      </c>
      <c r="E52">
        <v>4.309999942779541E-2</v>
      </c>
      <c r="F52">
        <v>5.7700000703334808E-2</v>
      </c>
      <c r="G52">
        <v>5.7900000363588333E-2</v>
      </c>
      <c r="H52">
        <v>4.3900001794099808E-2</v>
      </c>
      <c r="I52">
        <v>8.1399999558925629E-2</v>
      </c>
      <c r="J52">
        <v>8.529999852180481E-2</v>
      </c>
      <c r="K52">
        <v>4.6500001102685928E-2</v>
      </c>
      <c r="L52">
        <v>9.3800000846385956E-2</v>
      </c>
      <c r="M52">
        <v>9.4800002872943878E-2</v>
      </c>
    </row>
    <row r="53" spans="1:13" x14ac:dyDescent="0.35">
      <c r="A53" s="2" t="s">
        <v>33</v>
      </c>
      <c r="B53">
        <v>4.1000001132488251E-2</v>
      </c>
      <c r="C53">
        <v>9.9500000476837158E-2</v>
      </c>
      <c r="D53">
        <v>0.11779999732971191</v>
      </c>
      <c r="E53">
        <v>4.179999977350235E-2</v>
      </c>
      <c r="F53">
        <v>9.3099996447563171E-2</v>
      </c>
      <c r="G53">
        <v>0.10170000046491623</v>
      </c>
      <c r="H53">
        <v>4.2100001126527786E-2</v>
      </c>
      <c r="I53">
        <v>8.1200003623962402E-2</v>
      </c>
      <c r="J53">
        <v>9.0599998831748962E-2</v>
      </c>
      <c r="K53">
        <v>4.2500000447034836E-2</v>
      </c>
      <c r="L53">
        <v>9.7499996423721313E-2</v>
      </c>
      <c r="M53">
        <v>7.5999997556209564E-2</v>
      </c>
    </row>
    <row r="54" spans="1:13" x14ac:dyDescent="0.35">
      <c r="A54" s="2" t="s">
        <v>34</v>
      </c>
      <c r="B54">
        <v>4.3200001120567322E-2</v>
      </c>
      <c r="C54">
        <v>7.2499997913837433E-2</v>
      </c>
      <c r="D54">
        <v>8.3400003612041473E-2</v>
      </c>
      <c r="E54">
        <v>4.2599998414516449E-2</v>
      </c>
      <c r="F54">
        <v>8.2900002598762512E-2</v>
      </c>
      <c r="G54">
        <v>0.59899997711181641</v>
      </c>
      <c r="H54">
        <v>4.2700000107288361E-2</v>
      </c>
      <c r="I54">
        <v>9.0199999511241913E-2</v>
      </c>
      <c r="J54">
        <v>9.0700000524520874E-2</v>
      </c>
      <c r="K54">
        <v>4.2899999767541885E-2</v>
      </c>
      <c r="L54">
        <v>8.6499996483325958E-2</v>
      </c>
      <c r="M54">
        <v>9.0700000524520874E-2</v>
      </c>
    </row>
    <row r="55" spans="1:13" x14ac:dyDescent="0.35">
      <c r="A55" s="2" t="s">
        <v>35</v>
      </c>
      <c r="B55">
        <v>0.51039999723434448</v>
      </c>
      <c r="C55">
        <v>0.28069999814033508</v>
      </c>
      <c r="D55">
        <v>0.19329999387264252</v>
      </c>
      <c r="E55">
        <v>0.12569999694824219</v>
      </c>
      <c r="F55">
        <v>9.6400000154972076E-2</v>
      </c>
      <c r="G55">
        <v>7.720000296831131E-2</v>
      </c>
      <c r="H55">
        <v>6.719999760389328E-2</v>
      </c>
      <c r="I55">
        <v>8.1699997186660767E-2</v>
      </c>
      <c r="J55">
        <v>4.1499998420476913E-2</v>
      </c>
      <c r="K55">
        <v>4.2800001800060272E-2</v>
      </c>
      <c r="L55">
        <v>4.3000001460313797E-2</v>
      </c>
      <c r="M55">
        <v>4.2700000107288361E-2</v>
      </c>
    </row>
    <row r="56" spans="1:13" x14ac:dyDescent="0.35">
      <c r="A56" s="2" t="s">
        <v>36</v>
      </c>
      <c r="B56">
        <v>0.49959999322891235</v>
      </c>
      <c r="C56">
        <v>0.32010000944137573</v>
      </c>
      <c r="D56">
        <v>0.21559999883174896</v>
      </c>
      <c r="E56">
        <v>0.1437000036239624</v>
      </c>
      <c r="F56">
        <v>0.1080000028014183</v>
      </c>
      <c r="G56">
        <v>8.9800000190734863E-2</v>
      </c>
      <c r="H56">
        <v>7.2400003671646118E-2</v>
      </c>
      <c r="I56">
        <v>4.2800001800060272E-2</v>
      </c>
      <c r="J56">
        <v>4.2500000447034836E-2</v>
      </c>
      <c r="K56">
        <v>4.349999874830246E-2</v>
      </c>
      <c r="L56">
        <v>4.3200001120567322E-2</v>
      </c>
      <c r="M56">
        <v>4.3000001460313797E-2</v>
      </c>
    </row>
    <row r="60" spans="1:13" x14ac:dyDescent="0.35">
      <c r="A60" t="s">
        <v>37</v>
      </c>
      <c r="B60" s="1" t="s">
        <v>41</v>
      </c>
    </row>
  </sheetData>
  <conditionalFormatting sqref="R50:R55">
    <cfRule type="duplicateValues" dxfId="2" priority="2"/>
  </conditionalFormatting>
  <conditionalFormatting sqref="R22:R27">
    <cfRule type="duplicateValues" dxfId="1" priority="1"/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topLeftCell="E1" workbookViewId="0">
      <selection activeCell="T10" sqref="T10:AF10"/>
    </sheetView>
  </sheetViews>
  <sheetFormatPr defaultRowHeight="14.5" x14ac:dyDescent="0.35"/>
  <sheetData>
    <row r="1" spans="1:32" x14ac:dyDescent="0.35">
      <c r="A1">
        <v>4.3800000101327896E-2</v>
      </c>
      <c r="B1">
        <v>0.11180000007152557</v>
      </c>
      <c r="C1">
        <v>0.11150000244379044</v>
      </c>
      <c r="D1">
        <v>3.9099998772144318E-2</v>
      </c>
      <c r="E1">
        <v>0.10760000348091125</v>
      </c>
      <c r="F1">
        <v>0.11010000109672546</v>
      </c>
      <c r="G1">
        <v>4.3200001120567322E-2</v>
      </c>
      <c r="H1">
        <v>0.11159999668598175</v>
      </c>
      <c r="I1">
        <v>0.10270000249147415</v>
      </c>
      <c r="J1">
        <v>4.0399998426437378E-2</v>
      </c>
      <c r="K1">
        <v>9.4599999487400055E-2</v>
      </c>
      <c r="L1">
        <v>0.10000000149011612</v>
      </c>
    </row>
    <row r="2" spans="1:32" x14ac:dyDescent="0.35">
      <c r="A2">
        <v>4.2300000786781311E-2</v>
      </c>
      <c r="B2">
        <v>8.2800000905990601E-2</v>
      </c>
      <c r="C2">
        <v>8.0399997532367706E-2</v>
      </c>
      <c r="D2">
        <v>4.1200000792741776E-2</v>
      </c>
      <c r="E2">
        <v>6.5999999642372131E-2</v>
      </c>
      <c r="F2">
        <v>6.6100001335144043E-2</v>
      </c>
      <c r="G2">
        <v>4.1700001806020737E-2</v>
      </c>
      <c r="H2">
        <v>8.0499999225139618E-2</v>
      </c>
      <c r="I2">
        <v>8.020000159740448E-2</v>
      </c>
      <c r="J2">
        <v>4.2199999094009399E-2</v>
      </c>
      <c r="K2">
        <v>7.2200000286102295E-2</v>
      </c>
      <c r="L2">
        <v>7.2700001299381256E-2</v>
      </c>
    </row>
    <row r="3" spans="1:32" x14ac:dyDescent="0.35">
      <c r="A3">
        <v>4.6599999070167542E-2</v>
      </c>
      <c r="B3">
        <v>0.11010000109672546</v>
      </c>
      <c r="C3">
        <v>0.11490000039339066</v>
      </c>
      <c r="D3">
        <v>4.3800000101327896E-2</v>
      </c>
      <c r="E3">
        <v>7.3100000619888306E-2</v>
      </c>
      <c r="F3">
        <v>6.6100001335144043E-2</v>
      </c>
      <c r="G3">
        <v>4.6000000089406967E-2</v>
      </c>
      <c r="H3">
        <v>0.11569999903440475</v>
      </c>
      <c r="I3">
        <v>0.11110000312328339</v>
      </c>
      <c r="J3">
        <v>4.830000177025795E-2</v>
      </c>
      <c r="K3">
        <v>0.17350000143051147</v>
      </c>
      <c r="L3">
        <v>0.18310000002384186</v>
      </c>
    </row>
    <row r="4" spans="1:32" x14ac:dyDescent="0.35">
      <c r="A4">
        <v>4.8500001430511475E-2</v>
      </c>
      <c r="B4">
        <v>6.6399998962879181E-2</v>
      </c>
      <c r="C4">
        <v>7.3499999940395355E-2</v>
      </c>
      <c r="D4">
        <v>4.2599998414516449E-2</v>
      </c>
      <c r="E4">
        <v>5.0099998712539673E-2</v>
      </c>
      <c r="F4">
        <v>5.0599999725818634E-2</v>
      </c>
      <c r="G4">
        <v>4.3000001460313797E-2</v>
      </c>
      <c r="H4">
        <v>7.2700001299381256E-2</v>
      </c>
      <c r="I4">
        <v>7.5699999928474426E-2</v>
      </c>
      <c r="J4">
        <v>4.6000000089406967E-2</v>
      </c>
      <c r="K4">
        <v>8.4399998188018799E-2</v>
      </c>
      <c r="L4">
        <v>8.4200002253055573E-2</v>
      </c>
    </row>
    <row r="5" spans="1:32" x14ac:dyDescent="0.35">
      <c r="A5">
        <v>4.1000001132488251E-2</v>
      </c>
      <c r="B5">
        <v>0.12680000066757202</v>
      </c>
      <c r="C5">
        <v>0.1542000025510788</v>
      </c>
      <c r="D5">
        <v>4.1499998420476913E-2</v>
      </c>
      <c r="E5">
        <v>0.11980000138282776</v>
      </c>
      <c r="F5">
        <v>0.13130000233650208</v>
      </c>
      <c r="G5">
        <v>4.2100001126527786E-2</v>
      </c>
      <c r="H5">
        <v>0.10199999809265137</v>
      </c>
      <c r="I5">
        <v>0.11299999803304672</v>
      </c>
      <c r="J5">
        <v>4.2700000107288361E-2</v>
      </c>
      <c r="K5">
        <v>0.12590000033378601</v>
      </c>
      <c r="L5">
        <v>9.1600000858306885E-2</v>
      </c>
    </row>
    <row r="6" spans="1:32" x14ac:dyDescent="0.35">
      <c r="A6">
        <v>4.2800001800060272E-2</v>
      </c>
      <c r="B6">
        <v>6.4000003039836884E-2</v>
      </c>
      <c r="C6">
        <v>7.4799999594688416E-2</v>
      </c>
      <c r="D6">
        <v>4.2199999094009399E-2</v>
      </c>
      <c r="E6">
        <v>7.4600003659725189E-2</v>
      </c>
      <c r="F6">
        <v>0.58990001678466797</v>
      </c>
      <c r="G6">
        <v>4.2500000447034836E-2</v>
      </c>
      <c r="H6">
        <v>8.1100001931190491E-2</v>
      </c>
      <c r="I6">
        <v>8.1100001931190491E-2</v>
      </c>
      <c r="J6">
        <v>4.2399998754262924E-2</v>
      </c>
      <c r="K6">
        <v>7.7299997210502625E-2</v>
      </c>
      <c r="L6">
        <v>8.0399997532367706E-2</v>
      </c>
    </row>
    <row r="7" spans="1:32" x14ac:dyDescent="0.35">
      <c r="A7">
        <v>0.76550000905990601</v>
      </c>
      <c r="B7">
        <v>0.4050000011920929</v>
      </c>
      <c r="C7">
        <v>0.26899999380111694</v>
      </c>
      <c r="D7">
        <v>0.16580000519752502</v>
      </c>
      <c r="E7">
        <v>0.11540000140666962</v>
      </c>
      <c r="F7">
        <v>9.0199999511241913E-2</v>
      </c>
      <c r="G7">
        <v>7.5199998915195465E-2</v>
      </c>
      <c r="H7">
        <v>9.4700001180171967E-2</v>
      </c>
      <c r="I7">
        <v>4.3699998408555984E-2</v>
      </c>
      <c r="J7">
        <v>4.4500000774860382E-2</v>
      </c>
      <c r="K7">
        <v>4.6100001782178879E-2</v>
      </c>
      <c r="L7">
        <v>4.4900000095367432E-2</v>
      </c>
    </row>
    <row r="8" spans="1:32" x14ac:dyDescent="0.35">
      <c r="A8">
        <v>0.44760000705718994</v>
      </c>
      <c r="B8">
        <v>0.28709998726844788</v>
      </c>
      <c r="C8">
        <v>0.19290000200271606</v>
      </c>
      <c r="D8">
        <v>0.12880000472068787</v>
      </c>
      <c r="E8">
        <v>9.6400000154972076E-2</v>
      </c>
      <c r="F8">
        <v>8.0700002610683441E-2</v>
      </c>
      <c r="G8">
        <v>6.5200001001358032E-2</v>
      </c>
      <c r="H8">
        <v>4.2300000786781311E-2</v>
      </c>
      <c r="I8">
        <v>4.2100001126527786E-2</v>
      </c>
      <c r="J8">
        <v>4.2199999094009399E-2</v>
      </c>
      <c r="K8">
        <v>4.2700000107288361E-2</v>
      </c>
      <c r="L8">
        <v>4.1999999433755875E-2</v>
      </c>
    </row>
    <row r="10" spans="1:32" x14ac:dyDescent="0.35">
      <c r="S10" t="s">
        <v>55</v>
      </c>
      <c r="T10" t="s">
        <v>56</v>
      </c>
      <c r="U10" t="s">
        <v>57</v>
      </c>
      <c r="V10" t="s">
        <v>58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</row>
    <row r="11" spans="1:32" x14ac:dyDescent="0.35">
      <c r="S11" t="s">
        <v>44</v>
      </c>
      <c r="T11" cm="1">
        <f t="array" ref="T11:V11">A14:C14</f>
        <v>4.3299999088048935E-2</v>
      </c>
      <c r="U11">
        <v>9.2200003564357758E-2</v>
      </c>
      <c r="V11">
        <v>9.1600000858306885E-2</v>
      </c>
    </row>
    <row r="12" spans="1:32" x14ac:dyDescent="0.35">
      <c r="S12" t="s">
        <v>45</v>
      </c>
      <c r="T12" cm="1">
        <f t="array" ref="T12:V12">D14:F14</f>
        <v>4.2100001126527786E-2</v>
      </c>
      <c r="U12">
        <v>7.4199996888637543E-2</v>
      </c>
      <c r="V12">
        <v>7.5999997556209564E-2</v>
      </c>
    </row>
    <row r="13" spans="1:32" x14ac:dyDescent="0.35">
      <c r="A13">
        <v>4.3900001794099808E-2</v>
      </c>
      <c r="B13">
        <v>9.1700002551078796E-2</v>
      </c>
      <c r="C13">
        <v>9.1399997472763062E-2</v>
      </c>
      <c r="D13">
        <v>3.8899999111890793E-2</v>
      </c>
      <c r="E13">
        <v>8.7300002574920654E-2</v>
      </c>
      <c r="F13">
        <v>8.7800003588199615E-2</v>
      </c>
      <c r="G13">
        <v>4.2700000107288361E-2</v>
      </c>
      <c r="H13">
        <v>8.8600002229213715E-2</v>
      </c>
      <c r="I13">
        <v>8.449999988079071E-2</v>
      </c>
      <c r="J13">
        <v>4.0300000458955765E-2</v>
      </c>
      <c r="K13">
        <v>7.7299997210502625E-2</v>
      </c>
      <c r="L13">
        <v>9.2200003564357758E-2</v>
      </c>
      <c r="S13" t="s">
        <v>46</v>
      </c>
      <c r="T13" cm="1">
        <f t="array" ref="T13:V13">G14:I14</f>
        <v>4.1999999433755875E-2</v>
      </c>
      <c r="U13">
        <v>9.0999998152256012E-2</v>
      </c>
      <c r="V13">
        <v>9.0999998152256012E-2</v>
      </c>
    </row>
    <row r="14" spans="1:32" x14ac:dyDescent="0.35">
      <c r="A14">
        <v>4.3299999088048935E-2</v>
      </c>
      <c r="B14">
        <v>9.2200003564357758E-2</v>
      </c>
      <c r="C14">
        <v>9.1600000858306885E-2</v>
      </c>
      <c r="D14">
        <v>4.2100001126527786E-2</v>
      </c>
      <c r="E14">
        <v>7.4199996888637543E-2</v>
      </c>
      <c r="F14">
        <v>7.5999997556209564E-2</v>
      </c>
      <c r="G14">
        <v>4.1999999433755875E-2</v>
      </c>
      <c r="H14">
        <v>9.0999998152256012E-2</v>
      </c>
      <c r="I14">
        <v>9.0999998152256012E-2</v>
      </c>
      <c r="J14">
        <v>4.2700000107288361E-2</v>
      </c>
      <c r="K14">
        <v>8.0899998545646667E-2</v>
      </c>
      <c r="L14">
        <v>8.150000125169754E-2</v>
      </c>
      <c r="S14" t="s">
        <v>47</v>
      </c>
      <c r="T14" cm="1">
        <f t="array" ref="T14:V14">J14:L14</f>
        <v>4.2700000107288361E-2</v>
      </c>
      <c r="U14">
        <v>8.0899998545646667E-2</v>
      </c>
      <c r="V14">
        <v>8.150000125169754E-2</v>
      </c>
    </row>
    <row r="15" spans="1:32" x14ac:dyDescent="0.35">
      <c r="A15">
        <v>4.3600000441074371E-2</v>
      </c>
      <c r="B15">
        <v>9.5200002193450928E-2</v>
      </c>
      <c r="C15">
        <v>9.6299998462200165E-2</v>
      </c>
      <c r="D15">
        <v>4.14000004529953E-2</v>
      </c>
      <c r="E15">
        <v>6.7100003361701965E-2</v>
      </c>
      <c r="F15">
        <v>6.8599998950958252E-2</v>
      </c>
      <c r="G15">
        <v>4.3200001120567322E-2</v>
      </c>
      <c r="H15">
        <v>9.3099996447563171E-2</v>
      </c>
      <c r="I15">
        <v>8.9800000190734863E-2</v>
      </c>
      <c r="J15">
        <v>4.5299999415874481E-2</v>
      </c>
      <c r="K15">
        <v>0.13339999318122864</v>
      </c>
      <c r="L15">
        <v>0.13750000298023224</v>
      </c>
      <c r="S15" t="s">
        <v>48</v>
      </c>
      <c r="T15" cm="1">
        <f t="array" ref="T15:V15">A16:C16</f>
        <v>4.9300000071525574E-2</v>
      </c>
      <c r="U15">
        <v>7.3700003325939178E-2</v>
      </c>
      <c r="V15">
        <v>8.35999995470047E-2</v>
      </c>
    </row>
    <row r="16" spans="1:32" x14ac:dyDescent="0.35">
      <c r="A16">
        <v>4.9300000071525574E-2</v>
      </c>
      <c r="B16">
        <v>7.3700003325939178E-2</v>
      </c>
      <c r="C16">
        <v>8.35999995470047E-2</v>
      </c>
      <c r="D16">
        <v>4.3099999427795403E-2</v>
      </c>
      <c r="E16">
        <v>5.7700000703334808E-2</v>
      </c>
      <c r="F16">
        <v>5.7900000363588333E-2</v>
      </c>
      <c r="G16">
        <v>4.3900001794099808E-2</v>
      </c>
      <c r="H16">
        <v>8.1399999558925629E-2</v>
      </c>
      <c r="I16">
        <v>8.529999852180481E-2</v>
      </c>
      <c r="J16">
        <v>4.6500001102685928E-2</v>
      </c>
      <c r="K16">
        <v>9.3800000846385956E-2</v>
      </c>
      <c r="L16">
        <v>9.4800002872943878E-2</v>
      </c>
      <c r="S16" t="s">
        <v>69</v>
      </c>
      <c r="T16" cm="1">
        <f t="array" ref="T16:V16">D16:F16</f>
        <v>4.3099999427795403E-2</v>
      </c>
      <c r="U16">
        <v>5.7700000703334808E-2</v>
      </c>
      <c r="V16">
        <v>5.7900000363588333E-2</v>
      </c>
    </row>
    <row r="17" spans="1:22" x14ac:dyDescent="0.35">
      <c r="A17">
        <v>4.1000001132488251E-2</v>
      </c>
      <c r="B17">
        <v>9.9500000476837158E-2</v>
      </c>
      <c r="C17">
        <v>0.11779999732971191</v>
      </c>
      <c r="D17">
        <v>4.179999977350235E-2</v>
      </c>
      <c r="E17">
        <v>9.3099996447563171E-2</v>
      </c>
      <c r="F17">
        <v>0.10170000046491623</v>
      </c>
      <c r="G17">
        <v>4.2100001126527786E-2</v>
      </c>
      <c r="H17">
        <v>8.1200003623962402E-2</v>
      </c>
      <c r="I17">
        <v>9.0599998831748962E-2</v>
      </c>
      <c r="J17">
        <v>4.2500000447034836E-2</v>
      </c>
      <c r="K17">
        <v>9.7499996423721313E-2</v>
      </c>
      <c r="L17">
        <v>7.5999997556209564E-2</v>
      </c>
      <c r="S17" t="s">
        <v>49</v>
      </c>
      <c r="T17" cm="1">
        <f t="array" ref="T17:V17">G16:I16</f>
        <v>4.3900001794099808E-2</v>
      </c>
      <c r="U17">
        <v>8.1399999558925629E-2</v>
      </c>
      <c r="V17">
        <v>8.529999852180481E-2</v>
      </c>
    </row>
    <row r="18" spans="1:22" x14ac:dyDescent="0.35">
      <c r="A18">
        <v>4.3200001120567322E-2</v>
      </c>
      <c r="B18">
        <v>7.2499997913837433E-2</v>
      </c>
      <c r="C18">
        <v>8.3400003612041473E-2</v>
      </c>
      <c r="D18">
        <v>4.2599998414516449E-2</v>
      </c>
      <c r="E18">
        <v>8.2900002598762512E-2</v>
      </c>
      <c r="F18">
        <v>0.59899997711181641</v>
      </c>
      <c r="G18">
        <v>4.2700000107288361E-2</v>
      </c>
      <c r="H18">
        <v>9.0199999511241913E-2</v>
      </c>
      <c r="I18">
        <v>9.0700000524520874E-2</v>
      </c>
      <c r="J18">
        <v>4.2899999767541885E-2</v>
      </c>
      <c r="K18">
        <v>8.6499996483325958E-2</v>
      </c>
      <c r="L18">
        <v>9.0700000524520874E-2</v>
      </c>
      <c r="S18" t="s">
        <v>50</v>
      </c>
      <c r="T18" cm="1">
        <f t="array" ref="T18:V18">G16:I16</f>
        <v>4.3900001794099808E-2</v>
      </c>
      <c r="U18">
        <v>8.1399999558925629E-2</v>
      </c>
      <c r="V18">
        <v>8.529999852180481E-2</v>
      </c>
    </row>
    <row r="19" spans="1:22" x14ac:dyDescent="0.35">
      <c r="A19">
        <v>0.51039999723434448</v>
      </c>
      <c r="B19">
        <v>0.28069999814033508</v>
      </c>
      <c r="C19">
        <v>0.19329999387264252</v>
      </c>
      <c r="D19">
        <v>0.12569999694824219</v>
      </c>
      <c r="E19">
        <v>9.6400000154972076E-2</v>
      </c>
      <c r="F19">
        <v>7.720000296831131E-2</v>
      </c>
      <c r="G19">
        <v>6.719999760389328E-2</v>
      </c>
      <c r="H19">
        <v>8.1699997186660767E-2</v>
      </c>
      <c r="I19">
        <v>4.1499998420476913E-2</v>
      </c>
      <c r="J19">
        <v>4.2800001800060272E-2</v>
      </c>
      <c r="K19">
        <v>4.3000001460313797E-2</v>
      </c>
      <c r="L19">
        <v>4.2700000107288361E-2</v>
      </c>
      <c r="S19" t="s">
        <v>51</v>
      </c>
      <c r="T19" cm="1">
        <f t="array" ref="T19:V19">A18:C18</f>
        <v>4.3200001120567322E-2</v>
      </c>
      <c r="U19">
        <v>7.2499997913837433E-2</v>
      </c>
      <c r="V19">
        <v>8.3400003612041473E-2</v>
      </c>
    </row>
    <row r="20" spans="1:22" x14ac:dyDescent="0.35">
      <c r="A20">
        <v>0.49959999322891235</v>
      </c>
      <c r="B20">
        <v>0.32010000944137573</v>
      </c>
      <c r="C20">
        <v>0.21559999883174896</v>
      </c>
      <c r="D20">
        <v>0.1437000036239624</v>
      </c>
      <c r="E20">
        <v>0.1080000028014183</v>
      </c>
      <c r="F20">
        <v>8.9800000190734863E-2</v>
      </c>
      <c r="G20">
        <v>7.2400003671646118E-2</v>
      </c>
      <c r="H20">
        <v>4.2800001800060272E-2</v>
      </c>
      <c r="I20">
        <v>4.2500000447034836E-2</v>
      </c>
      <c r="J20">
        <v>4.349999874830246E-2</v>
      </c>
      <c r="K20">
        <v>4.3200001120567322E-2</v>
      </c>
      <c r="L20">
        <v>4.3000001460313797E-2</v>
      </c>
      <c r="S20" t="s">
        <v>52</v>
      </c>
      <c r="T20" cm="1">
        <f t="array" ref="T20:V20">D18:F18</f>
        <v>4.2599998414516449E-2</v>
      </c>
      <c r="U20">
        <v>8.2900002598762512E-2</v>
      </c>
      <c r="V20">
        <v>0.59899997711181641</v>
      </c>
    </row>
    <row r="21" spans="1:22" x14ac:dyDescent="0.35">
      <c r="S21" t="s">
        <v>53</v>
      </c>
      <c r="T21" cm="1">
        <f t="array" ref="T21:V21">G18:I18</f>
        <v>4.2700000107288361E-2</v>
      </c>
      <c r="U21">
        <v>9.0199999511241913E-2</v>
      </c>
      <c r="V21">
        <v>9.0700000524520874E-2</v>
      </c>
    </row>
    <row r="22" spans="1:22" x14ac:dyDescent="0.35">
      <c r="S22" t="s">
        <v>54</v>
      </c>
      <c r="T22" cm="1">
        <f t="array" ref="T22:V22">J18:L18</f>
        <v>4.2899999767541885E-2</v>
      </c>
      <c r="U22">
        <v>8.6499996483325958E-2</v>
      </c>
      <c r="V22">
        <v>9.0700000524520874E-2</v>
      </c>
    </row>
  </sheetData>
  <phoneticPr fontId="9" type="noConversion"/>
  <conditionalFormatting sqref="S17:S2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MTAuNHwxNDcyNzgvOC9FbnRyeVBhcnQvMjEzODkwNDk5NHwyNi40</eid>
  <version>1</version>
  <updated-at>2025-06-16T05:07:58Z</updated-at>
</LabArchives>
</file>

<file path=customXml/itemProps1.xml><?xml version="1.0" encoding="utf-8"?>
<ds:datastoreItem xmlns:ds="http://schemas.openxmlformats.org/officeDocument/2006/customXml" ds:itemID="{E6C47E8A-9946-44D1-A529-83940DA723C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2025-06-16T05:05:19Z</dcterms:created>
  <dcterms:modified xsi:type="dcterms:W3CDTF">2025-06-21T12:50:24Z</dcterms:modified>
</cp:coreProperties>
</file>