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WEEK 3 91 RESULTS\"/>
    </mc:Choice>
  </mc:AlternateContent>
  <xr:revisionPtr revIDLastSave="0" documentId="13_ncr:1_{35B755A5-3639-488C-9F95-B760091C25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9" i="3" l="1" a="1"/>
  <c r="AK19" i="3" s="1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16" i="3"/>
  <c r="S22" i="3" a="1"/>
  <c r="S22" i="3" s="1"/>
  <c r="Z31" i="3" a="1"/>
  <c r="S31" i="3" a="1"/>
  <c r="W31" i="3" s="1"/>
  <c r="Z30" i="3" a="1"/>
  <c r="AD30" i="3" s="1"/>
  <c r="S30" i="3" a="1"/>
  <c r="W30" i="3" s="1"/>
  <c r="Z29" i="3" a="1"/>
  <c r="AD29" i="3" s="1"/>
  <c r="S29" i="3" a="1"/>
  <c r="W29" i="3" s="1"/>
  <c r="Z28" i="3" a="1"/>
  <c r="AD28" i="3" s="1"/>
  <c r="S28" i="3" a="1"/>
  <c r="W28" i="3" s="1"/>
  <c r="Z27" i="3" a="1"/>
  <c r="AD27" i="3" s="1"/>
  <c r="S27" i="3" a="1"/>
  <c r="W27" i="3" s="1"/>
  <c r="Z26" i="3" a="1"/>
  <c r="AD26" i="3" s="1"/>
  <c r="S26" i="3" a="1"/>
  <c r="W26" i="3" s="1"/>
  <c r="Z25" i="3" a="1"/>
  <c r="AD25" i="3" s="1"/>
  <c r="S25" i="3" a="1"/>
  <c r="W25" i="3" s="1"/>
  <c r="AD24" i="3"/>
  <c r="Z24" i="3"/>
  <c r="Z24" i="3" a="1"/>
  <c r="S24" i="3" a="1"/>
  <c r="W24" i="3" s="1"/>
  <c r="Z23" i="3" a="1"/>
  <c r="AD23" i="3" s="1"/>
  <c r="S23" i="3" a="1"/>
  <c r="W23" i="3" s="1"/>
  <c r="Z22" i="3" a="1"/>
  <c r="AD22" i="3" s="1"/>
  <c r="W22" i="3"/>
  <c r="AD21" i="3"/>
  <c r="Z21" i="3" a="1"/>
  <c r="Z21" i="3" s="1"/>
  <c r="S21" i="3" a="1"/>
  <c r="W21" i="3" s="1"/>
  <c r="Z20" i="3" a="1"/>
  <c r="AD20" i="3" s="1"/>
  <c r="S20" i="3" a="1"/>
  <c r="Z19" i="3" a="1"/>
  <c r="AD19" i="3" s="1"/>
  <c r="S19" i="3" a="1"/>
  <c r="W19" i="3" s="1"/>
  <c r="Z18" i="3" a="1"/>
  <c r="AD18" i="3" s="1"/>
  <c r="S18" i="3" a="1"/>
  <c r="W18" i="3" s="1"/>
  <c r="Z17" i="3" a="1"/>
  <c r="AD17" i="3" s="1"/>
  <c r="S17" i="3" a="1"/>
  <c r="W17" i="3" s="1"/>
  <c r="Z16" i="3" a="1"/>
  <c r="AD16" i="3" s="1"/>
  <c r="W16" i="3"/>
  <c r="S16" i="3"/>
  <c r="S16" i="3" a="1"/>
  <c r="AK15" i="3" a="1"/>
  <c r="AK15" i="3" s="1"/>
  <c r="AV19" i="3" l="1"/>
  <c r="AV20" i="3"/>
  <c r="Y30" i="3" s="1"/>
  <c r="AU18" i="3"/>
  <c r="AF30" i="3"/>
  <c r="AF19" i="3"/>
  <c r="AF21" i="3"/>
  <c r="AF22" i="3"/>
  <c r="AF24" i="3"/>
  <c r="AF26" i="3"/>
  <c r="Z16" i="3"/>
  <c r="AF16" i="3" s="1"/>
  <c r="Z27" i="3"/>
  <c r="AF27" i="3" s="1"/>
  <c r="S17" i="3"/>
  <c r="S28" i="3"/>
  <c r="Z22" i="3"/>
  <c r="Z28" i="3"/>
  <c r="AF28" i="3" s="1"/>
  <c r="AF23" i="3"/>
  <c r="AF29" i="3"/>
  <c r="S19" i="3"/>
  <c r="Z30" i="3"/>
  <c r="Z19" i="3"/>
  <c r="S25" i="3"/>
  <c r="S31" i="3"/>
  <c r="AW15" i="3"/>
  <c r="AW14" i="3"/>
  <c r="AV13" i="3"/>
  <c r="W20" i="3"/>
  <c r="S20" i="3"/>
  <c r="AF20" i="3"/>
  <c r="Z25" i="3"/>
  <c r="AF25" i="3" s="1"/>
  <c r="AD31" i="3"/>
  <c r="Z31" i="3"/>
  <c r="Z17" i="3"/>
  <c r="AF17" i="3" s="1"/>
  <c r="S23" i="3"/>
  <c r="S26" i="3"/>
  <c r="S29" i="3"/>
  <c r="Z20" i="3"/>
  <c r="Z23" i="3"/>
  <c r="S18" i="3"/>
  <c r="Z26" i="3"/>
  <c r="Z29" i="3"/>
  <c r="S21" i="3"/>
  <c r="Z18" i="3"/>
  <c r="AF18" i="3" s="1"/>
  <c r="S24" i="3"/>
  <c r="S27" i="3"/>
  <c r="S30" i="3"/>
  <c r="Y29" i="3" l="1"/>
  <c r="Y23" i="3"/>
  <c r="AG23" i="3" s="1"/>
  <c r="Y26" i="3"/>
  <c r="Y18" i="3"/>
  <c r="AG17" i="3"/>
  <c r="Y17" i="3"/>
  <c r="Y16" i="3"/>
  <c r="AG29" i="3"/>
  <c r="Y24" i="3"/>
  <c r="Y22" i="3"/>
  <c r="AG26" i="3"/>
  <c r="Y21" i="3"/>
  <c r="Y28" i="3"/>
  <c r="Y25" i="3"/>
  <c r="AG25" i="3"/>
  <c r="Y27" i="3"/>
  <c r="AG27" i="3" s="1"/>
  <c r="Y19" i="3"/>
  <c r="AG19" i="3" s="1"/>
  <c r="Y31" i="3"/>
  <c r="AG16" i="3"/>
  <c r="AG21" i="3"/>
  <c r="AG28" i="3"/>
  <c r="AG18" i="3"/>
  <c r="AF31" i="3"/>
  <c r="AG31" i="3" s="1"/>
  <c r="Y20" i="3"/>
  <c r="AG20" i="3" s="1"/>
  <c r="AG22" i="3"/>
  <c r="AG24" i="3"/>
  <c r="AG3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<sst xmlns="http://schemas.openxmlformats.org/spreadsheetml/2006/main" count="162" uniqueCount="86">
  <si>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</si>
  <si>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</si>
  <si>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</si>
  <si>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</si>
  <si>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</si>
  <si>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</si>
  <si>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</si>
  <si>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Time:</t>
  </si>
  <si>
    <t>3:23:21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</si>
  <si>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</si>
  <si>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</si>
  <si>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</si>
  <si>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</si>
  <si>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</si>
  <si>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</si>
  <si>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</si>
  <si>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</si>
  <si>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</si>
  <si>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</si>
  <si>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</si>
  <si>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</si>
  <si>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</si>
  <si>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</si>
  <si>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</si>
  <si>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</si>
  <si>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3/07/2025 3:23:21 PM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</si>
  <si>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</si>
  <si>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</si>
  <si>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</si>
  <si>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</si>
  <si>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</si>
  <si>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</si>
  <si>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</si>
  <si>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</si>
  <si>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</si>
  <si>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</si>
  <si>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</si>
  <si>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3/07/2025 3:23:36 PM</t>
  </si>
  <si>
    <t>Label: protein</t>
  </si>
  <si>
    <t>Temperature: 22.8 °C</t>
  </si>
  <si>
    <t>3/07/2025 3:23:50 PM</t>
  </si>
  <si>
    <t>3:24:51 PM</t>
  </si>
  <si>
    <t>3/07/2025 3:24:51 PM</t>
  </si>
  <si>
    <t>Temperature: 22.7 °C</t>
  </si>
  <si>
    <t>3/07/2025 3:25:04 PM</t>
  </si>
  <si>
    <t>Temperature: 23 °C</t>
  </si>
  <si>
    <t>3/07/2025 3:25:17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</si>
  <si>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</si>
  <si>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</si>
  <si>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</si>
  <si>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</si>
  <si>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</si>
  <si>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</si>
  <si>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</si>
  <si>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</si>
  <si>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</si>
  <si>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</si>
  <si>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</si>
  <si>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</si>
  <si>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</si>
  <si>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</si>
  <si>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</si>
  <si>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</si>
  <si>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</si>
  <si>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</si>
  <si>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</si>
  <si>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</si>
  <si>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</si>
  <si>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</si>
  <si>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</si>
  <si>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B1.08A.3</t>
  </si>
  <si>
    <t>B1.08A.1</t>
  </si>
  <si>
    <t>B1.08B.6</t>
  </si>
  <si>
    <t>B1.08B.1</t>
  </si>
  <si>
    <t>B1.08C.6</t>
  </si>
  <si>
    <t>B1.08C.5</t>
  </si>
  <si>
    <t>B1.08D.3</t>
  </si>
  <si>
    <t>B1.08D.6</t>
  </si>
  <si>
    <t>B1.91A.3</t>
  </si>
  <si>
    <t>B1.91A.5</t>
  </si>
  <si>
    <t>B1.91B.3</t>
  </si>
  <si>
    <t>B1.91B.1</t>
  </si>
  <si>
    <t>B1.91C.1</t>
  </si>
  <si>
    <t>B1.91C.2</t>
  </si>
  <si>
    <t>B1.91D.4</t>
  </si>
  <si>
    <t>B1.91D.1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</si>
</sst>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/>
    <xf numFmtId="0" fontId="5" fillId="0" borderId="5" xfId="0" applyFont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T1" zoomScale="85" zoomScaleNormal="85" workbookViewId="0">
      <selection activeCell="AS33" sqref="AS33"/>
    </sheetView>
  </sheetViews>
  <sheetFormatPr defaultRowHeight="14.5" x14ac:dyDescent="0.35"/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s="1">
        <v>45723</v>
      </c>
    </row>
    <row r="6" spans="1:49" x14ac:dyDescent="0.35">
      <c r="A6" t="s">
        <v>7</v>
      </c>
      <c r="B6" s="2" t="s">
        <v>41</v>
      </c>
    </row>
    <row r="9" spans="1:49" x14ac:dyDescent="0.35">
      <c r="A9" t="s">
        <v>9</v>
      </c>
      <c r="E9" t="s">
        <v>10</v>
      </c>
    </row>
    <row r="10" spans="1:49" x14ac:dyDescent="0.35">
      <c r="A10" t="s">
        <v>11</v>
      </c>
      <c r="E10" t="s">
        <v>12</v>
      </c>
    </row>
    <row r="11" spans="1:49" x14ac:dyDescent="0.35">
      <c r="A11" t="s">
        <v>13</v>
      </c>
      <c r="E11" t="s">
        <v>14</v>
      </c>
    </row>
    <row r="12" spans="1:49" x14ac:dyDescent="0.35">
      <c r="A12" t="s">
        <v>15</v>
      </c>
    </row>
    <row r="13" spans="1:49" ht="15" thickBot="1" x14ac:dyDescent="0.4">
      <c r="AJ13" t="s">
        <v>47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0.9044x + 0.0787   (R² = 0.9968)</v>
      </c>
    </row>
    <row r="14" spans="1:49" ht="15" thickBot="1" x14ac:dyDescent="0.4">
      <c r="AJ14" t="s">
        <v>48</v>
      </c>
      <c r="AK14" s="4">
        <v>0.78125</v>
      </c>
      <c r="AL14" s="5">
        <v>0.390625</v>
      </c>
      <c r="AM14" s="5">
        <v>0.1953125</v>
      </c>
      <c r="AN14" s="5">
        <v>9.765625E-2</v>
      </c>
      <c r="AO14" s="5">
        <v>4.8828125E-2</v>
      </c>
      <c r="AP14" s="5">
        <v>2.44140625E-2</v>
      </c>
      <c r="AQ14" s="5">
        <v>1.220703125E-2</v>
      </c>
      <c r="AR14" s="5">
        <v>6.103515625E-3</v>
      </c>
      <c r="AS14" s="5">
        <v>3.0517578130000002E-3</v>
      </c>
      <c r="AT14" s="6">
        <v>0</v>
      </c>
      <c r="AV14" t="s">
        <v>49</v>
      </c>
      <c r="AW14">
        <f>SLOPE(_xlfn.ANCHORARRAY(AK15),AK14:AT14)</f>
        <v>0.9044091264634464</v>
      </c>
    </row>
    <row r="15" spans="1:49" ht="15" thickBot="1" x14ac:dyDescent="0.4">
      <c r="A15" t="s">
        <v>16</v>
      </c>
      <c r="R15" t="s">
        <v>50</v>
      </c>
      <c r="S15" t="s">
        <v>51</v>
      </c>
      <c r="T15" t="s">
        <v>52</v>
      </c>
      <c r="U15" t="s">
        <v>53</v>
      </c>
      <c r="V15" t="s">
        <v>53</v>
      </c>
      <c r="W15" t="s">
        <v>54</v>
      </c>
      <c r="X15" t="s">
        <v>55</v>
      </c>
      <c r="Y15" t="s">
        <v>56</v>
      </c>
      <c r="Z15" t="s">
        <v>57</v>
      </c>
      <c r="AA15" t="s">
        <v>58</v>
      </c>
      <c r="AB15" t="s">
        <v>59</v>
      </c>
      <c r="AC15" t="s">
        <v>60</v>
      </c>
      <c r="AD15" t="s">
        <v>61</v>
      </c>
      <c r="AE15" t="s">
        <v>62</v>
      </c>
      <c r="AF15" t="s">
        <v>63</v>
      </c>
      <c r="AG15" t="s">
        <v>64</v>
      </c>
      <c r="AJ15" t="s">
        <v>65</v>
      </c>
      <c r="AK15" cm="1">
        <f t="array" ref="AK15:AT15">B31:K31</f>
        <v>0.76759999990463257</v>
      </c>
      <c r="AL15">
        <v>0.46059998869895935</v>
      </c>
      <c r="AM15">
        <v>0.26919999718666077</v>
      </c>
      <c r="AN15">
        <v>0.17010000348091125</v>
      </c>
      <c r="AO15">
        <v>0.11980000138282776</v>
      </c>
      <c r="AP15">
        <v>9.6799999475479126E-2</v>
      </c>
      <c r="AQ15">
        <v>8.2500003278255463E-2</v>
      </c>
      <c r="AR15">
        <v>7.7600002288818359E-2</v>
      </c>
      <c r="AS15">
        <v>7.5699999928474426E-2</v>
      </c>
      <c r="AT15">
        <v>7.7399998903274536E-2</v>
      </c>
      <c r="AV15" t="s">
        <v>66</v>
      </c>
      <c r="AW15">
        <f>INTERCEPT(_xlfn.ANCHORARRAY(AK15),AK14:AT14)</f>
        <v>7.8692077204608746E-2</v>
      </c>
    </row>
    <row r="16" spans="1:49" x14ac:dyDescent="0.35">
      <c r="A16" t="s">
        <v>17</v>
      </c>
      <c r="E16" t="s">
        <v>18</v>
      </c>
      <c r="R16" s="11" t="s">
        <v>70</v>
      </c>
      <c r="S16" s="7" cm="1">
        <f t="array" ref="S16:V16">B49:E49</f>
        <v>4.4700000435113907E-2</v>
      </c>
      <c r="T16" s="8">
        <v>9.4899997115135193E-2</v>
      </c>
      <c r="U16" s="9">
        <v>9.4700001180171967E-2</v>
      </c>
      <c r="V16" s="9">
        <v>9.4099998474121094E-2</v>
      </c>
      <c r="W16" s="9">
        <f>AVERAGE(T16:V16)</f>
        <v>9.4566665589809418E-2</v>
      </c>
      <c r="X16" s="9">
        <f>W16</f>
        <v>9.4566665589809418E-2</v>
      </c>
      <c r="Y16" s="7">
        <f t="shared" ref="Y16:Y21" si="0">(W16-$AV$20)/$AV$19</f>
        <v>0.10903414676682847</v>
      </c>
      <c r="Z16" s="8" cm="1">
        <f t="array" ref="Z16:AC16">B24:E24</f>
        <v>3.880000114440918E-2</v>
      </c>
      <c r="AA16" s="9">
        <v>0.13179999589920044</v>
      </c>
      <c r="AB16" s="9">
        <v>0.13040000200271606</v>
      </c>
      <c r="AC16" s="9">
        <v>0.13099999725818634</v>
      </c>
      <c r="AD16" s="9">
        <f>AVERAGE(AA16:AC16)</f>
        <v>0.13106666505336761</v>
      </c>
      <c r="AE16" s="9">
        <f>AD16*4</f>
        <v>0.52426666021347046</v>
      </c>
      <c r="AF16" s="9">
        <f>(AE16-$AW$15)/$AW$14</f>
        <v>0.49266926877575085</v>
      </c>
      <c r="AG16" s="9">
        <f t="shared" ref="AG16:AG31" si="1">AF16/Y16</f>
        <v>4.518486028320404</v>
      </c>
      <c r="AH16">
        <v>1</v>
      </c>
    </row>
    <row r="17" spans="1:48" x14ac:dyDescent="0.35">
      <c r="A17" t="s">
        <v>19</v>
      </c>
      <c r="E17">
        <v>540</v>
      </c>
      <c r="F17" t="s">
        <v>20</v>
      </c>
      <c r="R17" s="12" t="s">
        <v>71</v>
      </c>
      <c r="S17" s="7" cm="1">
        <f t="array" ref="S17:V17">F49:I49</f>
        <v>4.5299999415874481E-2</v>
      </c>
      <c r="T17" s="8">
        <v>0.10180000215768814</v>
      </c>
      <c r="U17" s="9">
        <v>9.7400002181529999E-2</v>
      </c>
      <c r="V17" s="9">
        <v>0.1039000004529953</v>
      </c>
      <c r="W17" s="9">
        <f t="shared" ref="W17:W31" si="2">AVERAGE(T17:V17)</f>
        <v>0.10103333493073781</v>
      </c>
      <c r="X17" s="9">
        <f t="shared" ref="X17:X31" si="3">W17</f>
        <v>0.10103333493073781</v>
      </c>
      <c r="Y17" s="7">
        <f t="shared" si="0"/>
        <v>0.14302094919916705</v>
      </c>
      <c r="Z17" s="8" cm="1">
        <f t="array" ref="Z17:AC17">F24:I24</f>
        <v>3.840000182390213E-2</v>
      </c>
      <c r="AA17" s="9">
        <v>0.11410000175237656</v>
      </c>
      <c r="AB17" s="9">
        <v>0.11860000342130661</v>
      </c>
      <c r="AC17" s="9">
        <v>0.11909999698400497</v>
      </c>
      <c r="AD17" s="9">
        <f t="shared" ref="AD17:AD31" si="4">AVERAGE(AA17:AC17)</f>
        <v>0.11726666738589604</v>
      </c>
      <c r="AE17" s="9">
        <f t="shared" ref="AE17:AE31" si="5">AD17*4</f>
        <v>0.46906666954358417</v>
      </c>
      <c r="AF17" s="9">
        <f t="shared" ref="AF17:AF21" si="6">(AE17-$AW$15)/$AW$14</f>
        <v>0.43163495470846869</v>
      </c>
      <c r="AG17" s="9">
        <f t="shared" si="1"/>
        <v>3.0179841283767854</v>
      </c>
      <c r="AH17">
        <v>2</v>
      </c>
      <c r="AJ17" t="s">
        <v>67</v>
      </c>
    </row>
    <row r="18" spans="1:48" ht="15" thickBot="1" x14ac:dyDescent="0.4">
      <c r="A18" t="s">
        <v>21</v>
      </c>
      <c r="E18">
        <v>30</v>
      </c>
      <c r="R18" s="12" t="s">
        <v>72</v>
      </c>
      <c r="S18" s="7" cm="1">
        <f t="array" ref="S18:V18">J49:M49</f>
        <v>4.9199998378753662E-2</v>
      </c>
      <c r="T18" s="8">
        <v>0.11339999735355377</v>
      </c>
      <c r="U18" s="9">
        <v>0.10989999771118164</v>
      </c>
      <c r="V18" s="9">
        <v>0.11670000106096268</v>
      </c>
      <c r="W18" s="9">
        <f t="shared" si="2"/>
        <v>0.11333333204189937</v>
      </c>
      <c r="X18" s="9">
        <f t="shared" si="3"/>
        <v>0.11333333204189937</v>
      </c>
      <c r="Y18" s="7">
        <f t="shared" si="0"/>
        <v>0.2076659077854317</v>
      </c>
      <c r="Z18" s="8" cm="1">
        <f t="array" ref="Z18:AC18">J24:M24</f>
        <v>3.9900001138448715E-2</v>
      </c>
      <c r="AA18" s="9">
        <v>0.14959999918937683</v>
      </c>
      <c r="AB18" s="9">
        <v>0.16030000150203705</v>
      </c>
      <c r="AC18" s="9">
        <v>0.15979999303817749</v>
      </c>
      <c r="AD18" s="9">
        <f t="shared" si="4"/>
        <v>0.15656666457653046</v>
      </c>
      <c r="AE18" s="9">
        <f t="shared" si="5"/>
        <v>0.62626665830612183</v>
      </c>
      <c r="AF18" s="9">
        <f t="shared" si="6"/>
        <v>0.60545008346246987</v>
      </c>
      <c r="AG18" s="9">
        <f t="shared" si="1"/>
        <v>2.9155006227023255</v>
      </c>
      <c r="AH18">
        <v>3</v>
      </c>
      <c r="AJ18" t="s">
        <v>68</v>
      </c>
      <c r="AK18" s="5">
        <v>2</v>
      </c>
      <c r="AL18" s="5">
        <v>1</v>
      </c>
      <c r="AM18" s="5">
        <v>0.5</v>
      </c>
      <c r="AN18" s="5">
        <v>0.25</v>
      </c>
      <c r="AO18" s="5">
        <v>0.125</v>
      </c>
      <c r="AP18" s="5">
        <v>6.25E-2</v>
      </c>
      <c r="AQ18" s="5">
        <v>3.125E-2</v>
      </c>
      <c r="AR18" s="10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0.1903x + 0.0738   (R² = 0.9958)</v>
      </c>
    </row>
    <row r="19" spans="1:48" x14ac:dyDescent="0.35">
      <c r="A19" t="s">
        <v>22</v>
      </c>
      <c r="E19">
        <v>0</v>
      </c>
      <c r="F19" t="s">
        <v>23</v>
      </c>
      <c r="R19" s="12" t="s">
        <v>73</v>
      </c>
      <c r="S19" s="7" cm="1">
        <f t="array" ref="S19:V19">B50:E50</f>
        <v>5.5199999362230301E-2</v>
      </c>
      <c r="T19" s="8">
        <v>8.529999852180481E-2</v>
      </c>
      <c r="U19" s="9">
        <v>8.3400003612041473E-2</v>
      </c>
      <c r="V19" s="9">
        <v>8.3800002932548523E-2</v>
      </c>
      <c r="W19" s="9">
        <f t="shared" si="2"/>
        <v>8.4166668355464935E-2</v>
      </c>
      <c r="X19" s="9">
        <f t="shared" si="3"/>
        <v>8.4166668355464935E-2</v>
      </c>
      <c r="Y19" s="7">
        <f t="shared" si="0"/>
        <v>5.4374996489355266E-2</v>
      </c>
      <c r="Z19" s="8" cm="1">
        <f t="array" ref="Z19:AC19">B25:E25</f>
        <v>4.0699999779462814E-2</v>
      </c>
      <c r="AA19" s="7">
        <v>0.12349999696016312</v>
      </c>
      <c r="AB19" s="9">
        <v>0.12240000069141388</v>
      </c>
      <c r="AC19" s="9">
        <v>0.12800000607967377</v>
      </c>
      <c r="AD19" s="9">
        <f t="shared" si="4"/>
        <v>0.12463333457708359</v>
      </c>
      <c r="AE19" s="9">
        <f t="shared" si="5"/>
        <v>0.49853333830833435</v>
      </c>
      <c r="AF19" s="9">
        <f t="shared" si="6"/>
        <v>0.46421608188038821</v>
      </c>
      <c r="AG19" s="9">
        <f t="shared" si="1"/>
        <v>8.5373078041718227</v>
      </c>
      <c r="AH19">
        <v>4</v>
      </c>
      <c r="AJ19" t="s">
        <v>65</v>
      </c>
      <c r="AK19" cm="1">
        <f t="array" ref="AK19:AR19">B56:I56</f>
        <v>0.44710001349449158</v>
      </c>
      <c r="AL19">
        <v>0.27219998836517334</v>
      </c>
      <c r="AM19">
        <v>0.17689999938011169</v>
      </c>
      <c r="AN19">
        <v>0.13490000367164612</v>
      </c>
      <c r="AO19">
        <v>9.3299999833106995E-2</v>
      </c>
      <c r="AP19">
        <v>8.150000125169754E-2</v>
      </c>
      <c r="AQ19">
        <v>7.5400002300739288E-2</v>
      </c>
      <c r="AR19">
        <v>6.4400002360343933E-2</v>
      </c>
      <c r="AU19" t="s">
        <v>49</v>
      </c>
      <c r="AV19">
        <f>SLOPE(AK19:AR19,AK18:AR18)</f>
        <v>0.19027001300879454</v>
      </c>
    </row>
    <row r="20" spans="1:48" x14ac:dyDescent="0.35">
      <c r="A20" t="s">
        <v>24</v>
      </c>
      <c r="B20" s="2" t="s">
        <v>42</v>
      </c>
      <c r="R20" s="12" t="s">
        <v>74</v>
      </c>
      <c r="S20" s="7" cm="1">
        <f t="array" ref="S20:V20">F50:I50</f>
        <v>4.8700001090764999E-2</v>
      </c>
      <c r="T20" s="9">
        <v>9.5399998128414154E-2</v>
      </c>
      <c r="U20" s="9">
        <v>9.0400002896785736E-2</v>
      </c>
      <c r="V20" s="9">
        <v>9.2600002884864807E-2</v>
      </c>
      <c r="W20" s="9">
        <f t="shared" si="2"/>
        <v>9.2800001303354904E-2</v>
      </c>
      <c r="X20" s="9">
        <f t="shared" si="3"/>
        <v>9.2800001303354904E-2</v>
      </c>
      <c r="Y20" s="7">
        <f t="shared" si="0"/>
        <v>9.9749108843522838E-2</v>
      </c>
      <c r="Z20" s="9" cm="1">
        <f t="array" ref="Z20:AC20">F25:I25</f>
        <v>4.2599998414516449E-2</v>
      </c>
      <c r="AA20" s="9">
        <v>0.18919999897480011</v>
      </c>
      <c r="AB20" s="9">
        <v>0.18000000715255737</v>
      </c>
      <c r="AC20" s="9">
        <v>0.1843000054359436</v>
      </c>
      <c r="AD20" s="9">
        <f t="shared" si="4"/>
        <v>0.18450000385443369</v>
      </c>
      <c r="AE20" s="9">
        <f t="shared" si="5"/>
        <v>0.73800001541773474</v>
      </c>
      <c r="AF20" s="9">
        <f t="shared" si="6"/>
        <v>0.72899301756412926</v>
      </c>
      <c r="AG20" s="9">
        <f t="shared" si="1"/>
        <v>7.3082659686484615</v>
      </c>
      <c r="AH20">
        <v>5</v>
      </c>
      <c r="AU20" t="s">
        <v>69</v>
      </c>
      <c r="AV20">
        <f>INTERCEPT(AK19:AR19,AK18:AR18)</f>
        <v>7.3820737066082151E-2</v>
      </c>
    </row>
    <row r="21" spans="1:48" x14ac:dyDescent="0.35">
      <c r="R21" s="12" t="s">
        <v>75</v>
      </c>
      <c r="S21" s="7" cm="1">
        <f t="array" ref="S21:V21">J50:M50</f>
        <v>4.7299999743700027E-2</v>
      </c>
      <c r="T21" s="9">
        <v>8.9000001549720764E-2</v>
      </c>
      <c r="U21" s="9">
        <v>9.08999964594841E-2</v>
      </c>
      <c r="V21" s="9">
        <v>9.1200001537799835E-2</v>
      </c>
      <c r="W21" s="9">
        <f t="shared" si="2"/>
        <v>9.0366666515668229E-2</v>
      </c>
      <c r="X21" s="9">
        <f t="shared" si="3"/>
        <v>9.0366666515668229E-2</v>
      </c>
      <c r="Y21" s="7">
        <f t="shared" si="0"/>
        <v>8.6960258150722378E-2</v>
      </c>
      <c r="Z21" s="9" cm="1">
        <f t="array" ref="Z21:AC21">J25:M25</f>
        <v>4.179999977350235E-2</v>
      </c>
      <c r="AA21" s="9">
        <v>0.13130000233650208</v>
      </c>
      <c r="AB21" s="9">
        <v>0.12669999897480011</v>
      </c>
      <c r="AC21" s="9">
        <v>0.13680000603199005</v>
      </c>
      <c r="AD21" s="9">
        <f t="shared" si="4"/>
        <v>0.13160000244776407</v>
      </c>
      <c r="AE21" s="9">
        <f t="shared" si="5"/>
        <v>0.52640000979105628</v>
      </c>
      <c r="AF21" s="9">
        <f t="shared" si="6"/>
        <v>0.49502810120585683</v>
      </c>
      <c r="AG21" s="9">
        <f t="shared" si="1"/>
        <v>5.6925785609773358</v>
      </c>
      <c r="AH21">
        <v>6</v>
      </c>
    </row>
    <row r="22" spans="1:48" x14ac:dyDescent="0.35">
      <c r="B22" t="s">
        <v>43</v>
      </c>
      <c r="R22" s="12" t="s">
        <v>76</v>
      </c>
      <c r="S22" s="7" cm="1">
        <f t="array" ref="S22:V22">B51:E51</f>
        <v>4.8399999737739563E-2</v>
      </c>
      <c r="T22" s="9">
        <v>9.3500003218650818E-2</v>
      </c>
      <c r="U22" s="9">
        <v>9.6900001168251038E-2</v>
      </c>
      <c r="V22" s="9">
        <v>0.10249999910593033</v>
      </c>
      <c r="W22" s="9">
        <f t="shared" si="2"/>
        <v>9.7633334497610733E-2</v>
      </c>
      <c r="X22" s="9">
        <f t="shared" si="3"/>
        <v>9.7633334497610733E-2</v>
      </c>
      <c r="Y22" s="7">
        <f>(X22-$AV$20)/$AV$19</f>
        <v>0.1251516045801076</v>
      </c>
      <c r="Z22" s="9" cm="1">
        <f t="array" ref="Z22:AC22">B26:E26</f>
        <v>4.6799998730421066E-2</v>
      </c>
      <c r="AA22" s="9">
        <v>0.18199999630451202</v>
      </c>
      <c r="AB22" s="9">
        <v>0.17800000309944153</v>
      </c>
      <c r="AC22" s="9">
        <v>0.18610000610351563</v>
      </c>
      <c r="AD22" s="9">
        <f t="shared" si="4"/>
        <v>0.1820333351691564</v>
      </c>
      <c r="AE22" s="9">
        <f t="shared" si="5"/>
        <v>0.72813334067662561</v>
      </c>
      <c r="AF22" s="9">
        <f>(AE22-$AW$15)/$AW$14</f>
        <v>0.7180834917174681</v>
      </c>
      <c r="AG22" s="9">
        <f t="shared" si="1"/>
        <v>5.7377090299935709</v>
      </c>
      <c r="AH22">
        <v>7</v>
      </c>
    </row>
    <row r="23" spans="1:48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R23" s="12" t="s">
        <v>77</v>
      </c>
      <c r="S23" s="7" cm="1">
        <f t="array" ref="S23:V23">F51:I51</f>
        <v>4.6500001102685928E-2</v>
      </c>
      <c r="T23" s="9">
        <v>8.9900001883506775E-2</v>
      </c>
      <c r="U23" s="9">
        <v>8.489999920129776E-2</v>
      </c>
      <c r="V23" s="9">
        <v>8.529999852180481E-2</v>
      </c>
      <c r="W23" s="9">
        <f t="shared" si="2"/>
        <v>8.6699999868869781E-2</v>
      </c>
      <c r="X23" s="9">
        <f t="shared" si="3"/>
        <v>8.6699999868869781E-2</v>
      </c>
      <c r="Y23" s="7">
        <f t="shared" ref="Y23:Y31" si="7">(W23-$AV$20)/$AV$19</f>
        <v>6.7689398865980702E-2</v>
      </c>
      <c r="Z23" s="9" cm="1">
        <f t="array" ref="Z23:AC23">F26:I26</f>
        <v>4.5299999415874481E-2</v>
      </c>
      <c r="AA23" s="9">
        <v>0.1289999932050705</v>
      </c>
      <c r="AB23" s="9">
        <v>0.13529999554157257</v>
      </c>
      <c r="AC23" s="9">
        <v>0.13950000703334808</v>
      </c>
      <c r="AD23" s="9">
        <f t="shared" si="4"/>
        <v>0.13459999859333038</v>
      </c>
      <c r="AE23" s="9">
        <f t="shared" si="5"/>
        <v>0.53839999437332153</v>
      </c>
      <c r="AF23" s="9">
        <f t="shared" ref="AF23:AF31" si="8">(AE23-$AW$15)/$AW$14</f>
        <v>0.5082964155462808</v>
      </c>
      <c r="AG23" s="9">
        <f t="shared" si="1"/>
        <v>7.5092470026608567</v>
      </c>
      <c r="AH23">
        <v>8</v>
      </c>
    </row>
    <row r="24" spans="1:48" x14ac:dyDescent="0.35">
      <c r="A24" s="3" t="s">
        <v>28</v>
      </c>
      <c r="B24">
        <v>3.880000114440918E-2</v>
      </c>
      <c r="C24">
        <v>0.13179999589920044</v>
      </c>
      <c r="D24">
        <v>0.13040000200271606</v>
      </c>
      <c r="E24">
        <v>0.13099999725818634</v>
      </c>
      <c r="F24">
        <v>3.840000182390213E-2</v>
      </c>
      <c r="G24">
        <v>0.11410000175237656</v>
      </c>
      <c r="H24">
        <v>0.11860000342130661</v>
      </c>
      <c r="I24">
        <v>0.11909999698400497</v>
      </c>
      <c r="J24">
        <v>3.9900001138448715E-2</v>
      </c>
      <c r="K24">
        <v>0.14959999918937683</v>
      </c>
      <c r="L24">
        <v>0.16030000150203705</v>
      </c>
      <c r="M24">
        <v>0.15979999303817749</v>
      </c>
      <c r="R24" s="12" t="s">
        <v>78</v>
      </c>
      <c r="S24" s="7" cm="1">
        <f t="array" ref="S24:V24">B52:E52</f>
        <v>4.8799999058246613E-2</v>
      </c>
      <c r="T24" s="9">
        <v>0.10620000213384628</v>
      </c>
      <c r="U24" s="9">
        <v>0.10379999876022339</v>
      </c>
      <c r="V24" s="9">
        <v>0.10649999976158142</v>
      </c>
      <c r="W24" s="9">
        <f t="shared" si="2"/>
        <v>0.10550000021855037</v>
      </c>
      <c r="X24" s="9">
        <f t="shared" si="3"/>
        <v>0.10550000021855037</v>
      </c>
      <c r="Y24" s="7">
        <f t="shared" si="7"/>
        <v>0.16649635248095537</v>
      </c>
      <c r="Z24" s="9" cm="1">
        <f t="array" ref="Z24:AC24">B27:E27</f>
        <v>4.1700001806020737E-2</v>
      </c>
      <c r="AA24" s="9">
        <v>0.1468999981880188</v>
      </c>
      <c r="AB24" s="9">
        <v>0.1492999941110611</v>
      </c>
      <c r="AC24" s="9">
        <v>0.14579999446868896</v>
      </c>
      <c r="AD24" s="9">
        <f t="shared" si="4"/>
        <v>0.14733332892258963</v>
      </c>
      <c r="AE24" s="9">
        <f t="shared" si="5"/>
        <v>0.58933331569035852</v>
      </c>
      <c r="AF24" s="9">
        <f t="shared" si="8"/>
        <v>0.5646130977056083</v>
      </c>
      <c r="AG24" s="9">
        <f t="shared" si="1"/>
        <v>3.3911439457521531</v>
      </c>
      <c r="AH24">
        <v>9</v>
      </c>
    </row>
    <row r="25" spans="1:48" x14ac:dyDescent="0.35">
      <c r="A25" s="3" t="s">
        <v>29</v>
      </c>
      <c r="B25">
        <v>4.0699999779462814E-2</v>
      </c>
      <c r="C25">
        <v>0.12349999696016312</v>
      </c>
      <c r="D25">
        <v>0.12240000069141388</v>
      </c>
      <c r="E25">
        <v>0.12800000607967377</v>
      </c>
      <c r="F25">
        <v>4.2599998414516449E-2</v>
      </c>
      <c r="G25">
        <v>0.18919999897480011</v>
      </c>
      <c r="H25">
        <v>0.18000000715255737</v>
      </c>
      <c r="I25">
        <v>0.1843000054359436</v>
      </c>
      <c r="J25">
        <v>4.179999977350235E-2</v>
      </c>
      <c r="K25">
        <v>0.13130000233650208</v>
      </c>
      <c r="L25">
        <v>0.12669999897480011</v>
      </c>
      <c r="M25">
        <v>0.13680000603199005</v>
      </c>
      <c r="R25" s="12" t="s">
        <v>79</v>
      </c>
      <c r="S25" s="7" cm="1">
        <f t="array" ref="S25:V25">F52:I52</f>
        <v>5.0400000065565109E-2</v>
      </c>
      <c r="T25" s="9">
        <v>0.11840000003576279</v>
      </c>
      <c r="U25" s="9">
        <v>0.10540000349283218</v>
      </c>
      <c r="V25" s="9">
        <v>0.10360000282526016</v>
      </c>
      <c r="W25" s="9">
        <f t="shared" si="2"/>
        <v>0.10913333545128505</v>
      </c>
      <c r="X25" s="9">
        <f t="shared" si="3"/>
        <v>0.10913333545128505</v>
      </c>
      <c r="Y25" s="7">
        <f t="shared" si="7"/>
        <v>0.18559203222197027</v>
      </c>
      <c r="Z25" s="9" cm="1">
        <f t="array" ref="Z25:AC25">F27:I27</f>
        <v>4.3900001794099808E-2</v>
      </c>
      <c r="AA25" s="9">
        <v>0.16949999332427979</v>
      </c>
      <c r="AB25" s="9">
        <v>0.17209999263286591</v>
      </c>
      <c r="AC25" s="9">
        <v>0.17069999873638153</v>
      </c>
      <c r="AD25" s="9">
        <f t="shared" si="4"/>
        <v>0.17076666156450906</v>
      </c>
      <c r="AE25" s="9">
        <f t="shared" si="5"/>
        <v>0.68306664625803626</v>
      </c>
      <c r="AF25" s="9">
        <f t="shared" si="8"/>
        <v>0.66825350537620265</v>
      </c>
      <c r="AG25" s="9">
        <f t="shared" si="1"/>
        <v>3.6006583762009976</v>
      </c>
      <c r="AH25">
        <v>10</v>
      </c>
    </row>
    <row r="26" spans="1:48" x14ac:dyDescent="0.35">
      <c r="A26" s="3" t="s">
        <v>30</v>
      </c>
      <c r="B26">
        <v>4.6799998730421066E-2</v>
      </c>
      <c r="C26">
        <v>0.18199999630451202</v>
      </c>
      <c r="D26">
        <v>0.17800000309944153</v>
      </c>
      <c r="E26">
        <v>0.18610000610351563</v>
      </c>
      <c r="F26">
        <v>4.5299999415874481E-2</v>
      </c>
      <c r="G26">
        <v>0.1289999932050705</v>
      </c>
      <c r="H26">
        <v>0.13529999554157257</v>
      </c>
      <c r="I26">
        <v>0.13950000703334808</v>
      </c>
      <c r="J26">
        <v>4.3900001794099808E-2</v>
      </c>
      <c r="K26">
        <v>4.4100001454353333E-2</v>
      </c>
      <c r="L26">
        <v>4.7100000083446503E-2</v>
      </c>
      <c r="M26">
        <v>4.4599998742341995E-2</v>
      </c>
      <c r="R26" s="12" t="s">
        <v>80</v>
      </c>
      <c r="S26" s="7" cm="1">
        <f t="array" ref="S26:V26">J52:M52</f>
        <v>4.9300000071525574E-2</v>
      </c>
      <c r="T26" s="9">
        <v>0.10700000077486038</v>
      </c>
      <c r="U26" s="9">
        <v>0.10840000212192535</v>
      </c>
      <c r="V26" s="9">
        <v>0.11559999734163284</v>
      </c>
      <c r="W26" s="9">
        <f t="shared" si="2"/>
        <v>0.1103333334128062</v>
      </c>
      <c r="X26" s="9">
        <f t="shared" si="3"/>
        <v>0.1103333334128062</v>
      </c>
      <c r="Y26" s="7">
        <f t="shared" si="7"/>
        <v>0.19189884821754011</v>
      </c>
      <c r="Z26" s="9" cm="1">
        <f t="array" ref="Z26:AC26">J27:M27</f>
        <v>4.2399998754262924E-2</v>
      </c>
      <c r="AA26" s="9">
        <v>0.15860000252723694</v>
      </c>
      <c r="AB26" s="9">
        <v>0.15590000152587891</v>
      </c>
      <c r="AC26" s="9">
        <v>0.15119999647140503</v>
      </c>
      <c r="AD26" s="9">
        <f t="shared" si="4"/>
        <v>0.15523333350817362</v>
      </c>
      <c r="AE26" s="9">
        <f t="shared" si="5"/>
        <v>0.62093333403269446</v>
      </c>
      <c r="AF26" s="9">
        <f t="shared" si="8"/>
        <v>0.59955305730763375</v>
      </c>
      <c r="AG26" s="9">
        <f t="shared" si="1"/>
        <v>3.1243181648905431</v>
      </c>
      <c r="AH26">
        <v>11</v>
      </c>
    </row>
    <row r="27" spans="1:48" x14ac:dyDescent="0.35">
      <c r="A27" s="3" t="s">
        <v>31</v>
      </c>
      <c r="B27">
        <v>4.1700001806020737E-2</v>
      </c>
      <c r="C27">
        <v>0.1468999981880188</v>
      </c>
      <c r="D27">
        <v>0.1492999941110611</v>
      </c>
      <c r="E27">
        <v>0.14579999446868896</v>
      </c>
      <c r="F27">
        <v>4.3900001794099808E-2</v>
      </c>
      <c r="G27">
        <v>0.16949999332427979</v>
      </c>
      <c r="H27">
        <v>0.17209999263286591</v>
      </c>
      <c r="I27">
        <v>0.17069999873638153</v>
      </c>
      <c r="J27">
        <v>4.2399998754262924E-2</v>
      </c>
      <c r="K27">
        <v>0.15860000252723694</v>
      </c>
      <c r="L27">
        <v>0.15590000152587891</v>
      </c>
      <c r="M27">
        <v>0.15119999647140503</v>
      </c>
      <c r="R27" s="12" t="s">
        <v>81</v>
      </c>
      <c r="S27" s="7" cm="1">
        <f t="array" ref="S27:V27">B53:E53</f>
        <v>4.4100001454353333E-2</v>
      </c>
      <c r="T27" s="9">
        <v>0.10119999945163727</v>
      </c>
      <c r="U27" s="9">
        <v>9.7300000488758087E-2</v>
      </c>
      <c r="V27" s="9">
        <v>0.10239999741315842</v>
      </c>
      <c r="W27" s="9">
        <f t="shared" si="2"/>
        <v>0.10029999911785126</v>
      </c>
      <c r="X27" s="9">
        <f t="shared" si="3"/>
        <v>0.10029999911785126</v>
      </c>
      <c r="Y27" s="7">
        <f t="shared" si="7"/>
        <v>0.13916676428957409</v>
      </c>
      <c r="Z27" s="9" cm="1">
        <f t="array" ref="Z27:AC27">B28:E28</f>
        <v>3.840000182390213E-2</v>
      </c>
      <c r="AA27" s="9">
        <v>0.12160000205039978</v>
      </c>
      <c r="AB27" s="9">
        <v>0.11509999632835388</v>
      </c>
      <c r="AC27" s="9">
        <v>9.7800001502037048E-2</v>
      </c>
      <c r="AD27" s="9">
        <f t="shared" si="4"/>
        <v>0.11149999996026357</v>
      </c>
      <c r="AE27" s="9">
        <f t="shared" si="5"/>
        <v>0.44599999984105426</v>
      </c>
      <c r="AF27" s="9">
        <f t="shared" si="8"/>
        <v>0.40613026990643825</v>
      </c>
      <c r="AG27" s="9">
        <f t="shared" si="1"/>
        <v>2.9182992935107293</v>
      </c>
      <c r="AH27">
        <v>12</v>
      </c>
    </row>
    <row r="28" spans="1:48" x14ac:dyDescent="0.35">
      <c r="A28" s="3" t="s">
        <v>32</v>
      </c>
      <c r="B28">
        <v>3.840000182390213E-2</v>
      </c>
      <c r="C28">
        <v>0.12160000205039978</v>
      </c>
      <c r="D28">
        <v>0.11509999632835388</v>
      </c>
      <c r="E28">
        <v>9.7800001502037048E-2</v>
      </c>
      <c r="F28">
        <v>4.0399998426437378E-2</v>
      </c>
      <c r="G28">
        <v>0.16410000622272491</v>
      </c>
      <c r="H28">
        <v>0.16930000483989716</v>
      </c>
      <c r="I28">
        <v>0.17360000312328339</v>
      </c>
      <c r="J28">
        <v>4.2100001126527786E-2</v>
      </c>
      <c r="K28">
        <v>0.20489999651908875</v>
      </c>
      <c r="L28">
        <v>0.20970000326633453</v>
      </c>
      <c r="M28">
        <v>0.21269999444484711</v>
      </c>
      <c r="R28" s="12" t="s">
        <v>82</v>
      </c>
      <c r="S28" s="9" cm="1">
        <f t="array" ref="S28:V28">F53:I53</f>
        <v>4.6999998390674591E-2</v>
      </c>
      <c r="T28" s="9">
        <v>9.6000000834465027E-2</v>
      </c>
      <c r="U28" s="9">
        <v>9.2000000178813934E-2</v>
      </c>
      <c r="V28" s="9">
        <v>9.4800002872943878E-2</v>
      </c>
      <c r="W28" s="9">
        <f t="shared" si="2"/>
        <v>9.426666796207428E-2</v>
      </c>
      <c r="X28" s="9">
        <f t="shared" si="3"/>
        <v>9.426666796207428E-2</v>
      </c>
      <c r="Y28" s="7">
        <f t="shared" si="7"/>
        <v>0.10745745255741949</v>
      </c>
      <c r="Z28" s="9" cm="1">
        <f t="array" ref="Z28:AC28">F28:I28</f>
        <v>4.0399998426437378E-2</v>
      </c>
      <c r="AA28" s="9">
        <v>0.16410000622272491</v>
      </c>
      <c r="AB28" s="9">
        <v>0.16930000483989716</v>
      </c>
      <c r="AC28" s="9">
        <v>0.17360000312328339</v>
      </c>
      <c r="AD28" s="9">
        <f t="shared" si="4"/>
        <v>0.16900000472863516</v>
      </c>
      <c r="AE28" s="9">
        <f t="shared" si="5"/>
        <v>0.67600001891454065</v>
      </c>
      <c r="AF28" s="9">
        <f t="shared" si="8"/>
        <v>0.6604399759272811</v>
      </c>
      <c r="AG28" s="9">
        <f t="shared" si="1"/>
        <v>6.1460602332293091</v>
      </c>
      <c r="AH28">
        <v>13</v>
      </c>
    </row>
    <row r="29" spans="1:48" x14ac:dyDescent="0.35">
      <c r="A29" s="3" t="s">
        <v>33</v>
      </c>
      <c r="B29">
        <v>4.3299999088048935E-2</v>
      </c>
      <c r="C29">
        <v>0.19020000100135803</v>
      </c>
      <c r="D29">
        <v>0.18019999563694</v>
      </c>
      <c r="E29">
        <v>0.17919999361038208</v>
      </c>
      <c r="F29">
        <v>4.3600000441074371E-2</v>
      </c>
      <c r="G29">
        <v>0.19820000231266022</v>
      </c>
      <c r="H29">
        <v>0.17489999532699585</v>
      </c>
      <c r="I29">
        <v>0.16940000653266907</v>
      </c>
      <c r="J29">
        <v>4.050000011920929E-2</v>
      </c>
      <c r="K29">
        <v>4.2800001800060272E-2</v>
      </c>
      <c r="L29">
        <v>4.2800001800060272E-2</v>
      </c>
      <c r="M29">
        <v>4.2199999094009399E-2</v>
      </c>
      <c r="R29" s="12" t="s">
        <v>83</v>
      </c>
      <c r="S29" s="9" cm="1">
        <f t="array" ref="S29:V29">J53:M53</f>
        <v>4.8000000417232513E-2</v>
      </c>
      <c r="T29" s="9">
        <v>0.11330000311136246</v>
      </c>
      <c r="U29" s="9">
        <v>0.11069999635219574</v>
      </c>
      <c r="V29" s="9">
        <v>0.10180000215768814</v>
      </c>
      <c r="W29" s="9">
        <f t="shared" si="2"/>
        <v>0.10860000054041545</v>
      </c>
      <c r="X29" s="9">
        <f t="shared" si="3"/>
        <v>0.10860000054041545</v>
      </c>
      <c r="Y29" s="7">
        <f t="shared" si="7"/>
        <v>0.18278898983796124</v>
      </c>
      <c r="Z29" s="9" cm="1">
        <f t="array" ref="Z29:AC29">J28:M28</f>
        <v>4.2100001126527786E-2</v>
      </c>
      <c r="AA29" s="9">
        <v>0.20489999651908875</v>
      </c>
      <c r="AB29" s="9">
        <v>0.20970000326633453</v>
      </c>
      <c r="AC29" s="9">
        <v>0.21269999444484711</v>
      </c>
      <c r="AD29" s="9">
        <f t="shared" si="4"/>
        <v>0.2090999980767568</v>
      </c>
      <c r="AE29" s="9">
        <f t="shared" si="5"/>
        <v>0.83639999230702722</v>
      </c>
      <c r="AF29" s="9">
        <f t="shared" si="8"/>
        <v>0.837793309390098</v>
      </c>
      <c r="AG29" s="9">
        <f t="shared" si="1"/>
        <v>4.5833904445381801</v>
      </c>
      <c r="AH29">
        <v>14</v>
      </c>
    </row>
    <row r="30" spans="1:48" x14ac:dyDescent="0.35">
      <c r="A30" s="3" t="s">
        <v>34</v>
      </c>
      <c r="B30">
        <v>4.4500000774860382E-2</v>
      </c>
      <c r="C30">
        <v>4.5499999076128006E-2</v>
      </c>
      <c r="D30">
        <v>4.5699998736381531E-2</v>
      </c>
      <c r="E30">
        <v>4.5200001448392868E-2</v>
      </c>
      <c r="F30">
        <v>4.5000001788139343E-2</v>
      </c>
      <c r="G30">
        <v>4.4700000435113907E-2</v>
      </c>
      <c r="H30">
        <v>4.4599998742341995E-2</v>
      </c>
      <c r="I30">
        <v>4.5299999415874481E-2</v>
      </c>
      <c r="J30">
        <v>4.5299999415874481E-2</v>
      </c>
      <c r="K30">
        <v>4.4100001454353333E-2</v>
      </c>
      <c r="L30">
        <v>4.6500001102685928E-2</v>
      </c>
      <c r="M30">
        <v>4.5899998396635056E-2</v>
      </c>
      <c r="R30" s="12" t="s">
        <v>84</v>
      </c>
      <c r="S30" s="9" cm="1">
        <f t="array" ref="S30:V30">B54:E54</f>
        <v>4.7800000756978989E-2</v>
      </c>
      <c r="T30" s="9">
        <v>9.5399998128414154E-2</v>
      </c>
      <c r="U30" s="9">
        <v>9.6500001847743988E-2</v>
      </c>
      <c r="V30" s="9">
        <v>9.4700001180171967E-2</v>
      </c>
      <c r="W30" s="9">
        <f t="shared" si="2"/>
        <v>9.5533333718776703E-2</v>
      </c>
      <c r="X30" s="9">
        <f t="shared" si="3"/>
        <v>9.5533333718776703E-2</v>
      </c>
      <c r="Y30" s="7">
        <f t="shared" si="7"/>
        <v>0.11411465374573221</v>
      </c>
      <c r="Z30" s="9" cm="1">
        <f t="array" ref="Z30:AC30">B29:E29</f>
        <v>4.3299999088048935E-2</v>
      </c>
      <c r="AA30" s="9">
        <v>0.19020000100135803</v>
      </c>
      <c r="AB30" s="9">
        <v>0.18019999563694</v>
      </c>
      <c r="AC30" s="9">
        <v>0.17919999361038208</v>
      </c>
      <c r="AD30" s="9">
        <f t="shared" si="4"/>
        <v>0.18319999674956003</v>
      </c>
      <c r="AE30" s="9">
        <f t="shared" si="5"/>
        <v>0.73279998699824012</v>
      </c>
      <c r="AF30" s="9">
        <f t="shared" si="8"/>
        <v>0.72324337587284226</v>
      </c>
      <c r="AG30" s="9">
        <f t="shared" si="1"/>
        <v>6.3378659281073348</v>
      </c>
      <c r="AH30">
        <v>15</v>
      </c>
    </row>
    <row r="31" spans="1:48" x14ac:dyDescent="0.35">
      <c r="A31" s="3" t="s">
        <v>35</v>
      </c>
      <c r="B31">
        <v>0.76759999990463257</v>
      </c>
      <c r="C31">
        <v>0.46059998869895935</v>
      </c>
      <c r="D31">
        <v>0.26919999718666077</v>
      </c>
      <c r="E31">
        <v>0.17010000348091125</v>
      </c>
      <c r="F31">
        <v>0.11980000138282776</v>
      </c>
      <c r="G31">
        <v>9.6799999475479126E-2</v>
      </c>
      <c r="H31">
        <v>8.2500003278255463E-2</v>
      </c>
      <c r="I31">
        <v>7.7600002288818359E-2</v>
      </c>
      <c r="J31">
        <v>7.5699999928474426E-2</v>
      </c>
      <c r="K31">
        <v>7.7399998903274536E-2</v>
      </c>
      <c r="L31">
        <v>4.2399998754262924E-2</v>
      </c>
      <c r="M31">
        <v>4.1600000113248825E-2</v>
      </c>
      <c r="R31" s="12" t="s">
        <v>85</v>
      </c>
      <c r="S31" s="9" cm="1">
        <f t="array" ref="S31:V31">F54:I54</f>
        <v>4.7499999403953552E-2</v>
      </c>
      <c r="T31" s="9">
        <v>0.10209999978542328</v>
      </c>
      <c r="U31" s="9">
        <v>0.11029999703168869</v>
      </c>
      <c r="V31" s="9">
        <v>0.11060000211000443</v>
      </c>
      <c r="W31" s="9">
        <f t="shared" si="2"/>
        <v>0.1076666663090388</v>
      </c>
      <c r="X31" s="9">
        <f t="shared" si="3"/>
        <v>0.1076666663090388</v>
      </c>
      <c r="Y31" s="7">
        <f t="shared" si="7"/>
        <v>0.17788367545542896</v>
      </c>
      <c r="Z31" s="9" cm="1">
        <f t="array" ref="Z31:AC31">F29:I29</f>
        <v>4.3600000441074371E-2</v>
      </c>
      <c r="AA31" s="9">
        <v>0.19820000231266022</v>
      </c>
      <c r="AB31" s="9">
        <v>0.17489999532699585</v>
      </c>
      <c r="AC31" s="9">
        <v>0.16940000653266907</v>
      </c>
      <c r="AD31" s="9">
        <f t="shared" si="4"/>
        <v>0.18083333472410837</v>
      </c>
      <c r="AE31" s="9">
        <f t="shared" si="5"/>
        <v>0.72333333889643348</v>
      </c>
      <c r="AF31" s="9">
        <f t="shared" si="8"/>
        <v>0.71277615719402987</v>
      </c>
      <c r="AG31" s="9">
        <f t="shared" si="1"/>
        <v>4.0069790292399547</v>
      </c>
      <c r="AH31">
        <v>16</v>
      </c>
    </row>
    <row r="35" spans="1:13" x14ac:dyDescent="0.35">
      <c r="A35" t="s">
        <v>36</v>
      </c>
      <c r="B35" s="2" t="s">
        <v>44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44</v>
      </c>
    </row>
    <row r="47" spans="1:13" x14ac:dyDescent="0.35">
      <c r="B47" t="s">
        <v>45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4.4700000435113907E-2</v>
      </c>
      <c r="C49">
        <v>9.4899997115135193E-2</v>
      </c>
      <c r="D49">
        <v>9.4700001180171967E-2</v>
      </c>
      <c r="E49">
        <v>9.4099998474121094E-2</v>
      </c>
      <c r="F49">
        <v>4.5299999415874481E-2</v>
      </c>
      <c r="G49">
        <v>0.10180000215768814</v>
      </c>
      <c r="H49">
        <v>9.7400002181529999E-2</v>
      </c>
      <c r="I49">
        <v>0.1039000004529953</v>
      </c>
      <c r="J49">
        <v>4.9199998378753662E-2</v>
      </c>
      <c r="K49">
        <v>0.11339999735355377</v>
      </c>
      <c r="L49">
        <v>0.10989999771118164</v>
      </c>
      <c r="M49">
        <v>0.11670000106096268</v>
      </c>
    </row>
    <row r="50" spans="1:13" x14ac:dyDescent="0.35">
      <c r="A50" s="3" t="s">
        <v>29</v>
      </c>
      <c r="B50">
        <v>5.5199999362230301E-2</v>
      </c>
      <c r="C50">
        <v>8.529999852180481E-2</v>
      </c>
      <c r="D50">
        <v>8.3400003612041473E-2</v>
      </c>
      <c r="E50">
        <v>8.3800002932548523E-2</v>
      </c>
      <c r="F50">
        <v>4.8700001090764999E-2</v>
      </c>
      <c r="G50">
        <v>9.5399998128414154E-2</v>
      </c>
      <c r="H50">
        <v>9.0400002896785736E-2</v>
      </c>
      <c r="I50">
        <v>9.2600002884864807E-2</v>
      </c>
      <c r="J50">
        <v>4.7299999743700027E-2</v>
      </c>
      <c r="K50">
        <v>8.9000001549720764E-2</v>
      </c>
      <c r="L50">
        <v>9.08999964594841E-2</v>
      </c>
      <c r="M50">
        <v>9.1200001537799835E-2</v>
      </c>
    </row>
    <row r="51" spans="1:13" x14ac:dyDescent="0.35">
      <c r="A51" s="3" t="s">
        <v>30</v>
      </c>
      <c r="B51">
        <v>4.8399999737739563E-2</v>
      </c>
      <c r="C51">
        <v>9.3500003218650818E-2</v>
      </c>
      <c r="D51">
        <v>9.6900001168251038E-2</v>
      </c>
      <c r="E51">
        <v>0.10249999910593033</v>
      </c>
      <c r="F51">
        <v>4.6500001102685928E-2</v>
      </c>
      <c r="G51">
        <v>8.9900001883506775E-2</v>
      </c>
      <c r="H51">
        <v>8.489999920129776E-2</v>
      </c>
      <c r="I51">
        <v>8.529999852180481E-2</v>
      </c>
      <c r="J51">
        <v>4.1900001466274261E-2</v>
      </c>
      <c r="K51">
        <v>4.2599998414516449E-2</v>
      </c>
      <c r="L51">
        <v>4.1999999433755875E-2</v>
      </c>
      <c r="M51">
        <v>4.2800001800060272E-2</v>
      </c>
    </row>
    <row r="52" spans="1:13" x14ac:dyDescent="0.35">
      <c r="A52" s="3" t="s">
        <v>31</v>
      </c>
      <c r="B52">
        <v>4.8799999058246613E-2</v>
      </c>
      <c r="C52">
        <v>0.10620000213384628</v>
      </c>
      <c r="D52">
        <v>0.10379999876022339</v>
      </c>
      <c r="E52">
        <v>0.10649999976158142</v>
      </c>
      <c r="F52">
        <v>5.0400000065565109E-2</v>
      </c>
      <c r="G52">
        <v>0.11840000003576279</v>
      </c>
      <c r="H52">
        <v>0.10540000349283218</v>
      </c>
      <c r="I52">
        <v>0.10360000282526016</v>
      </c>
      <c r="J52">
        <v>4.9300000071525574E-2</v>
      </c>
      <c r="K52">
        <v>0.10700000077486038</v>
      </c>
      <c r="L52">
        <v>0.10840000212192535</v>
      </c>
      <c r="M52">
        <v>0.11559999734163284</v>
      </c>
    </row>
    <row r="53" spans="1:13" x14ac:dyDescent="0.35">
      <c r="A53" s="3" t="s">
        <v>32</v>
      </c>
      <c r="B53">
        <v>4.4100001454353333E-2</v>
      </c>
      <c r="C53">
        <v>0.10119999945163727</v>
      </c>
      <c r="D53">
        <v>9.7300000488758087E-2</v>
      </c>
      <c r="E53">
        <v>0.10239999741315842</v>
      </c>
      <c r="F53">
        <v>4.6999998390674591E-2</v>
      </c>
      <c r="G53">
        <v>9.6000000834465027E-2</v>
      </c>
      <c r="H53">
        <v>9.2000000178813934E-2</v>
      </c>
      <c r="I53">
        <v>9.4800002872943878E-2</v>
      </c>
      <c r="J53">
        <v>4.8000000417232513E-2</v>
      </c>
      <c r="K53">
        <v>0.11330000311136246</v>
      </c>
      <c r="L53">
        <v>0.11069999635219574</v>
      </c>
      <c r="M53">
        <v>0.10180000215768814</v>
      </c>
    </row>
    <row r="54" spans="1:13" x14ac:dyDescent="0.35">
      <c r="A54" s="3" t="s">
        <v>33</v>
      </c>
      <c r="B54">
        <v>4.7800000756978989E-2</v>
      </c>
      <c r="C54">
        <v>9.5399998128414154E-2</v>
      </c>
      <c r="D54">
        <v>9.6500001847743988E-2</v>
      </c>
      <c r="E54">
        <v>9.4700001180171967E-2</v>
      </c>
      <c r="F54">
        <v>4.7499999403953552E-2</v>
      </c>
      <c r="G54">
        <v>0.10209999978542328</v>
      </c>
      <c r="H54">
        <v>0.11029999703168869</v>
      </c>
      <c r="I54">
        <v>0.11060000211000443</v>
      </c>
      <c r="J54">
        <v>4.1200000792741776E-2</v>
      </c>
      <c r="K54">
        <v>4.4300001114606857E-2</v>
      </c>
      <c r="L54">
        <v>4.349999874830246E-2</v>
      </c>
      <c r="M54">
        <v>4.4199999421834946E-2</v>
      </c>
    </row>
    <row r="55" spans="1:13" x14ac:dyDescent="0.35">
      <c r="A55" s="3" t="s">
        <v>34</v>
      </c>
      <c r="B55">
        <v>4.1499998420476913E-2</v>
      </c>
      <c r="C55">
        <v>4.3200001120567322E-2</v>
      </c>
      <c r="D55">
        <v>4.3200001120567322E-2</v>
      </c>
      <c r="E55">
        <v>4.3400000780820847E-2</v>
      </c>
      <c r="F55">
        <v>4.2899999767541885E-2</v>
      </c>
      <c r="G55">
        <v>4.2899999767541885E-2</v>
      </c>
      <c r="H55">
        <v>4.2800001800060272E-2</v>
      </c>
      <c r="I55">
        <v>4.3000001460313797E-2</v>
      </c>
      <c r="J55">
        <v>4.2399998754262924E-2</v>
      </c>
      <c r="K55">
        <v>4.2199999094009399E-2</v>
      </c>
      <c r="L55">
        <v>4.2800001800060272E-2</v>
      </c>
      <c r="M55">
        <v>4.3400000780820847E-2</v>
      </c>
    </row>
    <row r="56" spans="1:13" x14ac:dyDescent="0.35">
      <c r="A56" s="3" t="s">
        <v>35</v>
      </c>
      <c r="B56">
        <v>0.44710001349449158</v>
      </c>
      <c r="C56">
        <v>0.27219998836517334</v>
      </c>
      <c r="D56">
        <v>0.17689999938011169</v>
      </c>
      <c r="E56">
        <v>0.13490000367164612</v>
      </c>
      <c r="F56">
        <v>9.3299999833106995E-2</v>
      </c>
      <c r="G56">
        <v>8.150000125169754E-2</v>
      </c>
      <c r="H56">
        <v>7.5400002300739288E-2</v>
      </c>
      <c r="I56">
        <v>6.4400002360343933E-2</v>
      </c>
      <c r="J56">
        <v>4.2800001800060272E-2</v>
      </c>
      <c r="K56">
        <v>4.3999999761581421E-2</v>
      </c>
      <c r="L56">
        <v>4.2599998414516449E-2</v>
      </c>
      <c r="M56">
        <v>4.2300000786781311E-2</v>
      </c>
    </row>
    <row r="60" spans="1:13" x14ac:dyDescent="0.35">
      <c r="A60" t="s">
        <v>36</v>
      </c>
      <c r="B60" s="2" t="s">
        <v>46</v>
      </c>
    </row>
  </sheetData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opLeftCell="A19" workbookViewId="0">
      <selection activeCell="A23" sqref="A23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45723</v>
      </c>
    </row>
    <row r="6" spans="1:5" x14ac:dyDescent="0.35">
      <c r="A6" t="s">
        <v>7</v>
      </c>
      <c r="B6" s="2" t="s">
        <v>8</v>
      </c>
    </row>
    <row r="9" spans="1:5" x14ac:dyDescent="0.35">
      <c r="A9" t="s">
        <v>9</v>
      </c>
      <c r="E9" t="s">
        <v>10</v>
      </c>
    </row>
    <row r="10" spans="1:5" x14ac:dyDescent="0.35">
      <c r="A10" t="s">
        <v>11</v>
      </c>
      <c r="E10" t="s">
        <v>12</v>
      </c>
    </row>
    <row r="11" spans="1:5" x14ac:dyDescent="0.35">
      <c r="A11" t="s">
        <v>13</v>
      </c>
      <c r="E11" t="s">
        <v>14</v>
      </c>
    </row>
    <row r="12" spans="1:5" x14ac:dyDescent="0.35">
      <c r="A12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E16" t="s">
        <v>18</v>
      </c>
    </row>
    <row r="17" spans="1:13" x14ac:dyDescent="0.35">
      <c r="A17" t="s">
        <v>19</v>
      </c>
      <c r="E17">
        <v>540</v>
      </c>
      <c r="F17" t="s">
        <v>20</v>
      </c>
    </row>
    <row r="18" spans="1:13" x14ac:dyDescent="0.35">
      <c r="A18" t="s">
        <v>21</v>
      </c>
      <c r="E18">
        <v>30</v>
      </c>
    </row>
    <row r="19" spans="1:13" x14ac:dyDescent="0.35">
      <c r="A19" t="s">
        <v>22</v>
      </c>
      <c r="E19">
        <v>0</v>
      </c>
      <c r="F19" t="s">
        <v>23</v>
      </c>
    </row>
    <row r="20" spans="1:13" x14ac:dyDescent="0.35">
      <c r="A20" t="s">
        <v>24</v>
      </c>
      <c r="B20" s="2" t="s">
        <v>25</v>
      </c>
    </row>
    <row r="22" spans="1:13" x14ac:dyDescent="0.35">
      <c r="B22" t="s">
        <v>26</v>
      </c>
    </row>
    <row r="23" spans="1:13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35">
      <c r="A24" s="3" t="s">
        <v>28</v>
      </c>
      <c r="B24">
        <v>3.880000114440918E-2</v>
      </c>
      <c r="C24">
        <v>0.13179999589920044</v>
      </c>
      <c r="D24">
        <v>0.13040000200271606</v>
      </c>
      <c r="E24">
        <v>0.13099999725818634</v>
      </c>
      <c r="F24">
        <v>3.840000182390213E-2</v>
      </c>
      <c r="G24">
        <v>0.11410000175237656</v>
      </c>
      <c r="H24">
        <v>0.11860000342130661</v>
      </c>
      <c r="I24">
        <v>0.11909999698400497</v>
      </c>
      <c r="J24">
        <v>3.9900001138448715E-2</v>
      </c>
      <c r="K24">
        <v>0.14959999918937683</v>
      </c>
      <c r="L24">
        <v>0.16030000150203705</v>
      </c>
      <c r="M24">
        <v>0.15979999303817749</v>
      </c>
    </row>
    <row r="25" spans="1:13" x14ac:dyDescent="0.35">
      <c r="A25" s="3" t="s">
        <v>29</v>
      </c>
      <c r="B25">
        <v>4.0699999779462814E-2</v>
      </c>
      <c r="C25">
        <v>0.12349999696016312</v>
      </c>
      <c r="D25">
        <v>0.12240000069141388</v>
      </c>
      <c r="E25">
        <v>0.12800000607967377</v>
      </c>
      <c r="F25">
        <v>4.2599998414516449E-2</v>
      </c>
      <c r="G25">
        <v>0.18919999897480011</v>
      </c>
      <c r="H25">
        <v>0.18000000715255737</v>
      </c>
      <c r="I25">
        <v>0.1843000054359436</v>
      </c>
      <c r="J25">
        <v>4.179999977350235E-2</v>
      </c>
      <c r="K25">
        <v>0.13130000233650208</v>
      </c>
      <c r="L25">
        <v>0.12669999897480011</v>
      </c>
      <c r="M25">
        <v>0.13680000603199005</v>
      </c>
    </row>
    <row r="26" spans="1:13" x14ac:dyDescent="0.35">
      <c r="A26" s="3" t="s">
        <v>30</v>
      </c>
      <c r="B26">
        <v>4.6799998730421066E-2</v>
      </c>
      <c r="C26">
        <v>0.18199999630451202</v>
      </c>
      <c r="D26">
        <v>0.17800000309944153</v>
      </c>
      <c r="E26">
        <v>0.18610000610351563</v>
      </c>
      <c r="F26">
        <v>4.5299999415874481E-2</v>
      </c>
      <c r="G26">
        <v>0.1289999932050705</v>
      </c>
      <c r="H26">
        <v>0.13529999554157257</v>
      </c>
      <c r="I26">
        <v>0.13950000703334808</v>
      </c>
      <c r="J26">
        <v>4.3900001794099808E-2</v>
      </c>
      <c r="K26">
        <v>4.4100001454353333E-2</v>
      </c>
      <c r="L26">
        <v>4.7100000083446503E-2</v>
      </c>
      <c r="M26">
        <v>4.4599998742341995E-2</v>
      </c>
    </row>
    <row r="27" spans="1:13" x14ac:dyDescent="0.35">
      <c r="A27" s="3" t="s">
        <v>31</v>
      </c>
      <c r="B27">
        <v>4.1700001806020737E-2</v>
      </c>
      <c r="C27">
        <v>0.1468999981880188</v>
      </c>
      <c r="D27">
        <v>0.1492999941110611</v>
      </c>
      <c r="E27">
        <v>0.14579999446868896</v>
      </c>
      <c r="F27">
        <v>4.3900001794099808E-2</v>
      </c>
      <c r="G27">
        <v>0.16949999332427979</v>
      </c>
      <c r="H27">
        <v>0.17209999263286591</v>
      </c>
      <c r="I27">
        <v>0.17069999873638153</v>
      </c>
      <c r="J27">
        <v>4.2399998754262924E-2</v>
      </c>
      <c r="K27">
        <v>0.15860000252723694</v>
      </c>
      <c r="L27">
        <v>0.15590000152587891</v>
      </c>
      <c r="M27">
        <v>0.15119999647140503</v>
      </c>
    </row>
    <row r="28" spans="1:13" x14ac:dyDescent="0.35">
      <c r="A28" s="3" t="s">
        <v>32</v>
      </c>
      <c r="B28">
        <v>3.840000182390213E-2</v>
      </c>
      <c r="C28">
        <v>0.12160000205039978</v>
      </c>
      <c r="D28">
        <v>0.11509999632835388</v>
      </c>
      <c r="E28">
        <v>9.7800001502037048E-2</v>
      </c>
      <c r="F28">
        <v>4.0399998426437378E-2</v>
      </c>
      <c r="G28">
        <v>0.16410000622272491</v>
      </c>
      <c r="H28">
        <v>0.16930000483989716</v>
      </c>
      <c r="I28">
        <v>0.17360000312328339</v>
      </c>
      <c r="J28">
        <v>4.2100001126527786E-2</v>
      </c>
      <c r="K28">
        <v>0.20489999651908875</v>
      </c>
      <c r="L28">
        <v>0.20970000326633453</v>
      </c>
      <c r="M28">
        <v>0.21269999444484711</v>
      </c>
    </row>
    <row r="29" spans="1:13" x14ac:dyDescent="0.35">
      <c r="A29" s="3" t="s">
        <v>33</v>
      </c>
      <c r="B29">
        <v>4.3299999088048935E-2</v>
      </c>
      <c r="C29">
        <v>0.19020000100135803</v>
      </c>
      <c r="D29">
        <v>0.18019999563694</v>
      </c>
      <c r="E29">
        <v>0.17919999361038208</v>
      </c>
      <c r="F29">
        <v>4.3600000441074371E-2</v>
      </c>
      <c r="G29">
        <v>0.19820000231266022</v>
      </c>
      <c r="H29">
        <v>0.17489999532699585</v>
      </c>
      <c r="I29">
        <v>0.16940000653266907</v>
      </c>
      <c r="J29">
        <v>4.050000011920929E-2</v>
      </c>
      <c r="K29">
        <v>4.2800001800060272E-2</v>
      </c>
      <c r="L29">
        <v>4.2800001800060272E-2</v>
      </c>
      <c r="M29">
        <v>4.2199999094009399E-2</v>
      </c>
    </row>
    <row r="30" spans="1:13" x14ac:dyDescent="0.35">
      <c r="A30" s="3" t="s">
        <v>34</v>
      </c>
      <c r="B30">
        <v>4.4500000774860382E-2</v>
      </c>
      <c r="C30">
        <v>4.5499999076128006E-2</v>
      </c>
      <c r="D30">
        <v>4.5699998736381531E-2</v>
      </c>
      <c r="E30">
        <v>4.5200001448392868E-2</v>
      </c>
      <c r="F30">
        <v>4.5000001788139343E-2</v>
      </c>
      <c r="G30">
        <v>4.4700000435113907E-2</v>
      </c>
      <c r="H30">
        <v>4.4599998742341995E-2</v>
      </c>
      <c r="I30">
        <v>4.5299999415874481E-2</v>
      </c>
      <c r="J30">
        <v>4.5299999415874481E-2</v>
      </c>
      <c r="K30">
        <v>4.4100001454353333E-2</v>
      </c>
      <c r="L30">
        <v>4.6500001102685928E-2</v>
      </c>
      <c r="M30">
        <v>4.5899998396635056E-2</v>
      </c>
    </row>
    <row r="31" spans="1:13" x14ac:dyDescent="0.35">
      <c r="A31" s="3" t="s">
        <v>35</v>
      </c>
      <c r="B31">
        <v>0.76759999990463257</v>
      </c>
      <c r="C31">
        <v>0.46059998869895935</v>
      </c>
      <c r="D31">
        <v>0.26919999718666077</v>
      </c>
      <c r="E31">
        <v>0.17010000348091125</v>
      </c>
      <c r="F31">
        <v>0.11980000138282776</v>
      </c>
      <c r="G31">
        <v>9.6799999475479126E-2</v>
      </c>
      <c r="H31">
        <v>8.2500003278255463E-2</v>
      </c>
      <c r="I31">
        <v>7.7600002288818359E-2</v>
      </c>
      <c r="J31">
        <v>7.5699999928474426E-2</v>
      </c>
      <c r="K31">
        <v>7.7399998903274536E-2</v>
      </c>
      <c r="L31">
        <v>4.2399998754262924E-2</v>
      </c>
      <c r="M31">
        <v>4.1600000113248825E-2</v>
      </c>
    </row>
    <row r="35" spans="1:13" x14ac:dyDescent="0.35">
      <c r="A35" t="s">
        <v>36</v>
      </c>
      <c r="B35" s="2" t="s">
        <v>37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37</v>
      </c>
    </row>
    <row r="47" spans="1:13" x14ac:dyDescent="0.35">
      <c r="B47" t="s">
        <v>39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3.9099998772144318E-2</v>
      </c>
      <c r="C49">
        <v>9.9699996411800385E-2</v>
      </c>
      <c r="D49">
        <v>9.8999999463558197E-2</v>
      </c>
      <c r="E49">
        <v>9.8899997770786285E-2</v>
      </c>
      <c r="F49">
        <v>3.8899999111890793E-2</v>
      </c>
      <c r="G49">
        <v>8.8399998843669891E-2</v>
      </c>
      <c r="H49">
        <v>9.1099999845027924E-2</v>
      </c>
      <c r="I49">
        <v>9.1899998486042023E-2</v>
      </c>
      <c r="J49">
        <v>3.9900001138448715E-2</v>
      </c>
      <c r="K49">
        <v>0.11420000344514847</v>
      </c>
      <c r="L49">
        <v>0.11829999834299088</v>
      </c>
      <c r="M49">
        <v>0.11810000240802765</v>
      </c>
    </row>
    <row r="50" spans="1:13" x14ac:dyDescent="0.35">
      <c r="A50" s="3" t="s">
        <v>29</v>
      </c>
      <c r="B50">
        <v>4.2100001126527786E-2</v>
      </c>
      <c r="C50">
        <v>9.5899999141693115E-2</v>
      </c>
      <c r="D50">
        <v>9.5899999141693115E-2</v>
      </c>
      <c r="E50">
        <v>9.8700001835823059E-2</v>
      </c>
      <c r="F50">
        <v>4.4199999421834946E-2</v>
      </c>
      <c r="G50">
        <v>0.13979999721050262</v>
      </c>
      <c r="H50">
        <v>0.13210000097751617</v>
      </c>
      <c r="I50">
        <v>0.13510000705718994</v>
      </c>
      <c r="J50">
        <v>4.309999942779541E-2</v>
      </c>
      <c r="K50">
        <v>0.10270000249147415</v>
      </c>
      <c r="L50">
        <v>9.9399998784065247E-2</v>
      </c>
      <c r="M50">
        <v>0.10520000010728836</v>
      </c>
    </row>
    <row r="51" spans="1:13" x14ac:dyDescent="0.35">
      <c r="A51" s="3" t="s">
        <v>30</v>
      </c>
      <c r="B51">
        <v>4.439999908208847E-2</v>
      </c>
      <c r="C51">
        <v>0.1339000016450882</v>
      </c>
      <c r="D51">
        <v>0.12960000336170197</v>
      </c>
      <c r="E51">
        <v>0.13490000367164612</v>
      </c>
      <c r="F51">
        <v>4.3000001460313797E-2</v>
      </c>
      <c r="G51">
        <v>9.8499998450279236E-2</v>
      </c>
      <c r="H51">
        <v>0.10180000215768814</v>
      </c>
      <c r="I51">
        <v>0.10570000112056732</v>
      </c>
      <c r="J51">
        <v>4.14000004529953E-2</v>
      </c>
      <c r="K51">
        <v>4.1700001806020737E-2</v>
      </c>
      <c r="L51">
        <v>4.4199999421834946E-2</v>
      </c>
      <c r="M51">
        <v>4.2300000786781311E-2</v>
      </c>
    </row>
    <row r="52" spans="1:13" x14ac:dyDescent="0.35">
      <c r="A52" s="3" t="s">
        <v>31</v>
      </c>
      <c r="B52">
        <v>4.2899999767541885E-2</v>
      </c>
      <c r="C52">
        <v>0.10920000076293945</v>
      </c>
      <c r="D52">
        <v>0.11270000040531158</v>
      </c>
      <c r="E52">
        <v>0.10939999669790268</v>
      </c>
      <c r="F52">
        <v>4.4900000095367432E-2</v>
      </c>
      <c r="G52">
        <v>0.12759999930858612</v>
      </c>
      <c r="H52">
        <v>0.12790000438690186</v>
      </c>
      <c r="I52">
        <v>0.12880000472068787</v>
      </c>
      <c r="J52">
        <v>4.3000001460313797E-2</v>
      </c>
      <c r="K52">
        <v>0.11819999665021896</v>
      </c>
      <c r="L52">
        <v>0.11749999970197678</v>
      </c>
      <c r="M52">
        <v>0.11370000243186951</v>
      </c>
    </row>
    <row r="53" spans="1:13" x14ac:dyDescent="0.35">
      <c r="A53" s="3" t="s">
        <v>32</v>
      </c>
      <c r="B53">
        <v>3.840000182390213E-2</v>
      </c>
      <c r="C53">
        <v>9.3599997460842133E-2</v>
      </c>
      <c r="D53">
        <v>8.9900001883506775E-2</v>
      </c>
      <c r="E53">
        <v>7.9300001263618469E-2</v>
      </c>
      <c r="F53">
        <v>4.0800001472234726E-2</v>
      </c>
      <c r="G53">
        <v>0.12169999629259109</v>
      </c>
      <c r="H53">
        <v>0.12470000237226486</v>
      </c>
      <c r="I53">
        <v>0.12829999625682831</v>
      </c>
      <c r="J53">
        <v>4.2100001126527786E-2</v>
      </c>
      <c r="K53">
        <v>0.14790000021457672</v>
      </c>
      <c r="L53">
        <v>0.15049999952316284</v>
      </c>
      <c r="M53">
        <v>0.15230000019073486</v>
      </c>
    </row>
    <row r="54" spans="1:13" x14ac:dyDescent="0.35">
      <c r="A54" s="3" t="s">
        <v>33</v>
      </c>
      <c r="B54">
        <v>4.4599998742341995E-2</v>
      </c>
      <c r="C54">
        <v>0.14059999585151672</v>
      </c>
      <c r="D54">
        <v>0.13379999995231628</v>
      </c>
      <c r="E54">
        <v>0.13330000638961792</v>
      </c>
      <c r="F54">
        <v>4.4599998742341995E-2</v>
      </c>
      <c r="G54">
        <v>0.14550000429153442</v>
      </c>
      <c r="H54">
        <v>0.13030000030994415</v>
      </c>
      <c r="I54">
        <v>0.12720000743865967</v>
      </c>
      <c r="J54">
        <v>4.1099999099969864E-2</v>
      </c>
      <c r="K54">
        <v>4.3999999761581421E-2</v>
      </c>
      <c r="L54">
        <v>4.3600000441074371E-2</v>
      </c>
      <c r="M54">
        <v>4.3800000101327896E-2</v>
      </c>
    </row>
    <row r="55" spans="1:13" x14ac:dyDescent="0.35">
      <c r="A55" s="3" t="s">
        <v>34</v>
      </c>
      <c r="B55">
        <v>4.1499998420476913E-2</v>
      </c>
      <c r="C55">
        <v>4.3000001460313797E-2</v>
      </c>
      <c r="D55">
        <v>4.309999942779541E-2</v>
      </c>
      <c r="E55">
        <v>4.3000001460313797E-2</v>
      </c>
      <c r="F55">
        <v>4.2500000447034836E-2</v>
      </c>
      <c r="G55">
        <v>4.2700000107288361E-2</v>
      </c>
      <c r="H55">
        <v>4.2399998754262924E-2</v>
      </c>
      <c r="I55">
        <v>4.2500000447034836E-2</v>
      </c>
      <c r="J55">
        <v>4.1999999433755875E-2</v>
      </c>
      <c r="K55">
        <v>4.1600000113248825E-2</v>
      </c>
      <c r="L55">
        <v>4.3999999761581421E-2</v>
      </c>
      <c r="M55">
        <v>4.2899999767541885E-2</v>
      </c>
    </row>
    <row r="56" spans="1:13" x14ac:dyDescent="0.35">
      <c r="A56" s="3" t="s">
        <v>35</v>
      </c>
      <c r="B56">
        <v>0.51200002431869507</v>
      </c>
      <c r="C56">
        <v>0.31600001454353333</v>
      </c>
      <c r="D56">
        <v>0.19280000030994415</v>
      </c>
      <c r="E56">
        <v>0.12610000371932983</v>
      </c>
      <c r="F56">
        <v>9.5700003206729889E-2</v>
      </c>
      <c r="G56">
        <v>8.1299997866153717E-2</v>
      </c>
      <c r="H56">
        <v>7.2400003671646118E-2</v>
      </c>
      <c r="I56">
        <v>7.1900002658367157E-2</v>
      </c>
      <c r="J56">
        <v>6.9099999964237213E-2</v>
      </c>
      <c r="K56">
        <v>7.2300001978874207E-2</v>
      </c>
      <c r="L56">
        <v>4.2399998754262924E-2</v>
      </c>
      <c r="M56">
        <v>4.1999999433755875E-2</v>
      </c>
    </row>
    <row r="60" spans="1:13" x14ac:dyDescent="0.35">
      <c r="A60" t="s">
        <v>36</v>
      </c>
      <c r="B60" s="2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NTIuMHwxNDcyNzgvNDAvRW50cnlQYXJ0LzI0OTcxNzA2NTZ8MTMyLjA=</eid>
  <version>1</version>
  <updated-at>2025-07-03T05:26:08Z</updated-at>
</LabArchives>
</file>

<file path=customXml/itemProps1.xml><?xml version="1.0" encoding="utf-8"?>
<ds:datastoreItem xmlns:ds="http://schemas.openxmlformats.org/officeDocument/2006/customXml" ds:itemID="{22623F8D-8E8E-40ED-9BEA-3B4C1AA9B8D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2025-07-03T05:23:17Z</dcterms:created>
  <dcterms:modified xsi:type="dcterms:W3CDTF">2025-07-05T01:20:58Z</dcterms:modified>
</cp:coreProperties>
</file>