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TAG ASSAY\WEEK 3 TAG\WEEK 3 77 RESULTS\"/>
    </mc:Choice>
  </mc:AlternateContent>
  <xr:revisionPtr revIDLastSave="0" documentId="13_ncr:1_{2E0EBED1-72E3-4048-8850-3BB9C9811D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2" sheetId="2" r:id="rId1"/>
    <sheet name="Sheet3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3" i="2" l="1" a="1"/>
  <c r="S23" i="2" s="1"/>
  <c r="S24" i="2" a="1"/>
  <c r="S24" i="2" s="1"/>
  <c r="X24" i="2" s="1"/>
  <c r="Y24" i="2" s="1"/>
  <c r="S22" i="2" a="1"/>
  <c r="S22" i="2" s="1"/>
  <c r="X22" i="2" s="1"/>
  <c r="S21" i="2" a="1"/>
  <c r="S21" i="2" s="1"/>
  <c r="S20" i="2" a="1"/>
  <c r="S20" i="2" s="1"/>
  <c r="S19" i="2" a="1"/>
  <c r="S19" i="2" s="1"/>
  <c r="X19" i="2" s="1"/>
  <c r="Y19" i="2" s="1"/>
  <c r="S18" i="2" a="1"/>
  <c r="S18" i="2" s="1"/>
  <c r="X18" i="2" s="1"/>
  <c r="Y18" i="2" s="1"/>
  <c r="S17" i="2" a="1"/>
  <c r="S17" i="2" s="1"/>
  <c r="X17" i="2" s="1"/>
  <c r="Y17" i="2" s="1"/>
  <c r="S16" i="2" a="1"/>
  <c r="S16" i="2" s="1"/>
  <c r="X16" i="2" s="1"/>
  <c r="Y16" i="2" s="1"/>
  <c r="Y22" i="2"/>
  <c r="Z22" i="2" a="1"/>
  <c r="Z22" i="2" s="1"/>
  <c r="AF16" i="2"/>
  <c r="AW14" i="2"/>
  <c r="Y25" i="2"/>
  <c r="Y26" i="2"/>
  <c r="Y27" i="2"/>
  <c r="Y28" i="2"/>
  <c r="Y29" i="2"/>
  <c r="Y30" i="2"/>
  <c r="Y31" i="2"/>
  <c r="AF28" i="2"/>
  <c r="AG28" i="2" s="1"/>
  <c r="AF29" i="2"/>
  <c r="AG29" i="2" s="1"/>
  <c r="AF30" i="2"/>
  <c r="AG30" i="2" s="1"/>
  <c r="AF31" i="2"/>
  <c r="AG31" i="2" s="1"/>
  <c r="AF17" i="2"/>
  <c r="AF18" i="2"/>
  <c r="AF19" i="2"/>
  <c r="AF20" i="2"/>
  <c r="AF21" i="2"/>
  <c r="AF23" i="2"/>
  <c r="AF24" i="2"/>
  <c r="AF25" i="2"/>
  <c r="AF26" i="2"/>
  <c r="AF27" i="2"/>
  <c r="AE28" i="2"/>
  <c r="AE29" i="2"/>
  <c r="AE30" i="2"/>
  <c r="AE31" i="2"/>
  <c r="AE17" i="2"/>
  <c r="AE18" i="2"/>
  <c r="AE19" i="2"/>
  <c r="AE20" i="2"/>
  <c r="AE21" i="2"/>
  <c r="AE23" i="2"/>
  <c r="AE24" i="2"/>
  <c r="AE25" i="2"/>
  <c r="AE26" i="2"/>
  <c r="AE27" i="2"/>
  <c r="AE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16" i="2"/>
  <c r="Z31" i="2" a="1"/>
  <c r="Z31" i="2" s="1"/>
  <c r="Z30" i="2" a="1"/>
  <c r="Z30" i="2" s="1"/>
  <c r="Z29" i="2" a="1"/>
  <c r="Z29" i="2" s="1"/>
  <c r="Z28" i="2" a="1"/>
  <c r="Z28" i="2" s="1"/>
  <c r="Z27" i="2" a="1"/>
  <c r="Z27" i="2" s="1"/>
  <c r="Z26" i="2" a="1"/>
  <c r="Z26" i="2" s="1"/>
  <c r="Z25" i="2" a="1"/>
  <c r="Z25" i="2" s="1"/>
  <c r="Z24" i="2" a="1"/>
  <c r="Z24" i="2" s="1"/>
  <c r="Z23" i="2" a="1"/>
  <c r="Z23" i="2" s="1"/>
  <c r="Z21" i="2" a="1"/>
  <c r="Z21" i="2" s="1"/>
  <c r="Z20" i="2" a="1"/>
  <c r="Z20" i="2" s="1"/>
  <c r="Z19" i="2" a="1"/>
  <c r="Z19" i="2" s="1"/>
  <c r="Z18" i="2" a="1"/>
  <c r="Z18" i="2" s="1"/>
  <c r="Z17" i="2" a="1"/>
  <c r="Z17" i="2" s="1"/>
  <c r="Z16" i="2" a="1"/>
  <c r="Z16" i="2" s="1"/>
  <c r="AK19" i="2" a="1"/>
  <c r="AK19" i="2" s="1"/>
  <c r="X28" i="2"/>
  <c r="X29" i="2"/>
  <c r="X30" i="2"/>
  <c r="X31" i="2"/>
  <c r="X25" i="2"/>
  <c r="X26" i="2"/>
  <c r="X27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16" i="2"/>
  <c r="S31" i="2" a="1"/>
  <c r="S31" i="2" s="1"/>
  <c r="S30" i="2" a="1"/>
  <c r="S30" i="2" s="1"/>
  <c r="S29" i="2" a="1"/>
  <c r="S29" i="2" s="1"/>
  <c r="S28" i="2" a="1"/>
  <c r="S28" i="2" s="1"/>
  <c r="S27" i="2" a="1"/>
  <c r="S27" i="2" s="1"/>
  <c r="S26" i="2" a="1"/>
  <c r="S26" i="2" s="1"/>
  <c r="S25" i="2" a="1"/>
  <c r="S25" i="2" s="1"/>
  <c r="AK15" i="2" a="1"/>
  <c r="AK15" i="2" s="1"/>
  <c r="X23" i="2" l="1"/>
  <c r="Y23" i="2" s="1"/>
  <c r="X21" i="2"/>
  <c r="Y21" i="2" s="1"/>
  <c r="X20" i="2"/>
  <c r="Y20" i="2" s="1"/>
  <c r="AE22" i="2"/>
  <c r="AF22" i="2" s="1"/>
  <c r="AV13" i="2"/>
  <c r="AW15" i="2"/>
  <c r="AV20" i="2"/>
  <c r="AU18" i="2"/>
  <c r="AV19" i="2"/>
  <c r="AG24" i="2" l="1"/>
  <c r="AG22" i="2"/>
  <c r="AG23" i="2"/>
  <c r="AG25" i="2" l="1"/>
  <c r="AG27" i="2"/>
  <c r="AG26" i="2"/>
  <c r="AG19" i="2"/>
  <c r="AG20" i="2"/>
  <c r="AG16" i="2"/>
  <c r="AG17" i="2"/>
  <c r="AG18" i="2"/>
  <c r="AG2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</author>
  </authors>
  <commentList>
    <comment ref="E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FPO, V_1.03_Safire2 FP  (V_1.03_Safire2 FP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<sst xmlns="http://schemas.openxmlformats.org/spreadsheetml/2006/main" count="164" uniqueCount="82">
  <si>
    <t>Application: Tecan i-control</t>
  </si>
  <si>
    <t>Tecan i-control , 1.10.4.0</t>
  </si>
  <si>
    <t>Device: infinite M1000Pro</t>
  </si>
  <si>
    <t>Serial number: 1407000083</t>
  </si>
  <si>
    <t>Firmware: V_1.05_11/2011_S3LCE_ALPHA (Nov  3 2011/09.27.24)</t>
  </si>
  <si>
    <t>MAI, V_1.05_11/2011_S3LCE_ALPHA (Nov  3 2011/09.27.24)</t>
  </si>
  <si>
    <t>Date:</t>
  </si>
  <si>
    <t>27/06/2025</t>
  </si>
  <si>
    <t>Time:</t>
  </si>
  <si>
    <t>1:43:43 PM</t>
  </si>
  <si>
    <t>System</t>
  </si>
  <si>
    <t>TECAN-HP</t>
  </si>
  <si>
    <t>User</t>
  </si>
  <si>
    <t>Tecan-HP\Tecan</t>
  </si>
  <si>
    <t>Plate</t>
  </si>
  <si>
    <t>Greiner 96 Flat Bottom Transparent Polystyrene Cat. No.: 655101/655161/655192 [GRE96ft.pdfx]</t>
  </si>
  <si>
    <t>Plate-ID (Stacker)</t>
  </si>
  <si>
    <t>Label: tag</t>
  </si>
  <si>
    <t>Mode</t>
  </si>
  <si>
    <t>Absorbance</t>
  </si>
  <si>
    <t>Wavelength</t>
  </si>
  <si>
    <t>nm</t>
  </si>
  <si>
    <t>Number of Flashes</t>
  </si>
  <si>
    <t>Settle Time</t>
  </si>
  <si>
    <t>ms</t>
  </si>
  <si>
    <t>Start Time:</t>
  </si>
  <si>
    <t>27/06/2025 1:43:43 PM</t>
  </si>
  <si>
    <t>Temperature: 26.8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</si>
  <si>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</si>
  <si>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</si>
  <si>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</si>
  <si>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</si>
  <si>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</si>
  <si>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</si>
  <si>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</si>
  <si>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</si>
  <si>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</si>
  <si>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</si>
  <si>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27/06/2025 1:43:58 PM</t>
  </si>
  <si>
    <t>Label: protein</t>
  </si>
  <si>
    <t>27/06/2025 1:44:11 PM</t>
  </si>
  <si>
    <t>1:44:43 PM</t>
  </si>
  <si>
    <t>27/06/2025 1:44:43 PM</t>
  </si>
  <si>
    <t>Temperature: 26.9 °C</t>
  </si>
  <si>
    <t>27/06/2025 1:44:56 PM</t>
  </si>
  <si>
    <t>27/06/2025 1:45:09 PM</t>
  </si>
  <si>
    <t>TAG</t>
  </si>
  <si>
    <t>CONC</t>
  </si>
  <si>
    <t xml:space="preserve">SLOPE </t>
  </si>
  <si>
    <t>ABS</t>
  </si>
  <si>
    <t>Intercept</t>
  </si>
  <si>
    <t>Protein</t>
  </si>
  <si>
    <t>Conc</t>
  </si>
  <si>
    <t xml:space="preserve">INTERCEPT </t>
  </si>
  <si>
    <t xml:space="preserve">Sample </t>
  </si>
  <si>
    <t>Blank</t>
  </si>
  <si>
    <t xml:space="preserve">P abs 1 </t>
  </si>
  <si>
    <t xml:space="preserve">P abs 2 </t>
  </si>
  <si>
    <t xml:space="preserve">Avg </t>
  </si>
  <si>
    <t xml:space="preserve">Normalised P </t>
  </si>
  <si>
    <t>Conc P</t>
  </si>
  <si>
    <t>Blank T</t>
  </si>
  <si>
    <t>T abs 1</t>
  </si>
  <si>
    <t xml:space="preserve">T abs 2 </t>
  </si>
  <si>
    <t>Avg</t>
  </si>
  <si>
    <t>Normalised T</t>
  </si>
  <si>
    <t xml:space="preserve">Conc T </t>
  </si>
  <si>
    <t>T/P</t>
  </si>
  <si>
    <t>T abs 3</t>
  </si>
  <si>
    <t>B3.07A.4</t>
  </si>
  <si>
    <t>B3.07A.3</t>
  </si>
  <si>
    <t>B3.07B.3</t>
  </si>
  <si>
    <t>B3.07C.4</t>
  </si>
  <si>
    <t>B3.07C.2</t>
  </si>
  <si>
    <t>B3.07D.1</t>
  </si>
  <si>
    <t>B3.07D.3</t>
  </si>
  <si>
    <t>B3.77A.1</t>
  </si>
  <si>
    <t>B3.77B.2</t>
  </si>
  <si>
    <t>B3.77B.1</t>
  </si>
  <si>
    <t>B3.77C.4</t>
  </si>
  <si>
    <t>B3.77D.1</t>
  </si>
  <si>
    <t>B3.77D.2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</si>
</sst>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FE2F3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15">
    <xf numFmtId="0" fontId="0" fillId="0" borderId="0" xfId="0"/>
    <xf numFmtId="0" fontId="0" fillId="0" borderId="0" xfId="0" quotePrefix="1"/>
    <xf numFmtId="0" fontId="1" fillId="9" borderId="0" xfId="0" applyFont="1" applyFill="1"/>
    <xf numFmtId="0" fontId="4" fillId="10" borderId="1" xfId="0" applyFont="1" applyFill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10" borderId="2" xfId="0" applyFont="1" applyFill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7" fillId="0" borderId="0" xfId="0" applyFont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60"/>
  <sheetViews>
    <sheetView tabSelected="1" topLeftCell="A18" zoomScale="73" zoomScaleNormal="85" workbookViewId="0">
      <selection activeCell="S24" sqref="S24"/>
    </sheetView>
  </sheetViews>
  <sheetFormatPr defaultRowHeight="14.5" x14ac:dyDescent="0.35"/>
  <cols>
    <col min="19" max="19" width="12.36328125" bestFit="1" customWidth="1"/>
    <col min="20" max="20" width="12.26953125" bestFit="1" customWidth="1"/>
    <col min="21" max="24" width="8.81640625" bestFit="1" customWidth="1"/>
    <col min="25" max="25" width="13.6328125" bestFit="1" customWidth="1"/>
    <col min="26" max="27" width="12.90625" bestFit="1" customWidth="1"/>
    <col min="28" max="33" width="8.90625" bestFit="1" customWidth="1"/>
    <col min="37" max="37" width="8.81640625" bestFit="1" customWidth="1"/>
    <col min="38" max="38" width="9.453125" bestFit="1" customWidth="1"/>
    <col min="39" max="39" width="10.6328125" bestFit="1" customWidth="1"/>
    <col min="40" max="40" width="11.81640625" bestFit="1" customWidth="1"/>
    <col min="41" max="45" width="12.90625" bestFit="1" customWidth="1"/>
    <col min="46" max="46" width="8.81640625" bestFit="1" customWidth="1"/>
    <col min="48" max="49" width="8.81640625" bestFit="1" customWidth="1"/>
  </cols>
  <sheetData>
    <row r="1" spans="1:49" x14ac:dyDescent="0.35">
      <c r="A1" t="s">
        <v>0</v>
      </c>
      <c r="E1" t="s">
        <v>1</v>
      </c>
    </row>
    <row r="2" spans="1:49" x14ac:dyDescent="0.35">
      <c r="A2" t="s">
        <v>2</v>
      </c>
      <c r="E2" t="s">
        <v>3</v>
      </c>
    </row>
    <row r="3" spans="1:49" x14ac:dyDescent="0.35">
      <c r="A3" t="s">
        <v>4</v>
      </c>
      <c r="E3" t="s">
        <v>5</v>
      </c>
    </row>
    <row r="5" spans="1:49" x14ac:dyDescent="0.35">
      <c r="A5" t="s">
        <v>6</v>
      </c>
      <c r="B5" t="s">
        <v>7</v>
      </c>
    </row>
    <row r="6" spans="1:49" x14ac:dyDescent="0.35">
      <c r="A6" t="s">
        <v>8</v>
      </c>
      <c r="B6" s="1" t="s">
        <v>9</v>
      </c>
    </row>
    <row r="9" spans="1:49" x14ac:dyDescent="0.35">
      <c r="A9" t="s">
        <v>10</v>
      </c>
      <c r="E9" t="s">
        <v>11</v>
      </c>
    </row>
    <row r="10" spans="1:49" x14ac:dyDescent="0.35">
      <c r="A10" t="s">
        <v>12</v>
      </c>
      <c r="E10" t="s">
        <v>13</v>
      </c>
    </row>
    <row r="11" spans="1:49" x14ac:dyDescent="0.35">
      <c r="A11" t="s">
        <v>14</v>
      </c>
      <c r="E11" t="s">
        <v>15</v>
      </c>
    </row>
    <row r="12" spans="1:49" x14ac:dyDescent="0.35">
      <c r="A12" t="s">
        <v>16</v>
      </c>
    </row>
    <row r="13" spans="1:49" ht="15" thickBot="1" x14ac:dyDescent="0.4">
      <c r="AJ13" t="s">
        <v>46</v>
      </c>
      <c r="AV13" t="str">
        <f>"y = "
 &amp;TEXT( SLOPE(AK15:AT15, AK14:AT14), "0.0000") &amp; "x "
 &amp;IF( INTERCEPT(AK15:AT15, AK14:AT14)&gt;=0, "+ ","- ")
 &amp;TEXT( ABS( INTERCEPT(AK15:AT15, AK14:AT14) ), "0.0000")
 &amp;"   (R"&amp;_xlfn.UNICHAR(178)&amp;" = "
 &amp;TEXT( RSQ(AK15:AT15, AK14:AT14), "0.0000")
 &amp;")"</f>
        <v>y = 0.7727x + 0.0726   (R² = 0.9914)</v>
      </c>
    </row>
    <row r="14" spans="1:49" ht="15" thickBot="1" x14ac:dyDescent="0.4">
      <c r="AJ14" t="s">
        <v>47</v>
      </c>
      <c r="AK14" s="3">
        <v>0.78125</v>
      </c>
      <c r="AL14" s="4">
        <v>0.390625</v>
      </c>
      <c r="AM14" s="4">
        <v>0.1953125</v>
      </c>
      <c r="AN14" s="4">
        <v>9.765625E-2</v>
      </c>
      <c r="AO14" s="4">
        <v>4.8828125E-2</v>
      </c>
      <c r="AP14" s="4">
        <v>2.44140625E-2</v>
      </c>
      <c r="AQ14" s="4">
        <v>1.220703125E-2</v>
      </c>
      <c r="AR14" s="4">
        <v>6.103515625E-3</v>
      </c>
      <c r="AS14" s="4">
        <v>3.0517578130000002E-3</v>
      </c>
      <c r="AT14" s="5">
        <v>0</v>
      </c>
      <c r="AV14" t="s">
        <v>48</v>
      </c>
      <c r="AW14">
        <f>SLOPE(_xlfn.ANCHORARRAY(AK15),AK14:AT14)</f>
        <v>0.77269381815892146</v>
      </c>
    </row>
    <row r="15" spans="1:49" ht="15" thickBot="1" x14ac:dyDescent="0.4">
      <c r="A15" t="s">
        <v>17</v>
      </c>
      <c r="R15" t="s">
        <v>54</v>
      </c>
      <c r="S15" t="s">
        <v>55</v>
      </c>
      <c r="T15" t="s">
        <v>56</v>
      </c>
      <c r="U15" t="s">
        <v>57</v>
      </c>
      <c r="V15" t="s">
        <v>57</v>
      </c>
      <c r="W15" t="s">
        <v>58</v>
      </c>
      <c r="X15" t="s">
        <v>59</v>
      </c>
      <c r="Y15" t="s">
        <v>60</v>
      </c>
      <c r="Z15" t="s">
        <v>61</v>
      </c>
      <c r="AA15" t="s">
        <v>62</v>
      </c>
      <c r="AB15" t="s">
        <v>63</v>
      </c>
      <c r="AC15" t="s">
        <v>68</v>
      </c>
      <c r="AD15" t="s">
        <v>64</v>
      </c>
      <c r="AE15" t="s">
        <v>65</v>
      </c>
      <c r="AF15" t="s">
        <v>66</v>
      </c>
      <c r="AG15" t="s">
        <v>67</v>
      </c>
      <c r="AJ15" t="s">
        <v>49</v>
      </c>
      <c r="AK15" cm="1">
        <f t="array" ref="AK15:AT15">B31:K31</f>
        <v>0.65420001745223999</v>
      </c>
      <c r="AL15">
        <v>0.40200001001358032</v>
      </c>
      <c r="AM15">
        <v>0.25589999556541443</v>
      </c>
      <c r="AN15">
        <v>0.15659999847412109</v>
      </c>
      <c r="AO15">
        <v>0.10620000213384628</v>
      </c>
      <c r="AP15">
        <v>7.9999998211860657E-2</v>
      </c>
      <c r="AQ15">
        <v>6.8999998271465302E-2</v>
      </c>
      <c r="AR15">
        <v>6.3500002026557922E-2</v>
      </c>
      <c r="AS15">
        <v>7.8299999237060547E-2</v>
      </c>
      <c r="AT15">
        <v>6.5099999308586121E-2</v>
      </c>
      <c r="AV15" t="s">
        <v>50</v>
      </c>
      <c r="AW15">
        <f>INTERCEPT(_xlfn.ANCHORARRAY(AK15),AK14:AT14)</f>
        <v>7.2582400421726825E-2</v>
      </c>
    </row>
    <row r="16" spans="1:49" x14ac:dyDescent="0.35">
      <c r="A16" t="s">
        <v>18</v>
      </c>
      <c r="E16" t="s">
        <v>19</v>
      </c>
      <c r="R16" s="9" t="s">
        <v>69</v>
      </c>
      <c r="S16" s="7" cm="1">
        <f t="array" ref="S16:V16">B49:E49</f>
        <v>4.5899998396635056E-2</v>
      </c>
      <c r="T16" s="8">
        <v>0.19830000400543213</v>
      </c>
      <c r="U16">
        <v>0.18880000710487366</v>
      </c>
      <c r="V16">
        <v>0.2012999951839447</v>
      </c>
      <c r="W16">
        <f>AVERAGE(T16:V16)</f>
        <v>0.19613333543141684</v>
      </c>
      <c r="X16">
        <f>W16-S16</f>
        <v>0.15023333703478178</v>
      </c>
      <c r="Y16" s="7">
        <f>(X16-$AV$20)/$AV$19</f>
        <v>0.44754938353027973</v>
      </c>
      <c r="Z16" s="8" cm="1">
        <f t="array" ref="Z16:AC16">B24:E24</f>
        <v>7.6300002634525299E-2</v>
      </c>
      <c r="AA16">
        <v>0.85589998960494995</v>
      </c>
      <c r="AB16">
        <v>0.83179998397827148</v>
      </c>
      <c r="AC16">
        <v>0.89399999380111694</v>
      </c>
      <c r="AD16">
        <f>AVERAGE(AA16:AC16)</f>
        <v>0.86056665579477942</v>
      </c>
      <c r="AE16">
        <f>AD16-Z16</f>
        <v>0.78426665316025412</v>
      </c>
      <c r="AF16">
        <f>(AE16-$AW$15)/$AW$14</f>
        <v>0.92104302637523339</v>
      </c>
      <c r="AG16">
        <f>AF16/Y16</f>
        <v>2.0579696012762323</v>
      </c>
    </row>
    <row r="17" spans="1:48" x14ac:dyDescent="0.35">
      <c r="A17" t="s">
        <v>20</v>
      </c>
      <c r="E17">
        <v>540</v>
      </c>
      <c r="F17" t="s">
        <v>21</v>
      </c>
      <c r="R17" s="10" t="s">
        <v>70</v>
      </c>
      <c r="S17" s="7" cm="1">
        <f t="array" ref="S17:V17">F49:I49</f>
        <v>5.3399998694658279E-2</v>
      </c>
      <c r="T17" s="8">
        <v>0.19570000469684601</v>
      </c>
      <c r="U17">
        <v>0.20299999415874481</v>
      </c>
      <c r="V17">
        <v>0.37929999828338623</v>
      </c>
      <c r="W17">
        <f t="shared" ref="W17:W31" si="0">AVERAGE(T17:V17)</f>
        <v>0.259333332379659</v>
      </c>
      <c r="X17">
        <f t="shared" ref="X17:X31" si="1">W17-S17</f>
        <v>0.20593333368500072</v>
      </c>
      <c r="Y17" s="7">
        <f t="shared" ref="Y17:Y31" si="2">(X17-$AV$20)/$AV$19</f>
        <v>0.76880753806169333</v>
      </c>
      <c r="Z17" s="8" cm="1">
        <f t="array" ref="Z17:AC17">F24:I24</f>
        <v>5.0099998712539673E-2</v>
      </c>
      <c r="AA17">
        <v>1.121999979019165</v>
      </c>
      <c r="AB17">
        <v>1.1727999448776245</v>
      </c>
      <c r="AC17">
        <v>1.1940000057220459</v>
      </c>
      <c r="AD17">
        <f t="shared" ref="AD17:AD31" si="3">AVERAGE(AA17:AC17)</f>
        <v>1.1629333098729451</v>
      </c>
      <c r="AE17">
        <f t="shared" ref="AE17:AE31" si="4">AD17-Z17</f>
        <v>1.1128333111604054</v>
      </c>
      <c r="AF17">
        <f t="shared" ref="AF17:AF31" si="5">(AE17-$AW$15)/$AW$14</f>
        <v>1.3462653463661181</v>
      </c>
      <c r="AG17">
        <f t="shared" ref="AG17:AG31" si="6">AF17/Y17</f>
        <v>1.7511084110339281</v>
      </c>
      <c r="AJ17" t="s">
        <v>51</v>
      </c>
    </row>
    <row r="18" spans="1:48" ht="15" thickBot="1" x14ac:dyDescent="0.4">
      <c r="A18" t="s">
        <v>22</v>
      </c>
      <c r="E18">
        <v>30</v>
      </c>
      <c r="R18" s="11" t="s">
        <v>71</v>
      </c>
      <c r="S18" s="12" cm="1">
        <f t="array" ref="S18:V18">J49:M49</f>
        <v>3.8199998438358307E-2</v>
      </c>
      <c r="T18" s="13">
        <v>5.2299998700618744E-2</v>
      </c>
      <c r="U18" s="14">
        <v>5.2099999040365219E-2</v>
      </c>
      <c r="V18" s="14">
        <v>5.3899999707937241E-2</v>
      </c>
      <c r="W18" s="14">
        <f t="shared" si="0"/>
        <v>5.2766665816307068E-2</v>
      </c>
      <c r="X18" s="14">
        <f t="shared" si="1"/>
        <v>1.4566667377948761E-2</v>
      </c>
      <c r="Y18" s="12">
        <f t="shared" si="2"/>
        <v>-0.33492865141598965</v>
      </c>
      <c r="Z18" s="13" cm="1">
        <f t="array" ref="Z18:AC18">J24:M24</f>
        <v>3.840000182390213E-2</v>
      </c>
      <c r="AA18" s="14">
        <v>6.5200001001358032E-2</v>
      </c>
      <c r="AB18" s="14">
        <v>6.3900001347064972E-2</v>
      </c>
      <c r="AC18" s="14">
        <v>6.8800002336502075E-2</v>
      </c>
      <c r="AD18" s="14">
        <f t="shared" si="3"/>
        <v>6.5966668228308364E-2</v>
      </c>
      <c r="AE18" s="14">
        <f t="shared" si="4"/>
        <v>2.7566666404406234E-2</v>
      </c>
      <c r="AF18" s="14">
        <f t="shared" si="5"/>
        <v>-5.8258178025260343E-2</v>
      </c>
      <c r="AG18" s="14">
        <f t="shared" si="6"/>
        <v>0.17394205535704452</v>
      </c>
      <c r="AJ18" t="s">
        <v>52</v>
      </c>
      <c r="AK18" s="4">
        <v>2</v>
      </c>
      <c r="AL18" s="4">
        <v>1</v>
      </c>
      <c r="AM18" s="4">
        <v>0.5</v>
      </c>
      <c r="AN18" s="4">
        <v>0.25</v>
      </c>
      <c r="AO18" s="4">
        <v>0.125</v>
      </c>
      <c r="AP18" s="4">
        <v>6.25E-2</v>
      </c>
      <c r="AQ18" s="4">
        <v>3.125E-2</v>
      </c>
      <c r="AR18" s="6">
        <v>0</v>
      </c>
      <c r="AU18" t="str">
        <f>"y = "
 &amp;TEXT( SLOPE( AK19:AR19, AK18:AR18 ), "0.0000") &amp; "x "
 &amp;IF( INTERCEPT( AK19:AR19, AK18:AR18 ) &gt;= 0, "+ ", "- ")
 &amp;TEXT( ABS( INTERCEPT( AK19:AR19, AK18:AR18 ) ), "0.0000")
 &amp;"   (R"&amp;_xlfn.UNICHAR(178)&amp;" = "
 &amp;TEXT( RSQ( AK19:AR19, AK18:AR18 ), "0.0000")
 &amp;")"</f>
        <v>y = 0.1734x + 0.0726   (R² = 0.9823)</v>
      </c>
    </row>
    <row r="19" spans="1:48" x14ac:dyDescent="0.35">
      <c r="A19" t="s">
        <v>23</v>
      </c>
      <c r="E19">
        <v>0</v>
      </c>
      <c r="F19" t="s">
        <v>24</v>
      </c>
      <c r="R19" s="11" t="s">
        <v>71</v>
      </c>
      <c r="S19" s="12" cm="1">
        <f t="array" ref="S19:V19">B50:E50</f>
        <v>5.9799998998641968E-2</v>
      </c>
      <c r="T19" s="13">
        <v>0.21250000596046448</v>
      </c>
      <c r="U19" s="14">
        <v>0.23379999399185181</v>
      </c>
      <c r="V19" s="14">
        <v>0.23770000040531158</v>
      </c>
      <c r="W19" s="14">
        <f t="shared" si="0"/>
        <v>0.22800000011920929</v>
      </c>
      <c r="X19" s="14">
        <f t="shared" si="1"/>
        <v>0.16820000112056732</v>
      </c>
      <c r="Y19" s="12">
        <f t="shared" si="2"/>
        <v>0.55117483585358074</v>
      </c>
      <c r="Z19" s="13" cm="1">
        <f t="array" ref="Z19:AC19">B25:E25</f>
        <v>4.9800001084804535E-2</v>
      </c>
      <c r="AA19" s="12">
        <v>0.99800002574920654</v>
      </c>
      <c r="AB19" s="14">
        <v>0.91130000352859497</v>
      </c>
      <c r="AC19" s="14">
        <v>1.0082999467849731</v>
      </c>
      <c r="AD19" s="14">
        <f t="shared" si="3"/>
        <v>0.97253332535425818</v>
      </c>
      <c r="AE19" s="14">
        <f t="shared" si="4"/>
        <v>0.92273332426945365</v>
      </c>
      <c r="AF19" s="14">
        <f t="shared" si="5"/>
        <v>1.1002429472949071</v>
      </c>
      <c r="AG19" s="14">
        <f t="shared" si="6"/>
        <v>1.9961777565389178</v>
      </c>
      <c r="AJ19" t="s">
        <v>49</v>
      </c>
      <c r="AK19" cm="1">
        <f t="array" ref="AK19:AR19">B56:I56</f>
        <v>0.40369999408721924</v>
      </c>
      <c r="AL19">
        <v>0.27529999613761902</v>
      </c>
      <c r="AM19">
        <v>0.15520000457763672</v>
      </c>
      <c r="AN19">
        <v>0.13539999723434448</v>
      </c>
      <c r="AO19">
        <v>9.3099996447563171E-2</v>
      </c>
      <c r="AP19">
        <v>7.8299999237060547E-2</v>
      </c>
      <c r="AQ19">
        <v>7.1599997580051422E-2</v>
      </c>
      <c r="AR19">
        <v>5.6600000709295273E-2</v>
      </c>
      <c r="AU19" t="s">
        <v>48</v>
      </c>
      <c r="AV19">
        <f>SLOPE(_xlfn.ANCHORARRAY(AK19),AK18:AR18)</f>
        <v>0.17338080252457039</v>
      </c>
    </row>
    <row r="20" spans="1:48" x14ac:dyDescent="0.35">
      <c r="A20" t="s">
        <v>25</v>
      </c>
      <c r="B20" s="1" t="s">
        <v>26</v>
      </c>
      <c r="R20" s="10" t="s">
        <v>72</v>
      </c>
      <c r="S20" s="7" cm="1">
        <f t="array" ref="S20:V20">F50:I50</f>
        <v>6.0300000011920929E-2</v>
      </c>
      <c r="T20">
        <v>0.18809999525547028</v>
      </c>
      <c r="U20">
        <v>0.20309999585151672</v>
      </c>
      <c r="V20">
        <v>0.20069999992847443</v>
      </c>
      <c r="W20">
        <f t="shared" si="0"/>
        <v>0.19729999701182047</v>
      </c>
      <c r="X20">
        <f t="shared" si="1"/>
        <v>0.13699999699989954</v>
      </c>
      <c r="Y20" s="7">
        <f t="shared" si="2"/>
        <v>0.37122409352011898</v>
      </c>
      <c r="Z20" cm="1">
        <f t="array" ref="Z20:AC20">F25:I25</f>
        <v>5.9799998998641968E-2</v>
      </c>
      <c r="AA20">
        <v>1.0038000345230103</v>
      </c>
      <c r="AB20">
        <v>0.97970002889633179</v>
      </c>
      <c r="AC20">
        <v>1.0550999641418457</v>
      </c>
      <c r="AD20">
        <f t="shared" si="3"/>
        <v>1.0128666758537292</v>
      </c>
      <c r="AE20">
        <f t="shared" si="4"/>
        <v>0.95306667685508728</v>
      </c>
      <c r="AF20">
        <f t="shared" si="5"/>
        <v>1.1394995737526006</v>
      </c>
      <c r="AG20">
        <f t="shared" si="6"/>
        <v>3.0695733214601919</v>
      </c>
      <c r="AU20" t="s">
        <v>53</v>
      </c>
      <c r="AV20">
        <f>INTERCEPT(_xlfn.ANCHORARRAY(AK19),AK18:AR18)</f>
        <v>7.2636865748925139E-2</v>
      </c>
    </row>
    <row r="21" spans="1:48" x14ac:dyDescent="0.35">
      <c r="R21" s="10" t="s">
        <v>73</v>
      </c>
      <c r="S21" s="7" cm="1">
        <f t="array" ref="S21:V21">J50:M50</f>
        <v>5.7199999690055847E-2</v>
      </c>
      <c r="T21">
        <v>0.1793999969959259</v>
      </c>
      <c r="U21">
        <v>0.19280000030994415</v>
      </c>
      <c r="V21">
        <v>0.18899999558925629</v>
      </c>
      <c r="W21">
        <f t="shared" si="0"/>
        <v>0.18706666429837546</v>
      </c>
      <c r="X21">
        <f t="shared" si="1"/>
        <v>0.12986666460831961</v>
      </c>
      <c r="Y21" s="7">
        <f t="shared" si="2"/>
        <v>0.33008152013418118</v>
      </c>
      <c r="Z21" cm="1">
        <f t="array" ref="Z21:AC21">J25:M25</f>
        <v>5.3100001066923141E-2</v>
      </c>
      <c r="AA21">
        <v>1.0377000570297241</v>
      </c>
      <c r="AB21">
        <v>1.1642999649047852</v>
      </c>
      <c r="AC21">
        <v>1.1424000263214111</v>
      </c>
      <c r="AD21">
        <f t="shared" si="3"/>
        <v>1.1148000160853069</v>
      </c>
      <c r="AE21">
        <f t="shared" si="4"/>
        <v>1.0617000150183837</v>
      </c>
      <c r="AF21">
        <f t="shared" si="5"/>
        <v>1.2800899804704056</v>
      </c>
      <c r="AG21">
        <f t="shared" si="6"/>
        <v>3.8781025364583792</v>
      </c>
    </row>
    <row r="22" spans="1:48" x14ac:dyDescent="0.35">
      <c r="B22" t="s">
        <v>27</v>
      </c>
      <c r="R22" s="10" t="s">
        <v>74</v>
      </c>
      <c r="S22" s="7" cm="1">
        <f t="array" ref="S22:V22">B51:E51</f>
        <v>0.28429999947547913</v>
      </c>
      <c r="T22">
        <v>0.27180001139640808</v>
      </c>
      <c r="U22">
        <v>0.2531999945640564</v>
      </c>
      <c r="V22">
        <v>0.2004999965429306</v>
      </c>
      <c r="W22">
        <f t="shared" si="0"/>
        <v>0.24183333416779837</v>
      </c>
      <c r="X22">
        <f>W22-S22</f>
        <v>-4.2466665307680757E-2</v>
      </c>
      <c r="Y22" s="7">
        <f>(W22-$AV$20)/$AV$19</f>
        <v>0.97586622022294434</v>
      </c>
      <c r="Z22" cm="1">
        <f t="array" ref="Z22:AC22">B26:E26</f>
        <v>5.4800000041723251E-2</v>
      </c>
      <c r="AA22">
        <v>0.95569998025894165</v>
      </c>
      <c r="AB22">
        <v>0.93110001087188721</v>
      </c>
      <c r="AC22">
        <v>0.93879997730255127</v>
      </c>
      <c r="AD22">
        <f t="shared" si="3"/>
        <v>0.94186665614446008</v>
      </c>
      <c r="AE22">
        <f t="shared" si="4"/>
        <v>0.88706665610273683</v>
      </c>
      <c r="AF22">
        <f t="shared" si="5"/>
        <v>1.0540840841999508</v>
      </c>
      <c r="AG22">
        <f t="shared" si="6"/>
        <v>1.0801522404978183</v>
      </c>
    </row>
    <row r="23" spans="1:48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  <c r="R23" s="10" t="s">
        <v>75</v>
      </c>
      <c r="S23" s="7" cm="1">
        <f t="array" ref="S23:V23">F51:I51</f>
        <v>0.19460000097751617</v>
      </c>
      <c r="T23">
        <v>0.1785999983549118</v>
      </c>
      <c r="U23">
        <v>0.42340001463890076</v>
      </c>
      <c r="V23">
        <v>0.1890999972820282</v>
      </c>
      <c r="W23">
        <f t="shared" si="0"/>
        <v>0.26370000342528027</v>
      </c>
      <c r="X23">
        <f t="shared" si="1"/>
        <v>6.9100002447764097E-2</v>
      </c>
      <c r="Y23" s="7">
        <f t="shared" si="2"/>
        <v>-2.0399393990922499E-2</v>
      </c>
      <c r="Z23" cm="1">
        <f t="array" ref="Z23:AC23">F26:I26</f>
        <v>5.9099998325109482E-2</v>
      </c>
      <c r="AA23">
        <v>1.1069999933242798</v>
      </c>
      <c r="AB23">
        <v>1.1265000104904175</v>
      </c>
      <c r="AC23">
        <v>1.0994000434875488</v>
      </c>
      <c r="AD23">
        <f t="shared" si="3"/>
        <v>1.110966682434082</v>
      </c>
      <c r="AE23">
        <f t="shared" si="4"/>
        <v>1.0518666841089725</v>
      </c>
      <c r="AF23">
        <f t="shared" si="5"/>
        <v>1.2673639424482033</v>
      </c>
      <c r="AG23">
        <f t="shared" si="6"/>
        <v>-62.127529034056892</v>
      </c>
    </row>
    <row r="24" spans="1:48" x14ac:dyDescent="0.35">
      <c r="A24" s="2" t="s">
        <v>29</v>
      </c>
      <c r="B24">
        <v>7.6300002634525299E-2</v>
      </c>
      <c r="C24">
        <v>0.85589998960494995</v>
      </c>
      <c r="D24">
        <v>0.83179998397827148</v>
      </c>
      <c r="E24">
        <v>0.89399999380111694</v>
      </c>
      <c r="F24">
        <v>5.0099998712539673E-2</v>
      </c>
      <c r="G24">
        <v>1.121999979019165</v>
      </c>
      <c r="H24">
        <v>1.1727999448776245</v>
      </c>
      <c r="I24">
        <v>1.1940000057220459</v>
      </c>
      <c r="J24">
        <v>3.840000182390213E-2</v>
      </c>
      <c r="K24">
        <v>6.5200001001358032E-2</v>
      </c>
      <c r="L24">
        <v>6.3900001347064972E-2</v>
      </c>
      <c r="M24">
        <v>6.8800002336502075E-2</v>
      </c>
      <c r="R24" s="10" t="s">
        <v>76</v>
      </c>
      <c r="S24" s="7" cm="1">
        <f t="array" ref="S24:V24">B52:E52</f>
        <v>5.3599998354911804E-2</v>
      </c>
      <c r="T24">
        <v>0.20430000126361847</v>
      </c>
      <c r="U24">
        <v>0.19509999454021454</v>
      </c>
      <c r="V24">
        <v>0.21299999952316284</v>
      </c>
      <c r="W24">
        <f t="shared" si="0"/>
        <v>0.20413333177566528</v>
      </c>
      <c r="X24">
        <f t="shared" si="1"/>
        <v>0.15053333342075348</v>
      </c>
      <c r="Y24" s="7">
        <f t="shared" si="2"/>
        <v>0.44927965805666037</v>
      </c>
      <c r="Z24" cm="1">
        <f t="array" ref="Z24:AC24">B27:E27</f>
        <v>5.6400001049041748E-2</v>
      </c>
      <c r="AA24">
        <v>0.86870002746582031</v>
      </c>
      <c r="AB24">
        <v>0.91089999675750732</v>
      </c>
      <c r="AC24">
        <v>0.90560001134872437</v>
      </c>
      <c r="AD24">
        <f t="shared" si="3"/>
        <v>0.89506667852401733</v>
      </c>
      <c r="AE24">
        <f t="shared" si="4"/>
        <v>0.83866667747497559</v>
      </c>
      <c r="AF24">
        <f t="shared" si="5"/>
        <v>0.9914461058826366</v>
      </c>
      <c r="AG24">
        <f t="shared" si="6"/>
        <v>2.2067460391398392</v>
      </c>
    </row>
    <row r="25" spans="1:48" x14ac:dyDescent="0.35">
      <c r="A25" s="2" t="s">
        <v>30</v>
      </c>
      <c r="B25">
        <v>4.9800001084804535E-2</v>
      </c>
      <c r="C25">
        <v>0.99800002574920654</v>
      </c>
      <c r="D25">
        <v>0.91130000352859497</v>
      </c>
      <c r="E25">
        <v>1.0082999467849731</v>
      </c>
      <c r="F25">
        <v>5.9799998998641968E-2</v>
      </c>
      <c r="G25">
        <v>1.0038000345230103</v>
      </c>
      <c r="H25">
        <v>0.97970002889633179</v>
      </c>
      <c r="I25">
        <v>1.0550999641418457</v>
      </c>
      <c r="J25">
        <v>5.3100001066923141E-2</v>
      </c>
      <c r="K25">
        <v>1.0377000570297241</v>
      </c>
      <c r="L25">
        <v>1.1642999649047852</v>
      </c>
      <c r="M25">
        <v>1.1424000263214111</v>
      </c>
      <c r="R25" s="10" t="s">
        <v>76</v>
      </c>
      <c r="S25" s="7" cm="1">
        <f t="array" ref="S25:V25">F52:I52</f>
        <v>5.6699998676776886E-2</v>
      </c>
      <c r="T25">
        <v>0.17299999296665192</v>
      </c>
      <c r="U25">
        <v>0.17540000379085541</v>
      </c>
      <c r="V25">
        <v>0.18970000743865967</v>
      </c>
      <c r="W25">
        <f t="shared" si="0"/>
        <v>0.17936666806538901</v>
      </c>
      <c r="X25">
        <f t="shared" si="1"/>
        <v>0.12266666938861212</v>
      </c>
      <c r="Y25" s="7">
        <f t="shared" si="2"/>
        <v>0.28855445880519032</v>
      </c>
      <c r="Z25" cm="1">
        <f t="array" ref="Z25:AC25">F27:I27</f>
        <v>6.0199998319149017E-2</v>
      </c>
      <c r="AA25">
        <v>1.3708000183105469</v>
      </c>
      <c r="AB25">
        <v>1.5133999586105347</v>
      </c>
      <c r="AC25">
        <v>1.36080002784729</v>
      </c>
      <c r="AD25">
        <f t="shared" si="3"/>
        <v>1.4150000015894573</v>
      </c>
      <c r="AE25">
        <f t="shared" si="4"/>
        <v>1.3548000032703083</v>
      </c>
      <c r="AF25">
        <f t="shared" si="5"/>
        <v>1.6594122700550262</v>
      </c>
      <c r="AG25">
        <f t="shared" si="6"/>
        <v>5.7507767404673276</v>
      </c>
    </row>
    <row r="26" spans="1:48" x14ac:dyDescent="0.35">
      <c r="A26" s="2" t="s">
        <v>31</v>
      </c>
      <c r="B26">
        <v>5.4800000041723251E-2</v>
      </c>
      <c r="C26">
        <v>0.95569998025894165</v>
      </c>
      <c r="D26">
        <v>0.93110001087188721</v>
      </c>
      <c r="E26">
        <v>0.93879997730255127</v>
      </c>
      <c r="F26">
        <v>5.9099998325109482E-2</v>
      </c>
      <c r="G26">
        <v>1.1069999933242798</v>
      </c>
      <c r="H26">
        <v>1.1265000104904175</v>
      </c>
      <c r="I26">
        <v>1.0994000434875488</v>
      </c>
      <c r="J26">
        <v>4.1900001466274261E-2</v>
      </c>
      <c r="K26">
        <v>6.9300003349781036E-2</v>
      </c>
      <c r="L26">
        <v>6.4999997615814209E-2</v>
      </c>
      <c r="M26">
        <v>6.9499999284744263E-2</v>
      </c>
      <c r="R26" s="10" t="s">
        <v>77</v>
      </c>
      <c r="S26" s="7" cm="1">
        <f t="array" ref="S26:V26">J52:M52</f>
        <v>5.3199999034404755E-2</v>
      </c>
      <c r="T26">
        <v>0.21240000426769257</v>
      </c>
      <c r="U26">
        <v>0.24969999492168427</v>
      </c>
      <c r="V26">
        <v>0.23600000143051147</v>
      </c>
      <c r="W26">
        <f t="shared" si="0"/>
        <v>0.23270000020662943</v>
      </c>
      <c r="X26">
        <f t="shared" si="1"/>
        <v>0.17950000117222467</v>
      </c>
      <c r="Y26" s="7">
        <f t="shared" si="2"/>
        <v>0.61634929511965775</v>
      </c>
      <c r="Z26" cm="1">
        <f t="array" ref="Z26:AC26">J27:M27</f>
        <v>5.5399999022483826E-2</v>
      </c>
      <c r="AA26">
        <v>0.89990001916885376</v>
      </c>
      <c r="AB26">
        <v>0.97140002250671387</v>
      </c>
      <c r="AC26">
        <v>0.87980002164840698</v>
      </c>
      <c r="AD26">
        <f t="shared" si="3"/>
        <v>0.91703335444132483</v>
      </c>
      <c r="AE26">
        <f t="shared" si="4"/>
        <v>0.86163335541884101</v>
      </c>
      <c r="AF26">
        <f t="shared" si="5"/>
        <v>1.0211689759304228</v>
      </c>
      <c r="AG26">
        <f t="shared" si="6"/>
        <v>1.6568023749133574</v>
      </c>
    </row>
    <row r="27" spans="1:48" x14ac:dyDescent="0.35">
      <c r="A27" s="2" t="s">
        <v>32</v>
      </c>
      <c r="B27">
        <v>5.6400001049041748E-2</v>
      </c>
      <c r="C27">
        <v>0.86870002746582031</v>
      </c>
      <c r="D27">
        <v>0.91089999675750732</v>
      </c>
      <c r="E27">
        <v>0.90560001134872437</v>
      </c>
      <c r="F27">
        <v>6.0199998319149017E-2</v>
      </c>
      <c r="G27">
        <v>1.3708000183105469</v>
      </c>
      <c r="H27">
        <v>1.5133999586105347</v>
      </c>
      <c r="I27">
        <v>1.36080002784729</v>
      </c>
      <c r="J27">
        <v>5.5399999022483826E-2</v>
      </c>
      <c r="K27">
        <v>0.89990001916885376</v>
      </c>
      <c r="L27">
        <v>0.97140002250671387</v>
      </c>
      <c r="M27">
        <v>0.87980002164840698</v>
      </c>
      <c r="R27" s="10" t="s">
        <v>78</v>
      </c>
      <c r="S27" s="7" cm="1">
        <f t="array" ref="S27:V27">B53:E53</f>
        <v>6.5300002694129944E-2</v>
      </c>
      <c r="T27">
        <v>0.23029999434947968</v>
      </c>
      <c r="U27">
        <v>0.23870000243186951</v>
      </c>
      <c r="V27">
        <v>0.24740000069141388</v>
      </c>
      <c r="W27">
        <f t="shared" si="0"/>
        <v>0.23879999915758768</v>
      </c>
      <c r="X27">
        <f t="shared" si="1"/>
        <v>0.17349999646345773</v>
      </c>
      <c r="Y27" s="7">
        <f t="shared" si="2"/>
        <v>0.58174336054442322</v>
      </c>
      <c r="Z27" cm="1">
        <f t="array" ref="Z27:AC27">B28:E28</f>
        <v>5.2000001072883606E-2</v>
      </c>
      <c r="AA27">
        <v>0.82980000972747803</v>
      </c>
      <c r="AB27">
        <v>0.7850000262260437</v>
      </c>
      <c r="AC27">
        <v>0.88849997520446777</v>
      </c>
      <c r="AD27">
        <f t="shared" si="3"/>
        <v>0.8344333370526632</v>
      </c>
      <c r="AE27">
        <f t="shared" si="4"/>
        <v>0.7824333359797796</v>
      </c>
      <c r="AF27">
        <f t="shared" si="5"/>
        <v>0.91867039553829632</v>
      </c>
      <c r="AG27">
        <f t="shared" si="6"/>
        <v>1.5791678218356642</v>
      </c>
    </row>
    <row r="28" spans="1:48" x14ac:dyDescent="0.35">
      <c r="A28" s="2" t="s">
        <v>33</v>
      </c>
      <c r="B28">
        <v>5.2000001072883606E-2</v>
      </c>
      <c r="C28">
        <v>0.82980000972747803</v>
      </c>
      <c r="D28">
        <v>0.7850000262260437</v>
      </c>
      <c r="E28">
        <v>0.88849997520446777</v>
      </c>
      <c r="F28">
        <v>5.429999902844429E-2</v>
      </c>
      <c r="G28">
        <v>1.2809000015258789</v>
      </c>
      <c r="H28">
        <v>1.3812999725341797</v>
      </c>
      <c r="I28">
        <v>1.3954999446868896</v>
      </c>
      <c r="J28">
        <v>5.8800000697374344E-2</v>
      </c>
      <c r="K28">
        <v>1.187999963760376</v>
      </c>
      <c r="L28">
        <v>1.1104999780654907</v>
      </c>
      <c r="M28">
        <v>1.236299991607666</v>
      </c>
      <c r="R28" s="10" t="s">
        <v>79</v>
      </c>
      <c r="S28" cm="1">
        <f t="array" ref="S28:V28">F53:I53</f>
        <v>5.4400000721216202E-2</v>
      </c>
      <c r="T28">
        <v>0.18330000340938568</v>
      </c>
      <c r="U28">
        <v>0.27129998803138733</v>
      </c>
      <c r="V28">
        <v>0.20499999821186066</v>
      </c>
      <c r="W28">
        <f t="shared" si="0"/>
        <v>0.21986666321754456</v>
      </c>
      <c r="X28">
        <f>W28-S28</f>
        <v>0.16546666249632835</v>
      </c>
      <c r="Y28" s="7">
        <f t="shared" si="2"/>
        <v>0.53540989195875932</v>
      </c>
      <c r="Z28" cm="1">
        <f t="array" ref="Z28:AC28">F28:I28</f>
        <v>5.429999902844429E-2</v>
      </c>
      <c r="AA28">
        <v>1.2809000015258789</v>
      </c>
      <c r="AB28">
        <v>1.3812999725341797</v>
      </c>
      <c r="AC28">
        <v>1.3954999446868896</v>
      </c>
      <c r="AD28">
        <f t="shared" si="3"/>
        <v>1.3525666395823162</v>
      </c>
      <c r="AE28">
        <f>AD28-Z28</f>
        <v>1.2982666405538719</v>
      </c>
      <c r="AF28">
        <f>(AE28-$AW$15)/$AW$14</f>
        <v>1.5862482801435538</v>
      </c>
      <c r="AG28">
        <f>AF28/Y28</f>
        <v>2.962680189453311</v>
      </c>
    </row>
    <row r="29" spans="1:48" x14ac:dyDescent="0.35">
      <c r="A29" s="2" t="s">
        <v>34</v>
      </c>
      <c r="B29">
        <v>6.0199998319149017E-2</v>
      </c>
      <c r="C29">
        <v>1.4222999811172485</v>
      </c>
      <c r="D29">
        <v>1.5104000568389893</v>
      </c>
      <c r="E29">
        <v>1.4799000024795532</v>
      </c>
      <c r="F29">
        <v>5.9000000357627869E-2</v>
      </c>
      <c r="G29">
        <v>0.79170000553131104</v>
      </c>
      <c r="H29">
        <v>0.81800001859664917</v>
      </c>
      <c r="I29">
        <v>0.89319998025894165</v>
      </c>
      <c r="J29">
        <v>4.2700000107288361E-2</v>
      </c>
      <c r="K29">
        <v>6.379999965429306E-2</v>
      </c>
      <c r="L29">
        <v>6.5999999642372131E-2</v>
      </c>
      <c r="M29">
        <v>5.7799998670816422E-2</v>
      </c>
      <c r="R29" s="10" t="s">
        <v>79</v>
      </c>
      <c r="S29" cm="1">
        <f t="array" ref="S29:V29">J53:M53</f>
        <v>6.5300002694129944E-2</v>
      </c>
      <c r="T29">
        <v>0.18649999797344208</v>
      </c>
      <c r="U29">
        <v>0.1940000057220459</v>
      </c>
      <c r="V29">
        <v>0.20260000228881836</v>
      </c>
      <c r="W29">
        <f t="shared" si="0"/>
        <v>0.19436666866143545</v>
      </c>
      <c r="X29">
        <f t="shared" si="1"/>
        <v>0.12906666596730551</v>
      </c>
      <c r="Y29" s="7">
        <f t="shared" si="2"/>
        <v>0.32546740698344334</v>
      </c>
      <c r="Z29" cm="1">
        <f t="array" ref="Z29:AC29">J28:M28</f>
        <v>5.8800000697374344E-2</v>
      </c>
      <c r="AA29">
        <v>1.187999963760376</v>
      </c>
      <c r="AB29">
        <v>1.1104999780654907</v>
      </c>
      <c r="AC29">
        <v>1.236299991607666</v>
      </c>
      <c r="AD29">
        <f t="shared" si="3"/>
        <v>1.1782666444778442</v>
      </c>
      <c r="AE29">
        <f t="shared" si="4"/>
        <v>1.1194666437804699</v>
      </c>
      <c r="AF29">
        <f t="shared" si="5"/>
        <v>1.3548500308351481</v>
      </c>
      <c r="AG29">
        <f t="shared" si="6"/>
        <v>4.1627825145147943</v>
      </c>
    </row>
    <row r="30" spans="1:48" x14ac:dyDescent="0.35">
      <c r="A30" s="2" t="s">
        <v>35</v>
      </c>
      <c r="B30">
        <v>4.2800001800060272E-2</v>
      </c>
      <c r="C30">
        <v>4.309999942779541E-2</v>
      </c>
      <c r="D30">
        <v>4.479999840259552E-2</v>
      </c>
      <c r="E30">
        <v>4.349999874830246E-2</v>
      </c>
      <c r="F30">
        <v>4.2399998754262924E-2</v>
      </c>
      <c r="G30">
        <v>4.2700000107288361E-2</v>
      </c>
      <c r="H30">
        <v>4.3400000780820847E-2</v>
      </c>
      <c r="I30">
        <v>4.5400001108646393E-2</v>
      </c>
      <c r="J30">
        <v>4.3000001460313797E-2</v>
      </c>
      <c r="K30">
        <v>4.3200001120567322E-2</v>
      </c>
      <c r="L30">
        <v>4.3900001794099808E-2</v>
      </c>
      <c r="M30">
        <v>4.3000001460313797E-2</v>
      </c>
      <c r="R30" s="10" t="s">
        <v>80</v>
      </c>
      <c r="S30" cm="1">
        <f t="array" ref="S30:V30">B54:E54</f>
        <v>6.1700001358985901E-2</v>
      </c>
      <c r="T30">
        <v>0.20900000631809235</v>
      </c>
      <c r="U30">
        <v>0.21389999985694885</v>
      </c>
      <c r="V30">
        <v>0.22419999539852142</v>
      </c>
      <c r="W30">
        <f t="shared" si="0"/>
        <v>0.21570000052452087</v>
      </c>
      <c r="X30">
        <f t="shared" si="1"/>
        <v>0.15399999916553497</v>
      </c>
      <c r="Y30" s="7">
        <f t="shared" si="2"/>
        <v>0.46927417702475788</v>
      </c>
      <c r="Z30" cm="1">
        <f t="array" ref="Z30:AC30">B29:E29</f>
        <v>6.0199998319149017E-2</v>
      </c>
      <c r="AA30">
        <v>1.4222999811172485</v>
      </c>
      <c r="AB30">
        <v>1.5104000568389893</v>
      </c>
      <c r="AC30">
        <v>1.4799000024795532</v>
      </c>
      <c r="AD30">
        <f t="shared" si="3"/>
        <v>1.4708666801452637</v>
      </c>
      <c r="AE30">
        <f t="shared" si="4"/>
        <v>1.4106666818261147</v>
      </c>
      <c r="AF30">
        <f t="shared" si="5"/>
        <v>1.7317134548748019</v>
      </c>
      <c r="AG30">
        <f t="shared" si="6"/>
        <v>3.6901954969140363</v>
      </c>
    </row>
    <row r="31" spans="1:48" x14ac:dyDescent="0.35">
      <c r="A31" s="2" t="s">
        <v>36</v>
      </c>
      <c r="B31">
        <v>0.65420001745223999</v>
      </c>
      <c r="C31">
        <v>0.40200001001358032</v>
      </c>
      <c r="D31">
        <v>0.25589999556541443</v>
      </c>
      <c r="E31">
        <v>0.15659999847412109</v>
      </c>
      <c r="F31">
        <v>0.10620000213384628</v>
      </c>
      <c r="G31">
        <v>7.9999998211860657E-2</v>
      </c>
      <c r="H31">
        <v>6.8999998271465302E-2</v>
      </c>
      <c r="I31">
        <v>6.3500002026557922E-2</v>
      </c>
      <c r="J31">
        <v>7.8299999237060547E-2</v>
      </c>
      <c r="K31">
        <v>6.5099999308586121E-2</v>
      </c>
      <c r="L31">
        <v>4.3200001120567322E-2</v>
      </c>
      <c r="M31">
        <v>4.2800001800060272E-2</v>
      </c>
      <c r="R31" s="10" t="s">
        <v>81</v>
      </c>
      <c r="S31" cm="1">
        <f t="array" ref="S31:V31">F54:I54</f>
        <v>6.3699997961521149E-2</v>
      </c>
      <c r="T31">
        <v>0.22689999639987946</v>
      </c>
      <c r="U31">
        <v>0.27849999070167542</v>
      </c>
      <c r="V31">
        <v>5.1500000059604645E-2</v>
      </c>
      <c r="W31">
        <f t="shared" si="0"/>
        <v>0.18563332905371985</v>
      </c>
      <c r="X31">
        <f t="shared" si="1"/>
        <v>0.1219333310921987</v>
      </c>
      <c r="Y31" s="7">
        <f t="shared" si="2"/>
        <v>0.28432481927338865</v>
      </c>
      <c r="Z31" cm="1">
        <f t="array" ref="Z31:AC31">F29:I29</f>
        <v>5.9000000357627869E-2</v>
      </c>
      <c r="AA31">
        <v>0.79170000553131104</v>
      </c>
      <c r="AB31">
        <v>0.81800001859664917</v>
      </c>
      <c r="AC31">
        <v>0.89319998025894165</v>
      </c>
      <c r="AD31">
        <f t="shared" si="3"/>
        <v>0.83430000146230066</v>
      </c>
      <c r="AE31">
        <f t="shared" si="4"/>
        <v>0.77530000110467279</v>
      </c>
      <c r="AF31">
        <f t="shared" si="5"/>
        <v>0.90943862131224751</v>
      </c>
      <c r="AG31">
        <f t="shared" si="6"/>
        <v>3.1985903433839491</v>
      </c>
    </row>
    <row r="35" spans="1:13" x14ac:dyDescent="0.35">
      <c r="A35" t="s">
        <v>37</v>
      </c>
      <c r="B35" s="1" t="s">
        <v>38</v>
      </c>
    </row>
    <row r="40" spans="1:13" x14ac:dyDescent="0.35">
      <c r="A40" t="s">
        <v>39</v>
      </c>
    </row>
    <row r="41" spans="1:13" x14ac:dyDescent="0.35">
      <c r="A41" t="s">
        <v>18</v>
      </c>
      <c r="E41" t="s">
        <v>19</v>
      </c>
    </row>
    <row r="42" spans="1:13" x14ac:dyDescent="0.35">
      <c r="A42" t="s">
        <v>20</v>
      </c>
      <c r="E42">
        <v>562</v>
      </c>
      <c r="F42" t="s">
        <v>21</v>
      </c>
    </row>
    <row r="43" spans="1:13" x14ac:dyDescent="0.35">
      <c r="A43" t="s">
        <v>22</v>
      </c>
      <c r="E43">
        <v>30</v>
      </c>
    </row>
    <row r="44" spans="1:13" x14ac:dyDescent="0.35">
      <c r="A44" t="s">
        <v>23</v>
      </c>
      <c r="E44">
        <v>0</v>
      </c>
      <c r="F44" t="s">
        <v>24</v>
      </c>
    </row>
    <row r="45" spans="1:13" x14ac:dyDescent="0.35">
      <c r="A45" t="s">
        <v>25</v>
      </c>
      <c r="B45" s="1" t="s">
        <v>38</v>
      </c>
    </row>
    <row r="47" spans="1:13" x14ac:dyDescent="0.35">
      <c r="B47" t="s">
        <v>27</v>
      </c>
    </row>
    <row r="48" spans="1:13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4.5899998396635056E-2</v>
      </c>
      <c r="C49">
        <v>0.19830000400543213</v>
      </c>
      <c r="D49">
        <v>0.18880000710487366</v>
      </c>
      <c r="E49">
        <v>0.2012999951839447</v>
      </c>
      <c r="F49">
        <v>5.3399998694658279E-2</v>
      </c>
      <c r="G49">
        <v>0.19570000469684601</v>
      </c>
      <c r="H49">
        <v>0.20299999415874481</v>
      </c>
      <c r="I49">
        <v>0.37929999828338623</v>
      </c>
      <c r="J49">
        <v>3.8199998438358307E-2</v>
      </c>
      <c r="K49">
        <v>5.2299998700618744E-2</v>
      </c>
      <c r="L49">
        <v>5.2099999040365219E-2</v>
      </c>
      <c r="M49">
        <v>5.3899999707937241E-2</v>
      </c>
    </row>
    <row r="50" spans="1:13" x14ac:dyDescent="0.35">
      <c r="A50" s="2" t="s">
        <v>30</v>
      </c>
      <c r="B50">
        <v>5.9799998998641968E-2</v>
      </c>
      <c r="C50">
        <v>0.21250000596046448</v>
      </c>
      <c r="D50">
        <v>0.23379999399185181</v>
      </c>
      <c r="E50">
        <v>0.23770000040531158</v>
      </c>
      <c r="F50">
        <v>6.0300000011920929E-2</v>
      </c>
      <c r="G50">
        <v>0.18809999525547028</v>
      </c>
      <c r="H50">
        <v>0.20309999585151672</v>
      </c>
      <c r="I50">
        <v>0.20069999992847443</v>
      </c>
      <c r="J50">
        <v>5.7199999690055847E-2</v>
      </c>
      <c r="K50">
        <v>0.1793999969959259</v>
      </c>
      <c r="L50">
        <v>0.19280000030994415</v>
      </c>
      <c r="M50">
        <v>0.18899999558925629</v>
      </c>
    </row>
    <row r="51" spans="1:13" x14ac:dyDescent="0.35">
      <c r="A51" s="2" t="s">
        <v>31</v>
      </c>
      <c r="B51">
        <v>0.28429999947547913</v>
      </c>
      <c r="C51">
        <v>0.27180001139640808</v>
      </c>
      <c r="D51">
        <v>0.2531999945640564</v>
      </c>
      <c r="E51">
        <v>0.2004999965429306</v>
      </c>
      <c r="F51">
        <v>0.19460000097751617</v>
      </c>
      <c r="G51">
        <v>0.1785999983549118</v>
      </c>
      <c r="H51">
        <v>0.42340001463890076</v>
      </c>
      <c r="I51">
        <v>0.1890999972820282</v>
      </c>
      <c r="J51">
        <v>4.1200000792741776E-2</v>
      </c>
      <c r="K51">
        <v>4.7699999064207077E-2</v>
      </c>
      <c r="L51">
        <v>4.8900000751018524E-2</v>
      </c>
      <c r="M51">
        <v>4.7899998724460602E-2</v>
      </c>
    </row>
    <row r="52" spans="1:13" x14ac:dyDescent="0.35">
      <c r="A52" s="2" t="s">
        <v>32</v>
      </c>
      <c r="B52">
        <v>5.3599998354911804E-2</v>
      </c>
      <c r="C52">
        <v>0.20430000126361847</v>
      </c>
      <c r="D52">
        <v>0.19509999454021454</v>
      </c>
      <c r="E52">
        <v>0.21299999952316284</v>
      </c>
      <c r="F52">
        <v>5.6699998676776886E-2</v>
      </c>
      <c r="G52">
        <v>0.17299999296665192</v>
      </c>
      <c r="H52">
        <v>0.17540000379085541</v>
      </c>
      <c r="I52">
        <v>0.18970000743865967</v>
      </c>
      <c r="J52">
        <v>5.3199999034404755E-2</v>
      </c>
      <c r="K52">
        <v>0.21240000426769257</v>
      </c>
      <c r="L52">
        <v>0.24969999492168427</v>
      </c>
      <c r="M52">
        <v>0.23600000143051147</v>
      </c>
    </row>
    <row r="53" spans="1:13" x14ac:dyDescent="0.35">
      <c r="A53" s="2" t="s">
        <v>33</v>
      </c>
      <c r="B53">
        <v>6.5300002694129944E-2</v>
      </c>
      <c r="C53">
        <v>0.23029999434947968</v>
      </c>
      <c r="D53">
        <v>0.23870000243186951</v>
      </c>
      <c r="E53">
        <v>0.24740000069141388</v>
      </c>
      <c r="F53">
        <v>5.4400000721216202E-2</v>
      </c>
      <c r="G53">
        <v>0.18330000340938568</v>
      </c>
      <c r="H53">
        <v>0.27129998803138733</v>
      </c>
      <c r="I53">
        <v>0.20499999821186066</v>
      </c>
      <c r="J53">
        <v>6.5300002694129944E-2</v>
      </c>
      <c r="K53">
        <v>0.18649999797344208</v>
      </c>
      <c r="L53">
        <v>0.1940000057220459</v>
      </c>
      <c r="M53">
        <v>0.20260000228881836</v>
      </c>
    </row>
    <row r="54" spans="1:13" x14ac:dyDescent="0.35">
      <c r="A54" s="2" t="s">
        <v>34</v>
      </c>
      <c r="B54">
        <v>6.1700001358985901E-2</v>
      </c>
      <c r="C54">
        <v>0.20900000631809235</v>
      </c>
      <c r="D54">
        <v>0.21389999985694885</v>
      </c>
      <c r="E54">
        <v>0.22419999539852142</v>
      </c>
      <c r="F54">
        <v>6.3699997961521149E-2</v>
      </c>
      <c r="G54">
        <v>0.22689999639987946</v>
      </c>
      <c r="H54">
        <v>0.27849999070167542</v>
      </c>
      <c r="I54">
        <v>5.1500000059604645E-2</v>
      </c>
      <c r="J54">
        <v>4.0800001472234726E-2</v>
      </c>
      <c r="K54">
        <v>5.1399998366832733E-2</v>
      </c>
      <c r="L54">
        <v>5.1500000059604645E-2</v>
      </c>
      <c r="M54">
        <v>5.169999971985817E-2</v>
      </c>
    </row>
    <row r="55" spans="1:13" x14ac:dyDescent="0.35">
      <c r="A55" s="2" t="s">
        <v>35</v>
      </c>
      <c r="B55">
        <v>4.2199999094009399E-2</v>
      </c>
      <c r="C55">
        <v>4.2700000107288361E-2</v>
      </c>
      <c r="D55">
        <v>4.2300000786781311E-2</v>
      </c>
      <c r="E55">
        <v>4.2500000447034836E-2</v>
      </c>
      <c r="F55">
        <v>4.1700001806020737E-2</v>
      </c>
      <c r="G55">
        <v>4.179999977350235E-2</v>
      </c>
      <c r="H55">
        <v>4.2300000786781311E-2</v>
      </c>
      <c r="I55">
        <v>4.2100001126527786E-2</v>
      </c>
      <c r="J55">
        <v>4.2500000447034836E-2</v>
      </c>
      <c r="K55">
        <v>4.2300000786781311E-2</v>
      </c>
      <c r="L55">
        <v>4.2800001800060272E-2</v>
      </c>
      <c r="M55">
        <v>4.2399998754262924E-2</v>
      </c>
    </row>
    <row r="56" spans="1:13" x14ac:dyDescent="0.35">
      <c r="A56" s="2" t="s">
        <v>36</v>
      </c>
      <c r="B56">
        <v>0.40369999408721924</v>
      </c>
      <c r="C56">
        <v>0.27529999613761902</v>
      </c>
      <c r="D56">
        <v>0.15520000457763672</v>
      </c>
      <c r="E56">
        <v>0.13539999723434448</v>
      </c>
      <c r="F56">
        <v>9.3099996447563171E-2</v>
      </c>
      <c r="G56">
        <v>7.8299999237060547E-2</v>
      </c>
      <c r="H56">
        <v>7.1599997580051422E-2</v>
      </c>
      <c r="I56">
        <v>5.6600000709295273E-2</v>
      </c>
      <c r="J56">
        <v>4.2899999767541885E-2</v>
      </c>
      <c r="K56">
        <v>4.4199999421834946E-2</v>
      </c>
      <c r="L56">
        <v>4.3200001120567322E-2</v>
      </c>
      <c r="M56">
        <v>4.2899999767541885E-2</v>
      </c>
    </row>
    <row r="60" spans="1:13" x14ac:dyDescent="0.35">
      <c r="A60" t="s">
        <v>37</v>
      </c>
      <c r="B60" s="1" t="s">
        <v>40</v>
      </c>
    </row>
  </sheetData>
  <phoneticPr fontId="6" type="noConversion"/>
  <conditionalFormatting sqref="R22:R23 R26:R27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topLeftCell="A30" workbookViewId="0">
      <selection activeCell="A48" sqref="A48:M56"/>
    </sheetView>
  </sheetViews>
  <sheetFormatPr defaultRowHeight="14.5" x14ac:dyDescent="0.35"/>
  <sheetData>
    <row r="1" spans="1:5" x14ac:dyDescent="0.35">
      <c r="A1" t="s">
        <v>0</v>
      </c>
      <c r="E1" t="s">
        <v>1</v>
      </c>
    </row>
    <row r="2" spans="1:5" x14ac:dyDescent="0.35">
      <c r="A2" t="s">
        <v>2</v>
      </c>
      <c r="E2" t="s">
        <v>3</v>
      </c>
    </row>
    <row r="3" spans="1:5" x14ac:dyDescent="0.35">
      <c r="A3" t="s">
        <v>4</v>
      </c>
      <c r="E3" t="s">
        <v>5</v>
      </c>
    </row>
    <row r="5" spans="1:5" x14ac:dyDescent="0.35">
      <c r="A5" t="s">
        <v>6</v>
      </c>
      <c r="B5" t="s">
        <v>7</v>
      </c>
    </row>
    <row r="6" spans="1:5" x14ac:dyDescent="0.35">
      <c r="A6" t="s">
        <v>8</v>
      </c>
      <c r="B6" s="1" t="s">
        <v>41</v>
      </c>
    </row>
    <row r="9" spans="1:5" x14ac:dyDescent="0.35">
      <c r="A9" t="s">
        <v>10</v>
      </c>
      <c r="E9" t="s">
        <v>11</v>
      </c>
    </row>
    <row r="10" spans="1:5" x14ac:dyDescent="0.35">
      <c r="A10" t="s">
        <v>12</v>
      </c>
      <c r="E10" t="s">
        <v>13</v>
      </c>
    </row>
    <row r="11" spans="1:5" x14ac:dyDescent="0.35">
      <c r="A11" t="s">
        <v>14</v>
      </c>
      <c r="E11" t="s">
        <v>15</v>
      </c>
    </row>
    <row r="12" spans="1:5" x14ac:dyDescent="0.35">
      <c r="A12" t="s">
        <v>16</v>
      </c>
    </row>
    <row r="15" spans="1:5" x14ac:dyDescent="0.35">
      <c r="A15" t="s">
        <v>17</v>
      </c>
    </row>
    <row r="16" spans="1:5" x14ac:dyDescent="0.35">
      <c r="A16" t="s">
        <v>18</v>
      </c>
      <c r="E16" t="s">
        <v>19</v>
      </c>
    </row>
    <row r="17" spans="1:13" x14ac:dyDescent="0.35">
      <c r="A17" t="s">
        <v>20</v>
      </c>
      <c r="E17">
        <v>540</v>
      </c>
      <c r="F17" t="s">
        <v>21</v>
      </c>
    </row>
    <row r="18" spans="1:13" x14ac:dyDescent="0.35">
      <c r="A18" t="s">
        <v>22</v>
      </c>
      <c r="E18">
        <v>30</v>
      </c>
    </row>
    <row r="19" spans="1:13" x14ac:dyDescent="0.35">
      <c r="A19" t="s">
        <v>23</v>
      </c>
      <c r="E19">
        <v>0</v>
      </c>
      <c r="F19" t="s">
        <v>24</v>
      </c>
    </row>
    <row r="20" spans="1:13" x14ac:dyDescent="0.35">
      <c r="A20" t="s">
        <v>25</v>
      </c>
      <c r="B20" s="1" t="s">
        <v>42</v>
      </c>
    </row>
    <row r="22" spans="1:13" x14ac:dyDescent="0.35">
      <c r="B22" t="s">
        <v>43</v>
      </c>
    </row>
    <row r="23" spans="1:13" x14ac:dyDescent="0.35">
      <c r="A23" s="2" t="s">
        <v>28</v>
      </c>
      <c r="B23" s="2">
        <v>1</v>
      </c>
      <c r="C23" s="2">
        <v>2</v>
      </c>
      <c r="D23" s="2">
        <v>3</v>
      </c>
      <c r="E23" s="2">
        <v>4</v>
      </c>
      <c r="F23" s="2">
        <v>5</v>
      </c>
      <c r="G23" s="2">
        <v>6</v>
      </c>
      <c r="H23" s="2">
        <v>7</v>
      </c>
      <c r="I23" s="2">
        <v>8</v>
      </c>
      <c r="J23" s="2">
        <v>9</v>
      </c>
      <c r="K23" s="2">
        <v>10</v>
      </c>
      <c r="L23" s="2">
        <v>11</v>
      </c>
      <c r="M23" s="2">
        <v>12</v>
      </c>
    </row>
    <row r="24" spans="1:13" x14ac:dyDescent="0.35">
      <c r="A24" s="2" t="s">
        <v>29</v>
      </c>
      <c r="B24">
        <v>4.6399999409914017E-2</v>
      </c>
      <c r="C24">
        <v>0.17949999868869781</v>
      </c>
      <c r="D24">
        <v>0.17149999737739563</v>
      </c>
      <c r="E24">
        <v>0.18089999258518219</v>
      </c>
      <c r="F24">
        <v>5.6200001388788223E-2</v>
      </c>
      <c r="G24">
        <v>0.17309999465942383</v>
      </c>
      <c r="H24">
        <v>0.17790000140666962</v>
      </c>
      <c r="I24">
        <v>0.35929998755455017</v>
      </c>
      <c r="J24">
        <v>3.8100000470876694E-2</v>
      </c>
      <c r="K24">
        <v>4.7699999064207077E-2</v>
      </c>
      <c r="L24">
        <v>4.7600001096725464E-2</v>
      </c>
      <c r="M24">
        <v>4.8900000751018524E-2</v>
      </c>
    </row>
    <row r="25" spans="1:13" x14ac:dyDescent="0.35">
      <c r="A25" s="2" t="s">
        <v>30</v>
      </c>
      <c r="B25">
        <v>5.9799998998641968E-2</v>
      </c>
      <c r="C25">
        <v>0.18539999425411224</v>
      </c>
      <c r="D25">
        <v>0.21109999716281891</v>
      </c>
      <c r="E25">
        <v>0.2093999981880188</v>
      </c>
      <c r="F25">
        <v>6.1999998986721039E-2</v>
      </c>
      <c r="G25">
        <v>0.17260000109672546</v>
      </c>
      <c r="H25">
        <v>0.18500000238418579</v>
      </c>
      <c r="I25">
        <v>0.18050000071525574</v>
      </c>
      <c r="J25">
        <v>5.7900000363588333E-2</v>
      </c>
      <c r="K25">
        <v>0.15899999439716339</v>
      </c>
      <c r="L25">
        <v>0.17470000684261322</v>
      </c>
      <c r="M25">
        <v>0.17090000212192535</v>
      </c>
    </row>
    <row r="26" spans="1:13" x14ac:dyDescent="0.35">
      <c r="A26" s="2" t="s">
        <v>31</v>
      </c>
      <c r="B26">
        <v>0.14079999923706055</v>
      </c>
      <c r="C26">
        <v>0.24660000205039978</v>
      </c>
      <c r="D26">
        <v>0.22660000622272491</v>
      </c>
      <c r="E26">
        <v>0.18410000205039978</v>
      </c>
      <c r="F26">
        <v>0.1526000052690506</v>
      </c>
      <c r="G26">
        <v>0.16300000250339508</v>
      </c>
      <c r="H26">
        <v>0.41729998588562012</v>
      </c>
      <c r="I26">
        <v>0.16660000383853912</v>
      </c>
      <c r="J26">
        <v>4.1099999099969864E-2</v>
      </c>
      <c r="K26">
        <v>4.2599998414516449E-2</v>
      </c>
      <c r="L26">
        <v>4.2599998414516449E-2</v>
      </c>
      <c r="M26">
        <v>4.2899999767541885E-2</v>
      </c>
    </row>
    <row r="27" spans="1:13" x14ac:dyDescent="0.35">
      <c r="A27" s="2" t="s">
        <v>32</v>
      </c>
      <c r="B27">
        <v>5.6200001388788223E-2</v>
      </c>
      <c r="C27">
        <v>0.18459999561309814</v>
      </c>
      <c r="D27">
        <v>0.17190000414848328</v>
      </c>
      <c r="E27">
        <v>0.19009999930858612</v>
      </c>
      <c r="F27">
        <v>5.9000000357627869E-2</v>
      </c>
      <c r="G27">
        <v>0.15299999713897705</v>
      </c>
      <c r="H27">
        <v>0.15549999475479126</v>
      </c>
      <c r="I27">
        <v>0.16899999976158142</v>
      </c>
      <c r="J27">
        <v>5.5500000715255737E-2</v>
      </c>
      <c r="K27">
        <v>0.19020000100135803</v>
      </c>
      <c r="L27">
        <v>0.22419999539852142</v>
      </c>
      <c r="M27">
        <v>0.21379999816417694</v>
      </c>
    </row>
    <row r="28" spans="1:13" x14ac:dyDescent="0.35">
      <c r="A28" s="2" t="s">
        <v>33</v>
      </c>
      <c r="B28">
        <v>6.6200003027915955E-2</v>
      </c>
      <c r="C28">
        <v>0.20829999446868896</v>
      </c>
      <c r="D28">
        <v>0.2143000066280365</v>
      </c>
      <c r="E28">
        <v>0.22390000522136688</v>
      </c>
      <c r="F28">
        <v>5.8100000023841858E-2</v>
      </c>
      <c r="G28">
        <v>0.16380000114440918</v>
      </c>
      <c r="H28">
        <v>0.26019999384880066</v>
      </c>
      <c r="I28">
        <v>0.18809999525547028</v>
      </c>
      <c r="J28">
        <v>6.719999760389328E-2</v>
      </c>
      <c r="K28">
        <v>0.16609999537467957</v>
      </c>
      <c r="L28">
        <v>0.1753000020980835</v>
      </c>
      <c r="M28">
        <v>0.18310000002384186</v>
      </c>
    </row>
    <row r="29" spans="1:13" x14ac:dyDescent="0.35">
      <c r="A29" s="2" t="s">
        <v>34</v>
      </c>
      <c r="B29">
        <v>6.6699996590614319E-2</v>
      </c>
      <c r="C29">
        <v>0.19259999692440033</v>
      </c>
      <c r="D29">
        <v>0.19689999520778656</v>
      </c>
      <c r="E29">
        <v>0.20669999718666077</v>
      </c>
      <c r="F29">
        <v>7.0100001990795135E-2</v>
      </c>
      <c r="G29">
        <v>0.2078000009059906</v>
      </c>
      <c r="H29">
        <v>0.26039999723434448</v>
      </c>
      <c r="I29">
        <v>4.6900000423192978E-2</v>
      </c>
      <c r="J29">
        <v>4.0699999779462814E-2</v>
      </c>
      <c r="K29">
        <v>4.6199999749660492E-2</v>
      </c>
      <c r="L29">
        <v>4.6100001782178879E-2</v>
      </c>
      <c r="M29">
        <v>4.6300001442432404E-2</v>
      </c>
    </row>
    <row r="30" spans="1:13" x14ac:dyDescent="0.35">
      <c r="A30" s="2" t="s">
        <v>35</v>
      </c>
      <c r="B30">
        <v>4.179999977350235E-2</v>
      </c>
      <c r="C30">
        <v>4.2199999094009399E-2</v>
      </c>
      <c r="D30">
        <v>4.2399998754262924E-2</v>
      </c>
      <c r="E30">
        <v>4.2700000107288361E-2</v>
      </c>
      <c r="F30">
        <v>4.1499998420476913E-2</v>
      </c>
      <c r="G30">
        <v>4.179999977350235E-2</v>
      </c>
      <c r="H30">
        <v>4.2100001126527786E-2</v>
      </c>
      <c r="I30">
        <v>4.2300000786781311E-2</v>
      </c>
      <c r="J30">
        <v>4.2100001126527786E-2</v>
      </c>
      <c r="K30">
        <v>4.1999999433755875E-2</v>
      </c>
      <c r="L30">
        <v>4.309999942779541E-2</v>
      </c>
      <c r="M30">
        <v>4.2500000447034836E-2</v>
      </c>
    </row>
    <row r="31" spans="1:13" x14ac:dyDescent="0.35">
      <c r="A31" s="2" t="s">
        <v>36</v>
      </c>
      <c r="B31">
        <v>0.36370000243186951</v>
      </c>
      <c r="C31">
        <v>0.24819999933242798</v>
      </c>
      <c r="D31">
        <v>0.14120000600814819</v>
      </c>
      <c r="E31">
        <v>0.12330000102519989</v>
      </c>
      <c r="F31">
        <v>8.489999920129776E-2</v>
      </c>
      <c r="G31">
        <v>7.0699997246265411E-2</v>
      </c>
      <c r="H31">
        <v>6.549999862909317E-2</v>
      </c>
      <c r="I31">
        <v>5.2700001746416092E-2</v>
      </c>
      <c r="J31">
        <v>4.2800001800060272E-2</v>
      </c>
      <c r="K31">
        <v>4.3400000780820847E-2</v>
      </c>
      <c r="L31">
        <v>4.309999942779541E-2</v>
      </c>
      <c r="M31">
        <v>4.2800001800060272E-2</v>
      </c>
    </row>
    <row r="35" spans="1:13" x14ac:dyDescent="0.35">
      <c r="A35" t="s">
        <v>37</v>
      </c>
      <c r="B35" s="1" t="s">
        <v>44</v>
      </c>
    </row>
    <row r="40" spans="1:13" x14ac:dyDescent="0.35">
      <c r="A40" t="s">
        <v>39</v>
      </c>
    </row>
    <row r="41" spans="1:13" x14ac:dyDescent="0.35">
      <c r="A41" t="s">
        <v>18</v>
      </c>
      <c r="E41" t="s">
        <v>19</v>
      </c>
    </row>
    <row r="42" spans="1:13" x14ac:dyDescent="0.35">
      <c r="A42" t="s">
        <v>20</v>
      </c>
      <c r="E42">
        <v>562</v>
      </c>
      <c r="F42" t="s">
        <v>21</v>
      </c>
    </row>
    <row r="43" spans="1:13" x14ac:dyDescent="0.35">
      <c r="A43" t="s">
        <v>22</v>
      </c>
      <c r="E43">
        <v>30</v>
      </c>
    </row>
    <row r="44" spans="1:13" x14ac:dyDescent="0.35">
      <c r="A44" t="s">
        <v>23</v>
      </c>
      <c r="E44">
        <v>0</v>
      </c>
      <c r="F44" t="s">
        <v>24</v>
      </c>
    </row>
    <row r="45" spans="1:13" x14ac:dyDescent="0.35">
      <c r="A45" t="s">
        <v>25</v>
      </c>
      <c r="B45" s="1" t="s">
        <v>44</v>
      </c>
    </row>
    <row r="47" spans="1:13" x14ac:dyDescent="0.35">
      <c r="B47" t="s">
        <v>43</v>
      </c>
    </row>
    <row r="48" spans="1:13" x14ac:dyDescent="0.35">
      <c r="A48" s="2" t="s">
        <v>28</v>
      </c>
      <c r="B48" s="2">
        <v>1</v>
      </c>
      <c r="C48" s="2">
        <v>2</v>
      </c>
      <c r="D48" s="2">
        <v>3</v>
      </c>
      <c r="E48" s="2">
        <v>4</v>
      </c>
      <c r="F48" s="2">
        <v>5</v>
      </c>
      <c r="G48" s="2">
        <v>6</v>
      </c>
      <c r="H48" s="2">
        <v>7</v>
      </c>
      <c r="I48" s="2">
        <v>8</v>
      </c>
      <c r="J48" s="2">
        <v>9</v>
      </c>
      <c r="K48" s="2">
        <v>10</v>
      </c>
      <c r="L48" s="2">
        <v>11</v>
      </c>
      <c r="M48" s="2">
        <v>12</v>
      </c>
    </row>
    <row r="49" spans="1:13" x14ac:dyDescent="0.35">
      <c r="A49" s="2" t="s">
        <v>29</v>
      </c>
      <c r="B49">
        <v>4.5899998396635056E-2</v>
      </c>
      <c r="C49">
        <v>0.19830000400543213</v>
      </c>
      <c r="D49">
        <v>0.18880000710487366</v>
      </c>
      <c r="E49">
        <v>0.2012999951839447</v>
      </c>
      <c r="F49">
        <v>5.3399998694658279E-2</v>
      </c>
      <c r="G49">
        <v>0.19570000469684601</v>
      </c>
      <c r="H49">
        <v>0.20299999415874481</v>
      </c>
      <c r="I49">
        <v>0.37929999828338623</v>
      </c>
      <c r="J49">
        <v>3.8199998438358307E-2</v>
      </c>
      <c r="K49">
        <v>5.2299998700618744E-2</v>
      </c>
      <c r="L49">
        <v>5.2099999040365219E-2</v>
      </c>
      <c r="M49">
        <v>5.3899999707937241E-2</v>
      </c>
    </row>
    <row r="50" spans="1:13" x14ac:dyDescent="0.35">
      <c r="A50" s="2" t="s">
        <v>30</v>
      </c>
      <c r="B50">
        <v>5.9799998998641968E-2</v>
      </c>
      <c r="C50">
        <v>0.21250000596046448</v>
      </c>
      <c r="D50">
        <v>0.23379999399185181</v>
      </c>
      <c r="E50">
        <v>0.23770000040531158</v>
      </c>
      <c r="F50">
        <v>6.0300000011920929E-2</v>
      </c>
      <c r="G50">
        <v>0.18809999525547028</v>
      </c>
      <c r="H50">
        <v>0.20309999585151672</v>
      </c>
      <c r="I50">
        <v>0.20069999992847443</v>
      </c>
      <c r="J50">
        <v>5.7199999690055847E-2</v>
      </c>
      <c r="K50">
        <v>0.1793999969959259</v>
      </c>
      <c r="L50">
        <v>0.19280000030994415</v>
      </c>
      <c r="M50">
        <v>0.18899999558925629</v>
      </c>
    </row>
    <row r="51" spans="1:13" x14ac:dyDescent="0.35">
      <c r="A51" s="2" t="s">
        <v>31</v>
      </c>
      <c r="B51">
        <v>0.28429999947547913</v>
      </c>
      <c r="C51">
        <v>0.27180001139640808</v>
      </c>
      <c r="D51">
        <v>0.2531999945640564</v>
      </c>
      <c r="E51">
        <v>0.2004999965429306</v>
      </c>
      <c r="F51">
        <v>0.19460000097751617</v>
      </c>
      <c r="G51">
        <v>0.1785999983549118</v>
      </c>
      <c r="H51">
        <v>0.42340001463890076</v>
      </c>
      <c r="I51">
        <v>0.1890999972820282</v>
      </c>
      <c r="J51">
        <v>4.1200000792741776E-2</v>
      </c>
      <c r="K51">
        <v>4.7699999064207077E-2</v>
      </c>
      <c r="L51">
        <v>4.8900000751018524E-2</v>
      </c>
      <c r="M51">
        <v>4.7899998724460602E-2</v>
      </c>
    </row>
    <row r="52" spans="1:13" x14ac:dyDescent="0.35">
      <c r="A52" s="2" t="s">
        <v>32</v>
      </c>
      <c r="B52">
        <v>5.3599998354911804E-2</v>
      </c>
      <c r="C52">
        <v>0.20430000126361847</v>
      </c>
      <c r="D52">
        <v>0.19509999454021454</v>
      </c>
      <c r="E52">
        <v>0.21299999952316284</v>
      </c>
      <c r="F52">
        <v>5.6699998676776886E-2</v>
      </c>
      <c r="G52">
        <v>0.17299999296665192</v>
      </c>
      <c r="H52">
        <v>0.17540000379085541</v>
      </c>
      <c r="I52">
        <v>0.18970000743865967</v>
      </c>
      <c r="J52">
        <v>5.3199999034404755E-2</v>
      </c>
      <c r="K52">
        <v>0.21240000426769257</v>
      </c>
      <c r="L52">
        <v>0.24969999492168427</v>
      </c>
      <c r="M52">
        <v>0.23600000143051147</v>
      </c>
    </row>
    <row r="53" spans="1:13" x14ac:dyDescent="0.35">
      <c r="A53" s="2" t="s">
        <v>33</v>
      </c>
      <c r="B53">
        <v>6.5300002694129944E-2</v>
      </c>
      <c r="C53">
        <v>0.23029999434947968</v>
      </c>
      <c r="D53">
        <v>0.23870000243186951</v>
      </c>
      <c r="E53">
        <v>0.24740000069141388</v>
      </c>
      <c r="F53">
        <v>5.4400000721216202E-2</v>
      </c>
      <c r="G53">
        <v>0.18330000340938568</v>
      </c>
      <c r="H53">
        <v>0.27129998803138733</v>
      </c>
      <c r="I53">
        <v>0.20499999821186066</v>
      </c>
      <c r="J53">
        <v>6.5300002694129944E-2</v>
      </c>
      <c r="K53">
        <v>0.18649999797344208</v>
      </c>
      <c r="L53">
        <v>0.1940000057220459</v>
      </c>
      <c r="M53">
        <v>0.20260000228881836</v>
      </c>
    </row>
    <row r="54" spans="1:13" x14ac:dyDescent="0.35">
      <c r="A54" s="2" t="s">
        <v>34</v>
      </c>
      <c r="B54">
        <v>6.1700001358985901E-2</v>
      </c>
      <c r="C54">
        <v>0.20900000631809235</v>
      </c>
      <c r="D54">
        <v>0.21389999985694885</v>
      </c>
      <c r="E54">
        <v>0.22419999539852142</v>
      </c>
      <c r="F54">
        <v>6.3699997961521149E-2</v>
      </c>
      <c r="G54">
        <v>0.22689999639987946</v>
      </c>
      <c r="H54">
        <v>0.27849999070167542</v>
      </c>
      <c r="I54">
        <v>5.1500000059604645E-2</v>
      </c>
      <c r="J54">
        <v>4.0800001472234726E-2</v>
      </c>
      <c r="K54">
        <v>5.1399998366832733E-2</v>
      </c>
      <c r="L54">
        <v>5.1500000059604645E-2</v>
      </c>
      <c r="M54">
        <v>5.169999971985817E-2</v>
      </c>
    </row>
    <row r="55" spans="1:13" x14ac:dyDescent="0.35">
      <c r="A55" s="2" t="s">
        <v>35</v>
      </c>
      <c r="B55">
        <v>4.2199999094009399E-2</v>
      </c>
      <c r="C55">
        <v>4.2700000107288361E-2</v>
      </c>
      <c r="D55">
        <v>4.2300000786781311E-2</v>
      </c>
      <c r="E55">
        <v>4.2500000447034836E-2</v>
      </c>
      <c r="F55">
        <v>4.1700001806020737E-2</v>
      </c>
      <c r="G55">
        <v>4.179999977350235E-2</v>
      </c>
      <c r="H55">
        <v>4.2300000786781311E-2</v>
      </c>
      <c r="I55">
        <v>4.2100001126527786E-2</v>
      </c>
      <c r="J55">
        <v>4.2500000447034836E-2</v>
      </c>
      <c r="K55">
        <v>4.2300000786781311E-2</v>
      </c>
      <c r="L55">
        <v>4.2800001800060272E-2</v>
      </c>
      <c r="M55">
        <v>4.2399998754262924E-2</v>
      </c>
    </row>
    <row r="56" spans="1:13" x14ac:dyDescent="0.35">
      <c r="A56" s="2" t="s">
        <v>36</v>
      </c>
      <c r="B56">
        <v>0.40369999408721924</v>
      </c>
      <c r="C56">
        <v>0.27529999613761902</v>
      </c>
      <c r="D56">
        <v>0.15520000457763672</v>
      </c>
      <c r="E56">
        <v>0.13539999723434448</v>
      </c>
      <c r="F56">
        <v>9.3099996447563171E-2</v>
      </c>
      <c r="G56">
        <v>7.8299999237060547E-2</v>
      </c>
      <c r="H56">
        <v>7.1599997580051422E-2</v>
      </c>
      <c r="I56">
        <v>5.6600000709295273E-2</v>
      </c>
      <c r="J56">
        <v>4.2899999767541885E-2</v>
      </c>
      <c r="K56">
        <v>4.4199999421834946E-2</v>
      </c>
      <c r="L56">
        <v>4.3200001120567322E-2</v>
      </c>
      <c r="M56">
        <v>4.2899999767541885E-2</v>
      </c>
    </row>
    <row r="60" spans="1:13" x14ac:dyDescent="0.35">
      <c r="A60" t="s">
        <v>37</v>
      </c>
      <c r="B60" s="1" t="s">
        <v>45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LabArchives xmlns:xsi="http://www.w3.org/2001/XMLSchema-instance" xmlns:xsd="http://www.w3.org/2001/XMLSchema">
  <BaseUri>https://au-mynotebook.labarchives.com</BaseUri>
  <eid>MzEuMjAwMDAwMDAwMDAwMDAzfDE0NzI3OC8yNC9FbnRyeVBhcnQvMjI0OTgwMDcxOHw3OS4xOTk5OTk5OTk5OTk5OQ==</eid>
  <version>1</version>
  <updated-at>2025-06-27T03:46:48Z</updated-at>
</LabArchives>
</file>

<file path=customXml/itemProps1.xml><?xml version="1.0" encoding="utf-8"?>
<ds:datastoreItem xmlns:ds="http://schemas.openxmlformats.org/officeDocument/2006/customXml" ds:itemID="{831F4AE3-C916-438E-948C-6A6120DC53A9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Anannya Gautam</cp:lastModifiedBy>
  <dcterms:created xsi:type="dcterms:W3CDTF">2025-06-27T03:43:39Z</dcterms:created>
  <dcterms:modified xsi:type="dcterms:W3CDTF">2025-09-16T08:36:07Z</dcterms:modified>
</cp:coreProperties>
</file>