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WEEK 3 77 RESULTS\"/>
    </mc:Choice>
  </mc:AlternateContent>
  <xr:revisionPtr revIDLastSave="0" documentId="13_ncr:1_{3428D763-69C7-4611-B756-F2471F7B8F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1" i="3" l="1" a="1"/>
  <c r="AD31" i="3" s="1"/>
  <c r="S31" i="3" a="1"/>
  <c r="S31" i="3" s="1"/>
  <c r="Z30" i="3" a="1"/>
  <c r="AD30" i="3" s="1"/>
  <c r="S30" i="3" a="1"/>
  <c r="W30" i="3" s="1"/>
  <c r="Z29" i="3" a="1"/>
  <c r="W29" i="3"/>
  <c r="Y29" i="3" s="1"/>
  <c r="S29" i="3"/>
  <c r="S29" i="3" a="1"/>
  <c r="Z28" i="3" a="1"/>
  <c r="Z28" i="3" s="1"/>
  <c r="S28" i="3" a="1"/>
  <c r="S28" i="3" s="1"/>
  <c r="Z27" i="3" a="1"/>
  <c r="AD27" i="3" s="1"/>
  <c r="S27" i="3" a="1"/>
  <c r="W27" i="3" s="1"/>
  <c r="Z26" i="3" a="1"/>
  <c r="AD26" i="3" s="1"/>
  <c r="W26" i="3"/>
  <c r="Y26" i="3" s="1"/>
  <c r="S26" i="3" a="1"/>
  <c r="S26" i="3" s="1"/>
  <c r="Z25" i="3" a="1"/>
  <c r="AD25" i="3" s="1"/>
  <c r="S25" i="3" a="1"/>
  <c r="W25" i="3" s="1"/>
  <c r="Z24" i="3" a="1"/>
  <c r="AD24" i="3" s="1"/>
  <c r="S24" i="3" a="1"/>
  <c r="W24" i="3" s="1"/>
  <c r="Z23" i="3" a="1"/>
  <c r="AD23" i="3" s="1"/>
  <c r="S23" i="3" a="1"/>
  <c r="W23" i="3" s="1"/>
  <c r="Y23" i="3" s="1"/>
  <c r="Z22" i="3" a="1"/>
  <c r="AD22" i="3" s="1"/>
  <c r="S22" i="3" a="1"/>
  <c r="W22" i="3" s="1"/>
  <c r="Z21" i="3" a="1"/>
  <c r="AD21" i="3" s="1"/>
  <c r="S21" i="3" a="1"/>
  <c r="W21" i="3" s="1"/>
  <c r="AV20" i="3"/>
  <c r="Z20" i="3" a="1"/>
  <c r="AD20" i="3" s="1"/>
  <c r="S20" i="3" a="1"/>
  <c r="S20" i="3" s="1"/>
  <c r="AV19" i="3"/>
  <c r="Z19" i="3" a="1"/>
  <c r="Z19" i="3" s="1"/>
  <c r="S19" i="3" a="1"/>
  <c r="W19" i="3" s="1"/>
  <c r="AU18" i="3"/>
  <c r="Z18" i="3" a="1"/>
  <c r="AD18" i="3" s="1"/>
  <c r="S18" i="3" a="1"/>
  <c r="W18" i="3" s="1"/>
  <c r="Z17" i="3" a="1"/>
  <c r="AD17" i="3" s="1"/>
  <c r="S17" i="3" a="1"/>
  <c r="W17" i="3" s="1"/>
  <c r="Z16" i="3" a="1"/>
  <c r="AD16" i="3" s="1"/>
  <c r="S16" i="3" a="1"/>
  <c r="W16" i="3" s="1"/>
  <c r="AK15" i="3" a="1"/>
  <c r="AK15" i="3" s="1"/>
  <c r="Y18" i="3" l="1"/>
  <c r="AE31" i="3"/>
  <c r="X22" i="3"/>
  <c r="Y22" i="3" s="1"/>
  <c r="AW15" i="3"/>
  <c r="AW14" i="3"/>
  <c r="AV13" i="3"/>
  <c r="Z23" i="3"/>
  <c r="AE23" i="3" s="1"/>
  <c r="AF23" i="3" s="1"/>
  <c r="AG23" i="3" s="1"/>
  <c r="Y16" i="3"/>
  <c r="AE16" i="3"/>
  <c r="AF16" i="3" s="1"/>
  <c r="AG16" i="3" s="1"/>
  <c r="Y24" i="3"/>
  <c r="Y17" i="3"/>
  <c r="X17" i="3"/>
  <c r="Y25" i="3"/>
  <c r="X25" i="3"/>
  <c r="AE25" i="3"/>
  <c r="AF25" i="3" s="1"/>
  <c r="AG25" i="3" s="1"/>
  <c r="X26" i="3"/>
  <c r="S18" i="3"/>
  <c r="X18" i="3" s="1"/>
  <c r="Z26" i="3"/>
  <c r="AE26" i="3" s="1"/>
  <c r="Y27" i="3"/>
  <c r="X27" i="3"/>
  <c r="Y19" i="3"/>
  <c r="AE27" i="3"/>
  <c r="Z20" i="3"/>
  <c r="AE20" i="3" s="1"/>
  <c r="X29" i="3"/>
  <c r="AD29" i="3"/>
  <c r="Z29" i="3"/>
  <c r="Y30" i="3"/>
  <c r="Y21" i="3"/>
  <c r="S19" i="3"/>
  <c r="X19" i="3" s="1"/>
  <c r="Z30" i="3"/>
  <c r="AE30" i="3" s="1"/>
  <c r="AD19" i="3"/>
  <c r="AE19" i="3" s="1"/>
  <c r="W28" i="3"/>
  <c r="W31" i="3"/>
  <c r="Z22" i="3"/>
  <c r="AE22" i="3" s="1"/>
  <c r="S17" i="3"/>
  <c r="Z25" i="3"/>
  <c r="AD28" i="3"/>
  <c r="AE28" i="3" s="1"/>
  <c r="AF28" i="3" s="1"/>
  <c r="W20" i="3"/>
  <c r="Z17" i="3"/>
  <c r="AE17" i="3" s="1"/>
  <c r="AF17" i="3" s="1"/>
  <c r="AG17" i="3" s="1"/>
  <c r="S23" i="3"/>
  <c r="X23" i="3" s="1"/>
  <c r="S21" i="3"/>
  <c r="X21" i="3" s="1"/>
  <c r="Z18" i="3"/>
  <c r="AE18" i="3" s="1"/>
  <c r="AF18" i="3" s="1"/>
  <c r="AG18" i="3" s="1"/>
  <c r="S24" i="3"/>
  <c r="X24" i="3" s="1"/>
  <c r="S27" i="3"/>
  <c r="S30" i="3"/>
  <c r="X30" i="3" s="1"/>
  <c r="Z21" i="3"/>
  <c r="AE21" i="3" s="1"/>
  <c r="AF21" i="3" s="1"/>
  <c r="AG21" i="3" s="1"/>
  <c r="S16" i="3"/>
  <c r="X16" i="3" s="1"/>
  <c r="Z24" i="3"/>
  <c r="AE24" i="3" s="1"/>
  <c r="Z27" i="3"/>
  <c r="Z16" i="3"/>
  <c r="S22" i="3"/>
  <c r="S25" i="3"/>
  <c r="Z31" i="3"/>
  <c r="AF19" i="3" l="1"/>
  <c r="AG19" i="3" s="1"/>
  <c r="AF22" i="3"/>
  <c r="AG22" i="3" s="1"/>
  <c r="AF30" i="3"/>
  <c r="AG30" i="3" s="1"/>
  <c r="AF20" i="3"/>
  <c r="AF26" i="3"/>
  <c r="AG26" i="3" s="1"/>
  <c r="AF24" i="3"/>
  <c r="AG24" i="3" s="1"/>
  <c r="AG20" i="3"/>
  <c r="Y20" i="3"/>
  <c r="X20" i="3"/>
  <c r="Y31" i="3"/>
  <c r="X31" i="3"/>
  <c r="Y28" i="3"/>
  <c r="AG28" i="3" s="1"/>
  <c r="X28" i="3"/>
  <c r="AF31" i="3"/>
  <c r="AG31" i="3" s="1"/>
  <c r="AE29" i="3"/>
  <c r="AF29" i="3" s="1"/>
  <c r="AG29" i="3" s="1"/>
  <c r="AF27" i="3"/>
  <c r="AG2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<sst xmlns="http://schemas.openxmlformats.org/spreadsheetml/2006/main" count="162" uniqueCount="83">
  <si>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</si>
  <si>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</si>
  <si>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</si>
  <si>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</si>
  <si>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</si>
  <si>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</si>
  <si>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</si>
  <si>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Time:</t>
  </si>
  <si>
    <t>11:26:10 AM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</si>
  <si>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</si>
  <si>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</si>
  <si>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</si>
  <si>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</si>
  <si>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</si>
  <si>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</si>
  <si>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</si>
  <si>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</si>
  <si>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</si>
  <si>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</si>
  <si>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</si>
  <si>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</si>
  <si>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</si>
  <si>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</si>
  <si>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</si>
  <si>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</si>
  <si>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2/07/2025 11:26:10 AM</t>
  </si>
  <si>
    <t>Temperature: 21.9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</si>
  <si>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</si>
  <si>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</si>
  <si>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</si>
  <si>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</si>
  <si>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</si>
  <si>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</si>
  <si>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</si>
  <si>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</si>
  <si>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</si>
  <si>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</si>
  <si>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2/07/2025 11:26:25 AM</t>
  </si>
  <si>
    <t>Label: protein</t>
  </si>
  <si>
    <t>Temperature: 22.1 °C</t>
  </si>
  <si>
    <t>2/07/2025 11:26:39 AM</t>
  </si>
  <si>
    <t>11:27:14 AM</t>
  </si>
  <si>
    <t>2/07/2025 11:27:14 AM</t>
  </si>
  <si>
    <t>2/07/2025 11:27:27 AM</t>
  </si>
  <si>
    <t>2/07/2025 11:27:40 AM</t>
  </si>
  <si>
    <t>TAG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</si>
  <si>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</si>
  <si>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</si>
  <si>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</si>
  <si>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</si>
  <si>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</si>
  <si>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</si>
  <si>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</si>
  <si>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</si>
  <si>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</si>
  <si>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</si>
  <si>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</si>
  <si>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</si>
  <si>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T abs 3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</si>
  <si>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</si>
  <si>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</si>
  <si>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</si>
  <si>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</si>
  <si>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</si>
  <si>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</si>
  <si>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</si>
  <si>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</si>
  <si>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</si>
  <si>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B6.07A.3</t>
  </si>
  <si>
    <t>B6.07A.4</t>
  </si>
  <si>
    <t>B6.07B.2</t>
  </si>
  <si>
    <t>B6.07B.1</t>
  </si>
  <si>
    <t>B6.07C.2</t>
  </si>
  <si>
    <t>B6.07C.1</t>
  </si>
  <si>
    <t>B6.07D.2</t>
  </si>
  <si>
    <t>B6.77A.3</t>
  </si>
  <si>
    <t>B6.77A.2</t>
  </si>
  <si>
    <t>B6.77B.2</t>
  </si>
  <si>
    <t>B6.77B.3</t>
  </si>
  <si>
    <t>B6.77C.4</t>
  </si>
  <si>
    <t>B6.77C.3</t>
  </si>
  <si>
    <t>B6.77D.2</t>
  </si>
  <si>
    <t>B6.77D.4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</si>
</sst>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1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10" borderId="2" xfId="0" applyFon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right" vertical="center" wrapText="1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0"/>
  <sheetViews>
    <sheetView tabSelected="1" topLeftCell="O3" workbookViewId="0">
      <selection activeCell="R16" sqref="R16:AG31"/>
    </sheetView>
  </sheetViews>
  <sheetFormatPr defaultRowHeight="14.5" x14ac:dyDescent="0.35"/>
  <sheetData>
    <row r="1" spans="1:49" x14ac:dyDescent="0.35">
      <c r="A1" t="s">
        <v>0</v>
      </c>
      <c r="E1" t="s">
        <v>1</v>
      </c>
    </row>
    <row r="2" spans="1:49" x14ac:dyDescent="0.35">
      <c r="A2" t="s">
        <v>2</v>
      </c>
      <c r="E2" t="s">
        <v>3</v>
      </c>
    </row>
    <row r="3" spans="1:49" x14ac:dyDescent="0.35">
      <c r="A3" t="s">
        <v>4</v>
      </c>
      <c r="E3" t="s">
        <v>5</v>
      </c>
    </row>
    <row r="5" spans="1:49" x14ac:dyDescent="0.35">
      <c r="A5" t="s">
        <v>6</v>
      </c>
      <c r="B5" s="1">
        <v>45695</v>
      </c>
    </row>
    <row r="6" spans="1:49" x14ac:dyDescent="0.35">
      <c r="A6" t="s">
        <v>7</v>
      </c>
      <c r="B6" s="2" t="s">
        <v>41</v>
      </c>
    </row>
    <row r="9" spans="1:49" x14ac:dyDescent="0.35">
      <c r="A9" t="s">
        <v>9</v>
      </c>
      <c r="E9" t="s">
        <v>10</v>
      </c>
    </row>
    <row r="10" spans="1:49" x14ac:dyDescent="0.35">
      <c r="A10" t="s">
        <v>11</v>
      </c>
      <c r="E10" t="s">
        <v>12</v>
      </c>
    </row>
    <row r="11" spans="1:49" x14ac:dyDescent="0.35">
      <c r="A11" t="s">
        <v>13</v>
      </c>
      <c r="E11" t="s">
        <v>14</v>
      </c>
    </row>
    <row r="12" spans="1:49" x14ac:dyDescent="0.35">
      <c r="A12" t="s">
        <v>15</v>
      </c>
    </row>
    <row r="13" spans="1:49" ht="15" thickBot="1" x14ac:dyDescent="0.4">
      <c r="AJ13" t="s">
        <v>45</v>
      </c>
      <c r="AV13" t="str">
        <f>"y = "
 &amp;TEXT( SLOPE(AK15:AT15, AK14:AT14), "0.0000") &amp; "x "
 &amp;IF( INTERCEPT(AK15:AT15, AK14:AT14)&gt;=0, "+ ","- ")
 &amp;TEXT( ABS( INTERCEPT(AK15:AT15, AK14:AT14) ), "0.0000")
 &amp;"   (R"&amp;_xlfn.UNICHAR(178)&amp;" = "
 &amp;TEXT( RSQ(AK15:AT15, AK14:AT14), "0.0000")
 &amp;")"</f>
        <v>y = 0.8724x + 0.0666   (R² = 0.9896)</v>
      </c>
    </row>
    <row r="14" spans="1:49" ht="15" thickBot="1" x14ac:dyDescent="0.4">
      <c r="AJ14" t="s">
        <v>46</v>
      </c>
      <c r="AK14" s="4">
        <v>0.78125</v>
      </c>
      <c r="AL14" s="5">
        <v>0.390625</v>
      </c>
      <c r="AM14" s="5">
        <v>0.1953125</v>
      </c>
      <c r="AN14" s="5">
        <v>9.765625E-2</v>
      </c>
      <c r="AO14" s="5">
        <v>4.8828125E-2</v>
      </c>
      <c r="AP14" s="5">
        <v>2.44140625E-2</v>
      </c>
      <c r="AQ14" s="5">
        <v>1.220703125E-2</v>
      </c>
      <c r="AR14" s="5">
        <v>6.103515625E-3</v>
      </c>
      <c r="AS14" s="5">
        <v>3.0517578130000002E-3</v>
      </c>
      <c r="AT14" s="6">
        <v>0</v>
      </c>
      <c r="AV14" t="s">
        <v>47</v>
      </c>
      <c r="AW14">
        <f>SLOPE(_xlfn.ANCHORARRAY(AK15),AK14:AT14)</f>
        <v>0.87238531115710682</v>
      </c>
    </row>
    <row r="15" spans="1:49" ht="15" thickBot="1" x14ac:dyDescent="0.4">
      <c r="A15" t="s">
        <v>16</v>
      </c>
      <c r="R15" t="s">
        <v>48</v>
      </c>
      <c r="S15" t="s">
        <v>49</v>
      </c>
      <c r="T15" t="s">
        <v>50</v>
      </c>
      <c r="U15" t="s">
        <v>51</v>
      </c>
      <c r="V15" t="s">
        <v>51</v>
      </c>
      <c r="W15" t="s">
        <v>52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58</v>
      </c>
      <c r="AD15" t="s">
        <v>59</v>
      </c>
      <c r="AE15" t="s">
        <v>60</v>
      </c>
      <c r="AF15" t="s">
        <v>61</v>
      </c>
      <c r="AG15" t="s">
        <v>62</v>
      </c>
      <c r="AJ15" t="s">
        <v>63</v>
      </c>
      <c r="AK15" cm="1">
        <f t="array" ref="AK15:AT15">B31:K31</f>
        <v>0.71780002117156982</v>
      </c>
      <c r="AL15">
        <v>0.46200001239776611</v>
      </c>
      <c r="AM15">
        <v>0.24979999661445618</v>
      </c>
      <c r="AN15">
        <v>0.15230000019073486</v>
      </c>
      <c r="AO15">
        <v>0.1080000028014183</v>
      </c>
      <c r="AP15">
        <v>9.4400003552436829E-2</v>
      </c>
      <c r="AQ15">
        <v>6.7000001668930054E-2</v>
      </c>
      <c r="AR15">
        <v>6.120000034570694E-2</v>
      </c>
      <c r="AS15">
        <v>5.9000000357627869E-2</v>
      </c>
      <c r="AT15">
        <v>5.5300001055002213E-2</v>
      </c>
      <c r="AV15" t="s">
        <v>64</v>
      </c>
      <c r="AW15">
        <f>INTERCEPT(_xlfn.ANCHORARRAY(AK15),AK14:AT14)</f>
        <v>6.663603001610674E-2</v>
      </c>
    </row>
    <row r="16" spans="1:49" x14ac:dyDescent="0.35">
      <c r="A16" t="s">
        <v>17</v>
      </c>
      <c r="E16" t="s">
        <v>18</v>
      </c>
      <c r="R16" s="7" t="s">
        <v>68</v>
      </c>
      <c r="S16" s="8" cm="1">
        <f t="array" ref="S16:V16">B49:E49</f>
        <v>4.479999840259552E-2</v>
      </c>
      <c r="T16" s="9">
        <v>9.5200002193450928E-2</v>
      </c>
      <c r="U16" s="10">
        <v>9.3800000846385956E-2</v>
      </c>
      <c r="V16" s="10">
        <v>9.5499999821186066E-2</v>
      </c>
      <c r="W16" s="10">
        <f>AVERAGE(T16:V16)</f>
        <v>9.4833334287007645E-2</v>
      </c>
      <c r="X16" s="10">
        <f>W16-S16</f>
        <v>5.0033335884412125E-2</v>
      </c>
      <c r="Y16" s="8">
        <f t="shared" ref="Y16:Y31" si="0">(W16-$AV$20)/$AV$19</f>
        <v>0.12888752071607376</v>
      </c>
      <c r="Z16" s="9" cm="1">
        <f t="array" ref="Z16:AC16">B24:E24</f>
        <v>4.0300000458955765E-2</v>
      </c>
      <c r="AA16" s="10">
        <v>0.13199999928474426</v>
      </c>
      <c r="AB16" s="10">
        <v>0.12389999628067017</v>
      </c>
      <c r="AC16" s="10">
        <v>0.12409999966621399</v>
      </c>
      <c r="AD16" s="10">
        <f>AVERAGE(AA16:AC16)</f>
        <v>0.12666666507720947</v>
      </c>
      <c r="AE16" s="10">
        <f>AD16*4-Z16</f>
        <v>0.46636665984988213</v>
      </c>
      <c r="AF16" s="10">
        <f>(AE16-$AW$15)/$AW$14</f>
        <v>0.45820421861938981</v>
      </c>
      <c r="AG16" s="10">
        <f t="shared" ref="AG16:AG31" si="1">AF16/Y16</f>
        <v>3.5550704682167611</v>
      </c>
      <c r="AH16">
        <v>1</v>
      </c>
    </row>
    <row r="17" spans="1:48" x14ac:dyDescent="0.35">
      <c r="A17" t="s">
        <v>19</v>
      </c>
      <c r="E17">
        <v>540</v>
      </c>
      <c r="F17" t="s">
        <v>20</v>
      </c>
      <c r="R17" s="11" t="s">
        <v>69</v>
      </c>
      <c r="S17" s="8" cm="1">
        <f t="array" ref="S17:V17">F49:I49</f>
        <v>5.3800001740455627E-2</v>
      </c>
      <c r="T17" s="9">
        <v>0.11800000071525574</v>
      </c>
      <c r="U17" s="10">
        <v>0.14339999854564667</v>
      </c>
      <c r="V17" s="10">
        <v>0.10909999907016754</v>
      </c>
      <c r="W17" s="10">
        <f t="shared" ref="W17:W31" si="2">AVERAGE(T17:V17)</f>
        <v>0.12349999944368999</v>
      </c>
      <c r="X17" s="10">
        <f t="shared" ref="X17:X27" si="3">W17-S17</f>
        <v>6.9699997703234359E-2</v>
      </c>
      <c r="Y17" s="8">
        <f t="shared" si="0"/>
        <v>0.29573328971095675</v>
      </c>
      <c r="Z17" s="9" cm="1">
        <f t="array" ref="Z17:AC17">F24:I24</f>
        <v>4.2199999094009399E-2</v>
      </c>
      <c r="AA17" s="10">
        <v>0.18500000238418579</v>
      </c>
      <c r="AB17" s="10">
        <v>0.1882999986410141</v>
      </c>
      <c r="AC17" s="10">
        <v>0.19519999623298645</v>
      </c>
      <c r="AD17" s="10">
        <f t="shared" ref="AD17:AD31" si="4">AVERAGE(AA17:AC17)</f>
        <v>0.1894999990860621</v>
      </c>
      <c r="AE17" s="10">
        <f t="shared" ref="AE17:AE31" si="5">AD17*4-Z17</f>
        <v>0.71579999725023902</v>
      </c>
      <c r="AF17" s="10">
        <f t="shared" ref="AF17:AF31" si="6">(AE17-$AW$15)/$AW$14</f>
        <v>0.74412528378440923</v>
      </c>
      <c r="AG17" s="10">
        <f t="shared" si="1"/>
        <v>2.5162039908043528</v>
      </c>
      <c r="AH17">
        <v>2</v>
      </c>
      <c r="AJ17" t="s">
        <v>65</v>
      </c>
    </row>
    <row r="18" spans="1:48" ht="15" thickBot="1" x14ac:dyDescent="0.4">
      <c r="A18" t="s">
        <v>21</v>
      </c>
      <c r="E18">
        <v>30</v>
      </c>
      <c r="R18" s="11" t="s">
        <v>70</v>
      </c>
      <c r="S18" s="8" cm="1">
        <f t="array" ref="S18:V18">J49:M49</f>
        <v>4.9100000411272049E-2</v>
      </c>
      <c r="T18" s="9">
        <v>9.7099997103214264E-2</v>
      </c>
      <c r="U18" s="10">
        <v>9.0999998152256012E-2</v>
      </c>
      <c r="V18" s="10">
        <v>0.12620000541210175</v>
      </c>
      <c r="W18" s="10">
        <f t="shared" si="2"/>
        <v>0.10476666688919067</v>
      </c>
      <c r="X18" s="10">
        <f t="shared" si="3"/>
        <v>5.5666666477918625E-2</v>
      </c>
      <c r="Y18" s="8">
        <f t="shared" si="0"/>
        <v>0.18670151852972725</v>
      </c>
      <c r="Z18" s="9" cm="1">
        <f t="array" ref="Z18:AC18">J24:M24</f>
        <v>4.2500000447034836E-2</v>
      </c>
      <c r="AA18" s="10">
        <v>0.12919999659061432</v>
      </c>
      <c r="AB18" s="10">
        <v>0.13210000097751617</v>
      </c>
      <c r="AC18" s="10">
        <v>0.12780000269412994</v>
      </c>
      <c r="AD18" s="10">
        <f t="shared" si="4"/>
        <v>0.12970000008742014</v>
      </c>
      <c r="AE18" s="10">
        <f t="shared" si="5"/>
        <v>0.47629999990264571</v>
      </c>
      <c r="AF18" s="10">
        <f t="shared" si="6"/>
        <v>0.46959063231265602</v>
      </c>
      <c r="AG18" s="10">
        <f t="shared" si="1"/>
        <v>2.5151944987415096</v>
      </c>
      <c r="AH18">
        <v>3</v>
      </c>
      <c r="AJ18" t="s">
        <v>66</v>
      </c>
      <c r="AK18" s="5">
        <v>2</v>
      </c>
      <c r="AL18" s="5">
        <v>1</v>
      </c>
      <c r="AM18" s="5">
        <v>0.5</v>
      </c>
      <c r="AN18" s="5">
        <v>0.25</v>
      </c>
      <c r="AO18" s="5">
        <v>0.125</v>
      </c>
      <c r="AP18" s="5">
        <v>6.25E-2</v>
      </c>
      <c r="AQ18" s="5">
        <v>3.125E-2</v>
      </c>
      <c r="AR18" s="12">
        <v>0</v>
      </c>
      <c r="AU18" t="str">
        <f>"y = "
 &amp;TEXT( SLOPE( AK19:AR19, AK18:AR18 ), "0.0000") &amp; "x "
 &amp;IF( INTERCEPT( AK19:AR19, AK18:AR18 ) &gt;= 0, "+ ", "- ")
 &amp;TEXT( ABS( INTERCEPT( AK19:AR19, AK18:AR18 ) ), "0.0000")
 &amp;"   (R"&amp;_xlfn.UNICHAR(178)&amp;" = "
 &amp;TEXT( RSQ( AK19:AR19, AK18:AR18 ), "0.0000")
 &amp;")"</f>
        <v>y = 0.1718x + 0.0727   (R² = 0.9931)</v>
      </c>
    </row>
    <row r="19" spans="1:48" x14ac:dyDescent="0.35">
      <c r="A19" t="s">
        <v>22</v>
      </c>
      <c r="E19">
        <v>0</v>
      </c>
      <c r="F19" t="s">
        <v>23</v>
      </c>
      <c r="R19" s="11" t="s">
        <v>71</v>
      </c>
      <c r="S19" s="8" cm="1">
        <f t="array" ref="S19:V19">B50:E50</f>
        <v>5.7300001382827759E-2</v>
      </c>
      <c r="T19" s="9">
        <v>0.10890000313520432</v>
      </c>
      <c r="U19" s="10">
        <v>8.7700001895427704E-2</v>
      </c>
      <c r="V19" s="10">
        <v>9.0700000524520874E-2</v>
      </c>
      <c r="W19" s="10">
        <f t="shared" si="2"/>
        <v>9.5766668518384293E-2</v>
      </c>
      <c r="X19" s="10">
        <f t="shared" si="3"/>
        <v>3.8466667135556534E-2</v>
      </c>
      <c r="Y19" s="8">
        <f t="shared" si="0"/>
        <v>0.13431971405674159</v>
      </c>
      <c r="Z19" s="9" cm="1">
        <f t="array" ref="Z19:AC19">B25:E25</f>
        <v>4.1000001132488251E-2</v>
      </c>
      <c r="AA19" s="8">
        <v>0.10289999842643738</v>
      </c>
      <c r="AB19" s="10">
        <v>0.10530000180006027</v>
      </c>
      <c r="AC19" s="10">
        <v>0.10719999670982361</v>
      </c>
      <c r="AD19" s="10">
        <f t="shared" si="4"/>
        <v>0.10513333231210709</v>
      </c>
      <c r="AE19" s="10">
        <f t="shared" si="5"/>
        <v>0.37953332811594009</v>
      </c>
      <c r="AF19" s="10">
        <f t="shared" si="6"/>
        <v>0.35866869157255221</v>
      </c>
      <c r="AG19" s="10">
        <f t="shared" si="1"/>
        <v>2.6702609821000465</v>
      </c>
      <c r="AH19">
        <v>4</v>
      </c>
      <c r="AJ19" t="s">
        <v>63</v>
      </c>
      <c r="AK19">
        <v>0.41100001335144043</v>
      </c>
      <c r="AL19">
        <v>0.2460000067949295</v>
      </c>
      <c r="AM19">
        <v>0.17460000514984131</v>
      </c>
      <c r="AN19">
        <v>0.11739999800920486</v>
      </c>
      <c r="AO19">
        <v>9.960000216960907E-2</v>
      </c>
      <c r="AP19">
        <v>8.9699998497962952E-2</v>
      </c>
      <c r="AQ19">
        <v>6.6200003027915955E-2</v>
      </c>
      <c r="AR19">
        <v>5.8899998664855957E-2</v>
      </c>
      <c r="AU19" t="s">
        <v>47</v>
      </c>
      <c r="AV19">
        <f>SLOPE(AK19:AR19,AK18:AR18)</f>
        <v>0.17181535575865592</v>
      </c>
    </row>
    <row r="20" spans="1:48" x14ac:dyDescent="0.35">
      <c r="A20" t="s">
        <v>24</v>
      </c>
      <c r="B20" s="2" t="s">
        <v>42</v>
      </c>
      <c r="R20" s="11" t="s">
        <v>72</v>
      </c>
      <c r="S20" s="8" cm="1">
        <f t="array" ref="S20:V20">F50:I50</f>
        <v>4.8599999397993088E-2</v>
      </c>
      <c r="T20" s="10">
        <v>9.2900000512599945E-2</v>
      </c>
      <c r="U20" s="10">
        <v>9.3999996781349182E-2</v>
      </c>
      <c r="V20" s="10">
        <v>9.5399998128414154E-2</v>
      </c>
      <c r="W20" s="10">
        <f t="shared" si="2"/>
        <v>9.4099998474121094E-2</v>
      </c>
      <c r="X20" s="10">
        <f t="shared" si="3"/>
        <v>4.5499999076128006E-2</v>
      </c>
      <c r="Y20" s="8">
        <f t="shared" si="0"/>
        <v>0.12461935848081553</v>
      </c>
      <c r="Z20" s="10" cm="1">
        <f t="array" ref="Z20:AC20">F25:I25</f>
        <v>5.0099998712539673E-2</v>
      </c>
      <c r="AA20" s="10">
        <v>0.13600000739097595</v>
      </c>
      <c r="AB20" s="10">
        <v>0.13480000197887421</v>
      </c>
      <c r="AC20" s="10">
        <v>0.13910000026226044</v>
      </c>
      <c r="AD20" s="10">
        <f t="shared" si="4"/>
        <v>0.13663333654403687</v>
      </c>
      <c r="AE20" s="10">
        <f t="shared" si="5"/>
        <v>0.49643334746360779</v>
      </c>
      <c r="AF20" s="10">
        <f t="shared" si="6"/>
        <v>0.49266913593195444</v>
      </c>
      <c r="AG20" s="10">
        <f t="shared" si="1"/>
        <v>3.9533916875988266</v>
      </c>
      <c r="AH20">
        <v>5</v>
      </c>
      <c r="AU20" t="s">
        <v>67</v>
      </c>
      <c r="AV20">
        <f>INTERCEPT(AK19:AR19,AK18:AR18)</f>
        <v>7.2688479062324299E-2</v>
      </c>
    </row>
    <row r="21" spans="1:48" x14ac:dyDescent="0.35">
      <c r="R21" s="11" t="s">
        <v>73</v>
      </c>
      <c r="S21" s="8" cm="1">
        <f t="array" ref="S21:V21">J50:M50</f>
        <v>4.960000142455101E-2</v>
      </c>
      <c r="T21" s="10">
        <v>0.10270000249147415</v>
      </c>
      <c r="U21" s="10">
        <v>0.10029999911785126</v>
      </c>
      <c r="V21" s="10">
        <v>9.8899997770786285E-2</v>
      </c>
      <c r="W21" s="10">
        <f t="shared" si="2"/>
        <v>0.1006333331267039</v>
      </c>
      <c r="X21" s="10">
        <f t="shared" si="3"/>
        <v>5.1033331702152893E-2</v>
      </c>
      <c r="Y21" s="8">
        <f t="shared" si="0"/>
        <v>0.16264468295623666</v>
      </c>
      <c r="Z21" s="10" cm="1">
        <f t="array" ref="Z21:AC21">J25:M25</f>
        <v>4.1099999099969864E-2</v>
      </c>
      <c r="AA21" s="10">
        <v>0.12200000137090683</v>
      </c>
      <c r="AB21" s="10">
        <v>0.12030000239610672</v>
      </c>
      <c r="AC21" s="10">
        <v>0.11900000274181366</v>
      </c>
      <c r="AD21" s="10">
        <f t="shared" si="4"/>
        <v>0.1204333355029424</v>
      </c>
      <c r="AE21" s="10">
        <f t="shared" si="5"/>
        <v>0.44063334291179973</v>
      </c>
      <c r="AF21" s="10">
        <f t="shared" si="6"/>
        <v>0.42870656820165126</v>
      </c>
      <c r="AG21" s="10">
        <f t="shared" si="1"/>
        <v>2.6358474215662171</v>
      </c>
      <c r="AH21">
        <v>6</v>
      </c>
    </row>
    <row r="22" spans="1:48" x14ac:dyDescent="0.35">
      <c r="B22" t="s">
        <v>26</v>
      </c>
      <c r="R22" s="11" t="s">
        <v>74</v>
      </c>
      <c r="S22" s="8" cm="1">
        <f t="array" ref="S22:V22">B51:E51</f>
        <v>6.7299999296665192E-2</v>
      </c>
      <c r="T22" s="10">
        <v>0.10589999705553055</v>
      </c>
      <c r="U22" s="10">
        <v>9.5299996435642242E-2</v>
      </c>
      <c r="V22" s="10">
        <v>9.2000000178813934E-2</v>
      </c>
      <c r="W22" s="10">
        <f t="shared" si="2"/>
        <v>9.7733331223328904E-2</v>
      </c>
      <c r="X22" s="10">
        <f t="shared" si="3"/>
        <v>3.0433331926663712E-2</v>
      </c>
      <c r="Y22" s="8">
        <f>(X22-$AV$20)/$AV$19</f>
        <v>-0.24593347287896186</v>
      </c>
      <c r="Z22" s="10" cm="1">
        <f t="array" ref="Z22:AC22">B26:E26</f>
        <v>4.7699999064207077E-2</v>
      </c>
      <c r="AA22" s="10">
        <v>0.18080000579357147</v>
      </c>
      <c r="AB22" s="10">
        <v>0.18289999663829803</v>
      </c>
      <c r="AC22" s="10">
        <v>0.18219999969005585</v>
      </c>
      <c r="AD22" s="10">
        <f t="shared" si="4"/>
        <v>0.18196666737397513</v>
      </c>
      <c r="AE22" s="10">
        <f t="shared" si="5"/>
        <v>0.68016667043169343</v>
      </c>
      <c r="AF22" s="10">
        <f>(AE22-$AW$15)/$AW$14</f>
        <v>0.70327942546604472</v>
      </c>
      <c r="AG22" s="10">
        <f t="shared" si="1"/>
        <v>-2.8596327992008201</v>
      </c>
      <c r="AH22">
        <v>7</v>
      </c>
    </row>
    <row r="23" spans="1:48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R23" s="11" t="s">
        <v>74</v>
      </c>
      <c r="S23" s="8" cm="1">
        <f t="array" ref="S23:V23">F51:I51</f>
        <v>5.2799999713897705E-2</v>
      </c>
      <c r="T23" s="10">
        <v>0.10350000113248825</v>
      </c>
      <c r="U23" s="10">
        <v>9.5899999141693115E-2</v>
      </c>
      <c r="V23" s="10">
        <v>9.6900001168251038E-2</v>
      </c>
      <c r="W23" s="10">
        <f t="shared" si="2"/>
        <v>9.8766667147477463E-2</v>
      </c>
      <c r="X23" s="10">
        <f t="shared" si="3"/>
        <v>4.5966667433579758E-2</v>
      </c>
      <c r="Y23" s="8">
        <f t="shared" ref="Y23:Y31" si="7">(W23-$AV$20)/$AV$19</f>
        <v>0.15178031072952783</v>
      </c>
      <c r="Z23" s="10" cm="1">
        <f t="array" ref="Z23:AC23">F26:I26</f>
        <v>4.6199999749660492E-2</v>
      </c>
      <c r="AA23" s="10">
        <v>0.15170000493526459</v>
      </c>
      <c r="AB23" s="10">
        <v>0.15539999306201935</v>
      </c>
      <c r="AC23" s="10">
        <v>0.15219999849796295</v>
      </c>
      <c r="AD23" s="10">
        <f t="shared" si="4"/>
        <v>0.15309999883174896</v>
      </c>
      <c r="AE23" s="10">
        <f t="shared" si="5"/>
        <v>0.56619999557733536</v>
      </c>
      <c r="AF23" s="10">
        <f t="shared" ref="AF23:AF31" si="8">(AE23-$AW$15)/$AW$14</f>
        <v>0.5726414225138905</v>
      </c>
      <c r="AG23" s="10">
        <f t="shared" si="1"/>
        <v>3.7728307430753403</v>
      </c>
      <c r="AH23">
        <v>8</v>
      </c>
    </row>
    <row r="24" spans="1:48" x14ac:dyDescent="0.35">
      <c r="A24" s="3" t="s">
        <v>28</v>
      </c>
      <c r="B24">
        <v>4.0300000458955765E-2</v>
      </c>
      <c r="C24">
        <v>0.13199999928474426</v>
      </c>
      <c r="D24">
        <v>0.12389999628067017</v>
      </c>
      <c r="E24">
        <v>0.12409999966621399</v>
      </c>
      <c r="F24">
        <v>4.2199999094009399E-2</v>
      </c>
      <c r="G24">
        <v>0.18500000238418579</v>
      </c>
      <c r="H24">
        <v>0.1882999986410141</v>
      </c>
      <c r="I24">
        <v>0.19519999623298645</v>
      </c>
      <c r="J24">
        <v>4.2500000447034836E-2</v>
      </c>
      <c r="K24">
        <v>0.12919999659061432</v>
      </c>
      <c r="L24">
        <v>0.13210000097751617</v>
      </c>
      <c r="M24">
        <v>0.12780000269412994</v>
      </c>
      <c r="R24" s="11" t="s">
        <v>75</v>
      </c>
      <c r="S24" s="8" cm="1">
        <f t="array" ref="S24:V24">B52:E52</f>
        <v>5.2099999040365219E-2</v>
      </c>
      <c r="T24" s="10">
        <v>0.10209999978542328</v>
      </c>
      <c r="U24" s="10">
        <v>0.11429999768733978</v>
      </c>
      <c r="V24" s="10">
        <v>0.1096000000834465</v>
      </c>
      <c r="W24" s="10">
        <f t="shared" si="2"/>
        <v>0.10866666585206985</v>
      </c>
      <c r="X24" s="10">
        <f t="shared" si="3"/>
        <v>5.6566666811704636E-2</v>
      </c>
      <c r="Y24" s="8">
        <f t="shared" si="7"/>
        <v>0.20940029854073741</v>
      </c>
      <c r="Z24" s="10" cm="1">
        <f t="array" ref="Z24:AC24">B27:E27</f>
        <v>4.5400001108646393E-2</v>
      </c>
      <c r="AA24" s="10">
        <v>0.20270000398159027</v>
      </c>
      <c r="AB24" s="10">
        <v>0.20290000736713409</v>
      </c>
      <c r="AC24" s="10">
        <v>0.1996999979019165</v>
      </c>
      <c r="AD24" s="10">
        <f t="shared" si="4"/>
        <v>0.20176666975021362</v>
      </c>
      <c r="AE24" s="10">
        <f t="shared" si="5"/>
        <v>0.7616666778922081</v>
      </c>
      <c r="AF24" s="10">
        <f t="shared" si="8"/>
        <v>0.79670145632579792</v>
      </c>
      <c r="AG24" s="10">
        <f t="shared" si="1"/>
        <v>3.8046815686406723</v>
      </c>
      <c r="AH24">
        <v>9</v>
      </c>
    </row>
    <row r="25" spans="1:48" x14ac:dyDescent="0.35">
      <c r="A25" s="3" t="s">
        <v>29</v>
      </c>
      <c r="B25">
        <v>4.1000001132488251E-2</v>
      </c>
      <c r="C25">
        <v>0.10289999842643738</v>
      </c>
      <c r="D25">
        <v>0.10530000180006027</v>
      </c>
      <c r="E25">
        <v>0.10719999670982361</v>
      </c>
      <c r="F25">
        <v>5.0099998712539673E-2</v>
      </c>
      <c r="G25">
        <v>0.13600000739097595</v>
      </c>
      <c r="H25">
        <v>0.13480000197887421</v>
      </c>
      <c r="I25">
        <v>0.13910000026226044</v>
      </c>
      <c r="J25">
        <v>4.1099999099969864E-2</v>
      </c>
      <c r="K25">
        <v>0.12200000137090683</v>
      </c>
      <c r="L25">
        <v>0.12030000239610672</v>
      </c>
      <c r="M25">
        <v>0.11900000274181366</v>
      </c>
      <c r="R25" s="11" t="s">
        <v>76</v>
      </c>
      <c r="S25" s="8" cm="1">
        <f t="array" ref="S25:V25">F52:I52</f>
        <v>5.4099999368190765E-2</v>
      </c>
      <c r="T25" s="10">
        <v>0.11620000004768372</v>
      </c>
      <c r="U25" s="10">
        <v>0.12049999833106995</v>
      </c>
      <c r="V25" s="10">
        <v>0.11699999868869781</v>
      </c>
      <c r="W25" s="10">
        <f t="shared" si="2"/>
        <v>0.11789999902248383</v>
      </c>
      <c r="X25" s="10">
        <f t="shared" si="3"/>
        <v>6.379999965429306E-2</v>
      </c>
      <c r="Y25" s="8">
        <f t="shared" si="7"/>
        <v>0.26314015857620343</v>
      </c>
      <c r="Z25" s="10" cm="1">
        <f t="array" ref="Z25:AC25">F27:I27</f>
        <v>4.4300001114606857E-2</v>
      </c>
      <c r="AA25" s="10">
        <v>0.14270000159740448</v>
      </c>
      <c r="AB25" s="10">
        <v>0.13950000703334808</v>
      </c>
      <c r="AC25" s="10">
        <v>0.14270000159740448</v>
      </c>
      <c r="AD25" s="10">
        <f t="shared" si="4"/>
        <v>0.14163333674271902</v>
      </c>
      <c r="AE25" s="10">
        <f t="shared" si="5"/>
        <v>0.52223334585626924</v>
      </c>
      <c r="AF25" s="10">
        <f t="shared" si="8"/>
        <v>0.52224322213297159</v>
      </c>
      <c r="AG25" s="10">
        <f t="shared" si="1"/>
        <v>1.9846580049154066</v>
      </c>
      <c r="AH25">
        <v>10</v>
      </c>
    </row>
    <row r="26" spans="1:48" x14ac:dyDescent="0.35">
      <c r="A26" s="3" t="s">
        <v>30</v>
      </c>
      <c r="B26">
        <v>4.7699999064207077E-2</v>
      </c>
      <c r="C26">
        <v>0.18080000579357147</v>
      </c>
      <c r="D26">
        <v>0.18289999663829803</v>
      </c>
      <c r="E26">
        <v>0.18219999969005585</v>
      </c>
      <c r="F26">
        <v>4.6199999749660492E-2</v>
      </c>
      <c r="G26">
        <v>0.15170000493526459</v>
      </c>
      <c r="H26">
        <v>0.15539999306201935</v>
      </c>
      <c r="I26">
        <v>0.15219999849796295</v>
      </c>
      <c r="J26">
        <v>4.439999908208847E-2</v>
      </c>
      <c r="K26">
        <v>4.4100001454353333E-2</v>
      </c>
      <c r="L26">
        <v>4.5000001788139343E-2</v>
      </c>
      <c r="M26">
        <v>4.3900001794099808E-2</v>
      </c>
      <c r="R26" s="11" t="s">
        <v>77</v>
      </c>
      <c r="S26" s="8" cm="1">
        <f t="array" ref="S26:V26">J52:M52</f>
        <v>4.479999840259552E-2</v>
      </c>
      <c r="T26" s="10">
        <v>9.4599999487400055E-2</v>
      </c>
      <c r="U26" s="10">
        <v>0.10329999774694443</v>
      </c>
      <c r="V26" s="10">
        <v>9.6699997782707214E-2</v>
      </c>
      <c r="W26" s="10">
        <f t="shared" si="2"/>
        <v>9.8199998339017228E-2</v>
      </c>
      <c r="X26" s="10">
        <f t="shared" si="3"/>
        <v>5.3399999936421708E-2</v>
      </c>
      <c r="Y26" s="8">
        <f t="shared" si="7"/>
        <v>0.1484821840518622</v>
      </c>
      <c r="Z26" s="10" cm="1">
        <f t="array" ref="Z26:AC26">J27:M27</f>
        <v>4.179999977350235E-2</v>
      </c>
      <c r="AA26" s="10">
        <v>0.10019999742507935</v>
      </c>
      <c r="AB26" s="10">
        <v>0.10109999775886536</v>
      </c>
      <c r="AC26" s="10">
        <v>0.10970000177621841</v>
      </c>
      <c r="AD26" s="10">
        <f t="shared" si="4"/>
        <v>0.10366666565338771</v>
      </c>
      <c r="AE26" s="10">
        <f t="shared" si="5"/>
        <v>0.37286666284004849</v>
      </c>
      <c r="AF26" s="10">
        <f t="shared" si="8"/>
        <v>0.35102680995140351</v>
      </c>
      <c r="AG26" s="10">
        <f t="shared" si="1"/>
        <v>2.364100529588089</v>
      </c>
      <c r="AH26">
        <v>11</v>
      </c>
    </row>
    <row r="27" spans="1:48" x14ac:dyDescent="0.35">
      <c r="A27" s="3" t="s">
        <v>31</v>
      </c>
      <c r="B27">
        <v>4.5400001108646393E-2</v>
      </c>
      <c r="C27">
        <v>0.20270000398159027</v>
      </c>
      <c r="D27">
        <v>0.20290000736713409</v>
      </c>
      <c r="E27">
        <v>0.1996999979019165</v>
      </c>
      <c r="F27">
        <v>4.4300001114606857E-2</v>
      </c>
      <c r="G27">
        <v>0.14270000159740448</v>
      </c>
      <c r="H27">
        <v>0.13950000703334808</v>
      </c>
      <c r="I27">
        <v>0.14270000159740448</v>
      </c>
      <c r="J27">
        <v>4.179999977350235E-2</v>
      </c>
      <c r="K27">
        <v>0.10019999742507935</v>
      </c>
      <c r="L27">
        <v>0.10109999775886536</v>
      </c>
      <c r="M27">
        <v>0.10970000177621841</v>
      </c>
      <c r="R27" s="11" t="s">
        <v>78</v>
      </c>
      <c r="S27" s="8" cm="1">
        <f t="array" ref="S27:V27">B53:E53</f>
        <v>4.7200001776218414E-2</v>
      </c>
      <c r="T27" s="10">
        <v>0.11219999939203262</v>
      </c>
      <c r="U27" s="10">
        <v>0.11029999703168869</v>
      </c>
      <c r="V27" s="10">
        <v>0.1103999987244606</v>
      </c>
      <c r="W27" s="10">
        <f t="shared" si="2"/>
        <v>0.11096666504939397</v>
      </c>
      <c r="X27" s="10">
        <f t="shared" si="3"/>
        <v>6.3766663273175553E-2</v>
      </c>
      <c r="Y27" s="8">
        <f t="shared" si="7"/>
        <v>0.22278675743533619</v>
      </c>
      <c r="Z27" s="10" cm="1">
        <f t="array" ref="Z27:AC27">B28:E28</f>
        <v>3.9999999105930328E-2</v>
      </c>
      <c r="AA27" s="10">
        <v>0.12720000743865967</v>
      </c>
      <c r="AB27" s="10">
        <v>0.12870000302791595</v>
      </c>
      <c r="AC27" s="10">
        <v>0.13560000061988831</v>
      </c>
      <c r="AD27" s="10">
        <f t="shared" si="4"/>
        <v>0.13050000369548798</v>
      </c>
      <c r="AE27" s="10">
        <f t="shared" si="5"/>
        <v>0.48200001567602158</v>
      </c>
      <c r="AF27" s="10">
        <f t="shared" si="8"/>
        <v>0.47612446054254165</v>
      </c>
      <c r="AG27" s="10">
        <f t="shared" si="1"/>
        <v>2.1371308870579377</v>
      </c>
      <c r="AH27">
        <v>12</v>
      </c>
    </row>
    <row r="28" spans="1:48" x14ac:dyDescent="0.35">
      <c r="A28" s="3" t="s">
        <v>32</v>
      </c>
      <c r="B28">
        <v>3.9999999105930328E-2</v>
      </c>
      <c r="C28">
        <v>0.12720000743865967</v>
      </c>
      <c r="D28">
        <v>0.12870000302791595</v>
      </c>
      <c r="E28">
        <v>0.13560000061988831</v>
      </c>
      <c r="F28">
        <v>0.14839999377727509</v>
      </c>
      <c r="G28">
        <v>0.14280000329017639</v>
      </c>
      <c r="H28">
        <v>0.13600000739097595</v>
      </c>
      <c r="I28">
        <v>0.13940000534057617</v>
      </c>
      <c r="J28">
        <v>0.16189999878406525</v>
      </c>
      <c r="K28">
        <v>0.15970000624656677</v>
      </c>
      <c r="L28">
        <v>0.15160000324249268</v>
      </c>
      <c r="M28">
        <v>0.15850000083446503</v>
      </c>
      <c r="R28" s="11" t="s">
        <v>79</v>
      </c>
      <c r="S28" s="10" cm="1">
        <f t="array" ref="S28:V28">F53:I53</f>
        <v>4.14000004529953E-2</v>
      </c>
      <c r="T28" s="10">
        <v>7.8800000250339508E-2</v>
      </c>
      <c r="U28" s="10">
        <v>7.6899997889995575E-2</v>
      </c>
      <c r="V28" s="10">
        <v>7.6399996876716614E-2</v>
      </c>
      <c r="W28" s="10">
        <f t="shared" si="2"/>
        <v>7.7366665005683899E-2</v>
      </c>
      <c r="X28" s="10">
        <f>W28-S28</f>
        <v>3.5966664552688599E-2</v>
      </c>
      <c r="Y28" s="8">
        <f t="shared" si="7"/>
        <v>2.7227985081443553E-2</v>
      </c>
      <c r="Z28" s="10" cm="1">
        <f t="array" ref="Z28:AC28">F28:I28</f>
        <v>0.14839999377727509</v>
      </c>
      <c r="AA28" s="10">
        <v>0.14280000329017639</v>
      </c>
      <c r="AB28" s="10">
        <v>0.13600000739097595</v>
      </c>
      <c r="AC28" s="10">
        <v>0.13940000534057617</v>
      </c>
      <c r="AD28" s="10">
        <f t="shared" si="4"/>
        <v>0.13940000534057617</v>
      </c>
      <c r="AE28" s="10">
        <f t="shared" si="5"/>
        <v>0.4092000275850296</v>
      </c>
      <c r="AF28" s="10">
        <f t="shared" si="8"/>
        <v>0.39267510948179057</v>
      </c>
      <c r="AG28" s="10">
        <f t="shared" si="1"/>
        <v>14.421746901477736</v>
      </c>
      <c r="AH28">
        <v>13</v>
      </c>
    </row>
    <row r="29" spans="1:48" x14ac:dyDescent="0.35">
      <c r="A29" s="3" t="s">
        <v>33</v>
      </c>
      <c r="B29">
        <v>4.2100001126527786E-2</v>
      </c>
      <c r="C29">
        <v>5.4000001400709152E-2</v>
      </c>
      <c r="D29">
        <v>5.6800000369548798E-2</v>
      </c>
      <c r="E29">
        <v>5.7000000029802322E-2</v>
      </c>
      <c r="F29">
        <v>4.2599998414516449E-2</v>
      </c>
      <c r="G29">
        <v>0.1843000054359436</v>
      </c>
      <c r="H29">
        <v>0.17790000140666962</v>
      </c>
      <c r="I29">
        <v>0.18719999492168427</v>
      </c>
      <c r="J29">
        <v>3.9299998432397842E-2</v>
      </c>
      <c r="K29">
        <v>4.2199999094009399E-2</v>
      </c>
      <c r="L29">
        <v>4.3900001794099808E-2</v>
      </c>
      <c r="M29">
        <v>4.3800000101327896E-2</v>
      </c>
      <c r="R29" s="11" t="s">
        <v>80</v>
      </c>
      <c r="S29" s="10" cm="1">
        <f t="array" ref="S29:V29">J53:M53</f>
        <v>5.8600001037120819E-2</v>
      </c>
      <c r="T29" s="10">
        <v>0.10320000350475311</v>
      </c>
      <c r="U29" s="10">
        <v>0.11370000243186951</v>
      </c>
      <c r="V29" s="10">
        <v>0.1160999983549118</v>
      </c>
      <c r="W29" s="10">
        <f t="shared" si="2"/>
        <v>0.11100000143051147</v>
      </c>
      <c r="X29" s="10">
        <f t="shared" ref="X29:X31" si="9">W29-S29</f>
        <v>5.2400000393390656E-2</v>
      </c>
      <c r="Y29" s="8">
        <f t="shared" si="7"/>
        <v>0.22298078189240703</v>
      </c>
      <c r="Z29" s="10" cm="1">
        <f t="array" ref="Z29:AC29">J28:M28</f>
        <v>0.16189999878406525</v>
      </c>
      <c r="AA29" s="10">
        <v>0.15970000624656677</v>
      </c>
      <c r="AB29" s="10">
        <v>0.15160000324249268</v>
      </c>
      <c r="AC29" s="10">
        <v>0.15850000083446503</v>
      </c>
      <c r="AD29" s="10">
        <f t="shared" si="4"/>
        <v>0.15660000344117483</v>
      </c>
      <c r="AE29" s="10">
        <f t="shared" si="5"/>
        <v>0.46450001498063409</v>
      </c>
      <c r="AF29" s="10">
        <f t="shared" si="8"/>
        <v>0.45606451630508543</v>
      </c>
      <c r="AG29" s="10">
        <f t="shared" si="1"/>
        <v>2.0453086245125207</v>
      </c>
      <c r="AH29">
        <v>14</v>
      </c>
    </row>
    <row r="30" spans="1:48" x14ac:dyDescent="0.35">
      <c r="A30" s="3" t="s">
        <v>34</v>
      </c>
      <c r="B30">
        <v>4.439999908208847E-2</v>
      </c>
      <c r="C30">
        <v>4.4700000435113907E-2</v>
      </c>
      <c r="D30">
        <v>4.5000001788139343E-2</v>
      </c>
      <c r="E30">
        <v>4.5000001788139343E-2</v>
      </c>
      <c r="F30">
        <v>4.3900001794099808E-2</v>
      </c>
      <c r="G30">
        <v>4.3900001794099808E-2</v>
      </c>
      <c r="H30">
        <v>4.479999840259552E-2</v>
      </c>
      <c r="I30">
        <v>4.4500000774860382E-2</v>
      </c>
      <c r="J30">
        <v>4.4700000435113907E-2</v>
      </c>
      <c r="K30">
        <v>4.4900000095367432E-2</v>
      </c>
      <c r="L30">
        <v>4.5699998736381531E-2</v>
      </c>
      <c r="M30">
        <v>4.4900000095367432E-2</v>
      </c>
      <c r="R30" s="11" t="s">
        <v>81</v>
      </c>
      <c r="S30" s="10" cm="1">
        <f t="array" ref="S30:V30">B54:E54</f>
        <v>4.2100001126527786E-2</v>
      </c>
      <c r="T30" s="10">
        <v>5.8499999344348907E-2</v>
      </c>
      <c r="U30" s="10">
        <v>5.7500001043081284E-2</v>
      </c>
      <c r="V30" s="10">
        <v>5.7999998331069946E-2</v>
      </c>
      <c r="W30" s="10">
        <f t="shared" si="2"/>
        <v>5.7999999572833381E-2</v>
      </c>
      <c r="X30" s="10">
        <f t="shared" si="9"/>
        <v>1.5899998446305595E-2</v>
      </c>
      <c r="Y30" s="8">
        <f t="shared" si="7"/>
        <v>-8.5489911100398969E-2</v>
      </c>
      <c r="Z30" s="10" cm="1">
        <f t="array" ref="Z30:AC30">B29:E29</f>
        <v>4.2100001126527786E-2</v>
      </c>
      <c r="AA30" s="10">
        <v>5.4000001400709152E-2</v>
      </c>
      <c r="AB30" s="10">
        <v>5.6800000369548798E-2</v>
      </c>
      <c r="AC30" s="10">
        <v>5.7000000029802322E-2</v>
      </c>
      <c r="AD30" s="10">
        <f t="shared" si="4"/>
        <v>5.5933333933353424E-2</v>
      </c>
      <c r="AE30" s="10">
        <f t="shared" si="5"/>
        <v>0.18163333460688591</v>
      </c>
      <c r="AF30" s="10">
        <f t="shared" si="8"/>
        <v>0.13181939576475679</v>
      </c>
      <c r="AG30" s="10">
        <f t="shared" si="1"/>
        <v>-1.5419292647286611</v>
      </c>
      <c r="AH30">
        <v>15</v>
      </c>
    </row>
    <row r="31" spans="1:48" x14ac:dyDescent="0.35">
      <c r="A31" s="3" t="s">
        <v>35</v>
      </c>
      <c r="B31">
        <v>0.71780002117156982</v>
      </c>
      <c r="C31">
        <v>0.46200001239776611</v>
      </c>
      <c r="D31">
        <v>0.24979999661445618</v>
      </c>
      <c r="E31">
        <v>0.15230000019073486</v>
      </c>
      <c r="F31">
        <v>0.1080000028014183</v>
      </c>
      <c r="G31">
        <v>9.4400003552436829E-2</v>
      </c>
      <c r="H31">
        <v>6.7000001668930054E-2</v>
      </c>
      <c r="I31">
        <v>6.120000034570694E-2</v>
      </c>
      <c r="J31">
        <v>5.9000000357627869E-2</v>
      </c>
      <c r="K31">
        <v>5.5300001055002213E-2</v>
      </c>
      <c r="L31">
        <v>4.5600000768899918E-2</v>
      </c>
      <c r="M31">
        <v>4.2500000447034836E-2</v>
      </c>
      <c r="R31" s="11" t="s">
        <v>82</v>
      </c>
      <c r="S31" s="10" cm="1">
        <f t="array" ref="S31:V31">F54:I54</f>
        <v>4.8000000417232513E-2</v>
      </c>
      <c r="T31" s="10">
        <v>9.3400001525878906E-2</v>
      </c>
      <c r="U31" s="10">
        <v>9.7199998795986176E-2</v>
      </c>
      <c r="V31" s="10">
        <v>9.6699997782707214E-2</v>
      </c>
      <c r="W31" s="10">
        <f t="shared" si="2"/>
        <v>9.5766666034857437E-2</v>
      </c>
      <c r="X31" s="10">
        <f t="shared" si="9"/>
        <v>4.7766665617624923E-2</v>
      </c>
      <c r="Y31" s="8">
        <f t="shared" si="7"/>
        <v>0.13431969960211473</v>
      </c>
      <c r="Z31" s="10" cm="1">
        <f t="array" ref="Z31:AC31">F29:I29</f>
        <v>4.2599998414516449E-2</v>
      </c>
      <c r="AA31" s="10">
        <v>0.1843000054359436</v>
      </c>
      <c r="AB31" s="10">
        <v>0.17790000140666962</v>
      </c>
      <c r="AC31" s="10">
        <v>0.18719999492168427</v>
      </c>
      <c r="AD31" s="10">
        <f t="shared" si="4"/>
        <v>0.1831333339214325</v>
      </c>
      <c r="AE31" s="10">
        <f t="shared" si="5"/>
        <v>0.68993333727121353</v>
      </c>
      <c r="AF31" s="10">
        <f t="shared" si="8"/>
        <v>0.71447478457470026</v>
      </c>
      <c r="AG31" s="10">
        <f t="shared" si="1"/>
        <v>5.3192107091598313</v>
      </c>
      <c r="AH31">
        <v>16</v>
      </c>
    </row>
    <row r="35" spans="1:13" x14ac:dyDescent="0.35">
      <c r="A35" t="s">
        <v>36</v>
      </c>
      <c r="B35" s="2" t="s">
        <v>43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43</v>
      </c>
    </row>
    <row r="47" spans="1:13" x14ac:dyDescent="0.35">
      <c r="B47" t="s">
        <v>39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4.479999840259552E-2</v>
      </c>
      <c r="C49">
        <v>9.5200002193450928E-2</v>
      </c>
      <c r="D49">
        <v>9.3800000846385956E-2</v>
      </c>
      <c r="E49">
        <v>9.5499999821186066E-2</v>
      </c>
      <c r="F49">
        <v>5.3800001740455627E-2</v>
      </c>
      <c r="G49">
        <v>0.11800000071525574</v>
      </c>
      <c r="H49">
        <v>0.14339999854564667</v>
      </c>
      <c r="I49">
        <v>0.10909999907016754</v>
      </c>
      <c r="J49">
        <v>4.9100000411272049E-2</v>
      </c>
      <c r="K49">
        <v>9.7099997103214264E-2</v>
      </c>
      <c r="L49">
        <v>9.0999998152256012E-2</v>
      </c>
      <c r="M49">
        <v>0.12620000541210175</v>
      </c>
    </row>
    <row r="50" spans="1:13" x14ac:dyDescent="0.35">
      <c r="A50" s="3" t="s">
        <v>29</v>
      </c>
      <c r="B50">
        <v>5.7300001382827759E-2</v>
      </c>
      <c r="C50">
        <v>0.10890000313520432</v>
      </c>
      <c r="D50">
        <v>8.7700001895427704E-2</v>
      </c>
      <c r="E50">
        <v>9.0700000524520874E-2</v>
      </c>
      <c r="F50">
        <v>4.8599999397993088E-2</v>
      </c>
      <c r="G50">
        <v>9.2900000512599945E-2</v>
      </c>
      <c r="H50">
        <v>9.3999996781349182E-2</v>
      </c>
      <c r="I50">
        <v>9.5399998128414154E-2</v>
      </c>
      <c r="J50">
        <v>4.960000142455101E-2</v>
      </c>
      <c r="K50">
        <v>0.10270000249147415</v>
      </c>
      <c r="L50">
        <v>0.10029999911785126</v>
      </c>
      <c r="M50">
        <v>9.8899997770786285E-2</v>
      </c>
    </row>
    <row r="51" spans="1:13" x14ac:dyDescent="0.35">
      <c r="A51" s="3" t="s">
        <v>30</v>
      </c>
      <c r="B51">
        <v>6.7299999296665192E-2</v>
      </c>
      <c r="C51">
        <v>0.10589999705553055</v>
      </c>
      <c r="D51">
        <v>9.5299996435642242E-2</v>
      </c>
      <c r="E51">
        <v>9.2000000178813934E-2</v>
      </c>
      <c r="F51">
        <v>5.2799999713897705E-2</v>
      </c>
      <c r="G51">
        <v>0.10350000113248825</v>
      </c>
      <c r="H51">
        <v>9.5899999141693115E-2</v>
      </c>
      <c r="I51">
        <v>9.6900001168251038E-2</v>
      </c>
      <c r="J51">
        <v>4.2800001800060272E-2</v>
      </c>
      <c r="K51">
        <v>4.2100001126527786E-2</v>
      </c>
      <c r="L51">
        <v>4.2100001126527786E-2</v>
      </c>
      <c r="M51">
        <v>4.1499998420476913E-2</v>
      </c>
    </row>
    <row r="52" spans="1:13" x14ac:dyDescent="0.35">
      <c r="A52" s="3" t="s">
        <v>31</v>
      </c>
      <c r="B52">
        <v>5.2099999040365219E-2</v>
      </c>
      <c r="C52">
        <v>0.10209999978542328</v>
      </c>
      <c r="D52">
        <v>0.11429999768733978</v>
      </c>
      <c r="E52">
        <v>0.1096000000834465</v>
      </c>
      <c r="F52">
        <v>5.4099999368190765E-2</v>
      </c>
      <c r="G52">
        <v>0.11620000004768372</v>
      </c>
      <c r="H52">
        <v>0.12049999833106995</v>
      </c>
      <c r="I52">
        <v>0.11699999868869781</v>
      </c>
      <c r="J52">
        <v>4.479999840259552E-2</v>
      </c>
      <c r="K52">
        <v>9.4599999487400055E-2</v>
      </c>
      <c r="L52">
        <v>0.10329999774694443</v>
      </c>
      <c r="M52">
        <v>9.6699997782707214E-2</v>
      </c>
    </row>
    <row r="53" spans="1:13" x14ac:dyDescent="0.35">
      <c r="A53" s="3" t="s">
        <v>32</v>
      </c>
      <c r="B53">
        <v>4.7200001776218414E-2</v>
      </c>
      <c r="C53">
        <v>0.11219999939203262</v>
      </c>
      <c r="D53">
        <v>0.11029999703168869</v>
      </c>
      <c r="E53">
        <v>0.1103999987244606</v>
      </c>
      <c r="F53">
        <v>4.14000004529953E-2</v>
      </c>
      <c r="G53">
        <v>7.8800000250339508E-2</v>
      </c>
      <c r="H53">
        <v>7.6899997889995575E-2</v>
      </c>
      <c r="I53">
        <v>7.6399996876716614E-2</v>
      </c>
      <c r="J53">
        <v>5.8600001037120819E-2</v>
      </c>
      <c r="K53">
        <v>0.10320000350475311</v>
      </c>
      <c r="L53">
        <v>0.11370000243186951</v>
      </c>
      <c r="M53">
        <v>0.1160999983549118</v>
      </c>
    </row>
    <row r="54" spans="1:13" x14ac:dyDescent="0.35">
      <c r="A54" s="3" t="s">
        <v>33</v>
      </c>
      <c r="B54">
        <v>4.2100001126527786E-2</v>
      </c>
      <c r="C54">
        <v>5.8499999344348907E-2</v>
      </c>
      <c r="D54">
        <v>5.7500001043081284E-2</v>
      </c>
      <c r="E54">
        <v>5.7999998331069946E-2</v>
      </c>
      <c r="F54">
        <v>4.8000000417232513E-2</v>
      </c>
      <c r="G54">
        <v>9.3400001525878906E-2</v>
      </c>
      <c r="H54">
        <v>9.7199998795986176E-2</v>
      </c>
      <c r="I54">
        <v>9.6699997782707214E-2</v>
      </c>
      <c r="J54">
        <v>4.1000001132488251E-2</v>
      </c>
      <c r="K54">
        <v>4.3600000441074371E-2</v>
      </c>
      <c r="L54">
        <v>4.3600000441074371E-2</v>
      </c>
      <c r="M54">
        <v>4.3600000441074371E-2</v>
      </c>
    </row>
    <row r="55" spans="1:13" x14ac:dyDescent="0.35">
      <c r="A55" s="3" t="s">
        <v>34</v>
      </c>
      <c r="B55">
        <v>4.2599998414516449E-2</v>
      </c>
      <c r="C55">
        <v>4.309999942779541E-2</v>
      </c>
      <c r="D55">
        <v>4.2199999094009399E-2</v>
      </c>
      <c r="E55">
        <v>4.2300000786781311E-2</v>
      </c>
      <c r="F55">
        <v>4.2599998414516449E-2</v>
      </c>
      <c r="G55">
        <v>4.2100001126527786E-2</v>
      </c>
      <c r="H55">
        <v>4.309999942779541E-2</v>
      </c>
      <c r="I55">
        <v>4.2399998754262924E-2</v>
      </c>
      <c r="J55">
        <v>4.2700000107288361E-2</v>
      </c>
      <c r="K55">
        <v>4.3000001460313797E-2</v>
      </c>
      <c r="L55">
        <v>4.2700000107288361E-2</v>
      </c>
      <c r="M55">
        <v>4.2599998414516449E-2</v>
      </c>
    </row>
    <row r="56" spans="1:13" x14ac:dyDescent="0.35">
      <c r="A56" s="3" t="s">
        <v>35</v>
      </c>
      <c r="B56">
        <v>0.41359999775886536</v>
      </c>
      <c r="C56">
        <v>0.24729999899864197</v>
      </c>
      <c r="D56">
        <v>0.19130000472068787</v>
      </c>
      <c r="E56">
        <v>0.12259999662637711</v>
      </c>
      <c r="F56">
        <v>0.10869999974966049</v>
      </c>
      <c r="G56">
        <v>8.2599997520446777E-2</v>
      </c>
      <c r="H56">
        <v>7.2599999606609344E-2</v>
      </c>
      <c r="I56">
        <v>6.0499999672174454E-2</v>
      </c>
      <c r="J56">
        <v>4.3000001460313797E-2</v>
      </c>
      <c r="K56">
        <v>4.3800000101327896E-2</v>
      </c>
      <c r="L56">
        <v>4.2800001800060272E-2</v>
      </c>
      <c r="M56">
        <v>4.3000001460313797E-2</v>
      </c>
    </row>
    <row r="60" spans="1:13" x14ac:dyDescent="0.35">
      <c r="A60" t="s">
        <v>36</v>
      </c>
      <c r="B60" s="2" t="s">
        <v>44</v>
      </c>
    </row>
  </sheetData>
  <conditionalFormatting sqref="R22:R23 R26:R27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workbookViewId="0">
      <selection activeCell="A23" sqref="A23:M31"/>
    </sheetView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s="1">
        <v>45695</v>
      </c>
    </row>
    <row r="6" spans="1:5" x14ac:dyDescent="0.35">
      <c r="A6" t="s">
        <v>7</v>
      </c>
      <c r="B6" s="2" t="s">
        <v>8</v>
      </c>
    </row>
    <row r="9" spans="1:5" x14ac:dyDescent="0.35">
      <c r="A9" t="s">
        <v>9</v>
      </c>
      <c r="E9" t="s">
        <v>10</v>
      </c>
    </row>
    <row r="10" spans="1:5" x14ac:dyDescent="0.35">
      <c r="A10" t="s">
        <v>11</v>
      </c>
      <c r="E10" t="s">
        <v>12</v>
      </c>
    </row>
    <row r="11" spans="1:5" x14ac:dyDescent="0.35">
      <c r="A11" t="s">
        <v>13</v>
      </c>
      <c r="E11" t="s">
        <v>14</v>
      </c>
    </row>
    <row r="12" spans="1:5" x14ac:dyDescent="0.35">
      <c r="A12" t="s">
        <v>15</v>
      </c>
    </row>
    <row r="15" spans="1:5" x14ac:dyDescent="0.35">
      <c r="A15" t="s">
        <v>16</v>
      </c>
    </row>
    <row r="16" spans="1:5" x14ac:dyDescent="0.35">
      <c r="A16" t="s">
        <v>17</v>
      </c>
      <c r="E16" t="s">
        <v>18</v>
      </c>
    </row>
    <row r="17" spans="1:13" x14ac:dyDescent="0.35">
      <c r="A17" t="s">
        <v>19</v>
      </c>
      <c r="E17">
        <v>540</v>
      </c>
      <c r="F17" t="s">
        <v>20</v>
      </c>
    </row>
    <row r="18" spans="1:13" x14ac:dyDescent="0.35">
      <c r="A18" t="s">
        <v>21</v>
      </c>
      <c r="E18">
        <v>30</v>
      </c>
    </row>
    <row r="19" spans="1:13" x14ac:dyDescent="0.35">
      <c r="A19" t="s">
        <v>22</v>
      </c>
      <c r="E19">
        <v>0</v>
      </c>
      <c r="F19" t="s">
        <v>23</v>
      </c>
    </row>
    <row r="20" spans="1:13" x14ac:dyDescent="0.35">
      <c r="A20" t="s">
        <v>24</v>
      </c>
      <c r="B20" s="2" t="s">
        <v>25</v>
      </c>
    </row>
    <row r="22" spans="1:13" x14ac:dyDescent="0.35">
      <c r="B22" t="s">
        <v>26</v>
      </c>
    </row>
    <row r="23" spans="1:13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35">
      <c r="A24" s="3" t="s">
        <v>28</v>
      </c>
      <c r="B24">
        <v>4.0300000458955765E-2</v>
      </c>
      <c r="C24">
        <v>0.13199999928474426</v>
      </c>
      <c r="D24">
        <v>0.12389999628067017</v>
      </c>
      <c r="E24">
        <v>0.12409999966621399</v>
      </c>
      <c r="F24">
        <v>4.2199999094009399E-2</v>
      </c>
      <c r="G24">
        <v>0.18500000238418579</v>
      </c>
      <c r="H24">
        <v>0.1882999986410141</v>
      </c>
      <c r="I24">
        <v>0.19519999623298645</v>
      </c>
      <c r="J24">
        <v>4.2500000447034836E-2</v>
      </c>
      <c r="K24">
        <v>0.12919999659061432</v>
      </c>
      <c r="L24">
        <v>0.13210000097751617</v>
      </c>
      <c r="M24">
        <v>0.12780000269412994</v>
      </c>
    </row>
    <row r="25" spans="1:13" x14ac:dyDescent="0.35">
      <c r="A25" s="3" t="s">
        <v>29</v>
      </c>
      <c r="B25">
        <v>4.1000001132488251E-2</v>
      </c>
      <c r="C25">
        <v>0.10289999842643738</v>
      </c>
      <c r="D25">
        <v>0.10530000180006027</v>
      </c>
      <c r="E25">
        <v>0.10719999670982361</v>
      </c>
      <c r="F25">
        <v>5.0099998712539673E-2</v>
      </c>
      <c r="G25">
        <v>0.13600000739097595</v>
      </c>
      <c r="H25">
        <v>0.13480000197887421</v>
      </c>
      <c r="I25">
        <v>0.13910000026226044</v>
      </c>
      <c r="J25">
        <v>4.1099999099969864E-2</v>
      </c>
      <c r="K25">
        <v>0.12200000137090683</v>
      </c>
      <c r="L25">
        <v>0.12030000239610672</v>
      </c>
      <c r="M25">
        <v>0.11900000274181366</v>
      </c>
    </row>
    <row r="26" spans="1:13" x14ac:dyDescent="0.35">
      <c r="A26" s="3" t="s">
        <v>30</v>
      </c>
      <c r="B26">
        <v>4.7699999064207077E-2</v>
      </c>
      <c r="C26">
        <v>0.18080000579357147</v>
      </c>
      <c r="D26">
        <v>0.18289999663829803</v>
      </c>
      <c r="E26">
        <v>0.18219999969005585</v>
      </c>
      <c r="F26">
        <v>4.6199999749660492E-2</v>
      </c>
      <c r="G26">
        <v>0.15170000493526459</v>
      </c>
      <c r="H26">
        <v>0.15539999306201935</v>
      </c>
      <c r="I26">
        <v>0.15219999849796295</v>
      </c>
      <c r="J26">
        <v>4.439999908208847E-2</v>
      </c>
      <c r="K26">
        <v>4.4100001454353333E-2</v>
      </c>
      <c r="L26">
        <v>4.5000001788139343E-2</v>
      </c>
      <c r="M26">
        <v>4.3900001794099808E-2</v>
      </c>
    </row>
    <row r="27" spans="1:13" x14ac:dyDescent="0.35">
      <c r="A27" s="3" t="s">
        <v>31</v>
      </c>
      <c r="B27">
        <v>4.5400001108646393E-2</v>
      </c>
      <c r="C27">
        <v>0.20270000398159027</v>
      </c>
      <c r="D27">
        <v>0.20290000736713409</v>
      </c>
      <c r="E27">
        <v>0.1996999979019165</v>
      </c>
      <c r="F27">
        <v>4.4300001114606857E-2</v>
      </c>
      <c r="G27">
        <v>0.14270000159740448</v>
      </c>
      <c r="H27">
        <v>0.13950000703334808</v>
      </c>
      <c r="I27">
        <v>0.14270000159740448</v>
      </c>
      <c r="J27">
        <v>4.179999977350235E-2</v>
      </c>
      <c r="K27">
        <v>0.10019999742507935</v>
      </c>
      <c r="L27">
        <v>0.10109999775886536</v>
      </c>
      <c r="M27">
        <v>0.10970000177621841</v>
      </c>
    </row>
    <row r="28" spans="1:13" x14ac:dyDescent="0.35">
      <c r="A28" s="3" t="s">
        <v>32</v>
      </c>
      <c r="B28">
        <v>3.9999999105930328E-2</v>
      </c>
      <c r="C28">
        <v>0.12720000743865967</v>
      </c>
      <c r="D28">
        <v>0.12870000302791595</v>
      </c>
      <c r="E28">
        <v>0.13560000061988831</v>
      </c>
      <c r="F28">
        <v>0.14839999377727509</v>
      </c>
      <c r="G28">
        <v>0.14280000329017639</v>
      </c>
      <c r="H28">
        <v>0.13600000739097595</v>
      </c>
      <c r="I28">
        <v>0.13940000534057617</v>
      </c>
      <c r="J28">
        <v>0.16189999878406525</v>
      </c>
      <c r="K28">
        <v>0.15970000624656677</v>
      </c>
      <c r="L28">
        <v>0.15160000324249268</v>
      </c>
      <c r="M28">
        <v>0.15850000083446503</v>
      </c>
    </row>
    <row r="29" spans="1:13" x14ac:dyDescent="0.35">
      <c r="A29" s="3" t="s">
        <v>33</v>
      </c>
      <c r="B29">
        <v>4.2100001126527786E-2</v>
      </c>
      <c r="C29">
        <v>5.4000001400709152E-2</v>
      </c>
      <c r="D29">
        <v>5.6800000369548798E-2</v>
      </c>
      <c r="E29">
        <v>5.7000000029802322E-2</v>
      </c>
      <c r="F29">
        <v>4.2599998414516449E-2</v>
      </c>
      <c r="G29">
        <v>0.1843000054359436</v>
      </c>
      <c r="H29">
        <v>0.17790000140666962</v>
      </c>
      <c r="I29">
        <v>0.18719999492168427</v>
      </c>
      <c r="J29">
        <v>3.9299998432397842E-2</v>
      </c>
      <c r="K29">
        <v>4.2199999094009399E-2</v>
      </c>
      <c r="L29">
        <v>4.3900001794099808E-2</v>
      </c>
      <c r="M29">
        <v>4.3800000101327896E-2</v>
      </c>
    </row>
    <row r="30" spans="1:13" x14ac:dyDescent="0.35">
      <c r="A30" s="3" t="s">
        <v>34</v>
      </c>
      <c r="B30">
        <v>4.439999908208847E-2</v>
      </c>
      <c r="C30">
        <v>4.4700000435113907E-2</v>
      </c>
      <c r="D30">
        <v>4.5000001788139343E-2</v>
      </c>
      <c r="E30">
        <v>4.5000001788139343E-2</v>
      </c>
      <c r="F30">
        <v>4.3900001794099808E-2</v>
      </c>
      <c r="G30">
        <v>4.3900001794099808E-2</v>
      </c>
      <c r="H30">
        <v>4.479999840259552E-2</v>
      </c>
      <c r="I30">
        <v>4.4500000774860382E-2</v>
      </c>
      <c r="J30">
        <v>4.4700000435113907E-2</v>
      </c>
      <c r="K30">
        <v>4.4900000095367432E-2</v>
      </c>
      <c r="L30">
        <v>4.5699998736381531E-2</v>
      </c>
      <c r="M30">
        <v>4.4900000095367432E-2</v>
      </c>
    </row>
    <row r="31" spans="1:13" x14ac:dyDescent="0.35">
      <c r="A31" s="3" t="s">
        <v>35</v>
      </c>
      <c r="B31">
        <v>0.71780002117156982</v>
      </c>
      <c r="C31">
        <v>0.46200001239776611</v>
      </c>
      <c r="D31">
        <v>0.24979999661445618</v>
      </c>
      <c r="E31">
        <v>0.15230000019073486</v>
      </c>
      <c r="F31">
        <v>0.1080000028014183</v>
      </c>
      <c r="G31">
        <v>9.4400003552436829E-2</v>
      </c>
      <c r="H31">
        <v>6.7000001668930054E-2</v>
      </c>
      <c r="I31">
        <v>6.120000034570694E-2</v>
      </c>
      <c r="J31">
        <v>5.9000000357627869E-2</v>
      </c>
      <c r="K31">
        <v>5.5300001055002213E-2</v>
      </c>
      <c r="L31">
        <v>4.5600000768899918E-2</v>
      </c>
      <c r="M31">
        <v>4.2500000447034836E-2</v>
      </c>
    </row>
    <row r="35" spans="1:13" x14ac:dyDescent="0.35">
      <c r="A35" t="s">
        <v>36</v>
      </c>
      <c r="B35" s="2" t="s">
        <v>37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37</v>
      </c>
    </row>
    <row r="47" spans="1:13" x14ac:dyDescent="0.35">
      <c r="B47" t="s">
        <v>39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4.0699999779462814E-2</v>
      </c>
      <c r="C49">
        <v>0.10239999741315842</v>
      </c>
      <c r="D49">
        <v>9.5299996435642242E-2</v>
      </c>
      <c r="E49">
        <v>9.5600001513957977E-2</v>
      </c>
      <c r="F49">
        <v>4.2300000786781311E-2</v>
      </c>
      <c r="G49">
        <v>0.13359999656677246</v>
      </c>
      <c r="H49">
        <v>0.13560000061988831</v>
      </c>
      <c r="I49">
        <v>0.14010000228881836</v>
      </c>
      <c r="J49">
        <v>4.2800001800060272E-2</v>
      </c>
      <c r="K49">
        <v>9.8700001835823059E-2</v>
      </c>
      <c r="L49">
        <v>9.8899997770786285E-2</v>
      </c>
      <c r="M49">
        <v>9.7000002861022949E-2</v>
      </c>
    </row>
    <row r="50" spans="1:13" x14ac:dyDescent="0.35">
      <c r="A50" s="3" t="s">
        <v>29</v>
      </c>
      <c r="B50">
        <v>4.2599998414516449E-2</v>
      </c>
      <c r="C50">
        <v>8.320000022649765E-2</v>
      </c>
      <c r="D50">
        <v>8.4700003266334534E-2</v>
      </c>
      <c r="E50">
        <v>8.7499998509883881E-2</v>
      </c>
      <c r="F50">
        <v>5.1100000739097595E-2</v>
      </c>
      <c r="G50">
        <v>0.10320000350475311</v>
      </c>
      <c r="H50">
        <v>0.10329999774694443</v>
      </c>
      <c r="I50">
        <v>0.10599999874830246</v>
      </c>
      <c r="J50">
        <v>4.5299999415874481E-2</v>
      </c>
      <c r="K50">
        <v>9.4700001180171967E-2</v>
      </c>
      <c r="L50">
        <v>9.2399999499320984E-2</v>
      </c>
      <c r="M50">
        <v>9.3199998140335083E-2</v>
      </c>
    </row>
    <row r="51" spans="1:13" x14ac:dyDescent="0.35">
      <c r="A51" s="3" t="s">
        <v>30</v>
      </c>
      <c r="B51">
        <v>4.4900000095367432E-2</v>
      </c>
      <c r="C51">
        <v>0.13179999589920044</v>
      </c>
      <c r="D51">
        <v>0.13269999623298645</v>
      </c>
      <c r="E51">
        <v>0.13240000605583191</v>
      </c>
      <c r="F51">
        <v>4.3800000101327896E-2</v>
      </c>
      <c r="G51">
        <v>0.11309999972581863</v>
      </c>
      <c r="H51">
        <v>0.11739999800920486</v>
      </c>
      <c r="I51">
        <v>0.11299999803304672</v>
      </c>
      <c r="J51">
        <v>4.2300000786781311E-2</v>
      </c>
      <c r="K51">
        <v>4.1900001466274261E-2</v>
      </c>
      <c r="L51">
        <v>4.2199999094009399E-2</v>
      </c>
      <c r="M51">
        <v>4.1299998760223389E-2</v>
      </c>
    </row>
    <row r="52" spans="1:13" x14ac:dyDescent="0.35">
      <c r="A52" s="3" t="s">
        <v>31</v>
      </c>
      <c r="B52">
        <v>4.5499999076128006E-2</v>
      </c>
      <c r="C52">
        <v>0.14640000462532043</v>
      </c>
      <c r="D52">
        <v>0.1476999968290329</v>
      </c>
      <c r="E52">
        <v>0.14509999752044678</v>
      </c>
      <c r="F52">
        <v>4.4900000095367432E-2</v>
      </c>
      <c r="G52">
        <v>0.10849999636411667</v>
      </c>
      <c r="H52">
        <v>0.10790000110864639</v>
      </c>
      <c r="I52">
        <v>0.10890000313520432</v>
      </c>
      <c r="J52">
        <v>4.2500000447034836E-2</v>
      </c>
      <c r="K52">
        <v>8.1000000238418579E-2</v>
      </c>
      <c r="L52">
        <v>8.2400001585483551E-2</v>
      </c>
      <c r="M52">
        <v>8.9500002562999725E-2</v>
      </c>
    </row>
    <row r="53" spans="1:13" x14ac:dyDescent="0.35">
      <c r="A53" s="3" t="s">
        <v>32</v>
      </c>
      <c r="B53">
        <v>3.9999999105930328E-2</v>
      </c>
      <c r="C53">
        <v>9.7099997103214264E-2</v>
      </c>
      <c r="D53">
        <v>9.790000319480896E-2</v>
      </c>
      <c r="E53">
        <v>0.10249999910593033</v>
      </c>
      <c r="F53">
        <v>0.11180000007152557</v>
      </c>
      <c r="G53">
        <v>0.10719999670982361</v>
      </c>
      <c r="H53">
        <v>0.10320000350475311</v>
      </c>
      <c r="I53">
        <v>0.10559999942779541</v>
      </c>
      <c r="J53">
        <v>0.12060000002384186</v>
      </c>
      <c r="K53">
        <v>0.11739999800920486</v>
      </c>
      <c r="L53">
        <v>0.11240000277757645</v>
      </c>
      <c r="M53">
        <v>0.11710000038146973</v>
      </c>
    </row>
    <row r="54" spans="1:13" x14ac:dyDescent="0.35">
      <c r="A54" s="3" t="s">
        <v>33</v>
      </c>
      <c r="B54">
        <v>4.2800001800060272E-2</v>
      </c>
      <c r="C54">
        <v>5.1600001752376556E-2</v>
      </c>
      <c r="D54">
        <v>5.4000001400709152E-2</v>
      </c>
      <c r="E54">
        <v>5.4499998688697815E-2</v>
      </c>
      <c r="F54">
        <v>4.3200001120567322E-2</v>
      </c>
      <c r="G54">
        <v>0.13510000705718994</v>
      </c>
      <c r="H54">
        <v>0.1307000070810318</v>
      </c>
      <c r="I54">
        <v>0.13699999451637268</v>
      </c>
      <c r="J54">
        <v>4.0899999439716339E-2</v>
      </c>
      <c r="K54">
        <v>4.3000001460313797E-2</v>
      </c>
      <c r="L54">
        <v>4.4900000095367432E-2</v>
      </c>
      <c r="M54">
        <v>4.4199999421834946E-2</v>
      </c>
    </row>
    <row r="55" spans="1:13" x14ac:dyDescent="0.35">
      <c r="A55" s="3" t="s">
        <v>34</v>
      </c>
      <c r="B55">
        <v>4.2399998754262924E-2</v>
      </c>
      <c r="C55">
        <v>4.2800001800060272E-2</v>
      </c>
      <c r="D55">
        <v>4.2500000447034836E-2</v>
      </c>
      <c r="E55">
        <v>4.2399998754262924E-2</v>
      </c>
      <c r="F55">
        <v>4.1999999433755875E-2</v>
      </c>
      <c r="G55">
        <v>4.1700001806020737E-2</v>
      </c>
      <c r="H55">
        <v>4.2500000447034836E-2</v>
      </c>
      <c r="I55">
        <v>4.2300000786781311E-2</v>
      </c>
      <c r="J55">
        <v>4.2700000107288361E-2</v>
      </c>
      <c r="K55">
        <v>4.3299999088048935E-2</v>
      </c>
      <c r="L55">
        <v>4.2500000447034836E-2</v>
      </c>
      <c r="M55">
        <v>4.2399998754262924E-2</v>
      </c>
    </row>
    <row r="56" spans="1:13" x14ac:dyDescent="0.35">
      <c r="A56" s="3" t="s">
        <v>35</v>
      </c>
      <c r="B56">
        <v>0.47850000858306885</v>
      </c>
      <c r="C56">
        <v>0.31349998712539673</v>
      </c>
      <c r="D56">
        <v>0.17749999463558197</v>
      </c>
      <c r="E56">
        <v>0.11550000309944153</v>
      </c>
      <c r="F56">
        <v>8.6699999868869781E-2</v>
      </c>
      <c r="G56">
        <v>8.1699997186660767E-2</v>
      </c>
      <c r="H56">
        <v>5.9999998658895493E-2</v>
      </c>
      <c r="I56">
        <v>5.6499999016523361E-2</v>
      </c>
      <c r="J56">
        <v>5.469999834895134E-2</v>
      </c>
      <c r="K56">
        <v>5.299999937415123E-2</v>
      </c>
      <c r="L56">
        <v>4.5800000429153442E-2</v>
      </c>
      <c r="M56">
        <v>4.2800001800060272E-2</v>
      </c>
    </row>
    <row r="60" spans="1:13" x14ac:dyDescent="0.35">
      <c r="A60" t="s">
        <v>36</v>
      </c>
      <c r="B60" s="2" t="s"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NDUuNXwxNDcyNzgvMzUvRW50cnlQYXJ0LzM4NDE2NjY0MDR8MTE1LjU=</eid>
  <version>1</version>
  <updated-at>2025-07-02T01:28:08Z</updated-at>
</LabArchives>
</file>

<file path=customXml/itemProps1.xml><?xml version="1.0" encoding="utf-8"?>
<ds:datastoreItem xmlns:ds="http://schemas.openxmlformats.org/officeDocument/2006/customXml" ds:itemID="{4C3405AE-0D4B-45D4-A110-485AD077FBF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2025-07-02T01:26:06Z</dcterms:created>
  <dcterms:modified xsi:type="dcterms:W3CDTF">2025-07-02T09:28:02Z</dcterms:modified>
</cp:coreProperties>
</file>