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TAG ASSAY\WEEK 3 77 RESULTS\"/>
    </mc:Choice>
  </mc:AlternateContent>
  <xr:revisionPtr revIDLastSave="0" documentId="13_ncr:1_{250BD138-7080-42EE-A60F-1C4512DEF40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3" sheetId="3" r:id="rId1"/>
    <sheet name="Sheet2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19" i="3" l="1" a="1"/>
  <c r="AK19" i="3" s="1"/>
  <c r="AE16" i="3"/>
  <c r="Z31" i="3" a="1"/>
  <c r="AD31" i="3" s="1"/>
  <c r="S31" i="3" a="1"/>
  <c r="W31" i="3" s="1"/>
  <c r="Z30" i="3" a="1"/>
  <c r="Z30" i="3" s="1"/>
  <c r="S30" i="3" a="1"/>
  <c r="W30" i="3" s="1"/>
  <c r="Z29" i="3" a="1"/>
  <c r="AD29" i="3" s="1"/>
  <c r="S29" i="3" a="1"/>
  <c r="W29" i="3" s="1"/>
  <c r="Z28" i="3" a="1"/>
  <c r="AD28" i="3" s="1"/>
  <c r="S28" i="3" a="1"/>
  <c r="W28" i="3" s="1"/>
  <c r="Z27" i="3" a="1"/>
  <c r="AD27" i="3" s="1"/>
  <c r="S27" i="3" a="1"/>
  <c r="W27" i="3" s="1"/>
  <c r="Z26" i="3" a="1"/>
  <c r="AD26" i="3" s="1"/>
  <c r="W26" i="3"/>
  <c r="S26" i="3"/>
  <c r="S26" i="3" a="1"/>
  <c r="Z25" i="3" a="1"/>
  <c r="AD25" i="3" s="1"/>
  <c r="S25" i="3" a="1"/>
  <c r="W25" i="3" s="1"/>
  <c r="Z24" i="3" a="1"/>
  <c r="AD24" i="3" s="1"/>
  <c r="S24" i="3" a="1"/>
  <c r="Z23" i="3" a="1"/>
  <c r="AD23" i="3" s="1"/>
  <c r="W23" i="3"/>
  <c r="S23" i="3"/>
  <c r="S23" i="3" a="1"/>
  <c r="Z22" i="3" a="1"/>
  <c r="AD22" i="3" s="1"/>
  <c r="S22" i="3" a="1"/>
  <c r="W22" i="3" s="1"/>
  <c r="Z21" i="3" a="1"/>
  <c r="Z21" i="3" s="1"/>
  <c r="S21" i="3" a="1"/>
  <c r="W21" i="3" s="1"/>
  <c r="Z20" i="3" a="1"/>
  <c r="Z20" i="3" s="1"/>
  <c r="S20" i="3" a="1"/>
  <c r="W20" i="3" s="1"/>
  <c r="Z19" i="3" a="1"/>
  <c r="AD19" i="3" s="1"/>
  <c r="W19" i="3"/>
  <c r="S19" i="3" a="1"/>
  <c r="S19" i="3" s="1"/>
  <c r="Z18" i="3" a="1"/>
  <c r="S18" i="3" a="1"/>
  <c r="W18" i="3" s="1"/>
  <c r="Z17" i="3" a="1"/>
  <c r="AD17" i="3" s="1"/>
  <c r="S17" i="3" a="1"/>
  <c r="W17" i="3" s="1"/>
  <c r="Z16" i="3" a="1"/>
  <c r="AD16" i="3" s="1"/>
  <c r="S16" i="3" a="1"/>
  <c r="S16" i="3" s="1"/>
  <c r="AK15" i="3" a="1"/>
  <c r="AK15" i="3" s="1"/>
  <c r="AW15" i="3" s="1"/>
  <c r="AU18" i="3" l="1"/>
  <c r="AV20" i="3"/>
  <c r="Y20" i="3" s="1"/>
  <c r="AV19" i="3"/>
  <c r="Y31" i="3" s="1"/>
  <c r="AE17" i="3"/>
  <c r="AF17" i="3" s="1"/>
  <c r="Z17" i="3"/>
  <c r="AV13" i="3"/>
  <c r="AW14" i="3"/>
  <c r="AD30" i="3"/>
  <c r="AD20" i="3"/>
  <c r="AE20" i="3" s="1"/>
  <c r="AF20" i="3" s="1"/>
  <c r="S29" i="3"/>
  <c r="X29" i="3" s="1"/>
  <c r="X26" i="3"/>
  <c r="Z26" i="3"/>
  <c r="AE26" i="3" s="1"/>
  <c r="AF26" i="3" s="1"/>
  <c r="S21" i="3"/>
  <c r="X21" i="3" s="1"/>
  <c r="X23" i="3"/>
  <c r="Z29" i="3"/>
  <c r="AE29" i="3" s="1"/>
  <c r="AF29" i="3" s="1"/>
  <c r="Z23" i="3"/>
  <c r="AE23" i="3" s="1"/>
  <c r="AF23" i="3" s="1"/>
  <c r="S18" i="3"/>
  <c r="X18" i="3" s="1"/>
  <c r="X30" i="3"/>
  <c r="AD18" i="3"/>
  <c r="Z18" i="3"/>
  <c r="W24" i="3"/>
  <c r="S24" i="3"/>
  <c r="AE30" i="3"/>
  <c r="AF30" i="3" s="1"/>
  <c r="Y25" i="3"/>
  <c r="AD21" i="3"/>
  <c r="AE21" i="3" s="1"/>
  <c r="AF21" i="3" s="1"/>
  <c r="Z24" i="3"/>
  <c r="AE24" i="3" s="1"/>
  <c r="AF24" i="3" s="1"/>
  <c r="W16" i="3"/>
  <c r="Z27" i="3"/>
  <c r="AE27" i="3" s="1"/>
  <c r="AF27" i="3" s="1"/>
  <c r="S27" i="3"/>
  <c r="X27" i="3" s="1"/>
  <c r="S30" i="3"/>
  <c r="X19" i="3"/>
  <c r="Z16" i="3"/>
  <c r="AF16" i="3" s="1"/>
  <c r="S22" i="3"/>
  <c r="X22" i="3" s="1"/>
  <c r="S25" i="3"/>
  <c r="X25" i="3" s="1"/>
  <c r="Z19" i="3"/>
  <c r="AE19" i="3" s="1"/>
  <c r="AF19" i="3" s="1"/>
  <c r="S28" i="3"/>
  <c r="X28" i="3" s="1"/>
  <c r="S31" i="3"/>
  <c r="X31" i="3" s="1"/>
  <c r="Z22" i="3"/>
  <c r="AE22" i="3" s="1"/>
  <c r="AF22" i="3" s="1"/>
  <c r="S17" i="3"/>
  <c r="X17" i="3" s="1"/>
  <c r="Z25" i="3"/>
  <c r="AE25" i="3" s="1"/>
  <c r="AF25" i="3" s="1"/>
  <c r="Z28" i="3"/>
  <c r="AE28" i="3" s="1"/>
  <c r="AF28" i="3" s="1"/>
  <c r="Z31" i="3"/>
  <c r="AE31" i="3" s="1"/>
  <c r="AF31" i="3" s="1"/>
  <c r="S20" i="3"/>
  <c r="X20" i="3" s="1"/>
  <c r="Y30" i="3" l="1"/>
  <c r="Y17" i="3"/>
  <c r="Y28" i="3"/>
  <c r="AG28" i="3" s="1"/>
  <c r="Y27" i="3"/>
  <c r="Y21" i="3"/>
  <c r="Y22" i="3"/>
  <c r="AG22" i="3" s="1"/>
  <c r="Y18" i="3"/>
  <c r="Y29" i="3"/>
  <c r="AG29" i="3" s="1"/>
  <c r="Y26" i="3"/>
  <c r="Y23" i="3"/>
  <c r="Y19" i="3"/>
  <c r="AG21" i="3"/>
  <c r="AG31" i="3"/>
  <c r="AG25" i="3"/>
  <c r="AG23" i="3"/>
  <c r="AG26" i="3"/>
  <c r="AG19" i="3"/>
  <c r="AG20" i="3"/>
  <c r="AG27" i="3"/>
  <c r="AG17" i="3"/>
  <c r="AE18" i="3"/>
  <c r="AF18" i="3" s="1"/>
  <c r="AG18" i="3" s="1"/>
  <c r="Y16" i="3"/>
  <c r="AG16" i="3" s="1"/>
  <c r="X16" i="3"/>
  <c r="AG30" i="3"/>
  <c r="Y24" i="3"/>
  <c r="AG24" i="3" s="1"/>
  <c r="X24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FPO, V_1.03_Safire2 FP  (V_1.03_Safire2 FP )
ABS, V 1.00 MCR Abs 4 Channel (V 1.00 MCR Abs 4 Channel)
LUM, V_1.04_11/2011_LUMINESCENCE (Nov 02 2011/17.53.34)
INA, V_1.05_11/2011_S3LCE_ALPHA (Nov  3 2011/09.27.24)
INB, V_1.05_11/2011_S3LCE_ALPHA (Nov  3 2011/09.27.24)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</author>
  </authors>
  <commentList>
    <comment ref="E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FPO, V_1.03_Safire2 FP  (V_1.03_Safire2 FP )
ABS, V 1.00 MCR Abs 4 Channel (V 1.00 MCR Abs 4 Channel)
LUM, V_1.04_11/2011_LUMINESCENCE (Nov 02 2011/17.53.34)
INA, V_1.05_11/2011_S3LCE_ALPHA (Nov  3 2011/09.27.24)
INB, V_1.05_11/2011_S3LCE_ALPHA (Nov  3 2011/09.27.24)
TCAN, V_1.00_02/2008_S3FTCAN (Feb 21 2008/17.19.16)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<sst xmlns="http://schemas.openxmlformats.org/spreadsheetml/2006/main" count="163" uniqueCount="85">
  <si>
    <t>Application: Tecan i-control</t>
  </si>
  <si>
    <t>Tecan i-control , 1.10.4.0</t>
  </si>
  <si>
    <t>Device: infinite M1000Pro</t>
  </si>
  <si>
    <t>Serial number: 1407000083</t>
  </si>
  <si>
    <t>Firmware: V_1.05_11/2011_S3LCE_ALPHA (Nov  3 2011/09.27.24)</t>
  </si>
  <si>
    <t>MAI, V_1.05_11/2011_S3LCE_ALPHA (Nov  3 2011/09.27.24)</t>
  </si>
  <si>
    <t>Date:</t>
  </si>
  <si>
    <t>Time:</t>
  </si>
  <si>
    <t>1:08:37 PM</t>
  </si>
  <si>
    <t>System</t>
  </si>
  <si>
    <t>TECAN-HP</t>
  </si>
  <si>
    <t>User</t>
  </si>
  <si>
    <t>Tecan-HP\Tecan</t>
  </si>
  <si>
    <t>Plate</t>
  </si>
  <si>
    <t>Greiner 96 Flat Bottom Transparent Polystyrene Cat. No.: 655101/655161/655192 [GRE96ft.pdfx]</t>
  </si>
  <si>
    <t>Plate-ID (Stacker)</t>
  </si>
  <si>
    <t>Label: tag</t>
  </si>
  <si>
    <t>Mode</t>
  </si>
  <si>
    <t>Absorbance</t>
  </si>
  <si>
    <t>Wavelength</t>
  </si>
  <si>
    <t>nm</t>
  </si>
  <si>
    <t>Number of Flashes</t>
  </si>
  <si>
    <t>Settle Time</t>
  </si>
  <si>
    <t>ms</t>
  </si>
  <si>
    <t>Start Time:</t>
  </si>
  <si>
    <t>2/07/2025 1:08:37 PM</t>
  </si>
  <si>
    <t>Temperature: 25.9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</si>
  <si>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</si>
  <si>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</si>
  <si>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</si>
  <si>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</si>
  <si>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</si>
  <si>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</si>
  <si>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</si>
  <si>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</si>
  <si>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</si>
  <si>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</si>
  <si>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2/07/2025 1:08:52 PM</t>
  </si>
  <si>
    <t>Label: protein</t>
  </si>
  <si>
    <t>Temperature: 26.1 °C</t>
  </si>
  <si>
    <t>2/07/2025 1:09:06 PM</t>
  </si>
  <si>
    <t>1:09:31 PM</t>
  </si>
  <si>
    <t>2/07/2025 1:09:31 PM</t>
  </si>
  <si>
    <t>2/07/2025 1:09:44 PM</t>
  </si>
  <si>
    <t>Temperature: 26 °C</t>
  </si>
  <si>
    <t>2/07/2025 1:09:57 PM</t>
  </si>
  <si>
    <t>TAG</t>
  </si>
  <si>
    <t>CONC</t>
  </si>
  <si>
    <t xml:space="preserve">SLOPE </t>
  </si>
  <si>
    <t xml:space="preserve">Sample </t>
  </si>
  <si>
    <t>Blank</t>
  </si>
  <si>
    <t xml:space="preserve">P abs 1 </t>
  </si>
  <si>
    <t xml:space="preserve">P abs 2 </t>
  </si>
  <si>
    <t xml:space="preserve">Avg </t>
  </si>
  <si>
    <t xml:space="preserve">Normalised P </t>
  </si>
  <si>
    <t>Conc P</t>
  </si>
  <si>
    <t>Blank T</t>
  </si>
  <si>
    <t>T abs 1</t>
  </si>
  <si>
    <t xml:space="preserve">T abs 2 </t>
  </si>
  <si>
    <t>T abs 3</t>
  </si>
  <si>
    <t>Avg</t>
  </si>
  <si>
    <t>Normalised T</t>
  </si>
  <si>
    <t xml:space="preserve">Conc T </t>
  </si>
  <si>
    <t>T/P</t>
  </si>
  <si>
    <t>ABS</t>
  </si>
  <si>
    <t>Intercept</t>
  </si>
  <si>
    <t>Protein</t>
  </si>
  <si>
    <t>Conc</t>
  </si>
  <si>
    <t xml:space="preserve">INTERCEPT </t>
  </si>
  <si>
    <t xml:space="preserve"> </t>
  </si>
  <si>
    <t>B7.07A.1</t>
  </si>
  <si>
    <t>B7.07A.2</t>
  </si>
  <si>
    <t>B7.07B.3</t>
  </si>
  <si>
    <t>B7.07B.2</t>
  </si>
  <si>
    <t>B7.07C.3</t>
  </si>
  <si>
    <t>B7.07C.4</t>
  </si>
  <si>
    <t>B7.07D.4</t>
  </si>
  <si>
    <t>B7.07D.3</t>
  </si>
  <si>
    <t>B7.77A.2</t>
  </si>
  <si>
    <t>B7.77A.1</t>
  </si>
  <si>
    <t>B7.77B.3</t>
  </si>
  <si>
    <t>B7.77C.2</t>
  </si>
  <si>
    <t>B7.77C.3</t>
  </si>
  <si>
    <t>B7.77D.1</t>
  </si>
  <si>
    <t>B7.77D.4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</si>
</sst>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CFE2F3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13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  <xf numFmtId="0" fontId="4" fillId="10" borderId="1" xfId="0" applyFont="1" applyFill="1" applyBorder="1" applyAlignment="1">
      <alignment horizontal="right" vertical="center" wrapText="1"/>
    </xf>
    <xf numFmtId="0" fontId="5" fillId="0" borderId="2" xfId="0" applyFont="1" applyBorder="1" applyAlignment="1">
      <alignment horizontal="right" vertical="center" wrapText="1"/>
    </xf>
    <xf numFmtId="0" fontId="4" fillId="10" borderId="2" xfId="0" applyFont="1" applyFill="1" applyBorder="1" applyAlignment="1">
      <alignment horizontal="right" vertical="center" wrapText="1"/>
    </xf>
    <xf numFmtId="0" fontId="0" fillId="0" borderId="3" xfId="0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0" fontId="7" fillId="0" borderId="0" xfId="0" applyFont="1"/>
    <xf numFmtId="0" fontId="0" fillId="0" borderId="4" xfId="0" applyBorder="1" applyAlignment="1">
      <alignment horizontal="center" vertical="center"/>
    </xf>
    <xf numFmtId="0" fontId="5" fillId="0" borderId="5" xfId="0" applyFont="1" applyBorder="1" applyAlignment="1">
      <alignment horizontal="right" vertical="center" wrapText="1"/>
    </xf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60"/>
  <sheetViews>
    <sheetView tabSelected="1" topLeftCell="N8" zoomScale="82" workbookViewId="0">
      <selection activeCell="R16" sqref="R16:AG31"/>
    </sheetView>
  </sheetViews>
  <sheetFormatPr defaultRowHeight="14.5" x14ac:dyDescent="0.35"/>
  <sheetData>
    <row r="1" spans="1:49" x14ac:dyDescent="0.35">
      <c r="A1" t="s">
        <v>0</v>
      </c>
      <c r="E1" t="s">
        <v>1</v>
      </c>
    </row>
    <row r="2" spans="1:49" x14ac:dyDescent="0.35">
      <c r="A2" t="s">
        <v>2</v>
      </c>
      <c r="E2" t="s">
        <v>3</v>
      </c>
    </row>
    <row r="3" spans="1:49" x14ac:dyDescent="0.35">
      <c r="A3" t="s">
        <v>4</v>
      </c>
      <c r="E3" t="s">
        <v>5</v>
      </c>
    </row>
    <row r="5" spans="1:49" x14ac:dyDescent="0.35">
      <c r="A5" t="s">
        <v>6</v>
      </c>
      <c r="B5" s="1">
        <v>45695</v>
      </c>
    </row>
    <row r="6" spans="1:49" x14ac:dyDescent="0.35">
      <c r="A6" t="s">
        <v>7</v>
      </c>
      <c r="B6" s="2" t="s">
        <v>41</v>
      </c>
    </row>
    <row r="9" spans="1:49" x14ac:dyDescent="0.35">
      <c r="A9" t="s">
        <v>9</v>
      </c>
      <c r="E9" t="s">
        <v>10</v>
      </c>
      <c r="AE9" t="s">
        <v>69</v>
      </c>
    </row>
    <row r="10" spans="1:49" x14ac:dyDescent="0.35">
      <c r="A10" t="s">
        <v>11</v>
      </c>
      <c r="E10" t="s">
        <v>12</v>
      </c>
    </row>
    <row r="11" spans="1:49" x14ac:dyDescent="0.35">
      <c r="A11" t="s">
        <v>13</v>
      </c>
      <c r="E11" t="s">
        <v>14</v>
      </c>
    </row>
    <row r="12" spans="1:49" x14ac:dyDescent="0.35">
      <c r="A12" t="s">
        <v>15</v>
      </c>
    </row>
    <row r="13" spans="1:49" ht="15" thickBot="1" x14ac:dyDescent="0.4">
      <c r="AJ13" t="s">
        <v>46</v>
      </c>
      <c r="AV13" t="str">
        <f>"y = "
 &amp;TEXT( SLOPE(AK15:AT15, AK14:AT14), "0.0000") &amp; "x "
 &amp;IF( INTERCEPT(AK15:AT15, AK14:AT14)&gt;=0, "+ ","- ")
 &amp;TEXT( ABS( INTERCEPT(AK15:AT15, AK14:AT14) ), "0.0000")
 &amp;"   (R"&amp;_xlfn.UNICHAR(178)&amp;" = "
 &amp;TEXT( RSQ(AK15:AT15, AK14:AT14), "0.0000")
 &amp;")"</f>
        <v>y = 1.0143x + 0.0647   (R² = 0.9976)</v>
      </c>
    </row>
    <row r="14" spans="1:49" ht="15" thickBot="1" x14ac:dyDescent="0.4">
      <c r="AJ14" t="s">
        <v>47</v>
      </c>
      <c r="AK14" s="4">
        <v>0.78125</v>
      </c>
      <c r="AL14" s="5">
        <v>0.390625</v>
      </c>
      <c r="AM14" s="5">
        <v>0.1953125</v>
      </c>
      <c r="AN14" s="5">
        <v>9.765625E-2</v>
      </c>
      <c r="AO14" s="5">
        <v>4.8828125E-2</v>
      </c>
      <c r="AP14" s="5">
        <v>2.44140625E-2</v>
      </c>
      <c r="AQ14" s="5">
        <v>1.220703125E-2</v>
      </c>
      <c r="AR14" s="5">
        <v>6.103515625E-3</v>
      </c>
      <c r="AS14" s="5">
        <v>3.0517578130000002E-3</v>
      </c>
      <c r="AT14" s="6">
        <v>0</v>
      </c>
      <c r="AV14" t="s">
        <v>48</v>
      </c>
      <c r="AW14">
        <f>SLOPE(_xlfn.ANCHORARRAY(AK15),AK14:AT14)</f>
        <v>1.0143066203428133</v>
      </c>
    </row>
    <row r="15" spans="1:49" ht="15" thickBot="1" x14ac:dyDescent="0.4">
      <c r="A15" t="s">
        <v>16</v>
      </c>
      <c r="R15" t="s">
        <v>49</v>
      </c>
      <c r="S15" t="s">
        <v>50</v>
      </c>
      <c r="T15" t="s">
        <v>51</v>
      </c>
      <c r="U15" t="s">
        <v>52</v>
      </c>
      <c r="V15" t="s">
        <v>52</v>
      </c>
      <c r="W15" t="s">
        <v>53</v>
      </c>
      <c r="X15" t="s">
        <v>54</v>
      </c>
      <c r="Y15" t="s">
        <v>55</v>
      </c>
      <c r="Z15" t="s">
        <v>56</v>
      </c>
      <c r="AA15" t="s">
        <v>57</v>
      </c>
      <c r="AB15" t="s">
        <v>58</v>
      </c>
      <c r="AC15" t="s">
        <v>59</v>
      </c>
      <c r="AD15" t="s">
        <v>60</v>
      </c>
      <c r="AE15" t="s">
        <v>61</v>
      </c>
      <c r="AF15" t="s">
        <v>62</v>
      </c>
      <c r="AG15" t="s">
        <v>63</v>
      </c>
      <c r="AJ15" t="s">
        <v>64</v>
      </c>
      <c r="AK15" cm="1">
        <f t="array" ref="AK15:AT15">B31:K31</f>
        <v>0.87159997224807739</v>
      </c>
      <c r="AL15">
        <v>0.43380001187324524</v>
      </c>
      <c r="AM15">
        <v>0.2621999979019165</v>
      </c>
      <c r="AN15">
        <v>0.15889999270439148</v>
      </c>
      <c r="AO15">
        <v>0.10939999669790268</v>
      </c>
      <c r="AP15">
        <v>8.7600000202655792E-2</v>
      </c>
      <c r="AQ15">
        <v>7.4100002646446228E-2</v>
      </c>
      <c r="AR15">
        <v>8.9400000870227814E-2</v>
      </c>
      <c r="AS15">
        <v>7.1000002324581146E-2</v>
      </c>
      <c r="AT15">
        <v>7.0299997925758362E-2</v>
      </c>
      <c r="AV15" t="s">
        <v>65</v>
      </c>
      <c r="AW15">
        <f>INTERCEPT(_xlfn.ANCHORARRAY(AK15),AK14:AT14)</f>
        <v>6.4654129926195125E-2</v>
      </c>
    </row>
    <row r="16" spans="1:49" x14ac:dyDescent="0.35">
      <c r="A16" t="s">
        <v>17</v>
      </c>
      <c r="E16" t="s">
        <v>18</v>
      </c>
      <c r="R16" s="7" t="s">
        <v>70</v>
      </c>
      <c r="S16" s="8" cm="1">
        <f t="array" ref="S16:V16">B49:E49</f>
        <v>4.9699999392032623E-2</v>
      </c>
      <c r="T16" s="9">
        <v>0.10279999673366547</v>
      </c>
      <c r="U16" s="10">
        <v>0.10209999978542328</v>
      </c>
      <c r="V16" s="10">
        <v>0.11670000106096268</v>
      </c>
      <c r="W16" s="10">
        <f>AVERAGE(T16:V16)</f>
        <v>0.10719999919335048</v>
      </c>
      <c r="X16" s="10">
        <f>W16-S16</f>
        <v>5.7499999801317855E-2</v>
      </c>
      <c r="Y16" s="8">
        <f t="shared" ref="Y16:Y31" si="0">(W16-$AV$20)/$AV$19</f>
        <v>0.20511654934582499</v>
      </c>
      <c r="Z16" s="9" cm="1">
        <f t="array" ref="Z16:AC16">B24:E24</f>
        <v>4.0800001472234726E-2</v>
      </c>
      <c r="AA16" s="10">
        <v>0.14409999549388885</v>
      </c>
      <c r="AB16" s="10">
        <v>0.14620000123977661</v>
      </c>
      <c r="AC16" s="10">
        <v>0.14679999649524689</v>
      </c>
      <c r="AD16" s="10">
        <f>AVERAGE(AA16:AC16)</f>
        <v>0.14569999774297079</v>
      </c>
      <c r="AE16" s="10">
        <f>AD16*4-Z16</f>
        <v>0.54199998949964845</v>
      </c>
      <c r="AF16" s="10">
        <f>(AE16-$AW$15)/$AW$14</f>
        <v>0.47061297836360466</v>
      </c>
      <c r="AG16" s="10">
        <f t="shared" ref="AG16:AG31" si="1">AF16/Y16</f>
        <v>2.2943686399977148</v>
      </c>
      <c r="AH16">
        <v>1</v>
      </c>
    </row>
    <row r="17" spans="1:48" x14ac:dyDescent="0.35">
      <c r="A17" t="s">
        <v>19</v>
      </c>
      <c r="E17">
        <v>540</v>
      </c>
      <c r="F17" t="s">
        <v>20</v>
      </c>
      <c r="R17" s="11" t="s">
        <v>71</v>
      </c>
      <c r="S17" s="8" cm="1">
        <f t="array" ref="S17:V17">F49:I49</f>
        <v>4.2199999094009399E-2</v>
      </c>
      <c r="T17" s="9">
        <v>0.1080000028014183</v>
      </c>
      <c r="U17" s="10">
        <v>0.10520000010728836</v>
      </c>
      <c r="V17" s="10">
        <v>0.10369999706745148</v>
      </c>
      <c r="W17" s="10">
        <f t="shared" ref="W17:W31" si="2">AVERAGE(T17:V17)</f>
        <v>0.10563333332538605</v>
      </c>
      <c r="X17" s="10">
        <f t="shared" ref="X17:X27" si="3">W17-S17</f>
        <v>6.3433334231376648E-2</v>
      </c>
      <c r="Y17" s="8">
        <f t="shared" si="0"/>
        <v>0.19564404964400203</v>
      </c>
      <c r="Z17" s="9" cm="1">
        <f t="array" ref="Z17:AC17">F24:I24</f>
        <v>3.8699999451637268E-2</v>
      </c>
      <c r="AA17" s="10">
        <v>6.2600001692771912E-2</v>
      </c>
      <c r="AB17" s="10">
        <v>6.6200003027915955E-2</v>
      </c>
      <c r="AC17" s="10">
        <v>6.7299999296665192E-2</v>
      </c>
      <c r="AD17" s="10">
        <f t="shared" ref="AD17:AD31" si="4">AVERAGE(AA17:AC17)</f>
        <v>6.5366668005784348E-2</v>
      </c>
      <c r="AE17" s="10">
        <f t="shared" ref="AE17:AE31" si="5">AD17*4-Z17</f>
        <v>0.22276667257150012</v>
      </c>
      <c r="AF17" s="10">
        <f t="shared" ref="AF17:AF31" si="6">(AE17-$AW$15)/$AW$14</f>
        <v>0.15588239243855714</v>
      </c>
      <c r="AG17" s="10">
        <f t="shared" si="1"/>
        <v>0.79676531293542519</v>
      </c>
      <c r="AH17">
        <v>2</v>
      </c>
      <c r="AJ17" t="s">
        <v>66</v>
      </c>
    </row>
    <row r="18" spans="1:48" ht="15" thickBot="1" x14ac:dyDescent="0.4">
      <c r="A18" t="s">
        <v>21</v>
      </c>
      <c r="E18">
        <v>30</v>
      </c>
      <c r="R18" s="11" t="s">
        <v>72</v>
      </c>
      <c r="S18" s="8" cm="1">
        <f t="array" ref="S18:V18">J49:M49</f>
        <v>3.8300000131130219E-2</v>
      </c>
      <c r="T18" s="9">
        <v>4.2599998414516449E-2</v>
      </c>
      <c r="U18" s="10">
        <v>4.1900001466274261E-2</v>
      </c>
      <c r="V18" s="10">
        <v>4.1999999433755875E-2</v>
      </c>
      <c r="W18" s="10">
        <f t="shared" si="2"/>
        <v>4.2166666438182197E-2</v>
      </c>
      <c r="X18" s="10">
        <f t="shared" si="3"/>
        <v>3.8666663070519788E-3</v>
      </c>
      <c r="Y18" s="8">
        <f t="shared" si="0"/>
        <v>-0.18809315651972094</v>
      </c>
      <c r="Z18" s="9" cm="1">
        <f t="array" ref="Z18:AC18">J24:M24</f>
        <v>4.0199998766183853E-2</v>
      </c>
      <c r="AA18" s="10">
        <v>4.2300000786781311E-2</v>
      </c>
      <c r="AB18" s="10">
        <v>4.179999977350235E-2</v>
      </c>
      <c r="AC18" s="10">
        <v>4.2100001126527786E-2</v>
      </c>
      <c r="AD18" s="10">
        <f t="shared" si="4"/>
        <v>4.2066667228937149E-2</v>
      </c>
      <c r="AE18" s="10">
        <f t="shared" si="5"/>
        <v>0.12806667014956474</v>
      </c>
      <c r="AF18" s="10">
        <f t="shared" si="6"/>
        <v>6.2518117255251249E-2</v>
      </c>
      <c r="AG18" s="10">
        <f t="shared" si="1"/>
        <v>-0.33237847889854744</v>
      </c>
      <c r="AH18">
        <v>3</v>
      </c>
      <c r="AJ18" t="s">
        <v>67</v>
      </c>
      <c r="AK18" s="5">
        <v>2</v>
      </c>
      <c r="AL18" s="5">
        <v>1</v>
      </c>
      <c r="AM18" s="5">
        <v>0.5</v>
      </c>
      <c r="AN18" s="5">
        <v>0.25</v>
      </c>
      <c r="AO18" s="5">
        <v>0.125</v>
      </c>
      <c r="AP18" s="5">
        <v>6.25E-2</v>
      </c>
      <c r="AQ18" s="5">
        <v>3.125E-2</v>
      </c>
      <c r="AR18" s="12">
        <v>0</v>
      </c>
      <c r="AU18" t="str">
        <f>"y = "
 &amp;TEXT( SLOPE( AK19:AR19, AK18:AR18 ), "0.0000") &amp; "x "
 &amp;IF( INTERCEPT( AK19:AR19, AK18:AR18 ) &gt;= 0, "+ ", "- ")
 &amp;TEXT( ABS( INTERCEPT( AK19:AR19, AK18:AR18 ) ), "0.0000")
 &amp;"   (R"&amp;_xlfn.UNICHAR(178)&amp;" = "
 &amp;TEXT( RSQ( AK19:AR19, AK18:AR18 ), "0.0000")
 &amp;")"</f>
        <v>y = 0.1654x + 0.0733   (R² = 0.9884)</v>
      </c>
    </row>
    <row r="19" spans="1:48" x14ac:dyDescent="0.35">
      <c r="A19" t="s">
        <v>22</v>
      </c>
      <c r="E19">
        <v>0</v>
      </c>
      <c r="F19" t="s">
        <v>23</v>
      </c>
      <c r="R19" s="11" t="s">
        <v>73</v>
      </c>
      <c r="S19" s="8" cm="1">
        <f t="array" ref="S19:V19">B50:E50</f>
        <v>4.6999998390674591E-2</v>
      </c>
      <c r="T19" s="9">
        <v>0.10419999808073044</v>
      </c>
      <c r="U19" s="10">
        <v>0.10409999638795853</v>
      </c>
      <c r="V19" s="10">
        <v>0.10530000180006027</v>
      </c>
      <c r="W19" s="10">
        <f t="shared" si="2"/>
        <v>0.10453333208958308</v>
      </c>
      <c r="X19" s="10">
        <f t="shared" si="3"/>
        <v>5.7533333698908493E-2</v>
      </c>
      <c r="Y19" s="8">
        <f t="shared" si="0"/>
        <v>0.18899313473533241</v>
      </c>
      <c r="Z19" s="9" cm="1">
        <f t="array" ref="Z19:AC19">B25:E25</f>
        <v>3.970000147819519E-2</v>
      </c>
      <c r="AA19" s="8">
        <v>9.9799998104572296E-2</v>
      </c>
      <c r="AB19" s="10">
        <v>9.6799999475479126E-2</v>
      </c>
      <c r="AC19" s="10">
        <v>9.8399996757507324E-2</v>
      </c>
      <c r="AD19" s="10">
        <f t="shared" si="4"/>
        <v>9.833333144585292E-2</v>
      </c>
      <c r="AE19" s="10">
        <f t="shared" si="5"/>
        <v>0.35363332430521649</v>
      </c>
      <c r="AF19" s="10">
        <f t="shared" si="6"/>
        <v>0.28490319256848856</v>
      </c>
      <c r="AG19" s="10">
        <f t="shared" si="1"/>
        <v>1.5074790572021011</v>
      </c>
      <c r="AH19">
        <v>4</v>
      </c>
      <c r="AJ19" t="s">
        <v>64</v>
      </c>
      <c r="AK19" cm="1">
        <f t="array" ref="AK19:AR19">B56:I56</f>
        <v>0.39030000567436218</v>
      </c>
      <c r="AL19">
        <v>0.25799998641014099</v>
      </c>
      <c r="AM19">
        <v>0.16990000009536743</v>
      </c>
      <c r="AN19">
        <v>0.12280000001192093</v>
      </c>
      <c r="AO19">
        <v>9.1700002551078796E-2</v>
      </c>
      <c r="AP19">
        <v>7.8599996864795685E-2</v>
      </c>
      <c r="AQ19">
        <v>7.1000002324581146E-2</v>
      </c>
      <c r="AR19">
        <v>6.0300000011920929E-2</v>
      </c>
      <c r="AU19" t="s">
        <v>48</v>
      </c>
      <c r="AV19">
        <f>SLOPE(AK19:AR19,AK18:AR18)</f>
        <v>0.1653909651391102</v>
      </c>
    </row>
    <row r="20" spans="1:48" x14ac:dyDescent="0.35">
      <c r="A20" t="s">
        <v>24</v>
      </c>
      <c r="B20" s="2" t="s">
        <v>42</v>
      </c>
      <c r="R20" s="11" t="s">
        <v>74</v>
      </c>
      <c r="S20" s="8" cm="1">
        <f t="array" ref="S20:V20">F50:I50</f>
        <v>5.2000001072883606E-2</v>
      </c>
      <c r="T20" s="10">
        <v>9.6100002527236938E-2</v>
      </c>
      <c r="U20" s="10">
        <v>9.830000251531601E-2</v>
      </c>
      <c r="V20" s="10">
        <v>9.2000000178813934E-2</v>
      </c>
      <c r="W20" s="10">
        <f t="shared" si="2"/>
        <v>9.5466668407122299E-2</v>
      </c>
      <c r="X20" s="10">
        <f t="shared" si="3"/>
        <v>4.3466667334238693E-2</v>
      </c>
      <c r="Y20" s="8">
        <f t="shared" si="0"/>
        <v>0.1341735520886333</v>
      </c>
      <c r="Z20" s="10" cm="1">
        <f t="array" ref="Z20:AC20">F25:I25</f>
        <v>4.3600000441074371E-2</v>
      </c>
      <c r="AA20" s="10">
        <v>0.14100000262260437</v>
      </c>
      <c r="AB20" s="10">
        <v>0.14959999918937683</v>
      </c>
      <c r="AC20" s="10">
        <v>0.15520000457763672</v>
      </c>
      <c r="AD20" s="10">
        <f t="shared" si="4"/>
        <v>0.14860000212987265</v>
      </c>
      <c r="AE20" s="10">
        <f t="shared" si="5"/>
        <v>0.55080000807841623</v>
      </c>
      <c r="AF20" s="10">
        <f t="shared" si="6"/>
        <v>0.47928887419458477</v>
      </c>
      <c r="AG20" s="10">
        <f t="shared" si="1"/>
        <v>3.5721561122416494</v>
      </c>
      <c r="AH20">
        <v>5</v>
      </c>
      <c r="AU20" t="s">
        <v>68</v>
      </c>
      <c r="AV20">
        <f>INTERCEPT(AK19:AR19,AK18:AR18)</f>
        <v>7.3275575131040563E-2</v>
      </c>
    </row>
    <row r="21" spans="1:48" x14ac:dyDescent="0.35">
      <c r="R21" s="11" t="s">
        <v>75</v>
      </c>
      <c r="S21" s="8" cm="1">
        <f t="array" ref="S21:V21">J50:M50</f>
        <v>4.1200000792741776E-2</v>
      </c>
      <c r="T21" s="10">
        <v>4.3699998408555984E-2</v>
      </c>
      <c r="U21" s="10">
        <v>4.3800000101327896E-2</v>
      </c>
      <c r="V21" s="10">
        <v>4.3200001120567322E-2</v>
      </c>
      <c r="W21" s="10">
        <f t="shared" si="2"/>
        <v>4.3566666543483734E-2</v>
      </c>
      <c r="X21" s="10">
        <f t="shared" si="3"/>
        <v>2.3666657507419586E-3</v>
      </c>
      <c r="Y21" s="8">
        <f t="shared" si="0"/>
        <v>-0.17962836460001724</v>
      </c>
      <c r="Z21" s="10" cm="1">
        <f t="array" ref="Z21:AC21">J25:M25</f>
        <v>3.9400000125169754E-2</v>
      </c>
      <c r="AA21" s="10">
        <v>4.2800001800060272E-2</v>
      </c>
      <c r="AB21" s="10">
        <v>4.2399998754262924E-2</v>
      </c>
      <c r="AC21" s="10">
        <v>4.2300000786781311E-2</v>
      </c>
      <c r="AD21" s="10">
        <f t="shared" si="4"/>
        <v>4.2500000447034836E-2</v>
      </c>
      <c r="AE21" s="10">
        <f t="shared" si="5"/>
        <v>0.13060000166296959</v>
      </c>
      <c r="AF21" s="10">
        <f t="shared" si="6"/>
        <v>6.501571656358332E-2</v>
      </c>
      <c r="AG21" s="10">
        <f t="shared" si="1"/>
        <v>-0.36194571335298503</v>
      </c>
      <c r="AH21">
        <v>6</v>
      </c>
    </row>
    <row r="22" spans="1:48" x14ac:dyDescent="0.35">
      <c r="B22" t="s">
        <v>39</v>
      </c>
      <c r="R22" s="11" t="s">
        <v>76</v>
      </c>
      <c r="S22" s="8" cm="1">
        <f t="array" ref="S22:V22">B51:E51</f>
        <v>5.4999999701976776E-2</v>
      </c>
      <c r="T22" s="10">
        <v>0.10189999639987946</v>
      </c>
      <c r="U22" s="10">
        <v>9.6500001847743988E-2</v>
      </c>
      <c r="V22" s="10">
        <v>0.1005999967455864</v>
      </c>
      <c r="W22" s="10">
        <f t="shared" si="2"/>
        <v>9.9666664997736618E-2</v>
      </c>
      <c r="X22" s="10">
        <f t="shared" si="3"/>
        <v>4.4666665295759841E-2</v>
      </c>
      <c r="Y22" s="8">
        <f>(X22-$AV$20)/$AV$19</f>
        <v>-0.17297746470744513</v>
      </c>
      <c r="Z22" s="10" cm="1">
        <f t="array" ref="Z22:AC22">B26:E26</f>
        <v>4.5600000768899918E-2</v>
      </c>
      <c r="AA22" s="10">
        <v>0.14509999752044678</v>
      </c>
      <c r="AB22" s="10">
        <v>0.1518000066280365</v>
      </c>
      <c r="AC22" s="10">
        <v>0.15530000627040863</v>
      </c>
      <c r="AD22" s="10">
        <f t="shared" si="4"/>
        <v>0.1507333368062973</v>
      </c>
      <c r="AE22" s="10">
        <f t="shared" si="5"/>
        <v>0.55733334645628929</v>
      </c>
      <c r="AF22" s="10">
        <f>(AE22-$AW$15)/$AW$14</f>
        <v>0.48573006095886417</v>
      </c>
      <c r="AG22" s="10">
        <f t="shared" si="1"/>
        <v>-2.8080539958217914</v>
      </c>
      <c r="AH22">
        <v>7</v>
      </c>
    </row>
    <row r="23" spans="1:48" x14ac:dyDescent="0.3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  <c r="R23" s="11" t="s">
        <v>77</v>
      </c>
      <c r="S23" s="8" cm="1">
        <f t="array" ref="S23:V23">F51:I51</f>
        <v>4.1700001806020737E-2</v>
      </c>
      <c r="T23" s="10">
        <v>4.2399998754262924E-2</v>
      </c>
      <c r="U23" s="10">
        <v>4.2500000447034836E-2</v>
      </c>
      <c r="V23" s="10">
        <v>4.1999999433755875E-2</v>
      </c>
      <c r="W23" s="10">
        <f t="shared" si="2"/>
        <v>4.2299999545017876E-2</v>
      </c>
      <c r="X23" s="10">
        <f t="shared" si="3"/>
        <v>5.9999773899713921E-4</v>
      </c>
      <c r="Y23" s="8">
        <f t="shared" ref="Y23:Y31" si="7">(W23-$AV$20)/$AV$19</f>
        <v>-0.18728698729080612</v>
      </c>
      <c r="Z23" s="10" cm="1">
        <f t="array" ref="Z23:AC23">F26:I26</f>
        <v>4.5099999755620956E-2</v>
      </c>
      <c r="AA23" s="10">
        <v>4.4100001454353333E-2</v>
      </c>
      <c r="AB23" s="10">
        <v>4.4300001114606857E-2</v>
      </c>
      <c r="AC23" s="10">
        <v>4.3999999761581421E-2</v>
      </c>
      <c r="AD23" s="10">
        <f t="shared" si="4"/>
        <v>4.4133334110180535E-2</v>
      </c>
      <c r="AE23" s="10">
        <f t="shared" si="5"/>
        <v>0.13143333668510118</v>
      </c>
      <c r="AF23" s="10">
        <f t="shared" ref="AF23:AF31" si="8">(AE23-$AW$15)/$AW$14</f>
        <v>6.583729753862412E-2</v>
      </c>
      <c r="AG23" s="10">
        <f t="shared" si="1"/>
        <v>-0.35153161728420873</v>
      </c>
      <c r="AH23">
        <v>8</v>
      </c>
    </row>
    <row r="24" spans="1:48" x14ac:dyDescent="0.35">
      <c r="A24" s="3" t="s">
        <v>28</v>
      </c>
      <c r="B24">
        <v>4.0800001472234726E-2</v>
      </c>
      <c r="C24">
        <v>0.14409999549388885</v>
      </c>
      <c r="D24">
        <v>0.14620000123977661</v>
      </c>
      <c r="E24">
        <v>0.14679999649524689</v>
      </c>
      <c r="F24">
        <v>3.8699999451637268E-2</v>
      </c>
      <c r="G24">
        <v>6.2600001692771912E-2</v>
      </c>
      <c r="H24">
        <v>6.6200003027915955E-2</v>
      </c>
      <c r="I24">
        <v>6.7299999296665192E-2</v>
      </c>
      <c r="J24">
        <v>4.0199998766183853E-2</v>
      </c>
      <c r="K24">
        <v>4.2300000786781311E-2</v>
      </c>
      <c r="L24">
        <v>4.179999977350235E-2</v>
      </c>
      <c r="M24">
        <v>4.2100001126527786E-2</v>
      </c>
      <c r="R24" s="11" t="s">
        <v>78</v>
      </c>
      <c r="S24" s="8" cm="1">
        <f t="array" ref="S24:V24">B52:E52</f>
        <v>5.000000074505806E-2</v>
      </c>
      <c r="T24" s="10">
        <v>0.10440000146627426</v>
      </c>
      <c r="U24" s="10">
        <v>0.10090000182390213</v>
      </c>
      <c r="V24" s="10">
        <v>0.10649999976158142</v>
      </c>
      <c r="W24" s="10">
        <f t="shared" si="2"/>
        <v>0.10393333435058594</v>
      </c>
      <c r="X24" s="10">
        <f t="shared" si="3"/>
        <v>5.3933333605527878E-2</v>
      </c>
      <c r="Y24" s="8">
        <f t="shared" si="7"/>
        <v>0.18536538071326422</v>
      </c>
      <c r="Z24" s="10" cm="1">
        <f t="array" ref="Z24:AC24">B27:E27</f>
        <v>4.3800000101327896E-2</v>
      </c>
      <c r="AA24" s="10">
        <v>0.1624000072479248</v>
      </c>
      <c r="AB24" s="10">
        <v>0.16259999573230743</v>
      </c>
      <c r="AC24" s="10">
        <v>0.17550000548362732</v>
      </c>
      <c r="AD24" s="10">
        <f t="shared" si="4"/>
        <v>0.16683333615461984</v>
      </c>
      <c r="AE24" s="10">
        <f t="shared" si="5"/>
        <v>0.62353334451715148</v>
      </c>
      <c r="AF24" s="10">
        <f t="shared" si="8"/>
        <v>0.55099631943846283</v>
      </c>
      <c r="AG24" s="10">
        <f t="shared" si="1"/>
        <v>2.9724877283897007</v>
      </c>
      <c r="AH24">
        <v>9</v>
      </c>
    </row>
    <row r="25" spans="1:48" x14ac:dyDescent="0.35">
      <c r="A25" s="3" t="s">
        <v>29</v>
      </c>
      <c r="B25">
        <v>3.970000147819519E-2</v>
      </c>
      <c r="C25">
        <v>9.9799998104572296E-2</v>
      </c>
      <c r="D25">
        <v>9.6799999475479126E-2</v>
      </c>
      <c r="E25">
        <v>9.8399996757507324E-2</v>
      </c>
      <c r="F25">
        <v>4.3600000441074371E-2</v>
      </c>
      <c r="G25">
        <v>0.14100000262260437</v>
      </c>
      <c r="H25">
        <v>0.14959999918937683</v>
      </c>
      <c r="I25">
        <v>0.15520000457763672</v>
      </c>
      <c r="J25">
        <v>3.9400000125169754E-2</v>
      </c>
      <c r="K25">
        <v>4.2800001800060272E-2</v>
      </c>
      <c r="L25">
        <v>4.2399998754262924E-2</v>
      </c>
      <c r="M25">
        <v>4.2300000786781311E-2</v>
      </c>
      <c r="R25" s="11" t="s">
        <v>79</v>
      </c>
      <c r="S25" s="8" cm="1">
        <f t="array" ref="S25:V25">F52:I52</f>
        <v>5.6899998337030411E-2</v>
      </c>
      <c r="T25" s="10">
        <v>0.11050000041723251</v>
      </c>
      <c r="U25" s="10">
        <v>0.11159999668598175</v>
      </c>
      <c r="V25" s="10">
        <v>0.1031000018119812</v>
      </c>
      <c r="W25" s="10">
        <f t="shared" si="2"/>
        <v>0.10839999963839848</v>
      </c>
      <c r="X25" s="10">
        <f t="shared" si="3"/>
        <v>5.1500001301368073E-2</v>
      </c>
      <c r="Y25" s="8">
        <f t="shared" si="7"/>
        <v>0.21237208742215632</v>
      </c>
      <c r="Z25" s="10" cm="1">
        <f t="array" ref="Z25:AC25">F27:I27</f>
        <v>4.3299999088048935E-2</v>
      </c>
      <c r="AA25" s="10">
        <v>0.1476999968290329</v>
      </c>
      <c r="AB25" s="10">
        <v>0.15279999375343323</v>
      </c>
      <c r="AC25" s="10">
        <v>0.14259999990463257</v>
      </c>
      <c r="AD25" s="10">
        <f t="shared" si="4"/>
        <v>0.1476999968290329</v>
      </c>
      <c r="AE25" s="10">
        <f t="shared" si="5"/>
        <v>0.54749998822808266</v>
      </c>
      <c r="AF25" s="10">
        <f t="shared" si="8"/>
        <v>0.47603540055638827</v>
      </c>
      <c r="AG25" s="10">
        <f t="shared" si="1"/>
        <v>2.2415158523639604</v>
      </c>
      <c r="AH25">
        <v>10</v>
      </c>
    </row>
    <row r="26" spans="1:48" x14ac:dyDescent="0.35">
      <c r="A26" s="3" t="s">
        <v>30</v>
      </c>
      <c r="B26">
        <v>4.5600000768899918E-2</v>
      </c>
      <c r="C26">
        <v>0.14509999752044678</v>
      </c>
      <c r="D26">
        <v>0.1518000066280365</v>
      </c>
      <c r="E26">
        <v>0.15530000627040863</v>
      </c>
      <c r="F26">
        <v>4.5099999755620956E-2</v>
      </c>
      <c r="G26">
        <v>4.4100001454353333E-2</v>
      </c>
      <c r="H26">
        <v>4.4300001114606857E-2</v>
      </c>
      <c r="I26">
        <v>4.3999999761581421E-2</v>
      </c>
      <c r="J26">
        <v>4.3800000101327896E-2</v>
      </c>
      <c r="K26">
        <v>4.3299999088048935E-2</v>
      </c>
      <c r="L26">
        <v>4.4199999421834946E-2</v>
      </c>
      <c r="M26">
        <v>4.3600000441074371E-2</v>
      </c>
      <c r="R26" s="11" t="s">
        <v>80</v>
      </c>
      <c r="S26" s="8" cm="1">
        <f t="array" ref="S26:V26">J52:M52</f>
        <v>5.2000001072883606E-2</v>
      </c>
      <c r="T26" s="10">
        <v>0.11819999665021896</v>
      </c>
      <c r="U26" s="10">
        <v>0.11500000208616257</v>
      </c>
      <c r="V26" s="10">
        <v>0.11309999972581863</v>
      </c>
      <c r="W26" s="10">
        <f t="shared" si="2"/>
        <v>0.11543333282073338</v>
      </c>
      <c r="X26" s="10">
        <f t="shared" si="3"/>
        <v>6.3433331747849778E-2</v>
      </c>
      <c r="Y26" s="8">
        <f t="shared" si="7"/>
        <v>0.25489758557387926</v>
      </c>
      <c r="Z26" s="10" cm="1">
        <f t="array" ref="Z26:AC26">J27:M27</f>
        <v>4.3600000441074371E-2</v>
      </c>
      <c r="AA26" s="10">
        <v>0.13549999892711639</v>
      </c>
      <c r="AB26" s="10">
        <v>0.12630000710487366</v>
      </c>
      <c r="AC26" s="10">
        <v>0.12380000203847885</v>
      </c>
      <c r="AD26" s="10">
        <f t="shared" si="4"/>
        <v>0.12853333602348962</v>
      </c>
      <c r="AE26" s="10">
        <f t="shared" si="5"/>
        <v>0.47053334365288413</v>
      </c>
      <c r="AF26" s="10">
        <f t="shared" si="8"/>
        <v>0.40015435725886395</v>
      </c>
      <c r="AG26" s="10">
        <f t="shared" si="1"/>
        <v>1.5698632702147883</v>
      </c>
      <c r="AH26">
        <v>11</v>
      </c>
    </row>
    <row r="27" spans="1:48" x14ac:dyDescent="0.35">
      <c r="A27" s="3" t="s">
        <v>31</v>
      </c>
      <c r="B27">
        <v>4.3800000101327896E-2</v>
      </c>
      <c r="C27">
        <v>0.1624000072479248</v>
      </c>
      <c r="D27">
        <v>0.16259999573230743</v>
      </c>
      <c r="E27">
        <v>0.17550000548362732</v>
      </c>
      <c r="F27">
        <v>4.3299999088048935E-2</v>
      </c>
      <c r="G27">
        <v>0.1476999968290329</v>
      </c>
      <c r="H27">
        <v>0.15279999375343323</v>
      </c>
      <c r="I27">
        <v>0.14259999990463257</v>
      </c>
      <c r="J27">
        <v>4.3600000441074371E-2</v>
      </c>
      <c r="K27">
        <v>0.13549999892711639</v>
      </c>
      <c r="L27">
        <v>0.12630000710487366</v>
      </c>
      <c r="M27">
        <v>0.12380000203847885</v>
      </c>
      <c r="R27" s="11" t="s">
        <v>80</v>
      </c>
      <c r="S27" s="8" cm="1">
        <f t="array" ref="S27:V27">B53:E53</f>
        <v>4.2899999767541885E-2</v>
      </c>
      <c r="T27" s="10">
        <v>8.829999715089798E-2</v>
      </c>
      <c r="U27" s="10">
        <v>9.3500003218650818E-2</v>
      </c>
      <c r="V27" s="10">
        <v>9.3000002205371857E-2</v>
      </c>
      <c r="W27" s="10">
        <f t="shared" si="2"/>
        <v>9.1600000858306885E-2</v>
      </c>
      <c r="X27" s="10">
        <f t="shared" si="3"/>
        <v>4.8700001090764999E-2</v>
      </c>
      <c r="Y27" s="8">
        <f t="shared" si="7"/>
        <v>0.1107945994018093</v>
      </c>
      <c r="Z27" s="10" cm="1">
        <f t="array" ref="Z27:AC27">B28:E28</f>
        <v>4.0600001811981201E-2</v>
      </c>
      <c r="AA27" s="10">
        <v>0.12770000100135803</v>
      </c>
      <c r="AB27" s="10">
        <v>0.12649999558925629</v>
      </c>
      <c r="AC27" s="10">
        <v>0.13289999961853027</v>
      </c>
      <c r="AD27" s="10">
        <f t="shared" si="4"/>
        <v>0.12903333206971487</v>
      </c>
      <c r="AE27" s="10">
        <f t="shared" si="5"/>
        <v>0.47553332646687829</v>
      </c>
      <c r="AF27" s="10">
        <f t="shared" si="8"/>
        <v>0.40508381617564032</v>
      </c>
      <c r="AG27" s="10">
        <f t="shared" si="1"/>
        <v>3.6561693292157451</v>
      </c>
      <c r="AH27">
        <v>12</v>
      </c>
    </row>
    <row r="28" spans="1:48" x14ac:dyDescent="0.35">
      <c r="A28" s="3" t="s">
        <v>32</v>
      </c>
      <c r="B28">
        <v>4.0600001811981201E-2</v>
      </c>
      <c r="C28">
        <v>0.12770000100135803</v>
      </c>
      <c r="D28">
        <v>0.12649999558925629</v>
      </c>
      <c r="E28">
        <v>0.13289999961853027</v>
      </c>
      <c r="F28">
        <v>3.9900001138448715E-2</v>
      </c>
      <c r="G28">
        <v>5.5300001055002213E-2</v>
      </c>
      <c r="H28">
        <v>5.7000000029802322E-2</v>
      </c>
      <c r="I28">
        <v>5.8299999684095383E-2</v>
      </c>
      <c r="J28">
        <v>4.3800000101327896E-2</v>
      </c>
      <c r="K28">
        <v>0.19550000131130219</v>
      </c>
      <c r="L28">
        <v>0.20419999957084656</v>
      </c>
      <c r="M28">
        <v>0.19509999454021454</v>
      </c>
      <c r="R28" s="11" t="s">
        <v>81</v>
      </c>
      <c r="S28" s="10" cm="1">
        <f t="array" ref="S28:V28">F53:I53</f>
        <v>3.840000182390213E-2</v>
      </c>
      <c r="T28" s="10">
        <v>5.2099999040365219E-2</v>
      </c>
      <c r="U28" s="10">
        <v>5.1899999380111694E-2</v>
      </c>
      <c r="V28" s="10">
        <v>5.2700001746416092E-2</v>
      </c>
      <c r="W28" s="10">
        <f t="shared" si="2"/>
        <v>5.2233333388964333E-2</v>
      </c>
      <c r="X28" s="10">
        <f>W28-S28</f>
        <v>1.3833331565062203E-2</v>
      </c>
      <c r="Y28" s="8">
        <f t="shared" si="7"/>
        <v>-0.12722727462396521</v>
      </c>
      <c r="Z28" s="10" cm="1">
        <f t="array" ref="Z28:AC28">F28:I28</f>
        <v>3.9900001138448715E-2</v>
      </c>
      <c r="AA28" s="10">
        <v>5.5300001055002213E-2</v>
      </c>
      <c r="AB28" s="10">
        <v>5.7000000029802322E-2</v>
      </c>
      <c r="AC28" s="10">
        <v>5.8299999684095383E-2</v>
      </c>
      <c r="AD28" s="10">
        <f t="shared" si="4"/>
        <v>5.6866666922966637E-2</v>
      </c>
      <c r="AE28" s="10">
        <f t="shared" si="5"/>
        <v>0.18756666655341783</v>
      </c>
      <c r="AF28" s="10">
        <f t="shared" si="8"/>
        <v>0.12117887644830809</v>
      </c>
      <c r="AG28" s="10">
        <f t="shared" si="1"/>
        <v>-0.95245989357601302</v>
      </c>
      <c r="AH28">
        <v>13</v>
      </c>
    </row>
    <row r="29" spans="1:48" x14ac:dyDescent="0.35">
      <c r="A29" s="3" t="s">
        <v>33</v>
      </c>
      <c r="B29">
        <v>4.2700000107288361E-2</v>
      </c>
      <c r="C29">
        <v>0.14059999585151672</v>
      </c>
      <c r="D29">
        <v>0.13420000672340393</v>
      </c>
      <c r="E29">
        <v>0.13920000195503235</v>
      </c>
      <c r="F29">
        <v>4.3600000441074371E-2</v>
      </c>
      <c r="G29">
        <v>0.1843000054359436</v>
      </c>
      <c r="H29">
        <v>0.18009999394416809</v>
      </c>
      <c r="I29">
        <v>0.18070000410079956</v>
      </c>
      <c r="J29">
        <v>3.9999999105930328E-2</v>
      </c>
      <c r="K29">
        <v>4.2800001800060272E-2</v>
      </c>
      <c r="L29">
        <v>4.2199999094009399E-2</v>
      </c>
      <c r="M29">
        <v>4.2700000107288361E-2</v>
      </c>
      <c r="R29" s="11" t="s">
        <v>82</v>
      </c>
      <c r="S29" s="10" cm="1">
        <f t="array" ref="S29:V29">J53:M53</f>
        <v>5.7700000703334808E-2</v>
      </c>
      <c r="T29" s="10">
        <v>0.11010000109672546</v>
      </c>
      <c r="U29" s="10">
        <v>0.10419999808073044</v>
      </c>
      <c r="V29" s="10">
        <v>0.10859999805688858</v>
      </c>
      <c r="W29" s="10">
        <f t="shared" si="2"/>
        <v>0.10763333241144817</v>
      </c>
      <c r="X29" s="10">
        <f t="shared" ref="X29:X31" si="9">W29-S29</f>
        <v>4.9933331708113357E-2</v>
      </c>
      <c r="Y29" s="8">
        <f t="shared" si="7"/>
        <v>0.20773660309382272</v>
      </c>
      <c r="Z29" s="10" cm="1">
        <f t="array" ref="Z29:AC29">J28:M28</f>
        <v>4.3800000101327896E-2</v>
      </c>
      <c r="AA29" s="10">
        <v>0.19550000131130219</v>
      </c>
      <c r="AB29" s="10">
        <v>0.20419999957084656</v>
      </c>
      <c r="AC29" s="10">
        <v>0.19509999454021454</v>
      </c>
      <c r="AD29" s="10">
        <f t="shared" si="4"/>
        <v>0.19826666514078775</v>
      </c>
      <c r="AE29" s="10">
        <f t="shared" si="5"/>
        <v>0.74926666046182311</v>
      </c>
      <c r="AF29" s="10">
        <f t="shared" si="8"/>
        <v>0.67495618859733364</v>
      </c>
      <c r="AG29" s="10">
        <f t="shared" si="1"/>
        <v>3.2490961079810021</v>
      </c>
      <c r="AH29">
        <v>14</v>
      </c>
    </row>
    <row r="30" spans="1:48" x14ac:dyDescent="0.35">
      <c r="A30" s="3" t="s">
        <v>34</v>
      </c>
      <c r="B30">
        <v>4.4100001454353333E-2</v>
      </c>
      <c r="C30">
        <v>4.439999908208847E-2</v>
      </c>
      <c r="D30">
        <v>5.3899999707937241E-2</v>
      </c>
      <c r="E30">
        <v>4.8799999058246613E-2</v>
      </c>
      <c r="F30">
        <v>5.2499998360872269E-2</v>
      </c>
      <c r="G30">
        <v>5.1500000059604645E-2</v>
      </c>
      <c r="H30">
        <v>4.6399999409914017E-2</v>
      </c>
      <c r="I30">
        <v>4.4300001114606857E-2</v>
      </c>
      <c r="J30">
        <v>4.439999908208847E-2</v>
      </c>
      <c r="K30">
        <v>4.3999999761581421E-2</v>
      </c>
      <c r="L30">
        <v>4.5099999755620956E-2</v>
      </c>
      <c r="M30">
        <v>4.4300001114606857E-2</v>
      </c>
      <c r="R30" s="11" t="s">
        <v>83</v>
      </c>
      <c r="S30" s="10" cm="1">
        <f t="array" ref="S30:V30">B54:E54</f>
        <v>4.9199998378753662E-2</v>
      </c>
      <c r="T30" s="10">
        <v>0.10790000110864639</v>
      </c>
      <c r="U30" s="10">
        <v>0.10610000044107437</v>
      </c>
      <c r="V30" s="10">
        <v>0.1062999963760376</v>
      </c>
      <c r="W30" s="10">
        <f t="shared" si="2"/>
        <v>0.10676666597525279</v>
      </c>
      <c r="X30" s="10">
        <f t="shared" si="9"/>
        <v>5.756666759649913E-2</v>
      </c>
      <c r="Y30" s="8">
        <f t="shared" si="7"/>
        <v>0.20249649559782726</v>
      </c>
      <c r="Z30" s="10" cm="1">
        <f t="array" ref="Z30:AC30">B29:E29</f>
        <v>4.2700000107288361E-2</v>
      </c>
      <c r="AA30" s="10">
        <v>0.14059999585151672</v>
      </c>
      <c r="AB30" s="10">
        <v>0.13420000672340393</v>
      </c>
      <c r="AC30" s="10">
        <v>0.13920000195503235</v>
      </c>
      <c r="AD30" s="10">
        <f t="shared" si="4"/>
        <v>0.13800000150998434</v>
      </c>
      <c r="AE30" s="10">
        <f t="shared" si="5"/>
        <v>0.50930000593264901</v>
      </c>
      <c r="AF30" s="10">
        <f t="shared" si="8"/>
        <v>0.43837422243795804</v>
      </c>
      <c r="AG30" s="10">
        <f t="shared" si="1"/>
        <v>2.164848439197689</v>
      </c>
      <c r="AH30">
        <v>15</v>
      </c>
    </row>
    <row r="31" spans="1:48" x14ac:dyDescent="0.35">
      <c r="A31" s="3" t="s">
        <v>35</v>
      </c>
      <c r="B31">
        <v>0.87159997224807739</v>
      </c>
      <c r="C31">
        <v>0.43380001187324524</v>
      </c>
      <c r="D31">
        <v>0.2621999979019165</v>
      </c>
      <c r="E31">
        <v>0.15889999270439148</v>
      </c>
      <c r="F31">
        <v>0.10939999669790268</v>
      </c>
      <c r="G31">
        <v>8.7600000202655792E-2</v>
      </c>
      <c r="H31">
        <v>7.4100002646446228E-2</v>
      </c>
      <c r="I31">
        <v>8.9400000870227814E-2</v>
      </c>
      <c r="J31">
        <v>7.1000002324581146E-2</v>
      </c>
      <c r="K31">
        <v>7.0299997925758362E-2</v>
      </c>
      <c r="L31">
        <v>4.2800001800060272E-2</v>
      </c>
      <c r="M31">
        <v>4.2500000447034836E-2</v>
      </c>
      <c r="R31" s="11" t="s">
        <v>84</v>
      </c>
      <c r="S31" s="10" cm="1">
        <f t="array" ref="S31:V31">F54:I54</f>
        <v>5.090000107884407E-2</v>
      </c>
      <c r="T31" s="10">
        <v>0.11010000109672546</v>
      </c>
      <c r="U31" s="10">
        <v>0.10610000044107437</v>
      </c>
      <c r="V31" s="10">
        <v>0.10980000346899033</v>
      </c>
      <c r="W31" s="10">
        <f t="shared" si="2"/>
        <v>0.10866666833559673</v>
      </c>
      <c r="X31" s="10">
        <f t="shared" si="9"/>
        <v>5.7766667256752655E-2</v>
      </c>
      <c r="Y31" s="8">
        <f t="shared" si="7"/>
        <v>0.21398444089608368</v>
      </c>
      <c r="Z31" s="10" cm="1">
        <f t="array" ref="Z31:AC31">F29:I29</f>
        <v>4.3600000441074371E-2</v>
      </c>
      <c r="AA31" s="10">
        <v>0.1843000054359436</v>
      </c>
      <c r="AB31" s="10">
        <v>0.18009999394416809</v>
      </c>
      <c r="AC31" s="10">
        <v>0.18070000410079956</v>
      </c>
      <c r="AD31" s="10">
        <f t="shared" si="4"/>
        <v>0.18170000116030374</v>
      </c>
      <c r="AE31" s="10">
        <f t="shared" si="5"/>
        <v>0.6832000042001406</v>
      </c>
      <c r="AF31" s="10">
        <f t="shared" si="8"/>
        <v>0.60982139115378209</v>
      </c>
      <c r="AG31" s="10">
        <f t="shared" si="1"/>
        <v>2.8498398696656966</v>
      </c>
      <c r="AH31">
        <v>16</v>
      </c>
    </row>
    <row r="35" spans="1:13" x14ac:dyDescent="0.35">
      <c r="A35" t="s">
        <v>36</v>
      </c>
      <c r="B35" s="2" t="s">
        <v>43</v>
      </c>
    </row>
    <row r="40" spans="1:13" x14ac:dyDescent="0.35">
      <c r="A40" t="s">
        <v>38</v>
      </c>
    </row>
    <row r="41" spans="1:13" x14ac:dyDescent="0.35">
      <c r="A41" t="s">
        <v>17</v>
      </c>
      <c r="E41" t="s">
        <v>18</v>
      </c>
    </row>
    <row r="42" spans="1:13" x14ac:dyDescent="0.35">
      <c r="A42" t="s">
        <v>19</v>
      </c>
      <c r="E42">
        <v>562</v>
      </c>
      <c r="F42" t="s">
        <v>20</v>
      </c>
    </row>
    <row r="43" spans="1:13" x14ac:dyDescent="0.35">
      <c r="A43" t="s">
        <v>21</v>
      </c>
      <c r="E43">
        <v>30</v>
      </c>
    </row>
    <row r="44" spans="1:13" x14ac:dyDescent="0.35">
      <c r="A44" t="s">
        <v>22</v>
      </c>
      <c r="E44">
        <v>0</v>
      </c>
      <c r="F44" t="s">
        <v>23</v>
      </c>
    </row>
    <row r="45" spans="1:13" x14ac:dyDescent="0.35">
      <c r="A45" t="s">
        <v>24</v>
      </c>
      <c r="B45" s="2" t="s">
        <v>43</v>
      </c>
    </row>
    <row r="47" spans="1:13" x14ac:dyDescent="0.35">
      <c r="B47" t="s">
        <v>44</v>
      </c>
    </row>
    <row r="48" spans="1:13" x14ac:dyDescent="0.35">
      <c r="A48" s="3" t="s">
        <v>27</v>
      </c>
      <c r="B48" s="3">
        <v>1</v>
      </c>
      <c r="C48" s="3">
        <v>2</v>
      </c>
      <c r="D48" s="3">
        <v>3</v>
      </c>
      <c r="E48" s="3">
        <v>4</v>
      </c>
      <c r="F48" s="3">
        <v>5</v>
      </c>
      <c r="G48" s="3">
        <v>6</v>
      </c>
      <c r="H48" s="3">
        <v>7</v>
      </c>
      <c r="I48" s="3">
        <v>8</v>
      </c>
      <c r="J48" s="3">
        <v>9</v>
      </c>
      <c r="K48" s="3">
        <v>10</v>
      </c>
      <c r="L48" s="3">
        <v>11</v>
      </c>
      <c r="M48" s="3">
        <v>12</v>
      </c>
    </row>
    <row r="49" spans="1:13" x14ac:dyDescent="0.35">
      <c r="A49" s="3" t="s">
        <v>28</v>
      </c>
      <c r="B49">
        <v>4.9699999392032623E-2</v>
      </c>
      <c r="C49">
        <v>0.10279999673366547</v>
      </c>
      <c r="D49">
        <v>0.10209999978542328</v>
      </c>
      <c r="E49">
        <v>0.11670000106096268</v>
      </c>
      <c r="F49">
        <v>4.2199999094009399E-2</v>
      </c>
      <c r="G49">
        <v>0.1080000028014183</v>
      </c>
      <c r="H49">
        <v>0.10520000010728836</v>
      </c>
      <c r="I49">
        <v>0.10369999706745148</v>
      </c>
      <c r="J49">
        <v>3.8300000131130219E-2</v>
      </c>
      <c r="K49">
        <v>4.2599998414516449E-2</v>
      </c>
      <c r="L49">
        <v>4.1900001466274261E-2</v>
      </c>
      <c r="M49">
        <v>4.1999999433755875E-2</v>
      </c>
    </row>
    <row r="50" spans="1:13" x14ac:dyDescent="0.35">
      <c r="A50" s="3" t="s">
        <v>29</v>
      </c>
      <c r="B50">
        <v>4.6999998390674591E-2</v>
      </c>
      <c r="C50">
        <v>0.10419999808073044</v>
      </c>
      <c r="D50">
        <v>0.10409999638795853</v>
      </c>
      <c r="E50">
        <v>0.10530000180006027</v>
      </c>
      <c r="F50">
        <v>5.2000001072883606E-2</v>
      </c>
      <c r="G50">
        <v>9.6100002527236938E-2</v>
      </c>
      <c r="H50">
        <v>9.830000251531601E-2</v>
      </c>
      <c r="I50">
        <v>9.2000000178813934E-2</v>
      </c>
      <c r="J50">
        <v>4.1200000792741776E-2</v>
      </c>
      <c r="K50">
        <v>4.3699998408555984E-2</v>
      </c>
      <c r="L50">
        <v>4.3800000101327896E-2</v>
      </c>
      <c r="M50">
        <v>4.3200001120567322E-2</v>
      </c>
    </row>
    <row r="51" spans="1:13" x14ac:dyDescent="0.35">
      <c r="A51" s="3" t="s">
        <v>30</v>
      </c>
      <c r="B51">
        <v>5.4999999701976776E-2</v>
      </c>
      <c r="C51">
        <v>0.10189999639987946</v>
      </c>
      <c r="D51">
        <v>9.6500001847743988E-2</v>
      </c>
      <c r="E51">
        <v>0.1005999967455864</v>
      </c>
      <c r="F51">
        <v>4.1700001806020737E-2</v>
      </c>
      <c r="G51">
        <v>4.2399998754262924E-2</v>
      </c>
      <c r="H51">
        <v>4.2500000447034836E-2</v>
      </c>
      <c r="I51">
        <v>4.1999999433755875E-2</v>
      </c>
      <c r="J51">
        <v>4.1999999433755875E-2</v>
      </c>
      <c r="K51">
        <v>4.14000004529953E-2</v>
      </c>
      <c r="L51">
        <v>4.2199999094009399E-2</v>
      </c>
      <c r="M51">
        <v>4.1299998760223389E-2</v>
      </c>
    </row>
    <row r="52" spans="1:13" x14ac:dyDescent="0.35">
      <c r="A52" s="3" t="s">
        <v>31</v>
      </c>
      <c r="B52">
        <v>5.000000074505806E-2</v>
      </c>
      <c r="C52">
        <v>0.10440000146627426</v>
      </c>
      <c r="D52">
        <v>0.10090000182390213</v>
      </c>
      <c r="E52">
        <v>0.10649999976158142</v>
      </c>
      <c r="F52">
        <v>5.6899998337030411E-2</v>
      </c>
      <c r="G52">
        <v>0.11050000041723251</v>
      </c>
      <c r="H52">
        <v>0.11159999668598175</v>
      </c>
      <c r="I52">
        <v>0.1031000018119812</v>
      </c>
      <c r="J52">
        <v>5.2000001072883606E-2</v>
      </c>
      <c r="K52">
        <v>0.11819999665021896</v>
      </c>
      <c r="L52">
        <v>0.11500000208616257</v>
      </c>
      <c r="M52">
        <v>0.11309999972581863</v>
      </c>
    </row>
    <row r="53" spans="1:13" x14ac:dyDescent="0.35">
      <c r="A53" s="3" t="s">
        <v>32</v>
      </c>
      <c r="B53">
        <v>4.2899999767541885E-2</v>
      </c>
      <c r="C53">
        <v>8.829999715089798E-2</v>
      </c>
      <c r="D53">
        <v>9.3500003218650818E-2</v>
      </c>
      <c r="E53">
        <v>9.3000002205371857E-2</v>
      </c>
      <c r="F53">
        <v>3.840000182390213E-2</v>
      </c>
      <c r="G53">
        <v>5.2099999040365219E-2</v>
      </c>
      <c r="H53">
        <v>5.1899999380111694E-2</v>
      </c>
      <c r="I53">
        <v>5.2700001746416092E-2</v>
      </c>
      <c r="J53">
        <v>5.7700000703334808E-2</v>
      </c>
      <c r="K53">
        <v>0.11010000109672546</v>
      </c>
      <c r="L53">
        <v>0.10419999808073044</v>
      </c>
      <c r="M53">
        <v>0.10859999805688858</v>
      </c>
    </row>
    <row r="54" spans="1:13" x14ac:dyDescent="0.35">
      <c r="A54" s="3" t="s">
        <v>33</v>
      </c>
      <c r="B54">
        <v>4.9199998378753662E-2</v>
      </c>
      <c r="C54">
        <v>0.10790000110864639</v>
      </c>
      <c r="D54">
        <v>0.10610000044107437</v>
      </c>
      <c r="E54">
        <v>0.1062999963760376</v>
      </c>
      <c r="F54">
        <v>5.090000107884407E-2</v>
      </c>
      <c r="G54">
        <v>0.11010000109672546</v>
      </c>
      <c r="H54">
        <v>0.10610000044107437</v>
      </c>
      <c r="I54">
        <v>0.10980000346899033</v>
      </c>
      <c r="J54">
        <v>4.1499998420476913E-2</v>
      </c>
      <c r="K54">
        <v>4.3600000441074371E-2</v>
      </c>
      <c r="L54">
        <v>4.3800000101327896E-2</v>
      </c>
      <c r="M54">
        <v>4.3600000441074371E-2</v>
      </c>
    </row>
    <row r="55" spans="1:13" x14ac:dyDescent="0.35">
      <c r="A55" s="3" t="s">
        <v>34</v>
      </c>
      <c r="B55">
        <v>4.2500000447034836E-2</v>
      </c>
      <c r="C55">
        <v>4.3299999088048935E-2</v>
      </c>
      <c r="D55">
        <v>4.2300000786781311E-2</v>
      </c>
      <c r="E55">
        <v>4.2599998414516449E-2</v>
      </c>
      <c r="F55">
        <v>4.179999977350235E-2</v>
      </c>
      <c r="G55">
        <v>4.2300000786781311E-2</v>
      </c>
      <c r="H55">
        <v>4.2199999094009399E-2</v>
      </c>
      <c r="I55">
        <v>4.2500000447034836E-2</v>
      </c>
      <c r="J55">
        <v>4.2700000107288361E-2</v>
      </c>
      <c r="K55">
        <v>4.2700000107288361E-2</v>
      </c>
      <c r="L55">
        <v>4.2899999767541885E-2</v>
      </c>
      <c r="M55">
        <v>4.2500000447034836E-2</v>
      </c>
    </row>
    <row r="56" spans="1:13" x14ac:dyDescent="0.35">
      <c r="A56" s="3" t="s">
        <v>35</v>
      </c>
      <c r="B56">
        <v>0.39030000567436218</v>
      </c>
      <c r="C56">
        <v>0.25799998641014099</v>
      </c>
      <c r="D56">
        <v>0.16990000009536743</v>
      </c>
      <c r="E56">
        <v>0.12280000001192093</v>
      </c>
      <c r="F56">
        <v>9.1700002551078796E-2</v>
      </c>
      <c r="G56">
        <v>7.8599996864795685E-2</v>
      </c>
      <c r="H56">
        <v>7.1000002324581146E-2</v>
      </c>
      <c r="I56">
        <v>6.0300000011920929E-2</v>
      </c>
      <c r="J56">
        <v>4.3400000780820847E-2</v>
      </c>
      <c r="K56">
        <v>4.4199999421834946E-2</v>
      </c>
      <c r="L56">
        <v>4.3299999088048935E-2</v>
      </c>
      <c r="M56">
        <v>4.2899999767541885E-2</v>
      </c>
    </row>
    <row r="60" spans="1:13" x14ac:dyDescent="0.35">
      <c r="A60" t="s">
        <v>36</v>
      </c>
      <c r="B60" s="2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0"/>
  <sheetViews>
    <sheetView workbookViewId="0">
      <selection activeCell="A23" sqref="A23:M31"/>
    </sheetView>
  </sheetViews>
  <sheetFormatPr defaultRowHeight="14.5" x14ac:dyDescent="0.35"/>
  <sheetData>
    <row r="1" spans="1:5" x14ac:dyDescent="0.35">
      <c r="A1" t="s">
        <v>0</v>
      </c>
      <c r="E1" t="s">
        <v>1</v>
      </c>
    </row>
    <row r="2" spans="1:5" x14ac:dyDescent="0.35">
      <c r="A2" t="s">
        <v>2</v>
      </c>
      <c r="E2" t="s">
        <v>3</v>
      </c>
    </row>
    <row r="3" spans="1:5" x14ac:dyDescent="0.35">
      <c r="A3" t="s">
        <v>4</v>
      </c>
      <c r="E3" t="s">
        <v>5</v>
      </c>
    </row>
    <row r="5" spans="1:5" x14ac:dyDescent="0.35">
      <c r="A5" t="s">
        <v>6</v>
      </c>
      <c r="B5" s="1">
        <v>45695</v>
      </c>
    </row>
    <row r="6" spans="1:5" x14ac:dyDescent="0.35">
      <c r="A6" t="s">
        <v>7</v>
      </c>
      <c r="B6" s="2" t="s">
        <v>8</v>
      </c>
    </row>
    <row r="9" spans="1:5" x14ac:dyDescent="0.35">
      <c r="A9" t="s">
        <v>9</v>
      </c>
      <c r="E9" t="s">
        <v>10</v>
      </c>
    </row>
    <row r="10" spans="1:5" x14ac:dyDescent="0.35">
      <c r="A10" t="s">
        <v>11</v>
      </c>
      <c r="E10" t="s">
        <v>12</v>
      </c>
    </row>
    <row r="11" spans="1:5" x14ac:dyDescent="0.35">
      <c r="A11" t="s">
        <v>13</v>
      </c>
      <c r="E11" t="s">
        <v>14</v>
      </c>
    </row>
    <row r="12" spans="1:5" x14ac:dyDescent="0.35">
      <c r="A12" t="s">
        <v>15</v>
      </c>
    </row>
    <row r="15" spans="1:5" x14ac:dyDescent="0.35">
      <c r="A15" t="s">
        <v>16</v>
      </c>
    </row>
    <row r="16" spans="1:5" x14ac:dyDescent="0.35">
      <c r="A16" t="s">
        <v>17</v>
      </c>
      <c r="E16" t="s">
        <v>18</v>
      </c>
    </row>
    <row r="17" spans="1:13" x14ac:dyDescent="0.35">
      <c r="A17" t="s">
        <v>19</v>
      </c>
      <c r="E17">
        <v>540</v>
      </c>
      <c r="F17" t="s">
        <v>20</v>
      </c>
    </row>
    <row r="18" spans="1:13" x14ac:dyDescent="0.35">
      <c r="A18" t="s">
        <v>21</v>
      </c>
      <c r="E18">
        <v>30</v>
      </c>
    </row>
    <row r="19" spans="1:13" x14ac:dyDescent="0.35">
      <c r="A19" t="s">
        <v>22</v>
      </c>
      <c r="E19">
        <v>0</v>
      </c>
      <c r="F19" t="s">
        <v>23</v>
      </c>
    </row>
    <row r="20" spans="1:13" x14ac:dyDescent="0.35">
      <c r="A20" t="s">
        <v>24</v>
      </c>
      <c r="B20" s="2" t="s">
        <v>25</v>
      </c>
    </row>
    <row r="22" spans="1:13" x14ac:dyDescent="0.35">
      <c r="B22" t="s">
        <v>26</v>
      </c>
    </row>
    <row r="23" spans="1:13" x14ac:dyDescent="0.3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35">
      <c r="A24" s="3" t="s">
        <v>28</v>
      </c>
      <c r="B24">
        <v>4.0800001472234726E-2</v>
      </c>
      <c r="C24">
        <v>0.14409999549388885</v>
      </c>
      <c r="D24">
        <v>0.14620000123977661</v>
      </c>
      <c r="E24">
        <v>0.14679999649524689</v>
      </c>
      <c r="F24">
        <v>3.8699999451637268E-2</v>
      </c>
      <c r="G24">
        <v>6.2600001692771912E-2</v>
      </c>
      <c r="H24">
        <v>6.6200003027915955E-2</v>
      </c>
      <c r="I24">
        <v>6.7299999296665192E-2</v>
      </c>
      <c r="J24">
        <v>4.0199998766183853E-2</v>
      </c>
      <c r="K24">
        <v>4.2300000786781311E-2</v>
      </c>
      <c r="L24">
        <v>4.179999977350235E-2</v>
      </c>
      <c r="M24">
        <v>4.2100001126527786E-2</v>
      </c>
    </row>
    <row r="25" spans="1:13" x14ac:dyDescent="0.35">
      <c r="A25" s="3" t="s">
        <v>29</v>
      </c>
      <c r="B25">
        <v>3.970000147819519E-2</v>
      </c>
      <c r="C25">
        <v>9.9799998104572296E-2</v>
      </c>
      <c r="D25">
        <v>9.6799999475479126E-2</v>
      </c>
      <c r="E25">
        <v>9.8399996757507324E-2</v>
      </c>
      <c r="F25">
        <v>4.3600000441074371E-2</v>
      </c>
      <c r="G25">
        <v>0.14100000262260437</v>
      </c>
      <c r="H25">
        <v>0.14959999918937683</v>
      </c>
      <c r="I25">
        <v>0.15520000457763672</v>
      </c>
      <c r="J25">
        <v>3.9400000125169754E-2</v>
      </c>
      <c r="K25">
        <v>4.2800001800060272E-2</v>
      </c>
      <c r="L25">
        <v>4.2399998754262924E-2</v>
      </c>
      <c r="M25">
        <v>4.2300000786781311E-2</v>
      </c>
    </row>
    <row r="26" spans="1:13" x14ac:dyDescent="0.35">
      <c r="A26" s="3" t="s">
        <v>30</v>
      </c>
      <c r="B26">
        <v>4.5600000768899918E-2</v>
      </c>
      <c r="C26">
        <v>0.14509999752044678</v>
      </c>
      <c r="D26">
        <v>0.1518000066280365</v>
      </c>
      <c r="E26">
        <v>0.15530000627040863</v>
      </c>
      <c r="F26">
        <v>4.5099999755620956E-2</v>
      </c>
      <c r="G26">
        <v>4.4100001454353333E-2</v>
      </c>
      <c r="H26">
        <v>4.4300001114606857E-2</v>
      </c>
      <c r="I26">
        <v>4.3999999761581421E-2</v>
      </c>
      <c r="J26">
        <v>4.3800000101327896E-2</v>
      </c>
      <c r="K26">
        <v>4.3299999088048935E-2</v>
      </c>
      <c r="L26">
        <v>4.4199999421834946E-2</v>
      </c>
      <c r="M26">
        <v>4.3600000441074371E-2</v>
      </c>
    </row>
    <row r="27" spans="1:13" x14ac:dyDescent="0.35">
      <c r="A27" s="3" t="s">
        <v>31</v>
      </c>
      <c r="B27">
        <v>4.3800000101327896E-2</v>
      </c>
      <c r="C27">
        <v>0.1624000072479248</v>
      </c>
      <c r="D27">
        <v>0.16259999573230743</v>
      </c>
      <c r="E27">
        <v>0.17550000548362732</v>
      </c>
      <c r="F27">
        <v>4.3299999088048935E-2</v>
      </c>
      <c r="G27">
        <v>0.1476999968290329</v>
      </c>
      <c r="H27">
        <v>0.15279999375343323</v>
      </c>
      <c r="I27">
        <v>0.14259999990463257</v>
      </c>
      <c r="J27">
        <v>4.3600000441074371E-2</v>
      </c>
      <c r="K27">
        <v>0.13549999892711639</v>
      </c>
      <c r="L27">
        <v>0.12630000710487366</v>
      </c>
      <c r="M27">
        <v>0.12380000203847885</v>
      </c>
    </row>
    <row r="28" spans="1:13" x14ac:dyDescent="0.35">
      <c r="A28" s="3" t="s">
        <v>32</v>
      </c>
      <c r="B28">
        <v>4.0600001811981201E-2</v>
      </c>
      <c r="C28">
        <v>0.12770000100135803</v>
      </c>
      <c r="D28">
        <v>0.12649999558925629</v>
      </c>
      <c r="E28">
        <v>0.13289999961853027</v>
      </c>
      <c r="F28">
        <v>3.9900001138448715E-2</v>
      </c>
      <c r="G28">
        <v>5.5300001055002213E-2</v>
      </c>
      <c r="H28">
        <v>5.7000000029802322E-2</v>
      </c>
      <c r="I28">
        <v>5.8299999684095383E-2</v>
      </c>
      <c r="J28">
        <v>4.3800000101327896E-2</v>
      </c>
      <c r="K28">
        <v>0.19550000131130219</v>
      </c>
      <c r="L28">
        <v>0.20419999957084656</v>
      </c>
      <c r="M28">
        <v>0.19509999454021454</v>
      </c>
    </row>
    <row r="29" spans="1:13" x14ac:dyDescent="0.35">
      <c r="A29" s="3" t="s">
        <v>33</v>
      </c>
      <c r="B29">
        <v>4.2700000107288361E-2</v>
      </c>
      <c r="C29">
        <v>0.14059999585151672</v>
      </c>
      <c r="D29">
        <v>0.13420000672340393</v>
      </c>
      <c r="E29">
        <v>0.13920000195503235</v>
      </c>
      <c r="F29">
        <v>4.3600000441074371E-2</v>
      </c>
      <c r="G29">
        <v>0.1843000054359436</v>
      </c>
      <c r="H29">
        <v>0.18009999394416809</v>
      </c>
      <c r="I29">
        <v>0.18070000410079956</v>
      </c>
      <c r="J29">
        <v>3.9999999105930328E-2</v>
      </c>
      <c r="K29">
        <v>4.2800001800060272E-2</v>
      </c>
      <c r="L29">
        <v>4.2199999094009399E-2</v>
      </c>
      <c r="M29">
        <v>4.2700000107288361E-2</v>
      </c>
    </row>
    <row r="30" spans="1:13" x14ac:dyDescent="0.35">
      <c r="A30" s="3" t="s">
        <v>34</v>
      </c>
      <c r="B30">
        <v>4.4100001454353333E-2</v>
      </c>
      <c r="C30">
        <v>4.439999908208847E-2</v>
      </c>
      <c r="D30">
        <v>5.3899999707937241E-2</v>
      </c>
      <c r="E30">
        <v>4.8799999058246613E-2</v>
      </c>
      <c r="F30">
        <v>5.2499998360872269E-2</v>
      </c>
      <c r="G30">
        <v>5.1500000059604645E-2</v>
      </c>
      <c r="H30">
        <v>4.6399999409914017E-2</v>
      </c>
      <c r="I30">
        <v>4.4300001114606857E-2</v>
      </c>
      <c r="J30">
        <v>4.439999908208847E-2</v>
      </c>
      <c r="K30">
        <v>4.3999999761581421E-2</v>
      </c>
      <c r="L30">
        <v>4.5099999755620956E-2</v>
      </c>
      <c r="M30">
        <v>4.4300001114606857E-2</v>
      </c>
    </row>
    <row r="31" spans="1:13" x14ac:dyDescent="0.35">
      <c r="A31" s="3" t="s">
        <v>35</v>
      </c>
      <c r="B31">
        <v>0.87159997224807739</v>
      </c>
      <c r="C31">
        <v>0.43380001187324524</v>
      </c>
      <c r="D31">
        <v>0.2621999979019165</v>
      </c>
      <c r="E31">
        <v>0.15889999270439148</v>
      </c>
      <c r="F31">
        <v>0.10939999669790268</v>
      </c>
      <c r="G31">
        <v>8.7600000202655792E-2</v>
      </c>
      <c r="H31">
        <v>7.4100002646446228E-2</v>
      </c>
      <c r="I31">
        <v>8.9400000870227814E-2</v>
      </c>
      <c r="J31">
        <v>7.1000002324581146E-2</v>
      </c>
      <c r="K31">
        <v>7.0299997925758362E-2</v>
      </c>
      <c r="L31">
        <v>4.2800001800060272E-2</v>
      </c>
      <c r="M31">
        <v>4.2500000447034836E-2</v>
      </c>
    </row>
    <row r="35" spans="1:13" x14ac:dyDescent="0.35">
      <c r="A35" t="s">
        <v>36</v>
      </c>
      <c r="B35" s="2" t="s">
        <v>37</v>
      </c>
    </row>
    <row r="40" spans="1:13" x14ac:dyDescent="0.35">
      <c r="A40" t="s">
        <v>38</v>
      </c>
    </row>
    <row r="41" spans="1:13" x14ac:dyDescent="0.35">
      <c r="A41" t="s">
        <v>17</v>
      </c>
      <c r="E41" t="s">
        <v>18</v>
      </c>
    </row>
    <row r="42" spans="1:13" x14ac:dyDescent="0.35">
      <c r="A42" t="s">
        <v>19</v>
      </c>
      <c r="E42">
        <v>562</v>
      </c>
      <c r="F42" t="s">
        <v>20</v>
      </c>
    </row>
    <row r="43" spans="1:13" x14ac:dyDescent="0.35">
      <c r="A43" t="s">
        <v>21</v>
      </c>
      <c r="E43">
        <v>30</v>
      </c>
    </row>
    <row r="44" spans="1:13" x14ac:dyDescent="0.35">
      <c r="A44" t="s">
        <v>22</v>
      </c>
      <c r="E44">
        <v>0</v>
      </c>
      <c r="F44" t="s">
        <v>23</v>
      </c>
    </row>
    <row r="45" spans="1:13" x14ac:dyDescent="0.35">
      <c r="A45" t="s">
        <v>24</v>
      </c>
      <c r="B45" s="2" t="s">
        <v>37</v>
      </c>
    </row>
    <row r="47" spans="1:13" x14ac:dyDescent="0.35">
      <c r="B47" t="s">
        <v>39</v>
      </c>
    </row>
    <row r="48" spans="1:13" x14ac:dyDescent="0.35">
      <c r="A48" s="3" t="s">
        <v>27</v>
      </c>
      <c r="B48" s="3">
        <v>1</v>
      </c>
      <c r="C48" s="3">
        <v>2</v>
      </c>
      <c r="D48" s="3">
        <v>3</v>
      </c>
      <c r="E48" s="3">
        <v>4</v>
      </c>
      <c r="F48" s="3">
        <v>5</v>
      </c>
      <c r="G48" s="3">
        <v>6</v>
      </c>
      <c r="H48" s="3">
        <v>7</v>
      </c>
      <c r="I48" s="3">
        <v>8</v>
      </c>
      <c r="J48" s="3">
        <v>9</v>
      </c>
      <c r="K48" s="3">
        <v>10</v>
      </c>
      <c r="L48" s="3">
        <v>11</v>
      </c>
      <c r="M48" s="3">
        <v>12</v>
      </c>
    </row>
    <row r="49" spans="1:13" x14ac:dyDescent="0.35">
      <c r="A49" s="3" t="s">
        <v>28</v>
      </c>
      <c r="B49">
        <v>4.0800001472234726E-2</v>
      </c>
      <c r="C49">
        <v>0.11140000075101852</v>
      </c>
      <c r="D49">
        <v>0.1088000014424324</v>
      </c>
      <c r="E49">
        <v>0.10949999839067459</v>
      </c>
      <c r="F49">
        <v>3.8600001484155655E-2</v>
      </c>
      <c r="G49">
        <v>5.4999999701976776E-2</v>
      </c>
      <c r="H49">
        <v>5.7999998331069946E-2</v>
      </c>
      <c r="I49">
        <v>5.8699999004602432E-2</v>
      </c>
      <c r="J49">
        <v>4.0199998766183853E-2</v>
      </c>
      <c r="K49">
        <v>4.2300000786781311E-2</v>
      </c>
      <c r="L49">
        <v>4.1600000113248825E-2</v>
      </c>
      <c r="M49">
        <v>4.1999999433755875E-2</v>
      </c>
    </row>
    <row r="50" spans="1:13" x14ac:dyDescent="0.35">
      <c r="A50" s="3" t="s">
        <v>29</v>
      </c>
      <c r="B50">
        <v>4.1299998760223389E-2</v>
      </c>
      <c r="C50">
        <v>8.1100001931190491E-2</v>
      </c>
      <c r="D50">
        <v>7.9199999570846558E-2</v>
      </c>
      <c r="E50">
        <v>8.0399997532367706E-2</v>
      </c>
      <c r="F50">
        <v>4.439999908208847E-2</v>
      </c>
      <c r="G50">
        <v>0.10689999908208847</v>
      </c>
      <c r="H50">
        <v>0.11370000243186951</v>
      </c>
      <c r="I50">
        <v>0.11729999631643295</v>
      </c>
      <c r="J50">
        <v>4.1000001132488251E-2</v>
      </c>
      <c r="K50">
        <v>4.3699998408555984E-2</v>
      </c>
      <c r="L50">
        <v>4.3400000780820847E-2</v>
      </c>
      <c r="M50">
        <v>4.3699998408555984E-2</v>
      </c>
    </row>
    <row r="51" spans="1:13" x14ac:dyDescent="0.35">
      <c r="A51" s="3" t="s">
        <v>30</v>
      </c>
      <c r="B51">
        <v>4.3200001120567322E-2</v>
      </c>
      <c r="C51">
        <v>0.10920000076293945</v>
      </c>
      <c r="D51">
        <v>0.11429999768733978</v>
      </c>
      <c r="E51">
        <v>0.11590000241994858</v>
      </c>
      <c r="F51">
        <v>4.2500000447034836E-2</v>
      </c>
      <c r="G51">
        <v>4.2199999094009399E-2</v>
      </c>
      <c r="H51">
        <v>4.2300000786781311E-2</v>
      </c>
      <c r="I51">
        <v>4.2199999094009399E-2</v>
      </c>
      <c r="J51">
        <v>4.179999977350235E-2</v>
      </c>
      <c r="K51">
        <v>4.14000004529953E-2</v>
      </c>
      <c r="L51">
        <v>4.1900001466274261E-2</v>
      </c>
      <c r="M51">
        <v>4.1299998760223389E-2</v>
      </c>
    </row>
    <row r="52" spans="1:13" x14ac:dyDescent="0.35">
      <c r="A52" s="3" t="s">
        <v>31</v>
      </c>
      <c r="B52">
        <v>4.3600000441074371E-2</v>
      </c>
      <c r="C52">
        <v>0.12439999729394913</v>
      </c>
      <c r="D52">
        <v>0.12160000205039978</v>
      </c>
      <c r="E52">
        <v>0.12909999489784241</v>
      </c>
      <c r="F52">
        <v>4.3600000441074371E-2</v>
      </c>
      <c r="G52">
        <v>0.11069999635219574</v>
      </c>
      <c r="H52">
        <v>0.11559999734163284</v>
      </c>
      <c r="I52">
        <v>0.10819999873638153</v>
      </c>
      <c r="J52">
        <v>4.4199999421834946E-2</v>
      </c>
      <c r="K52">
        <v>0.10899999737739563</v>
      </c>
      <c r="L52">
        <v>9.8999999463558197E-2</v>
      </c>
      <c r="M52">
        <v>9.830000251531601E-2</v>
      </c>
    </row>
    <row r="53" spans="1:13" x14ac:dyDescent="0.35">
      <c r="A53" s="3" t="s">
        <v>32</v>
      </c>
      <c r="B53">
        <v>4.0300000458955765E-2</v>
      </c>
      <c r="C53">
        <v>9.920000284910202E-2</v>
      </c>
      <c r="D53">
        <v>9.7000002861022949E-2</v>
      </c>
      <c r="E53">
        <v>0.10239999741315842</v>
      </c>
      <c r="F53">
        <v>3.9900001138448715E-2</v>
      </c>
      <c r="G53">
        <v>5.2700001746416092E-2</v>
      </c>
      <c r="H53">
        <v>5.2200000733137131E-2</v>
      </c>
      <c r="I53">
        <v>5.429999902844429E-2</v>
      </c>
      <c r="J53">
        <v>4.2199999094009399E-2</v>
      </c>
      <c r="K53">
        <v>0.14079999923706055</v>
      </c>
      <c r="L53">
        <v>0.14569999277591705</v>
      </c>
      <c r="M53">
        <v>0.14090000092983246</v>
      </c>
    </row>
    <row r="54" spans="1:13" x14ac:dyDescent="0.35">
      <c r="A54" s="3" t="s">
        <v>33</v>
      </c>
      <c r="B54">
        <v>4.309999942779541E-2</v>
      </c>
      <c r="C54">
        <v>0.10840000212192535</v>
      </c>
      <c r="D54">
        <v>0.10339999943971634</v>
      </c>
      <c r="E54">
        <v>0.1088000014424324</v>
      </c>
      <c r="F54">
        <v>4.2899999767541885E-2</v>
      </c>
      <c r="G54">
        <v>0.13560000061988831</v>
      </c>
      <c r="H54">
        <v>0.13289999961853027</v>
      </c>
      <c r="I54">
        <v>0.13439999520778656</v>
      </c>
      <c r="J54">
        <v>4.14000004529953E-2</v>
      </c>
      <c r="K54">
        <v>4.3400000780820847E-2</v>
      </c>
      <c r="L54">
        <v>4.349999874830246E-2</v>
      </c>
      <c r="M54">
        <v>4.349999874830246E-2</v>
      </c>
    </row>
    <row r="55" spans="1:13" x14ac:dyDescent="0.35">
      <c r="A55" s="3" t="s">
        <v>34</v>
      </c>
      <c r="B55">
        <v>4.2300000786781311E-2</v>
      </c>
      <c r="C55">
        <v>4.2700000107288361E-2</v>
      </c>
      <c r="D55">
        <v>5.260000005364418E-2</v>
      </c>
      <c r="E55">
        <v>4.4599998742341995E-2</v>
      </c>
      <c r="F55">
        <v>4.8500001430511475E-2</v>
      </c>
      <c r="G55">
        <v>4.8500001430511475E-2</v>
      </c>
      <c r="H55">
        <v>4.3600000441074371E-2</v>
      </c>
      <c r="I55">
        <v>4.2199999094009399E-2</v>
      </c>
      <c r="J55">
        <v>4.2500000447034836E-2</v>
      </c>
      <c r="K55">
        <v>4.2399998754262924E-2</v>
      </c>
      <c r="L55">
        <v>4.2500000447034836E-2</v>
      </c>
      <c r="M55">
        <v>4.2399998754262924E-2</v>
      </c>
    </row>
    <row r="56" spans="1:13" x14ac:dyDescent="0.35">
      <c r="A56" s="3" t="s">
        <v>35</v>
      </c>
      <c r="B56">
        <v>0.5810999870300293</v>
      </c>
      <c r="C56">
        <v>0.29449999332427979</v>
      </c>
      <c r="D56">
        <v>0.18469999730587006</v>
      </c>
      <c r="E56">
        <v>0.11999999731779099</v>
      </c>
      <c r="F56">
        <v>8.7600000202655792E-2</v>
      </c>
      <c r="G56">
        <v>7.4799999594688416E-2</v>
      </c>
      <c r="H56">
        <v>6.5800003707408905E-2</v>
      </c>
      <c r="I56">
        <v>7.4600003659725189E-2</v>
      </c>
      <c r="J56">
        <v>6.589999794960022E-2</v>
      </c>
      <c r="K56">
        <v>6.9099999964237213E-2</v>
      </c>
      <c r="L56">
        <v>4.2800001800060272E-2</v>
      </c>
      <c r="M56">
        <v>4.3000001460313797E-2</v>
      </c>
    </row>
    <row r="60" spans="1:13" x14ac:dyDescent="0.35">
      <c r="A60" t="s">
        <v>36</v>
      </c>
      <c r="B60" s="2" t="s">
        <v>40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LabArchives xmlns:xsi="http://www.w3.org/2001/XMLSchema-instance" xmlns:xsd="http://www.w3.org/2001/XMLSchema">
  <BaseUri>https://au-mynotebook.labarchives.com</BaseUri>
  <eid>NDYuODAwMDAwMDAwMDAwMDA0fDE0NzI3OC8zNi9FbnRyeVBhcnQvMTQ5MDY2NjMwMXwxMTguOA==</eid>
  <version>1</version>
  <updated-at>2025-07-02T03:10:23Z</updated-at>
</LabArchives>
</file>

<file path=customXml/itemProps1.xml><?xml version="1.0" encoding="utf-8"?>
<ds:datastoreItem xmlns:ds="http://schemas.openxmlformats.org/officeDocument/2006/customXml" ds:itemID="{55C0D423-83DC-46D6-AF1E-590BE5382711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Anannya Gautam</cp:lastModifiedBy>
  <dcterms:created xsi:type="dcterms:W3CDTF">2025-07-02T03:08:33Z</dcterms:created>
  <dcterms:modified xsi:type="dcterms:W3CDTF">2025-07-02T09:28:25Z</dcterms:modified>
</cp:coreProperties>
</file>