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WEEK 3 77 RESULTS\"/>
    </mc:Choice>
  </mc:AlternateContent>
  <xr:revisionPtr revIDLastSave="0" documentId="13_ncr:1_{3EE47B78-C2E7-403D-B217-6BDA0D983B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1" i="3" l="1" a="1"/>
  <c r="S31" i="3" a="1"/>
  <c r="W31" i="3" s="1"/>
  <c r="Z30" i="3" a="1"/>
  <c r="AD30" i="3" s="1"/>
  <c r="S30" i="3" a="1"/>
  <c r="W30" i="3" s="1"/>
  <c r="Z29" i="3" a="1"/>
  <c r="AD29" i="3" s="1"/>
  <c r="S29" i="3" a="1"/>
  <c r="W29" i="3" s="1"/>
  <c r="Z28" i="3" a="1"/>
  <c r="AD28" i="3" s="1"/>
  <c r="S28" i="3" a="1"/>
  <c r="W28" i="3" s="1"/>
  <c r="Z27" i="3" a="1"/>
  <c r="AD27" i="3" s="1"/>
  <c r="S27" i="3" a="1"/>
  <c r="W27" i="3" s="1"/>
  <c r="Z26" i="3" a="1"/>
  <c r="AD26" i="3" s="1"/>
  <c r="S26" i="3" a="1"/>
  <c r="W26" i="3" s="1"/>
  <c r="Z25" i="3" a="1"/>
  <c r="AD25" i="3" s="1"/>
  <c r="S25" i="3" a="1"/>
  <c r="W25" i="3" s="1"/>
  <c r="Z24" i="3" a="1"/>
  <c r="AD24" i="3" s="1"/>
  <c r="S24" i="3" a="1"/>
  <c r="W24" i="3" s="1"/>
  <c r="Z23" i="3" a="1"/>
  <c r="AD23" i="3" s="1"/>
  <c r="S23" i="3" a="1"/>
  <c r="W23" i="3" s="1"/>
  <c r="Z22" i="3" a="1"/>
  <c r="AD22" i="3" s="1"/>
  <c r="S22" i="3" a="1"/>
  <c r="W22" i="3" s="1"/>
  <c r="Z21" i="3" a="1"/>
  <c r="Z21" i="3" s="1"/>
  <c r="S21" i="3" a="1"/>
  <c r="W21" i="3" s="1"/>
  <c r="Z20" i="3" a="1"/>
  <c r="AD20" i="3" s="1"/>
  <c r="S20" i="3" a="1"/>
  <c r="AK19" i="3" a="1"/>
  <c r="AK19" i="3" s="1"/>
  <c r="Z19" i="3" a="1"/>
  <c r="AD19" i="3" s="1"/>
  <c r="W19" i="3"/>
  <c r="S19" i="3"/>
  <c r="S19" i="3" a="1"/>
  <c r="Z18" i="3" a="1"/>
  <c r="AD18" i="3" s="1"/>
  <c r="S18" i="3" a="1"/>
  <c r="W18" i="3" s="1"/>
  <c r="Z17" i="3" a="1"/>
  <c r="S17" i="3" a="1"/>
  <c r="W17" i="3" s="1"/>
  <c r="Z16" i="3" a="1"/>
  <c r="AD16" i="3" s="1"/>
  <c r="S16" i="3" a="1"/>
  <c r="W16" i="3" s="1"/>
  <c r="AK15" i="3" a="1"/>
  <c r="AK15" i="3" s="1"/>
  <c r="AD21" i="3" l="1"/>
  <c r="AE21" i="3" s="1"/>
  <c r="Z24" i="3"/>
  <c r="AE24" i="3" s="1"/>
  <c r="X28" i="3"/>
  <c r="X17" i="3"/>
  <c r="X31" i="3"/>
  <c r="AU18" i="3"/>
  <c r="AV20" i="3"/>
  <c r="Y30" i="3" s="1"/>
  <c r="AV19" i="3"/>
  <c r="Z28" i="3"/>
  <c r="AE28" i="3" s="1"/>
  <c r="X19" i="3"/>
  <c r="Z19" i="3"/>
  <c r="AE19" i="3" s="1"/>
  <c r="AF19" i="3" s="1"/>
  <c r="Z30" i="3"/>
  <c r="AE30" i="3" s="1"/>
  <c r="AF30" i="3" s="1"/>
  <c r="S25" i="3"/>
  <c r="X25" i="3" s="1"/>
  <c r="S31" i="3"/>
  <c r="AW15" i="3"/>
  <c r="AW14" i="3"/>
  <c r="AV13" i="3"/>
  <c r="W20" i="3"/>
  <c r="S20" i="3"/>
  <c r="AE20" i="3"/>
  <c r="AF20" i="3" s="1"/>
  <c r="Z25" i="3"/>
  <c r="AE25" i="3" s="1"/>
  <c r="AF25" i="3" s="1"/>
  <c r="X21" i="3"/>
  <c r="AD31" i="3"/>
  <c r="Z31" i="3"/>
  <c r="Z16" i="3"/>
  <c r="AE16" i="3" s="1"/>
  <c r="Z27" i="3"/>
  <c r="AE27" i="3" s="1"/>
  <c r="S22" i="3"/>
  <c r="X22" i="3" s="1"/>
  <c r="Y22" i="3" s="1"/>
  <c r="S17" i="3"/>
  <c r="S28" i="3"/>
  <c r="Z22" i="3"/>
  <c r="AE22" i="3" s="1"/>
  <c r="AD17" i="3"/>
  <c r="Z17" i="3"/>
  <c r="S23" i="3"/>
  <c r="X23" i="3" s="1"/>
  <c r="S26" i="3"/>
  <c r="X26" i="3" s="1"/>
  <c r="S29" i="3"/>
  <c r="X29" i="3" s="1"/>
  <c r="Z20" i="3"/>
  <c r="S18" i="3"/>
  <c r="X18" i="3" s="1"/>
  <c r="Z23" i="3"/>
  <c r="AE23" i="3" s="1"/>
  <c r="Z26" i="3"/>
  <c r="AE26" i="3" s="1"/>
  <c r="Z29" i="3"/>
  <c r="AE29" i="3" s="1"/>
  <c r="Z18" i="3"/>
  <c r="AE18" i="3" s="1"/>
  <c r="S21" i="3"/>
  <c r="S24" i="3"/>
  <c r="X24" i="3" s="1"/>
  <c r="S27" i="3"/>
  <c r="X27" i="3" s="1"/>
  <c r="S30" i="3"/>
  <c r="X30" i="3" s="1"/>
  <c r="S16" i="3"/>
  <c r="X16" i="3" s="1"/>
  <c r="AF24" i="3" l="1"/>
  <c r="AF18" i="3"/>
  <c r="AF28" i="3"/>
  <c r="AF29" i="3"/>
  <c r="AF26" i="3"/>
  <c r="AF23" i="3"/>
  <c r="AE17" i="3"/>
  <c r="AF22" i="3"/>
  <c r="AG22" i="3" s="1"/>
  <c r="AF27" i="3"/>
  <c r="Y18" i="3"/>
  <c r="AG18" i="3" s="1"/>
  <c r="Y25" i="3"/>
  <c r="AG25" i="3" s="1"/>
  <c r="AF17" i="3"/>
  <c r="Y24" i="3"/>
  <c r="AG24" i="3" s="1"/>
  <c r="Y29" i="3"/>
  <c r="AG29" i="3" s="1"/>
  <c r="Y27" i="3"/>
  <c r="Y23" i="3"/>
  <c r="AG23" i="3" s="1"/>
  <c r="Y26" i="3"/>
  <c r="AG26" i="3" s="1"/>
  <c r="AF21" i="3"/>
  <c r="AG21" i="3" s="1"/>
  <c r="AE31" i="3"/>
  <c r="AF31" i="3" s="1"/>
  <c r="Y21" i="3"/>
  <c r="Y19" i="3"/>
  <c r="AG19" i="3" s="1"/>
  <c r="Y31" i="3"/>
  <c r="Y20" i="3"/>
  <c r="AG20" i="3" s="1"/>
  <c r="X20" i="3"/>
  <c r="AG30" i="3"/>
  <c r="Y17" i="3"/>
  <c r="AF16" i="3"/>
  <c r="Y16" i="3"/>
  <c r="Y28" i="3"/>
  <c r="AG28" i="3" s="1"/>
  <c r="AG16" i="3" l="1"/>
  <c r="AG31" i="3"/>
  <c r="AG17" i="3"/>
  <c r="AG2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<sst xmlns="http://schemas.openxmlformats.org/spreadsheetml/2006/main" count="162" uniqueCount="82">
  <si>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</si>
  <si>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</si>
  <si>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</si>
  <si>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</si>
  <si>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</si>
  <si>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</si>
  <si>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</si>
  <si>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Time:</t>
  </si>
  <si>
    <t>7:02:58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</si>
  <si>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</si>
  <si>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</si>
  <si>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</si>
  <si>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</si>
  <si>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</si>
  <si>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</si>
  <si>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</si>
  <si>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</si>
  <si>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</si>
  <si>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</si>
  <si>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</si>
  <si>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</si>
  <si>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</si>
  <si>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</si>
  <si>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</si>
  <si>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</si>
  <si>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2/07/2025 7:02:58 PM</t>
  </si>
  <si>
    <t>Temperature: 25.9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</si>
  <si>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</si>
  <si>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</si>
  <si>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</si>
  <si>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</si>
  <si>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</si>
  <si>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</si>
  <si>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</si>
  <si>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</si>
  <si>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</si>
  <si>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</si>
  <si>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2/07/2025 7:03:10 PM</t>
  </si>
  <si>
    <t>Label: protein</t>
  </si>
  <si>
    <t>2/07/2025 7:03:24 PM</t>
  </si>
  <si>
    <t>7:03:50 PM</t>
  </si>
  <si>
    <t>2/07/2025 7:03:50 PM</t>
  </si>
  <si>
    <t>Temperature: 26 °C</t>
  </si>
  <si>
    <t>2/07/2025 7:04:02 PM</t>
  </si>
  <si>
    <t>2/07/2025 7:04:16 PM</t>
  </si>
  <si>
    <t>TAG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</si>
  <si>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</si>
  <si>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</si>
  <si>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</si>
  <si>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</si>
  <si>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</si>
  <si>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</si>
  <si>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</si>
  <si>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</si>
  <si>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</si>
  <si>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</si>
  <si>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</si>
  <si>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</si>
  <si>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T abs 3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</si>
  <si>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</si>
  <si>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</si>
  <si>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</si>
  <si>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</si>
  <si>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</si>
  <si>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</si>
  <si>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</si>
  <si>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</si>
  <si>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</si>
  <si>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B9.07A.2</t>
  </si>
  <si>
    <t>B9.07A.1</t>
  </si>
  <si>
    <t>B9.07B.1</t>
  </si>
  <si>
    <t>B9.07B.4</t>
  </si>
  <si>
    <t>B9.07C.3</t>
  </si>
  <si>
    <t>B9.07D.1</t>
  </si>
  <si>
    <t>B9.07D.4</t>
  </si>
  <si>
    <t>B9.77A.1</t>
  </si>
  <si>
    <t>B9.77A.3</t>
  </si>
  <si>
    <t>B9.77B.2</t>
  </si>
  <si>
    <t>B9.77B.4</t>
  </si>
  <si>
    <t>B9.77C.3</t>
  </si>
  <si>
    <t>B9.77C.2</t>
  </si>
  <si>
    <t>B9.77D.3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</si>
</sst>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right" vertical="center" wrapText="1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A11" zoomScale="79" workbookViewId="0">
      <selection activeCell="R16" sqref="R16:R31"/>
    </sheetView>
  </sheetViews>
  <sheetFormatPr defaultRowHeight="14.5" x14ac:dyDescent="0.35"/>
  <cols>
    <col min="44" max="44" width="11" customWidth="1"/>
    <col min="45" max="45" width="10.7265625" customWidth="1"/>
  </cols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s="1">
        <v>45695</v>
      </c>
    </row>
    <row r="6" spans="1:49" x14ac:dyDescent="0.35">
      <c r="A6" t="s">
        <v>7</v>
      </c>
      <c r="B6" s="2" t="s">
        <v>40</v>
      </c>
    </row>
    <row r="9" spans="1:49" x14ac:dyDescent="0.35">
      <c r="A9" t="s">
        <v>9</v>
      </c>
      <c r="E9" t="s">
        <v>10</v>
      </c>
    </row>
    <row r="10" spans="1:49" x14ac:dyDescent="0.35">
      <c r="A10" t="s">
        <v>11</v>
      </c>
      <c r="E10" t="s">
        <v>12</v>
      </c>
    </row>
    <row r="11" spans="1:49" x14ac:dyDescent="0.35">
      <c r="A11" t="s">
        <v>13</v>
      </c>
      <c r="E11" t="s">
        <v>14</v>
      </c>
    </row>
    <row r="12" spans="1:49" x14ac:dyDescent="0.35">
      <c r="A12" t="s">
        <v>15</v>
      </c>
    </row>
    <row r="13" spans="1:49" ht="15" thickBot="1" x14ac:dyDescent="0.4">
      <c r="AJ13" t="s">
        <v>45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0.5828x + 0.0598   (R² = 0.9938)</v>
      </c>
    </row>
    <row r="14" spans="1:49" ht="15" thickBot="1" x14ac:dyDescent="0.4">
      <c r="AJ14" t="s">
        <v>46</v>
      </c>
      <c r="AK14" s="4">
        <v>0.78125</v>
      </c>
      <c r="AL14" s="5">
        <v>0.390625</v>
      </c>
      <c r="AM14" s="5">
        <v>0.1953125</v>
      </c>
      <c r="AN14" s="5">
        <v>9.765625E-2</v>
      </c>
      <c r="AO14" s="5">
        <v>4.8828125E-2</v>
      </c>
      <c r="AP14" s="5">
        <v>2.44140625E-2</v>
      </c>
      <c r="AQ14" s="5">
        <v>1.220703125E-2</v>
      </c>
      <c r="AR14" s="5">
        <v>6.103515625E-3</v>
      </c>
      <c r="AS14" s="5">
        <v>3.0517578130000002E-3</v>
      </c>
      <c r="AT14" s="6">
        <v>0</v>
      </c>
      <c r="AV14" t="s">
        <v>47</v>
      </c>
      <c r="AW14">
        <f>SLOPE(_xlfn.ANCHORARRAY(AK15),AK14:AT14)</f>
        <v>0.58281199195770284</v>
      </c>
    </row>
    <row r="15" spans="1:49" ht="15" thickBot="1" x14ac:dyDescent="0.4">
      <c r="A15" t="s">
        <v>16</v>
      </c>
      <c r="R15" t="s">
        <v>48</v>
      </c>
      <c r="S15" t="s">
        <v>49</v>
      </c>
      <c r="T15" t="s">
        <v>50</v>
      </c>
      <c r="U15" t="s">
        <v>51</v>
      </c>
      <c r="V15" t="s">
        <v>51</v>
      </c>
      <c r="W15" t="s">
        <v>52</v>
      </c>
      <c r="X15" t="s">
        <v>53</v>
      </c>
      <c r="Y15" t="s">
        <v>54</v>
      </c>
      <c r="Z15" t="s">
        <v>55</v>
      </c>
      <c r="AA15" t="s">
        <v>56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 t="s">
        <v>62</v>
      </c>
      <c r="AJ15" t="s">
        <v>63</v>
      </c>
      <c r="AK15" cm="1">
        <f t="array" ref="AK15:AT15">B31:K31</f>
        <v>0.49909999966621399</v>
      </c>
      <c r="AL15">
        <v>0.31430000066757202</v>
      </c>
      <c r="AM15">
        <v>0.1843000054359436</v>
      </c>
      <c r="AN15">
        <v>0.11879999935626984</v>
      </c>
      <c r="AO15">
        <v>8.5699997842311859E-2</v>
      </c>
      <c r="AP15">
        <v>7.1800000965595245E-2</v>
      </c>
      <c r="AQ15">
        <v>6.3600003719329834E-2</v>
      </c>
      <c r="AR15">
        <v>5.5500000715255737E-2</v>
      </c>
      <c r="AS15">
        <v>5.7500001043081284E-2</v>
      </c>
      <c r="AT15">
        <v>5.6099999696016312E-2</v>
      </c>
      <c r="AV15" t="s">
        <v>64</v>
      </c>
      <c r="AW15">
        <f>INTERCEPT(_xlfn.ANCHORARRAY(AK15),AK14:AT14)</f>
        <v>5.9783487272306313E-2</v>
      </c>
    </row>
    <row r="16" spans="1:49" x14ac:dyDescent="0.35">
      <c r="A16" t="s">
        <v>17</v>
      </c>
      <c r="E16" t="s">
        <v>18</v>
      </c>
      <c r="R16" s="7" t="s">
        <v>68</v>
      </c>
      <c r="S16" s="8" cm="1">
        <f t="array" ref="S16:V16">B49:E49</f>
        <v>4.5699998736381531E-2</v>
      </c>
      <c r="T16" s="9">
        <v>9.3500003218650818E-2</v>
      </c>
      <c r="U16" s="10">
        <v>9.6199996769428253E-2</v>
      </c>
      <c r="V16" s="10">
        <v>9.2000000178813934E-2</v>
      </c>
      <c r="W16" s="10">
        <f>AVERAGE(T16:V16)</f>
        <v>9.3900000055630997E-2</v>
      </c>
      <c r="X16" s="10">
        <f>W16-S16</f>
        <v>4.8200001319249466E-2</v>
      </c>
      <c r="Y16" s="8">
        <f t="shared" ref="Y16:Y31" si="0">(W16-$AV$20)/$AV$19</f>
        <v>0.1234553273754059</v>
      </c>
      <c r="Z16" s="9" cm="1">
        <f t="array" ref="Z16:AC16">B24:E24</f>
        <v>4.1000001132488251E-2</v>
      </c>
      <c r="AA16" s="10">
        <v>0.10270000249147415</v>
      </c>
      <c r="AB16" s="10">
        <v>0.11150000244379044</v>
      </c>
      <c r="AC16" s="10">
        <v>0.10329999774694443</v>
      </c>
      <c r="AD16" s="10">
        <f>AVERAGE(AA16:AC16)</f>
        <v>0.105833334227403</v>
      </c>
      <c r="AE16" s="10">
        <f>AD16*4-Z16</f>
        <v>0.38233333577712375</v>
      </c>
      <c r="AF16" s="10">
        <f>(AE16-$AW$15)/$AW$14</f>
        <v>0.55343721981655147</v>
      </c>
      <c r="AG16" s="10">
        <f t="shared" ref="AG16:AG31" si="1">AF16/Y16</f>
        <v>4.4828945950112491</v>
      </c>
      <c r="AH16">
        <v>1</v>
      </c>
    </row>
    <row r="17" spans="1:48" x14ac:dyDescent="0.35">
      <c r="A17" t="s">
        <v>19</v>
      </c>
      <c r="E17">
        <v>540</v>
      </c>
      <c r="F17" t="s">
        <v>20</v>
      </c>
      <c r="R17" s="11" t="s">
        <v>69</v>
      </c>
      <c r="S17" s="8" cm="1">
        <f t="array" ref="S17:V17">F49:I49</f>
        <v>4.3299999088048935E-2</v>
      </c>
      <c r="T17" s="9">
        <v>9.3699999153614044E-2</v>
      </c>
      <c r="U17" s="10">
        <v>9.7300000488758087E-2</v>
      </c>
      <c r="V17" s="10">
        <v>9.2699997127056122E-2</v>
      </c>
      <c r="W17" s="10">
        <f t="shared" ref="W17:W31" si="2">AVERAGE(T17:V17)</f>
        <v>9.4566665589809418E-2</v>
      </c>
      <c r="X17" s="10">
        <f t="shared" ref="X17:X27" si="3">W17-S17</f>
        <v>5.1266666501760483E-2</v>
      </c>
      <c r="Y17" s="8">
        <f t="shared" si="0"/>
        <v>0.12733545515114947</v>
      </c>
      <c r="Z17" s="9" cm="1">
        <f t="array" ref="Z17:AC17">F24:I24</f>
        <v>3.9599999785423279E-2</v>
      </c>
      <c r="AA17" s="10">
        <v>7.4799999594688416E-2</v>
      </c>
      <c r="AB17" s="10">
        <v>8.1100001931190491E-2</v>
      </c>
      <c r="AC17" s="10">
        <v>8.2199998199939728E-2</v>
      </c>
      <c r="AD17" s="10">
        <f t="shared" ref="AD17:AD31" si="4">AVERAGE(AA17:AC17)</f>
        <v>7.9366666575272873E-2</v>
      </c>
      <c r="AE17" s="10">
        <f t="shared" ref="AE17:AE31" si="5">AD17*4-Z17</f>
        <v>0.27786666651566821</v>
      </c>
      <c r="AF17" s="10">
        <f t="shared" ref="AF17:AF31" si="6">(AE17-$AW$15)/$AW$14</f>
        <v>0.37419130397575817</v>
      </c>
      <c r="AG17" s="10">
        <f t="shared" si="1"/>
        <v>2.9386261943430161</v>
      </c>
      <c r="AH17">
        <v>2</v>
      </c>
      <c r="AJ17" t="s">
        <v>65</v>
      </c>
    </row>
    <row r="18" spans="1:48" ht="15" thickBot="1" x14ac:dyDescent="0.4">
      <c r="A18" t="s">
        <v>21</v>
      </c>
      <c r="E18">
        <v>30</v>
      </c>
      <c r="R18" s="11" t="s">
        <v>70</v>
      </c>
      <c r="S18" s="8" cm="1">
        <f t="array" ref="S18:V18">J49:M49</f>
        <v>4.3699998408555984E-2</v>
      </c>
      <c r="T18" s="9">
        <v>9.2799998819828033E-2</v>
      </c>
      <c r="U18" s="10">
        <v>9.5700003206729889E-2</v>
      </c>
      <c r="V18" s="10">
        <v>8.8500000536441803E-2</v>
      </c>
      <c r="W18" s="10">
        <f t="shared" si="2"/>
        <v>9.233333418766658E-2</v>
      </c>
      <c r="X18" s="10">
        <f t="shared" si="3"/>
        <v>4.8633335779110595E-2</v>
      </c>
      <c r="Y18" s="8">
        <f t="shared" si="0"/>
        <v>0.1143370162614385</v>
      </c>
      <c r="Z18" s="9" cm="1">
        <f t="array" ref="Z18:AC18">J24:M24</f>
        <v>3.9999999105930328E-2</v>
      </c>
      <c r="AA18" s="10">
        <v>0.10509999841451645</v>
      </c>
      <c r="AB18" s="10">
        <v>0.10939999669790268</v>
      </c>
      <c r="AC18" s="10">
        <v>0.10970000177621841</v>
      </c>
      <c r="AD18" s="10">
        <f t="shared" si="4"/>
        <v>0.10806666562954585</v>
      </c>
      <c r="AE18" s="10">
        <f t="shared" si="5"/>
        <v>0.39226666341225308</v>
      </c>
      <c r="AF18" s="10">
        <f t="shared" si="6"/>
        <v>0.57048101399409179</v>
      </c>
      <c r="AG18" s="10">
        <f t="shared" si="1"/>
        <v>4.9894691382329981</v>
      </c>
      <c r="AH18">
        <v>3</v>
      </c>
      <c r="AJ18" t="s">
        <v>66</v>
      </c>
      <c r="AK18" s="5">
        <v>2</v>
      </c>
      <c r="AL18" s="5">
        <v>1</v>
      </c>
      <c r="AM18" s="5">
        <v>0.5</v>
      </c>
      <c r="AN18" s="5">
        <v>0.25</v>
      </c>
      <c r="AO18" s="5">
        <v>0.125</v>
      </c>
      <c r="AP18" s="5">
        <v>6.25E-2</v>
      </c>
      <c r="AQ18" s="5">
        <v>3.125E-2</v>
      </c>
      <c r="AR18" s="12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0.1718x + 0.0727   (R² = 0.9931)</v>
      </c>
    </row>
    <row r="19" spans="1:48" x14ac:dyDescent="0.35">
      <c r="A19" t="s">
        <v>22</v>
      </c>
      <c r="E19">
        <v>0</v>
      </c>
      <c r="F19" t="s">
        <v>23</v>
      </c>
      <c r="R19" s="11" t="s">
        <v>71</v>
      </c>
      <c r="S19" s="8" cm="1">
        <f t="array" ref="S19:V19">B50:E50</f>
        <v>7.7299997210502625E-2</v>
      </c>
      <c r="T19" s="9">
        <v>0.10440000146627426</v>
      </c>
      <c r="U19" s="10">
        <v>0.10450000315904617</v>
      </c>
      <c r="V19" s="10">
        <v>0.1103999987244606</v>
      </c>
      <c r="W19" s="10">
        <f t="shared" si="2"/>
        <v>0.10643333444992702</v>
      </c>
      <c r="X19" s="10">
        <f t="shared" si="3"/>
        <v>2.9133337239424392E-2</v>
      </c>
      <c r="Y19" s="8">
        <f t="shared" si="0"/>
        <v>0.19640185965102644</v>
      </c>
      <c r="Z19" s="9" cm="1">
        <f t="array" ref="Z19:AC19">B25:E25</f>
        <v>4.9300000071525574E-2</v>
      </c>
      <c r="AA19" s="8">
        <v>0.11749999970197678</v>
      </c>
      <c r="AB19" s="10">
        <v>0.12020000070333481</v>
      </c>
      <c r="AC19" s="10">
        <v>0.12479999661445618</v>
      </c>
      <c r="AD19" s="10">
        <f t="shared" si="4"/>
        <v>0.12083333233992259</v>
      </c>
      <c r="AE19" s="10">
        <f t="shared" si="5"/>
        <v>0.43403332928816479</v>
      </c>
      <c r="AF19" s="10">
        <f t="shared" si="6"/>
        <v>0.64214506080893985</v>
      </c>
      <c r="AG19" s="10">
        <f t="shared" si="1"/>
        <v>3.2695467443634456</v>
      </c>
      <c r="AH19">
        <v>4</v>
      </c>
      <c r="AJ19" t="s">
        <v>63</v>
      </c>
      <c r="AK19" cm="1">
        <f t="array" ref="AK19:AR19">B56:I56</f>
        <v>0.41100001335144043</v>
      </c>
      <c r="AL19">
        <v>0.2460000067949295</v>
      </c>
      <c r="AM19">
        <v>0.17460000514984131</v>
      </c>
      <c r="AN19">
        <v>0.11739999800920486</v>
      </c>
      <c r="AO19">
        <v>9.960000216960907E-2</v>
      </c>
      <c r="AP19">
        <v>8.9699998497962952E-2</v>
      </c>
      <c r="AQ19">
        <v>6.6200003027915955E-2</v>
      </c>
      <c r="AR19">
        <v>5.8899998664855957E-2</v>
      </c>
      <c r="AU19" t="s">
        <v>47</v>
      </c>
      <c r="AV19">
        <f>SLOPE(AK19:AR19,AK18:AR18)</f>
        <v>0.17181535575865592</v>
      </c>
    </row>
    <row r="20" spans="1:48" x14ac:dyDescent="0.35">
      <c r="A20" t="s">
        <v>24</v>
      </c>
      <c r="B20" s="2" t="s">
        <v>41</v>
      </c>
      <c r="R20" s="11" t="s">
        <v>72</v>
      </c>
      <c r="S20" s="8" cm="1">
        <f t="array" ref="S20:V20">F50:I50</f>
        <v>4.8999998718500137E-2</v>
      </c>
      <c r="T20" s="10">
        <v>9.3299999833106995E-2</v>
      </c>
      <c r="U20" s="10">
        <v>9.1600000858306885E-2</v>
      </c>
      <c r="V20" s="10">
        <v>9.4400003552436829E-2</v>
      </c>
      <c r="W20" s="10">
        <f t="shared" si="2"/>
        <v>9.3100001414616898E-2</v>
      </c>
      <c r="X20" s="10">
        <f t="shared" si="3"/>
        <v>4.4100002696116761E-2</v>
      </c>
      <c r="Y20" s="8">
        <f t="shared" si="0"/>
        <v>0.11879917404451368</v>
      </c>
      <c r="Z20" s="10" cm="1">
        <f t="array" ref="Z20:AC20">F25:I25</f>
        <v>4.4700000435113907E-2</v>
      </c>
      <c r="AA20" s="10">
        <v>0.11410000175237656</v>
      </c>
      <c r="AB20" s="10">
        <v>0.12359999865293503</v>
      </c>
      <c r="AC20" s="10">
        <v>0.12890000641345978</v>
      </c>
      <c r="AD20" s="10">
        <f t="shared" si="4"/>
        <v>0.12220000227292378</v>
      </c>
      <c r="AE20" s="10">
        <f t="shared" si="5"/>
        <v>0.44410000865658122</v>
      </c>
      <c r="AF20" s="10">
        <f t="shared" si="6"/>
        <v>0.6594176624494823</v>
      </c>
      <c r="AG20" s="10">
        <f t="shared" si="1"/>
        <v>5.5506923154398411</v>
      </c>
      <c r="AH20">
        <v>5</v>
      </c>
      <c r="AU20" t="s">
        <v>67</v>
      </c>
      <c r="AV20">
        <f>INTERCEPT(AK19:AR19,AK18:AR18)</f>
        <v>7.2688479062324299E-2</v>
      </c>
    </row>
    <row r="21" spans="1:48" x14ac:dyDescent="0.35">
      <c r="R21" s="11" t="s">
        <v>72</v>
      </c>
      <c r="S21" s="8" cm="1">
        <f t="array" ref="S21:V21">J50:M50</f>
        <v>8.9400000870227814E-2</v>
      </c>
      <c r="T21" s="10">
        <v>9.6000000834465027E-2</v>
      </c>
      <c r="U21" s="10">
        <v>0.10700000077486038</v>
      </c>
      <c r="V21" s="10">
        <v>0.10249999910593033</v>
      </c>
      <c r="W21" s="10">
        <f t="shared" si="2"/>
        <v>0.10183333357175191</v>
      </c>
      <c r="X21" s="10">
        <f t="shared" si="3"/>
        <v>1.2433332701524094E-2</v>
      </c>
      <c r="Y21" s="8">
        <f t="shared" si="0"/>
        <v>0.16962892740720187</v>
      </c>
      <c r="Z21" s="10" cm="1">
        <f t="array" ref="Z21:AC21">J25:M25</f>
        <v>4.479999840259552E-2</v>
      </c>
      <c r="AA21" s="10">
        <v>0.12330000102519989</v>
      </c>
      <c r="AB21" s="10">
        <v>0.12690000236034393</v>
      </c>
      <c r="AC21" s="10">
        <v>0.12330000102519989</v>
      </c>
      <c r="AD21" s="10">
        <f t="shared" si="4"/>
        <v>0.12450000147024791</v>
      </c>
      <c r="AE21" s="10">
        <f t="shared" si="5"/>
        <v>0.45320000747839612</v>
      </c>
      <c r="AF21" s="10">
        <f t="shared" si="6"/>
        <v>0.67503161505750509</v>
      </c>
      <c r="AG21" s="10">
        <f t="shared" si="1"/>
        <v>3.9794604928265644</v>
      </c>
      <c r="AH21">
        <v>6</v>
      </c>
    </row>
    <row r="22" spans="1:48" x14ac:dyDescent="0.35">
      <c r="B22" t="s">
        <v>42</v>
      </c>
      <c r="R22" s="11" t="s">
        <v>73</v>
      </c>
      <c r="S22" s="8" cm="1">
        <f t="array" ref="S22:V22">B51:E51</f>
        <v>4.6399999409914017E-2</v>
      </c>
      <c r="T22" s="10">
        <v>8.9000001549720764E-2</v>
      </c>
      <c r="U22" s="10">
        <v>9.1799996793270111E-2</v>
      </c>
      <c r="V22" s="10">
        <v>9.2299997806549072E-2</v>
      </c>
      <c r="W22" s="10">
        <f t="shared" si="2"/>
        <v>9.1033332049846649E-2</v>
      </c>
      <c r="X22" s="10">
        <f t="shared" si="3"/>
        <v>4.4633332639932632E-2</v>
      </c>
      <c r="Y22" s="8">
        <f>(X22-$AV$20)/$AV$19</f>
        <v>-0.1632866067093556</v>
      </c>
      <c r="Z22" s="10" cm="1">
        <f t="array" ref="Z22:AC22">B26:E26</f>
        <v>4.4500000774860382E-2</v>
      </c>
      <c r="AA22" s="10">
        <v>0.10450000315904617</v>
      </c>
      <c r="AB22" s="10">
        <v>9.1499999165534973E-2</v>
      </c>
      <c r="AC22" s="10">
        <v>9.6299998462200165E-2</v>
      </c>
      <c r="AD22" s="10">
        <f t="shared" si="4"/>
        <v>9.7433333595593766E-2</v>
      </c>
      <c r="AE22" s="10">
        <f t="shared" si="5"/>
        <v>0.34523333360751468</v>
      </c>
      <c r="AF22" s="10">
        <f>(AE22-$AW$15)/$AW$14</f>
        <v>0.48978032414254902</v>
      </c>
      <c r="AG22" s="10">
        <f t="shared" si="1"/>
        <v>-2.9995131506060426</v>
      </c>
      <c r="AH22">
        <v>7</v>
      </c>
    </row>
    <row r="23" spans="1:48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R23" s="11" t="s">
        <v>74</v>
      </c>
      <c r="S23" s="8" cm="1">
        <f t="array" ref="S23:V23">F51:I51</f>
        <v>4.8399999737739563E-2</v>
      </c>
      <c r="T23" s="10">
        <v>9.5399998128414154E-2</v>
      </c>
      <c r="U23" s="10">
        <v>9.5299996435642242E-2</v>
      </c>
      <c r="V23" s="10">
        <v>9.9500000476837158E-2</v>
      </c>
      <c r="W23" s="10">
        <f t="shared" si="2"/>
        <v>9.6733331680297852E-2</v>
      </c>
      <c r="X23" s="10">
        <f t="shared" si="3"/>
        <v>4.8333331942558289E-2</v>
      </c>
      <c r="Y23" s="8">
        <f t="shared" ref="Y23:Y31" si="7">(W23-$AV$20)/$AV$19</f>
        <v>0.13994588849059955</v>
      </c>
      <c r="Z23" s="10" cm="1">
        <f t="array" ref="Z23:AC23">F26:I26</f>
        <v>4.5600000768899918E-2</v>
      </c>
      <c r="AA23" s="10">
        <v>0.13199999928474426</v>
      </c>
      <c r="AB23" s="10">
        <v>0.13920000195503235</v>
      </c>
      <c r="AC23" s="10">
        <v>0.13040000200271606</v>
      </c>
      <c r="AD23" s="10">
        <f t="shared" si="4"/>
        <v>0.13386666774749756</v>
      </c>
      <c r="AE23" s="10">
        <f t="shared" si="5"/>
        <v>0.48986667022109032</v>
      </c>
      <c r="AF23" s="10">
        <f t="shared" ref="AF23:AF31" si="8">(AE23-$AW$15)/$AW$14</f>
        <v>0.73794497862699604</v>
      </c>
      <c r="AG23" s="10">
        <f t="shared" si="1"/>
        <v>5.2730736614428322</v>
      </c>
      <c r="AH23">
        <v>8</v>
      </c>
    </row>
    <row r="24" spans="1:48" x14ac:dyDescent="0.35">
      <c r="A24" s="3" t="s">
        <v>28</v>
      </c>
      <c r="B24">
        <v>4.1000001132488251E-2</v>
      </c>
      <c r="C24">
        <v>0.10270000249147415</v>
      </c>
      <c r="D24">
        <v>0.11150000244379044</v>
      </c>
      <c r="E24">
        <v>0.10329999774694443</v>
      </c>
      <c r="F24">
        <v>3.9599999785423279E-2</v>
      </c>
      <c r="G24">
        <v>7.4799999594688416E-2</v>
      </c>
      <c r="H24">
        <v>8.1100001931190491E-2</v>
      </c>
      <c r="I24">
        <v>8.2199998199939728E-2</v>
      </c>
      <c r="J24">
        <v>3.9999999105930328E-2</v>
      </c>
      <c r="K24">
        <v>0.10509999841451645</v>
      </c>
      <c r="L24">
        <v>0.10939999669790268</v>
      </c>
      <c r="M24">
        <v>0.10970000177621841</v>
      </c>
      <c r="R24" s="11" t="s">
        <v>75</v>
      </c>
      <c r="S24" s="8" cm="1">
        <f t="array" ref="S24:V24">B52:E52</f>
        <v>4.8500001430511475E-2</v>
      </c>
      <c r="T24" s="10">
        <v>0.10859999805688858</v>
      </c>
      <c r="U24" s="10">
        <v>0.10790000110864639</v>
      </c>
      <c r="V24" s="10">
        <v>0.12060000002384186</v>
      </c>
      <c r="W24" s="10">
        <f t="shared" si="2"/>
        <v>0.11236666639645894</v>
      </c>
      <c r="X24" s="10">
        <f t="shared" si="3"/>
        <v>6.3866664965947464E-2</v>
      </c>
      <c r="Y24" s="8">
        <f t="shared" si="7"/>
        <v>0.23093504744633797</v>
      </c>
      <c r="Z24" s="10" cm="1">
        <f t="array" ref="Z24:AC24">B27:E27</f>
        <v>4.4700000435113907E-2</v>
      </c>
      <c r="AA24" s="10">
        <v>0.11739999800920486</v>
      </c>
      <c r="AB24" s="10">
        <v>0.12849999964237213</v>
      </c>
      <c r="AC24" s="10">
        <v>0.12829999625682831</v>
      </c>
      <c r="AD24" s="10">
        <f t="shared" si="4"/>
        <v>0.12473333130280177</v>
      </c>
      <c r="AE24" s="10">
        <f t="shared" si="5"/>
        <v>0.45423332477609318</v>
      </c>
      <c r="AF24" s="10">
        <f t="shared" si="8"/>
        <v>0.67680460070631798</v>
      </c>
      <c r="AG24" s="10">
        <f t="shared" si="1"/>
        <v>2.9307141042053657</v>
      </c>
      <c r="AH24">
        <v>9</v>
      </c>
    </row>
    <row r="25" spans="1:48" x14ac:dyDescent="0.35">
      <c r="A25" s="3" t="s">
        <v>29</v>
      </c>
      <c r="B25">
        <v>4.9300000071525574E-2</v>
      </c>
      <c r="C25">
        <v>0.11749999970197678</v>
      </c>
      <c r="D25">
        <v>0.12020000070333481</v>
      </c>
      <c r="E25">
        <v>0.12479999661445618</v>
      </c>
      <c r="F25">
        <v>4.4700000435113907E-2</v>
      </c>
      <c r="G25">
        <v>0.11410000175237656</v>
      </c>
      <c r="H25">
        <v>0.12359999865293503</v>
      </c>
      <c r="I25">
        <v>0.12890000641345978</v>
      </c>
      <c r="J25">
        <v>4.479999840259552E-2</v>
      </c>
      <c r="K25">
        <v>0.12330000102519989</v>
      </c>
      <c r="L25">
        <v>0.12690000236034393</v>
      </c>
      <c r="M25">
        <v>0.12330000102519989</v>
      </c>
      <c r="R25" s="11" t="s">
        <v>76</v>
      </c>
      <c r="S25" s="8" cm="1">
        <f t="array" ref="S25:V25">F52:I52</f>
        <v>5.169999971985817E-2</v>
      </c>
      <c r="T25" s="10">
        <v>0.11969999969005585</v>
      </c>
      <c r="U25" s="10">
        <v>0.11060000211000443</v>
      </c>
      <c r="V25" s="10">
        <v>0.1168999969959259</v>
      </c>
      <c r="W25" s="10">
        <f t="shared" si="2"/>
        <v>0.11573333293199539</v>
      </c>
      <c r="X25" s="10">
        <f t="shared" si="3"/>
        <v>6.4033333212137222E-2</v>
      </c>
      <c r="Y25" s="8">
        <f t="shared" si="7"/>
        <v>0.25052972523675332</v>
      </c>
      <c r="Z25" s="10" cm="1">
        <f t="array" ref="Z25:AC25">F27:I27</f>
        <v>4.6500001102685928E-2</v>
      </c>
      <c r="AA25" s="10">
        <v>0.13470000028610229</v>
      </c>
      <c r="AB25" s="10">
        <v>0.13689999282360077</v>
      </c>
      <c r="AC25" s="10">
        <v>0.1363999992609024</v>
      </c>
      <c r="AD25" s="10">
        <f t="shared" si="4"/>
        <v>0.1359999974568685</v>
      </c>
      <c r="AE25" s="10">
        <f t="shared" si="5"/>
        <v>0.49749998872478807</v>
      </c>
      <c r="AF25" s="10">
        <f t="shared" si="8"/>
        <v>0.75104237299950538</v>
      </c>
      <c r="AG25" s="10">
        <f t="shared" si="1"/>
        <v>2.9978174138408611</v>
      </c>
      <c r="AH25">
        <v>10</v>
      </c>
    </row>
    <row r="26" spans="1:48" x14ac:dyDescent="0.35">
      <c r="A26" s="3" t="s">
        <v>30</v>
      </c>
      <c r="B26">
        <v>4.4500000774860382E-2</v>
      </c>
      <c r="C26">
        <v>0.10450000315904617</v>
      </c>
      <c r="D26">
        <v>9.1499999165534973E-2</v>
      </c>
      <c r="E26">
        <v>9.6299998462200165E-2</v>
      </c>
      <c r="F26">
        <v>4.5600000768899918E-2</v>
      </c>
      <c r="G26">
        <v>0.13199999928474426</v>
      </c>
      <c r="H26">
        <v>0.13920000195503235</v>
      </c>
      <c r="I26">
        <v>0.13040000200271606</v>
      </c>
      <c r="J26">
        <v>4.4900000095367432E-2</v>
      </c>
      <c r="K26">
        <v>4.1900001466274261E-2</v>
      </c>
      <c r="L26">
        <v>4.1200000792741776E-2</v>
      </c>
      <c r="M26">
        <v>4.2500000447034836E-2</v>
      </c>
      <c r="R26" s="11" t="s">
        <v>77</v>
      </c>
      <c r="S26" s="8" cm="1">
        <f t="array" ref="S26:V26">J52:M52</f>
        <v>4.8799999058246613E-2</v>
      </c>
      <c r="T26" s="10">
        <v>0.10360000282526016</v>
      </c>
      <c r="U26" s="10">
        <v>0.10050000250339508</v>
      </c>
      <c r="V26" s="10">
        <v>0.10450000315904617</v>
      </c>
      <c r="W26" s="10">
        <f t="shared" si="2"/>
        <v>0.10286666949590047</v>
      </c>
      <c r="X26" s="10">
        <f t="shared" si="3"/>
        <v>5.4066670437653855E-2</v>
      </c>
      <c r="Y26" s="8">
        <f t="shared" si="7"/>
        <v>0.17564315075520143</v>
      </c>
      <c r="Z26" s="10" cm="1">
        <f t="array" ref="Z26:AC26">J27:M27</f>
        <v>4.3600000441074371E-2</v>
      </c>
      <c r="AA26" s="10">
        <v>0.11169999837875366</v>
      </c>
      <c r="AB26" s="10">
        <v>0.10710000246763229</v>
      </c>
      <c r="AC26" s="10">
        <v>0.1136000007390976</v>
      </c>
      <c r="AD26" s="10">
        <f t="shared" si="4"/>
        <v>0.11080000052849452</v>
      </c>
      <c r="AE26" s="10">
        <f t="shared" si="5"/>
        <v>0.39960000167290372</v>
      </c>
      <c r="AF26" s="10">
        <f t="shared" si="8"/>
        <v>0.58306369650894097</v>
      </c>
      <c r="AG26" s="10">
        <f t="shared" si="1"/>
        <v>3.3195925602676786</v>
      </c>
      <c r="AH26">
        <v>11</v>
      </c>
    </row>
    <row r="27" spans="1:48" x14ac:dyDescent="0.35">
      <c r="A27" s="3" t="s">
        <v>31</v>
      </c>
      <c r="B27">
        <v>4.4700000435113907E-2</v>
      </c>
      <c r="C27">
        <v>0.11739999800920486</v>
      </c>
      <c r="D27">
        <v>0.12849999964237213</v>
      </c>
      <c r="E27">
        <v>0.12829999625682831</v>
      </c>
      <c r="F27">
        <v>4.6500001102685928E-2</v>
      </c>
      <c r="G27">
        <v>0.13470000028610229</v>
      </c>
      <c r="H27">
        <v>0.13689999282360077</v>
      </c>
      <c r="I27">
        <v>0.1363999992609024</v>
      </c>
      <c r="J27">
        <v>4.3600000441074371E-2</v>
      </c>
      <c r="K27">
        <v>0.11169999837875366</v>
      </c>
      <c r="L27">
        <v>0.10710000246763229</v>
      </c>
      <c r="M27">
        <v>0.1136000007390976</v>
      </c>
      <c r="R27" s="11" t="s">
        <v>78</v>
      </c>
      <c r="S27" s="8" cm="1">
        <f t="array" ref="S27:V27">B53:E53</f>
        <v>4.2899999767541885E-2</v>
      </c>
      <c r="T27" s="10">
        <v>0.11349999904632568</v>
      </c>
      <c r="U27" s="10">
        <v>0.11249999701976776</v>
      </c>
      <c r="V27" s="10">
        <v>0.11429999768733978</v>
      </c>
      <c r="W27" s="10">
        <f t="shared" si="2"/>
        <v>0.11343333125114441</v>
      </c>
      <c r="X27" s="10">
        <f t="shared" si="3"/>
        <v>7.0533331483602524E-2</v>
      </c>
      <c r="Y27" s="8">
        <f t="shared" si="7"/>
        <v>0.23714325188752763</v>
      </c>
      <c r="Z27" s="10" cm="1">
        <f t="array" ref="Z27:AC27">B28:E28</f>
        <v>3.8499999791383743E-2</v>
      </c>
      <c r="AA27" s="10">
        <v>7.5000002980232239E-2</v>
      </c>
      <c r="AB27" s="10">
        <v>7.7100001275539398E-2</v>
      </c>
      <c r="AC27" s="10">
        <v>7.7699996531009674E-2</v>
      </c>
      <c r="AD27" s="10">
        <f t="shared" si="4"/>
        <v>7.6600000262260437E-2</v>
      </c>
      <c r="AE27" s="10">
        <f t="shared" si="5"/>
        <v>0.267900001257658</v>
      </c>
      <c r="AF27" s="10">
        <f t="shared" si="8"/>
        <v>0.35709030846512779</v>
      </c>
      <c r="AG27" s="10">
        <f t="shared" si="1"/>
        <v>1.5057999990423032</v>
      </c>
      <c r="AH27">
        <v>12</v>
      </c>
    </row>
    <row r="28" spans="1:48" x14ac:dyDescent="0.35">
      <c r="A28" s="3" t="s">
        <v>32</v>
      </c>
      <c r="B28">
        <v>3.8499999791383743E-2</v>
      </c>
      <c r="C28">
        <v>7.5000002980232239E-2</v>
      </c>
      <c r="D28">
        <v>7.7100001275539398E-2</v>
      </c>
      <c r="E28">
        <v>7.7699996531009674E-2</v>
      </c>
      <c r="F28">
        <v>4.1600000113248825E-2</v>
      </c>
      <c r="G28">
        <v>0.13130000233650208</v>
      </c>
      <c r="H28">
        <v>0.13830000162124634</v>
      </c>
      <c r="I28">
        <v>0.13359999656677246</v>
      </c>
      <c r="J28">
        <v>4.5099999755620956E-2</v>
      </c>
      <c r="K28">
        <v>0.1111999973654747</v>
      </c>
      <c r="L28">
        <v>0.11439999938011169</v>
      </c>
      <c r="M28">
        <v>0.11980000138282776</v>
      </c>
      <c r="R28" s="11" t="s">
        <v>79</v>
      </c>
      <c r="S28" s="10" cm="1">
        <f t="array" ref="S28:V28">F53:I53</f>
        <v>4.4700000435113907E-2</v>
      </c>
      <c r="T28" s="10">
        <v>0.1005999967455864</v>
      </c>
      <c r="U28" s="10">
        <v>9.6900001168251038E-2</v>
      </c>
      <c r="V28" s="10">
        <v>9.7099997103214264E-2</v>
      </c>
      <c r="W28" s="10">
        <f t="shared" si="2"/>
        <v>9.8199998339017228E-2</v>
      </c>
      <c r="X28" s="10">
        <f>W28-S28</f>
        <v>5.3499997903903321E-2</v>
      </c>
      <c r="Y28" s="8">
        <f t="shared" si="7"/>
        <v>0.1484821840518622</v>
      </c>
      <c r="Z28" s="10" cm="1">
        <f t="array" ref="Z28:AC28">F28:I28</f>
        <v>4.1600000113248825E-2</v>
      </c>
      <c r="AA28" s="10">
        <v>0.13130000233650208</v>
      </c>
      <c r="AB28" s="10">
        <v>0.13830000162124634</v>
      </c>
      <c r="AC28" s="10">
        <v>0.13359999656677246</v>
      </c>
      <c r="AD28" s="10">
        <f t="shared" si="4"/>
        <v>0.1344000001748403</v>
      </c>
      <c r="AE28" s="10">
        <f t="shared" si="5"/>
        <v>0.49600000058611238</v>
      </c>
      <c r="AF28" s="10">
        <f t="shared" si="8"/>
        <v>0.74846866456629835</v>
      </c>
      <c r="AG28" s="10">
        <f t="shared" si="1"/>
        <v>5.0407977855772348</v>
      </c>
      <c r="AH28">
        <v>13</v>
      </c>
    </row>
    <row r="29" spans="1:48" x14ac:dyDescent="0.35">
      <c r="A29" s="3" t="s">
        <v>33</v>
      </c>
      <c r="B29">
        <v>4.3900001794099808E-2</v>
      </c>
      <c r="C29">
        <v>0.11079999804496765</v>
      </c>
      <c r="D29">
        <v>0.11789999902248383</v>
      </c>
      <c r="E29">
        <v>0.11749999970197678</v>
      </c>
      <c r="F29">
        <v>4.5099999755620956E-2</v>
      </c>
      <c r="G29">
        <v>0.1160999983549118</v>
      </c>
      <c r="H29">
        <v>0.11840000003576279</v>
      </c>
      <c r="I29">
        <v>0.12259999662637711</v>
      </c>
      <c r="J29">
        <v>4.2700000107288361E-2</v>
      </c>
      <c r="K29">
        <v>4.3900001794099808E-2</v>
      </c>
      <c r="L29">
        <v>4.3299999088048935E-2</v>
      </c>
      <c r="M29">
        <v>4.3699998408555984E-2</v>
      </c>
      <c r="R29" s="11" t="s">
        <v>80</v>
      </c>
      <c r="S29" s="10" cm="1">
        <f t="array" ref="S29:V29">J53:M53</f>
        <v>4.4100001454353333E-2</v>
      </c>
      <c r="T29" s="10">
        <v>9.8899997770786285E-2</v>
      </c>
      <c r="U29" s="10">
        <v>0.10019999742507935</v>
      </c>
      <c r="V29" s="10">
        <v>9.6199996769428253E-2</v>
      </c>
      <c r="W29" s="10">
        <f t="shared" si="2"/>
        <v>9.8433330655097961E-2</v>
      </c>
      <c r="X29" s="10">
        <f t="shared" ref="X29:X31" si="9">W29-S29</f>
        <v>5.4333329200744629E-2</v>
      </c>
      <c r="Y29" s="8">
        <f t="shared" si="7"/>
        <v>0.14984022515971573</v>
      </c>
      <c r="Z29" s="10" cm="1">
        <f t="array" ref="Z29:AC29">J28:M28</f>
        <v>4.5099999755620956E-2</v>
      </c>
      <c r="AA29" s="10">
        <v>0.1111999973654747</v>
      </c>
      <c r="AB29" s="10">
        <v>0.11439999938011169</v>
      </c>
      <c r="AC29" s="10">
        <v>0.11980000138282776</v>
      </c>
      <c r="AD29" s="10">
        <f t="shared" si="4"/>
        <v>0.11513333270947139</v>
      </c>
      <c r="AE29" s="10">
        <f t="shared" si="5"/>
        <v>0.4154333310822646</v>
      </c>
      <c r="AF29" s="10">
        <f t="shared" si="8"/>
        <v>0.61023082695211484</v>
      </c>
      <c r="AG29" s="10">
        <f t="shared" si="1"/>
        <v>4.0725434462052199</v>
      </c>
      <c r="AH29">
        <v>14</v>
      </c>
    </row>
    <row r="30" spans="1:48" x14ac:dyDescent="0.35">
      <c r="A30" s="3" t="s">
        <v>34</v>
      </c>
      <c r="B30">
        <v>4.1200000792741776E-2</v>
      </c>
      <c r="C30">
        <v>4.2700000107288361E-2</v>
      </c>
      <c r="D30">
        <v>4.2500000447034836E-2</v>
      </c>
      <c r="E30">
        <v>4.6100001782178879E-2</v>
      </c>
      <c r="F30">
        <v>4.2700000107288361E-2</v>
      </c>
      <c r="G30">
        <v>4.2300000786781311E-2</v>
      </c>
      <c r="H30">
        <v>4.3000001460313797E-2</v>
      </c>
      <c r="I30">
        <v>4.2500000447034836E-2</v>
      </c>
      <c r="J30">
        <v>5.4800000041723251E-2</v>
      </c>
      <c r="K30">
        <v>4.1700001806020737E-2</v>
      </c>
      <c r="L30">
        <v>4.2300000786781311E-2</v>
      </c>
      <c r="M30">
        <v>4.2800001800060272E-2</v>
      </c>
      <c r="R30" s="11" t="s">
        <v>81</v>
      </c>
      <c r="S30" s="10" cm="1">
        <f t="array" ref="S30:V30">B54:E54</f>
        <v>6.1999998986721039E-2</v>
      </c>
      <c r="T30" s="10">
        <v>0.11559999734163284</v>
      </c>
      <c r="U30" s="10">
        <v>0.11190000176429749</v>
      </c>
      <c r="V30" s="10">
        <v>0.11330000311136246</v>
      </c>
      <c r="W30" s="10">
        <f t="shared" si="2"/>
        <v>0.1136000007390976</v>
      </c>
      <c r="X30" s="10">
        <f t="shared" si="9"/>
        <v>5.1600001752376556E-2</v>
      </c>
      <c r="Y30" s="8">
        <f t="shared" si="7"/>
        <v>0.23811330189974714</v>
      </c>
      <c r="Z30" s="10" cm="1">
        <f t="array" ref="Z30:AC30">B29:E29</f>
        <v>4.3900001794099808E-2</v>
      </c>
      <c r="AA30" s="10">
        <v>0.11079999804496765</v>
      </c>
      <c r="AB30" s="10">
        <v>0.11789999902248383</v>
      </c>
      <c r="AC30" s="10">
        <v>0.11749999970197678</v>
      </c>
      <c r="AD30" s="10">
        <f t="shared" si="4"/>
        <v>0.11539999892314275</v>
      </c>
      <c r="AE30" s="10">
        <f t="shared" si="5"/>
        <v>0.41769999389847118</v>
      </c>
      <c r="AF30" s="10">
        <f t="shared" si="8"/>
        <v>0.61412001050956477</v>
      </c>
      <c r="AG30" s="10">
        <f t="shared" si="1"/>
        <v>2.579108372400496</v>
      </c>
      <c r="AH30">
        <v>15</v>
      </c>
    </row>
    <row r="31" spans="1:48" x14ac:dyDescent="0.35">
      <c r="A31" s="3" t="s">
        <v>35</v>
      </c>
      <c r="B31">
        <v>0.49909999966621399</v>
      </c>
      <c r="C31">
        <v>0.31430000066757202</v>
      </c>
      <c r="D31">
        <v>0.1843000054359436</v>
      </c>
      <c r="E31">
        <v>0.11879999935626984</v>
      </c>
      <c r="F31">
        <v>8.5699997842311859E-2</v>
      </c>
      <c r="G31">
        <v>7.1800000965595245E-2</v>
      </c>
      <c r="H31">
        <v>6.3600003719329834E-2</v>
      </c>
      <c r="I31">
        <v>5.5500000715255737E-2</v>
      </c>
      <c r="J31">
        <v>5.7500001043081284E-2</v>
      </c>
      <c r="K31">
        <v>5.6099999696016312E-2</v>
      </c>
      <c r="L31">
        <v>4.2300000786781311E-2</v>
      </c>
      <c r="M31">
        <v>4.179999977350235E-2</v>
      </c>
      <c r="R31" s="11" t="s">
        <v>81</v>
      </c>
      <c r="S31" s="10" cm="1">
        <f t="array" ref="S31:V31">F54:I54</f>
        <v>4.8599999397993088E-2</v>
      </c>
      <c r="T31" s="10">
        <v>0.11379999667406082</v>
      </c>
      <c r="U31" s="10">
        <v>0.10980000346899033</v>
      </c>
      <c r="V31" s="10">
        <v>0.11020000278949738</v>
      </c>
      <c r="W31" s="10">
        <f t="shared" si="2"/>
        <v>0.11126666764418285</v>
      </c>
      <c r="X31" s="10">
        <f t="shared" si="9"/>
        <v>6.2666668246189758E-2</v>
      </c>
      <c r="Y31" s="8">
        <f t="shared" si="7"/>
        <v>0.22453283300270446</v>
      </c>
      <c r="Z31" s="10" cm="1">
        <f t="array" ref="Z31:AC31">F29:I29</f>
        <v>4.5099999755620956E-2</v>
      </c>
      <c r="AA31" s="10">
        <v>0.1160999983549118</v>
      </c>
      <c r="AB31" s="10">
        <v>0.11840000003576279</v>
      </c>
      <c r="AC31" s="10">
        <v>0.12259999662637711</v>
      </c>
      <c r="AD31" s="10">
        <f t="shared" si="4"/>
        <v>0.11903333167235057</v>
      </c>
      <c r="AE31" s="10">
        <f t="shared" si="5"/>
        <v>0.43103332693378132</v>
      </c>
      <c r="AF31" s="10">
        <f t="shared" si="8"/>
        <v>0.63699759919905385</v>
      </c>
      <c r="AG31" s="10">
        <f t="shared" si="1"/>
        <v>2.8369908787076201</v>
      </c>
      <c r="AH31">
        <v>16</v>
      </c>
    </row>
    <row r="35" spans="1:13" x14ac:dyDescent="0.35">
      <c r="A35" t="s">
        <v>36</v>
      </c>
      <c r="B35" s="2" t="s">
        <v>43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43</v>
      </c>
    </row>
    <row r="47" spans="1:13" x14ac:dyDescent="0.35">
      <c r="B47" t="s">
        <v>26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4.5699998736381531E-2</v>
      </c>
      <c r="C49">
        <v>9.3500003218650818E-2</v>
      </c>
      <c r="D49">
        <v>9.6199996769428253E-2</v>
      </c>
      <c r="E49">
        <v>9.2000000178813934E-2</v>
      </c>
      <c r="F49">
        <v>4.3299999088048935E-2</v>
      </c>
      <c r="G49">
        <v>9.3699999153614044E-2</v>
      </c>
      <c r="H49">
        <v>9.7300000488758087E-2</v>
      </c>
      <c r="I49">
        <v>9.2699997127056122E-2</v>
      </c>
      <c r="J49">
        <v>4.3699998408555984E-2</v>
      </c>
      <c r="K49">
        <v>9.2799998819828033E-2</v>
      </c>
      <c r="L49">
        <v>9.5700003206729889E-2</v>
      </c>
      <c r="M49">
        <v>8.8500000536441803E-2</v>
      </c>
    </row>
    <row r="50" spans="1:13" x14ac:dyDescent="0.35">
      <c r="A50" s="3" t="s">
        <v>29</v>
      </c>
      <c r="B50">
        <v>7.7299997210502625E-2</v>
      </c>
      <c r="C50">
        <v>0.10440000146627426</v>
      </c>
      <c r="D50">
        <v>0.10450000315904617</v>
      </c>
      <c r="E50">
        <v>0.1103999987244606</v>
      </c>
      <c r="F50">
        <v>4.8999998718500137E-2</v>
      </c>
      <c r="G50">
        <v>9.3299999833106995E-2</v>
      </c>
      <c r="H50">
        <v>9.1600000858306885E-2</v>
      </c>
      <c r="I50">
        <v>9.4400003552436829E-2</v>
      </c>
      <c r="J50">
        <v>8.9400000870227814E-2</v>
      </c>
      <c r="K50">
        <v>9.6000000834465027E-2</v>
      </c>
      <c r="L50">
        <v>0.10700000077486038</v>
      </c>
      <c r="M50">
        <v>0.10249999910593033</v>
      </c>
    </row>
    <row r="51" spans="1:13" x14ac:dyDescent="0.35">
      <c r="A51" s="3" t="s">
        <v>30</v>
      </c>
      <c r="B51">
        <v>4.6399999409914017E-2</v>
      </c>
      <c r="C51">
        <v>8.9000001549720764E-2</v>
      </c>
      <c r="D51">
        <v>9.1799996793270111E-2</v>
      </c>
      <c r="E51">
        <v>9.2299997806549072E-2</v>
      </c>
      <c r="F51">
        <v>4.8399999737739563E-2</v>
      </c>
      <c r="G51">
        <v>9.5399998128414154E-2</v>
      </c>
      <c r="H51">
        <v>9.5299996435642242E-2</v>
      </c>
      <c r="I51">
        <v>9.9500000476837158E-2</v>
      </c>
      <c r="J51">
        <v>4.179999977350235E-2</v>
      </c>
      <c r="K51">
        <v>4.1600000113248825E-2</v>
      </c>
      <c r="L51">
        <v>4.1200000792741776E-2</v>
      </c>
      <c r="M51">
        <v>4.1999999433755875E-2</v>
      </c>
    </row>
    <row r="52" spans="1:13" x14ac:dyDescent="0.35">
      <c r="A52" s="3" t="s">
        <v>31</v>
      </c>
      <c r="B52">
        <v>4.8500001430511475E-2</v>
      </c>
      <c r="C52">
        <v>0.10859999805688858</v>
      </c>
      <c r="D52">
        <v>0.10790000110864639</v>
      </c>
      <c r="E52">
        <v>0.12060000002384186</v>
      </c>
      <c r="F52">
        <v>5.169999971985817E-2</v>
      </c>
      <c r="G52">
        <v>0.11969999969005585</v>
      </c>
      <c r="H52">
        <v>0.11060000211000443</v>
      </c>
      <c r="I52">
        <v>0.1168999969959259</v>
      </c>
      <c r="J52">
        <v>4.8799999058246613E-2</v>
      </c>
      <c r="K52">
        <v>0.10360000282526016</v>
      </c>
      <c r="L52">
        <v>0.10050000250339508</v>
      </c>
      <c r="M52">
        <v>0.10450000315904617</v>
      </c>
    </row>
    <row r="53" spans="1:13" x14ac:dyDescent="0.35">
      <c r="A53" s="3" t="s">
        <v>32</v>
      </c>
      <c r="B53">
        <v>4.2899999767541885E-2</v>
      </c>
      <c r="C53">
        <v>0.11349999904632568</v>
      </c>
      <c r="D53">
        <v>0.11249999701976776</v>
      </c>
      <c r="E53">
        <v>0.11429999768733978</v>
      </c>
      <c r="F53">
        <v>4.4700000435113907E-2</v>
      </c>
      <c r="G53">
        <v>0.1005999967455864</v>
      </c>
      <c r="H53">
        <v>9.6900001168251038E-2</v>
      </c>
      <c r="I53">
        <v>9.7099997103214264E-2</v>
      </c>
      <c r="J53">
        <v>4.4100001454353333E-2</v>
      </c>
      <c r="K53">
        <v>9.8899997770786285E-2</v>
      </c>
      <c r="L53">
        <v>0.10019999742507935</v>
      </c>
      <c r="M53">
        <v>9.6199996769428253E-2</v>
      </c>
    </row>
    <row r="54" spans="1:13" x14ac:dyDescent="0.35">
      <c r="A54" s="3" t="s">
        <v>33</v>
      </c>
      <c r="B54">
        <v>6.1999998986721039E-2</v>
      </c>
      <c r="C54">
        <v>0.11559999734163284</v>
      </c>
      <c r="D54">
        <v>0.11190000176429749</v>
      </c>
      <c r="E54">
        <v>0.11330000311136246</v>
      </c>
      <c r="F54">
        <v>4.8599999397993088E-2</v>
      </c>
      <c r="G54">
        <v>0.11379999667406082</v>
      </c>
      <c r="H54">
        <v>0.10980000346899033</v>
      </c>
      <c r="I54">
        <v>0.11020000278949738</v>
      </c>
      <c r="J54">
        <v>4.0899999439716339E-2</v>
      </c>
      <c r="K54">
        <v>4.349999874830246E-2</v>
      </c>
      <c r="L54">
        <v>4.3200001120567322E-2</v>
      </c>
      <c r="M54">
        <v>4.3800000101327896E-2</v>
      </c>
    </row>
    <row r="55" spans="1:13" x14ac:dyDescent="0.35">
      <c r="A55" s="3" t="s">
        <v>34</v>
      </c>
      <c r="B55">
        <v>4.0899999439716339E-2</v>
      </c>
      <c r="C55">
        <v>4.2399998754262924E-2</v>
      </c>
      <c r="D55">
        <v>4.2300000786781311E-2</v>
      </c>
      <c r="E55">
        <v>4.2500000447034836E-2</v>
      </c>
      <c r="F55">
        <v>4.2300000786781311E-2</v>
      </c>
      <c r="G55">
        <v>4.2199999094009399E-2</v>
      </c>
      <c r="H55">
        <v>4.1999999433755875E-2</v>
      </c>
      <c r="I55">
        <v>4.2300000786781311E-2</v>
      </c>
      <c r="J55">
        <v>4.1499998420476913E-2</v>
      </c>
      <c r="K55">
        <v>4.1200000792741776E-2</v>
      </c>
      <c r="L55">
        <v>4.2199999094009399E-2</v>
      </c>
      <c r="M55">
        <v>4.2599998414516449E-2</v>
      </c>
    </row>
    <row r="56" spans="1:13" x14ac:dyDescent="0.35">
      <c r="A56" s="3" t="s">
        <v>35</v>
      </c>
      <c r="B56">
        <v>0.41100001335144043</v>
      </c>
      <c r="C56">
        <v>0.2460000067949295</v>
      </c>
      <c r="D56">
        <v>0.17460000514984131</v>
      </c>
      <c r="E56">
        <v>0.11739999800920486</v>
      </c>
      <c r="F56">
        <v>9.960000216960907E-2</v>
      </c>
      <c r="G56">
        <v>8.9699998497962952E-2</v>
      </c>
      <c r="H56">
        <v>6.6200003027915955E-2</v>
      </c>
      <c r="I56">
        <v>5.8899998664855957E-2</v>
      </c>
      <c r="J56">
        <v>4.3000001460313797E-2</v>
      </c>
      <c r="K56">
        <v>4.3699998408555984E-2</v>
      </c>
      <c r="L56">
        <v>4.2599998414516449E-2</v>
      </c>
      <c r="M56">
        <v>4.179999977350235E-2</v>
      </c>
    </row>
    <row r="60" spans="1:13" x14ac:dyDescent="0.35">
      <c r="A60" t="s">
        <v>36</v>
      </c>
      <c r="B60" s="2" t="s">
        <v>44</v>
      </c>
    </row>
  </sheetData>
  <conditionalFormatting sqref="R22:R23 R26:R27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opLeftCell="A31" workbookViewId="0">
      <selection activeCell="A48" sqref="A48:M56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s="1">
        <v>45695</v>
      </c>
    </row>
    <row r="6" spans="1:5" x14ac:dyDescent="0.35">
      <c r="A6" t="s">
        <v>7</v>
      </c>
      <c r="B6" s="2" t="s">
        <v>8</v>
      </c>
    </row>
    <row r="9" spans="1:5" x14ac:dyDescent="0.35">
      <c r="A9" t="s">
        <v>9</v>
      </c>
      <c r="E9" t="s">
        <v>10</v>
      </c>
    </row>
    <row r="10" spans="1:5" x14ac:dyDescent="0.35">
      <c r="A10" t="s">
        <v>11</v>
      </c>
      <c r="E10" t="s">
        <v>12</v>
      </c>
    </row>
    <row r="11" spans="1:5" x14ac:dyDescent="0.35">
      <c r="A11" t="s">
        <v>13</v>
      </c>
      <c r="E11" t="s">
        <v>14</v>
      </c>
    </row>
    <row r="12" spans="1:5" x14ac:dyDescent="0.35">
      <c r="A12" t="s">
        <v>15</v>
      </c>
    </row>
    <row r="15" spans="1:5" x14ac:dyDescent="0.35">
      <c r="A15" t="s">
        <v>16</v>
      </c>
    </row>
    <row r="16" spans="1:5" x14ac:dyDescent="0.35">
      <c r="A16" t="s">
        <v>17</v>
      </c>
      <c r="E16" t="s">
        <v>18</v>
      </c>
    </row>
    <row r="17" spans="1:13" x14ac:dyDescent="0.35">
      <c r="A17" t="s">
        <v>19</v>
      </c>
      <c r="E17">
        <v>540</v>
      </c>
      <c r="F17" t="s">
        <v>20</v>
      </c>
    </row>
    <row r="18" spans="1:13" x14ac:dyDescent="0.35">
      <c r="A18" t="s">
        <v>21</v>
      </c>
      <c r="E18">
        <v>30</v>
      </c>
    </row>
    <row r="19" spans="1:13" x14ac:dyDescent="0.35">
      <c r="A19" t="s">
        <v>22</v>
      </c>
      <c r="E19">
        <v>0</v>
      </c>
      <c r="F19" t="s">
        <v>23</v>
      </c>
    </row>
    <row r="20" spans="1:13" x14ac:dyDescent="0.35">
      <c r="A20" t="s">
        <v>24</v>
      </c>
      <c r="B20" s="2" t="s">
        <v>25</v>
      </c>
    </row>
    <row r="22" spans="1:13" x14ac:dyDescent="0.35">
      <c r="B22" t="s">
        <v>26</v>
      </c>
    </row>
    <row r="23" spans="1:13" x14ac:dyDescent="0.3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35">
      <c r="A24" s="3" t="s">
        <v>28</v>
      </c>
      <c r="B24">
        <v>4.0800001472234726E-2</v>
      </c>
      <c r="C24">
        <v>0.13519999384880066</v>
      </c>
      <c r="D24">
        <v>0.14329999685287476</v>
      </c>
      <c r="E24">
        <v>0.13650000095367432</v>
      </c>
      <c r="F24">
        <v>3.9799999445676804E-2</v>
      </c>
      <c r="G24">
        <v>9.2900000512599945E-2</v>
      </c>
      <c r="H24">
        <v>0.10209999978542328</v>
      </c>
      <c r="I24">
        <v>0.10400000214576721</v>
      </c>
      <c r="J24">
        <v>4.0199998766183853E-2</v>
      </c>
      <c r="K24">
        <v>0.13969999551773071</v>
      </c>
      <c r="L24">
        <v>0.14599999785423279</v>
      </c>
      <c r="M24">
        <v>0.14720000326633453</v>
      </c>
    </row>
    <row r="25" spans="1:13" x14ac:dyDescent="0.35">
      <c r="A25" s="3" t="s">
        <v>29</v>
      </c>
      <c r="B25">
        <v>4.8999998718500137E-2</v>
      </c>
      <c r="C25">
        <v>0.15729999542236328</v>
      </c>
      <c r="D25">
        <v>0.16079999506473541</v>
      </c>
      <c r="E25">
        <v>0.17209999263286591</v>
      </c>
      <c r="F25">
        <v>4.4100001454353333E-2</v>
      </c>
      <c r="G25">
        <v>0.15240000188350677</v>
      </c>
      <c r="H25">
        <v>0.1656000018119812</v>
      </c>
      <c r="I25">
        <v>0.17270000278949738</v>
      </c>
      <c r="J25">
        <v>4.4500000774860382E-2</v>
      </c>
      <c r="K25">
        <v>0.16459999978542328</v>
      </c>
      <c r="L25">
        <v>0.16840000450611115</v>
      </c>
      <c r="M25">
        <v>0.16580000519752502</v>
      </c>
    </row>
    <row r="26" spans="1:13" x14ac:dyDescent="0.35">
      <c r="A26" s="3" t="s">
        <v>30</v>
      </c>
      <c r="B26">
        <v>4.439999908208847E-2</v>
      </c>
      <c r="C26">
        <v>0.13680000603199005</v>
      </c>
      <c r="D26">
        <v>0.11580000072717667</v>
      </c>
      <c r="E26">
        <v>0.12349999696016312</v>
      </c>
      <c r="F26">
        <v>4.6900000423192978E-2</v>
      </c>
      <c r="G26">
        <v>0.18029999732971191</v>
      </c>
      <c r="H26">
        <v>0.19050000607967377</v>
      </c>
      <c r="I26">
        <v>0.17730000615119934</v>
      </c>
      <c r="J26">
        <v>4.6399999409914017E-2</v>
      </c>
      <c r="K26">
        <v>4.2700000107288361E-2</v>
      </c>
      <c r="L26">
        <v>4.2899999767541885E-2</v>
      </c>
      <c r="M26">
        <v>4.3600000441074371E-2</v>
      </c>
    </row>
    <row r="27" spans="1:13" x14ac:dyDescent="0.35">
      <c r="A27" s="3" t="s">
        <v>31</v>
      </c>
      <c r="B27">
        <v>4.4500000774860382E-2</v>
      </c>
      <c r="C27">
        <v>0.15690000355243683</v>
      </c>
      <c r="D27">
        <v>0.17120000720024109</v>
      </c>
      <c r="E27">
        <v>0.17380000650882721</v>
      </c>
      <c r="F27">
        <v>4.6399999409914017E-2</v>
      </c>
      <c r="G27">
        <v>0.18389999866485596</v>
      </c>
      <c r="H27">
        <v>0.18819999694824219</v>
      </c>
      <c r="I27">
        <v>0.18520000576972961</v>
      </c>
      <c r="J27">
        <v>4.3999999761581421E-2</v>
      </c>
      <c r="K27">
        <v>0.14779999852180481</v>
      </c>
      <c r="L27">
        <v>0.14129999279975891</v>
      </c>
      <c r="M27">
        <v>0.15109999477863312</v>
      </c>
    </row>
    <row r="28" spans="1:13" x14ac:dyDescent="0.35">
      <c r="A28" s="3" t="s">
        <v>32</v>
      </c>
      <c r="B28">
        <v>3.9200000464916229E-2</v>
      </c>
      <c r="C28">
        <v>9.3500003218650818E-2</v>
      </c>
      <c r="D28">
        <v>9.5899999141693115E-2</v>
      </c>
      <c r="E28">
        <v>9.7000002861022949E-2</v>
      </c>
      <c r="F28">
        <v>4.1700001806020737E-2</v>
      </c>
      <c r="G28">
        <v>0.18029999732971191</v>
      </c>
      <c r="H28">
        <v>0.19030000269412994</v>
      </c>
      <c r="I28">
        <v>0.18369999527931213</v>
      </c>
      <c r="J28">
        <v>4.5200001448392868E-2</v>
      </c>
      <c r="K28">
        <v>0.14800000190734863</v>
      </c>
      <c r="L28">
        <v>0.15360000729560852</v>
      </c>
      <c r="M28">
        <v>0.16259999573230743</v>
      </c>
    </row>
    <row r="29" spans="1:13" x14ac:dyDescent="0.35">
      <c r="A29" s="3" t="s">
        <v>33</v>
      </c>
      <c r="B29">
        <v>4.349999874830246E-2</v>
      </c>
      <c r="C29">
        <v>0.14589999616146088</v>
      </c>
      <c r="D29">
        <v>0.15649999678134918</v>
      </c>
      <c r="E29">
        <v>0.15700000524520874</v>
      </c>
      <c r="F29">
        <v>4.5099999755620956E-2</v>
      </c>
      <c r="G29">
        <v>0.15350000560283661</v>
      </c>
      <c r="H29">
        <v>0.15839999914169312</v>
      </c>
      <c r="I29">
        <v>0.16380000114440918</v>
      </c>
      <c r="J29">
        <v>4.1999999433755875E-2</v>
      </c>
      <c r="K29">
        <v>4.3600000441074371E-2</v>
      </c>
      <c r="L29">
        <v>4.349999874830246E-2</v>
      </c>
      <c r="M29">
        <v>4.3000001460313797E-2</v>
      </c>
    </row>
    <row r="30" spans="1:13" x14ac:dyDescent="0.35">
      <c r="A30" s="3" t="s">
        <v>34</v>
      </c>
      <c r="B30">
        <v>4.3299999088048935E-2</v>
      </c>
      <c r="C30">
        <v>4.3999999761581421E-2</v>
      </c>
      <c r="D30">
        <v>4.3800000101327896E-2</v>
      </c>
      <c r="E30">
        <v>4.6999998390674591E-2</v>
      </c>
      <c r="F30">
        <v>4.4100001454353333E-2</v>
      </c>
      <c r="G30">
        <v>4.3200001120567322E-2</v>
      </c>
      <c r="H30">
        <v>4.4199999421834946E-2</v>
      </c>
      <c r="I30">
        <v>4.3900001794099808E-2</v>
      </c>
      <c r="J30">
        <v>5.7900000363588333E-2</v>
      </c>
      <c r="K30">
        <v>4.2599998414516449E-2</v>
      </c>
      <c r="L30">
        <v>4.3400000780820847E-2</v>
      </c>
      <c r="M30">
        <v>4.4500000774860382E-2</v>
      </c>
    </row>
    <row r="31" spans="1:13" x14ac:dyDescent="0.35">
      <c r="A31" s="3" t="s">
        <v>35</v>
      </c>
      <c r="B31">
        <v>0.74959999322891235</v>
      </c>
      <c r="C31">
        <v>0.46230000257492065</v>
      </c>
      <c r="D31">
        <v>0.26030001044273376</v>
      </c>
      <c r="E31">
        <v>0.15880000591278076</v>
      </c>
      <c r="F31">
        <v>0.10700000077486038</v>
      </c>
      <c r="G31">
        <v>8.5699997842311859E-2</v>
      </c>
      <c r="H31">
        <v>7.1999996900558472E-2</v>
      </c>
      <c r="I31">
        <v>6.0199998319149017E-2</v>
      </c>
      <c r="J31">
        <v>6.3000001013278961E-2</v>
      </c>
      <c r="K31">
        <v>6.0499999672174454E-2</v>
      </c>
      <c r="L31">
        <v>4.2800001800060272E-2</v>
      </c>
      <c r="M31">
        <v>4.1999999433755875E-2</v>
      </c>
    </row>
    <row r="35" spans="1:13" x14ac:dyDescent="0.35">
      <c r="A35" t="s">
        <v>36</v>
      </c>
      <c r="B35" s="2" t="s">
        <v>37</v>
      </c>
    </row>
    <row r="40" spans="1:13" x14ac:dyDescent="0.35">
      <c r="A40" t="s">
        <v>38</v>
      </c>
    </row>
    <row r="41" spans="1:13" x14ac:dyDescent="0.35">
      <c r="A41" t="s">
        <v>17</v>
      </c>
      <c r="E41" t="s">
        <v>18</v>
      </c>
    </row>
    <row r="42" spans="1:13" x14ac:dyDescent="0.35">
      <c r="A42" t="s">
        <v>19</v>
      </c>
      <c r="E42">
        <v>562</v>
      </c>
      <c r="F42" t="s">
        <v>20</v>
      </c>
    </row>
    <row r="43" spans="1:13" x14ac:dyDescent="0.35">
      <c r="A43" t="s">
        <v>21</v>
      </c>
      <c r="E43">
        <v>30</v>
      </c>
    </row>
    <row r="44" spans="1:13" x14ac:dyDescent="0.35">
      <c r="A44" t="s">
        <v>22</v>
      </c>
      <c r="E44">
        <v>0</v>
      </c>
      <c r="F44" t="s">
        <v>23</v>
      </c>
    </row>
    <row r="45" spans="1:13" x14ac:dyDescent="0.35">
      <c r="A45" t="s">
        <v>24</v>
      </c>
      <c r="B45" s="2" t="s">
        <v>37</v>
      </c>
    </row>
    <row r="47" spans="1:13" x14ac:dyDescent="0.35">
      <c r="B47" t="s">
        <v>26</v>
      </c>
    </row>
    <row r="48" spans="1:13" x14ac:dyDescent="0.35">
      <c r="A48" s="3" t="s">
        <v>27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  <c r="J48" s="3">
        <v>9</v>
      </c>
      <c r="K48" s="3">
        <v>10</v>
      </c>
      <c r="L48" s="3">
        <v>11</v>
      </c>
      <c r="M48" s="3">
        <v>12</v>
      </c>
    </row>
    <row r="49" spans="1:13" x14ac:dyDescent="0.35">
      <c r="A49" s="3" t="s">
        <v>28</v>
      </c>
      <c r="B49">
        <v>4.1000001132488251E-2</v>
      </c>
      <c r="C49">
        <v>0.10270000249147415</v>
      </c>
      <c r="D49">
        <v>0.11150000244379044</v>
      </c>
      <c r="E49">
        <v>0.10329999774694443</v>
      </c>
      <c r="F49">
        <v>3.9599999785423279E-2</v>
      </c>
      <c r="G49">
        <v>7.4799999594688416E-2</v>
      </c>
      <c r="H49">
        <v>8.1100001931190491E-2</v>
      </c>
      <c r="I49">
        <v>8.2199998199939728E-2</v>
      </c>
      <c r="J49">
        <v>3.9999999105930328E-2</v>
      </c>
      <c r="K49">
        <v>0.10509999841451645</v>
      </c>
      <c r="L49">
        <v>0.10939999669790268</v>
      </c>
      <c r="M49">
        <v>0.10970000177621841</v>
      </c>
    </row>
    <row r="50" spans="1:13" x14ac:dyDescent="0.35">
      <c r="A50" s="3" t="s">
        <v>29</v>
      </c>
      <c r="B50">
        <v>4.9300000071525574E-2</v>
      </c>
      <c r="C50">
        <v>0.11749999970197678</v>
      </c>
      <c r="D50">
        <v>0.12020000070333481</v>
      </c>
      <c r="E50">
        <v>0.12479999661445618</v>
      </c>
      <c r="F50">
        <v>4.4700000435113907E-2</v>
      </c>
      <c r="G50">
        <v>0.11410000175237656</v>
      </c>
      <c r="H50">
        <v>0.12359999865293503</v>
      </c>
      <c r="I50">
        <v>0.12890000641345978</v>
      </c>
      <c r="J50">
        <v>4.479999840259552E-2</v>
      </c>
      <c r="K50">
        <v>0.12330000102519989</v>
      </c>
      <c r="L50">
        <v>0.12690000236034393</v>
      </c>
      <c r="M50">
        <v>0.12330000102519989</v>
      </c>
    </row>
    <row r="51" spans="1:13" x14ac:dyDescent="0.35">
      <c r="A51" s="3" t="s">
        <v>30</v>
      </c>
      <c r="B51">
        <v>4.4500000774860382E-2</v>
      </c>
      <c r="C51">
        <v>0.10450000315904617</v>
      </c>
      <c r="D51">
        <v>9.1499999165534973E-2</v>
      </c>
      <c r="E51">
        <v>9.6299998462200165E-2</v>
      </c>
      <c r="F51">
        <v>4.5600000768899918E-2</v>
      </c>
      <c r="G51">
        <v>0.13199999928474426</v>
      </c>
      <c r="H51">
        <v>0.13920000195503235</v>
      </c>
      <c r="I51">
        <v>0.13040000200271606</v>
      </c>
      <c r="J51">
        <v>4.4900000095367432E-2</v>
      </c>
      <c r="K51">
        <v>4.1900001466274261E-2</v>
      </c>
      <c r="L51">
        <v>4.1200000792741776E-2</v>
      </c>
      <c r="M51">
        <v>4.2500000447034836E-2</v>
      </c>
    </row>
    <row r="52" spans="1:13" x14ac:dyDescent="0.35">
      <c r="A52" s="3" t="s">
        <v>31</v>
      </c>
      <c r="B52">
        <v>4.4700000435113907E-2</v>
      </c>
      <c r="C52">
        <v>0.11739999800920486</v>
      </c>
      <c r="D52">
        <v>0.12849999964237213</v>
      </c>
      <c r="E52">
        <v>0.12829999625682831</v>
      </c>
      <c r="F52">
        <v>4.6500001102685928E-2</v>
      </c>
      <c r="G52">
        <v>0.13470000028610229</v>
      </c>
      <c r="H52">
        <v>0.13689999282360077</v>
      </c>
      <c r="I52">
        <v>0.1363999992609024</v>
      </c>
      <c r="J52">
        <v>4.3600000441074371E-2</v>
      </c>
      <c r="K52">
        <v>0.11169999837875366</v>
      </c>
      <c r="L52">
        <v>0.10710000246763229</v>
      </c>
      <c r="M52">
        <v>0.1136000007390976</v>
      </c>
    </row>
    <row r="53" spans="1:13" x14ac:dyDescent="0.35">
      <c r="A53" s="3" t="s">
        <v>32</v>
      </c>
      <c r="B53">
        <v>3.8499999791383743E-2</v>
      </c>
      <c r="C53">
        <v>7.5000002980232239E-2</v>
      </c>
      <c r="D53">
        <v>7.7100001275539398E-2</v>
      </c>
      <c r="E53">
        <v>7.7699996531009674E-2</v>
      </c>
      <c r="F53">
        <v>4.1600000113248825E-2</v>
      </c>
      <c r="G53">
        <v>0.13130000233650208</v>
      </c>
      <c r="H53">
        <v>0.13830000162124634</v>
      </c>
      <c r="I53">
        <v>0.13359999656677246</v>
      </c>
      <c r="J53">
        <v>4.5099999755620956E-2</v>
      </c>
      <c r="K53">
        <v>0.1111999973654747</v>
      </c>
      <c r="L53">
        <v>0.11439999938011169</v>
      </c>
      <c r="M53">
        <v>0.11980000138282776</v>
      </c>
    </row>
    <row r="54" spans="1:13" x14ac:dyDescent="0.35">
      <c r="A54" s="3" t="s">
        <v>33</v>
      </c>
      <c r="B54">
        <v>4.3900001794099808E-2</v>
      </c>
      <c r="C54">
        <v>0.11079999804496765</v>
      </c>
      <c r="D54">
        <v>0.11789999902248383</v>
      </c>
      <c r="E54">
        <v>0.11749999970197678</v>
      </c>
      <c r="F54">
        <v>4.5099999755620956E-2</v>
      </c>
      <c r="G54">
        <v>0.1160999983549118</v>
      </c>
      <c r="H54">
        <v>0.11840000003576279</v>
      </c>
      <c r="I54">
        <v>0.12259999662637711</v>
      </c>
      <c r="J54">
        <v>4.2700000107288361E-2</v>
      </c>
      <c r="K54">
        <v>4.3900001794099808E-2</v>
      </c>
      <c r="L54">
        <v>4.3299999088048935E-2</v>
      </c>
      <c r="M54">
        <v>4.3699998408555984E-2</v>
      </c>
    </row>
    <row r="55" spans="1:13" x14ac:dyDescent="0.35">
      <c r="A55" s="3" t="s">
        <v>34</v>
      </c>
      <c r="B55">
        <v>4.1200000792741776E-2</v>
      </c>
      <c r="C55">
        <v>4.2700000107288361E-2</v>
      </c>
      <c r="D55">
        <v>4.2500000447034836E-2</v>
      </c>
      <c r="E55">
        <v>4.6100001782178879E-2</v>
      </c>
      <c r="F55">
        <v>4.2700000107288361E-2</v>
      </c>
      <c r="G55">
        <v>4.2300000786781311E-2</v>
      </c>
      <c r="H55">
        <v>4.3000001460313797E-2</v>
      </c>
      <c r="I55">
        <v>4.2500000447034836E-2</v>
      </c>
      <c r="J55">
        <v>5.4800000041723251E-2</v>
      </c>
      <c r="K55">
        <v>4.1700001806020737E-2</v>
      </c>
      <c r="L55">
        <v>4.2300000786781311E-2</v>
      </c>
      <c r="M55">
        <v>4.2800001800060272E-2</v>
      </c>
    </row>
    <row r="56" spans="1:13" x14ac:dyDescent="0.35">
      <c r="A56" s="3" t="s">
        <v>35</v>
      </c>
      <c r="B56">
        <v>0.49909999966621399</v>
      </c>
      <c r="C56">
        <v>0.31430000066757202</v>
      </c>
      <c r="D56">
        <v>0.1843000054359436</v>
      </c>
      <c r="E56">
        <v>0.11879999935626984</v>
      </c>
      <c r="F56">
        <v>8.5699997842311859E-2</v>
      </c>
      <c r="G56">
        <v>7.1800000965595245E-2</v>
      </c>
      <c r="H56">
        <v>6.3600003719329834E-2</v>
      </c>
      <c r="I56">
        <v>5.5500000715255737E-2</v>
      </c>
      <c r="J56">
        <v>5.7500001043081284E-2</v>
      </c>
      <c r="K56">
        <v>5.6099999696016312E-2</v>
      </c>
      <c r="L56">
        <v>4.2300000786781311E-2</v>
      </c>
      <c r="M56">
        <v>4.179999977350235E-2</v>
      </c>
    </row>
    <row r="60" spans="1:13" x14ac:dyDescent="0.35">
      <c r="A60" t="s">
        <v>36</v>
      </c>
      <c r="B60" s="2" t="s">
        <v>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NDkuNHwxNDcyNzgvMzgvRW50cnlQYXJ0LzExODY3NTI2Nzl8MTI1LjM5OTk5OTk5OTk5OTk5</eid>
  <version>1</version>
  <updated-at>2025-07-02T09:04:37Z</updated-at>
</LabArchives>
</file>

<file path=customXml/itemProps1.xml><?xml version="1.0" encoding="utf-8"?>
<ds:datastoreItem xmlns:ds="http://schemas.openxmlformats.org/officeDocument/2006/customXml" ds:itemID="{9C7E2DF9-5837-4E82-A0C2-CB9A8F338C6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2025-07-02T09:02:54Z</dcterms:created>
  <dcterms:modified xsi:type="dcterms:W3CDTF">2025-07-02T09:25:20Z</dcterms:modified>
</cp:coreProperties>
</file>