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older_and_unused_calculations\"/>
    </mc:Choice>
  </mc:AlternateContent>
  <xr:revisionPtr revIDLastSave="0" documentId="13_ncr:1_{ECFEFD4C-1607-48D8-9577-AFAAC1D0C591}" xr6:coauthVersionLast="44" xr6:coauthVersionMax="44" xr10:uidLastSave="{00000000-0000-0000-0000-000000000000}"/>
  <bookViews>
    <workbookView xWindow="0" yWindow="0" windowWidth="20490" windowHeight="10920" activeTab="1" xr2:uid="{4EFC6A02-624E-4086-A462-5D1606924B0C}"/>
  </bookViews>
  <sheets>
    <sheet name="Hopitalizations raw" sheetId="1" r:id="rId1"/>
    <sheet name="OR all underlying conditions" sheetId="4" r:id="rId2"/>
    <sheet name="Susptibility for gender and age" sheetId="3" r:id="rId3"/>
    <sheet name="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4" l="1"/>
  <c r="F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G5" i="3"/>
  <c r="H5" i="3"/>
  <c r="L5" i="3" s="1"/>
  <c r="L9" i="3" s="1"/>
  <c r="I5" i="3"/>
  <c r="M5" i="3" s="1"/>
  <c r="K5" i="3"/>
  <c r="G6" i="3"/>
  <c r="H6" i="3"/>
  <c r="I6" i="3"/>
  <c r="M6" i="3" s="1"/>
  <c r="K6" i="3"/>
  <c r="K9" i="3" s="1"/>
  <c r="L6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M9" i="3" l="1"/>
  <c r="B5" i="3"/>
  <c r="B18" i="3"/>
  <c r="B17" i="3"/>
  <c r="B16" i="3"/>
  <c r="B15" i="3"/>
  <c r="B14" i="3"/>
  <c r="B13" i="3"/>
  <c r="B12" i="3"/>
  <c r="B11" i="3"/>
  <c r="B10" i="3"/>
  <c r="B9" i="3"/>
  <c r="B6" i="3"/>
  <c r="C5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6" i="3"/>
  <c r="D6" i="3"/>
  <c r="C6" i="3"/>
  <c r="D5" i="3"/>
  <c r="E5" i="3"/>
</calcChain>
</file>

<file path=xl/sharedStrings.xml><?xml version="1.0" encoding="utf-8"?>
<sst xmlns="http://schemas.openxmlformats.org/spreadsheetml/2006/main" count="192" uniqueCount="152">
  <si>
    <t>38,812/198,879 (19.5)</t>
  </si>
  <si>
    <t>71,116/1,320,488 (5.4)</t>
  </si>
  <si>
    <t>1,343/88,441 (1.5)</t>
  </si>
  <si>
    <t>16,974/198,879 (8.5)</t>
  </si>
  <si>
    <t>29,837/1,320,488 (2.3)</t>
  </si>
  <si>
    <t>6,683/88,441 (7.6)</t>
  </si>
  <si>
    <t>90,201/198,879 (45.4)</t>
  </si>
  <si>
    <t>184,673/1,320,488 (14.0)</t>
  </si>
  <si>
    <t>Total (1,320,488)</t>
  </si>
  <si>
    <t>718/2,409 (29.8)</t>
  </si>
  <si>
    <t>16,966/34,159 (49.7)</t>
  </si>
  <si>
    <t>32,766/114,295 (28.7)</t>
  </si>
  <si>
    <t>125/2,409 (5.2)</t>
  </si>
  <si>
    <t>2,550/34,159 (7.5)</t>
  </si>
  <si>
    <t>4,093/114,295 (3.6)</t>
  </si>
  <si>
    <t>725/2,409 (30.1)</t>
  </si>
  <si>
    <t>21,294/34,159 (62.3)</t>
  </si>
  <si>
    <t>37,145/114,295 (32.5)</t>
  </si>
  <si>
    <t>≥80 (114,295)</t>
  </si>
  <si>
    <t>286/2,799 (10.2)</t>
  </si>
  <si>
    <t>10,008/31,601 (31.7)</t>
  </si>
  <si>
    <t>17,510/105,252 (16.6)</t>
  </si>
  <si>
    <t>199/2,799 (7.1)</t>
  </si>
  <si>
    <t>3,771/31,601 (11.9)</t>
  </si>
  <si>
    <t>5,939/105,252 (5.6)</t>
  </si>
  <si>
    <t>780/2,799 (27.9)</t>
  </si>
  <si>
    <t>20,451/31,601 (64.7)</t>
  </si>
  <si>
    <t>35,844/105,252 (34.1)</t>
  </si>
  <si>
    <t>70–79 (105,252)</t>
  </si>
  <si>
    <t>187/7,919 (2.4)</t>
  </si>
  <si>
    <t>7,050/42,206 (16.7)</t>
  </si>
  <si>
    <t>11,947/179,007 (6.7)</t>
  </si>
  <si>
    <t>291/7,919 (3.7)</t>
  </si>
  <si>
    <t>4,588/42,206 (10.9)</t>
  </si>
  <si>
    <t>7,403/179,007 (4.1)</t>
  </si>
  <si>
    <t>1,216/7,919 (15.4)</t>
  </si>
  <si>
    <t>21,064/42,206 (49.9)</t>
  </si>
  <si>
    <t>39,422/179,007 (22.0)</t>
  </si>
  <si>
    <t>60–69 (179,007)</t>
  </si>
  <si>
    <t>131/14,420 (0.9)</t>
  </si>
  <si>
    <t>3,158/40,297 (7.8)</t>
  </si>
  <si>
    <t>5,639/235,774 (2.4)</t>
  </si>
  <si>
    <t>296/14,420 (2.1)</t>
  </si>
  <si>
    <t>3,335/40,297 (8.3)</t>
  </si>
  <si>
    <t>5,986/235,774 (2.5)</t>
  </si>
  <si>
    <t>1,380/14,420 (9.6)</t>
  </si>
  <si>
    <t>14,639/40,297 (36.3)</t>
  </si>
  <si>
    <t>31,588/235,774 (13.4)</t>
  </si>
  <si>
    <t>50–59 (235,774)</t>
  </si>
  <si>
    <t>58/16,411 (0.4)</t>
  </si>
  <si>
    <t>1,077/24,161 (4.5)</t>
  </si>
  <si>
    <t>2,083/219,139 (1.0)</t>
  </si>
  <si>
    <t>208/16,411 (1.3)</t>
  </si>
  <si>
    <t>1,540/24,161 (6.4)</t>
  </si>
  <si>
    <t>3,316/219,139 (1.5)</t>
  </si>
  <si>
    <t>1,057/16,411 (6.4)</t>
  </si>
  <si>
    <t>7,151/24,161 (29.6)</t>
  </si>
  <si>
    <t>19,318/219,139 (8.8)</t>
  </si>
  <si>
    <t>40–49 (219,139)</t>
  </si>
  <si>
    <t>21/18,629 (0.1)</t>
  </si>
  <si>
    <t>411/14,854 (2.8)</t>
  </si>
  <si>
    <t>852/214,849 (0.4)</t>
  </si>
  <si>
    <t>135/18,629 (0.7)</t>
  </si>
  <si>
    <t>787/14,854 (5.3)</t>
  </si>
  <si>
    <t>1,879/214,849 (0.9)</t>
  </si>
  <si>
    <t>828/18,629 (4.4)</t>
  </si>
  <si>
    <t>3,596/14,854 (24.2)</t>
  </si>
  <si>
    <t>12,570/214,849 (5.9)</t>
  </si>
  <si>
    <t>30–39 (214,849)</t>
  </si>
  <si>
    <t>24/18,530 (0.1)</t>
  </si>
  <si>
    <t>122/8,906 (1.4)</t>
  </si>
  <si>
    <t>273/182,469 (0.1)</t>
  </si>
  <si>
    <t>56/18,530 (0.3)</t>
  </si>
  <si>
    <t>300/8,906 (3.4)</t>
  </si>
  <si>
    <t>864/182,469 (0.5)</t>
  </si>
  <si>
    <t>498/18,530 (2.7)</t>
  </si>
  <si>
    <t>1,559/8,906 (17.5)</t>
  </si>
  <si>
    <t>6,704/182,469 (3.7)</t>
  </si>
  <si>
    <t>20–29 (182,469)</t>
  </si>
  <si>
    <t>4/5,047 (0.1)</t>
  </si>
  <si>
    <t>16/2,076 (0.8)</t>
  </si>
  <si>
    <t>33/49,245 (0.1)</t>
  </si>
  <si>
    <t>17/5,047 (0.3)</t>
  </si>
  <si>
    <t>72/2,076 (3.5)</t>
  </si>
  <si>
    <t>216/49,245 (0.4)</t>
  </si>
  <si>
    <t>115/5,047 (2.3)</t>
  </si>
  <si>
    <t>309/2,076 (14.9)</t>
  </si>
  <si>
    <t>1,234/49,245 (2.5)</t>
  </si>
  <si>
    <t>10–19 (49,245)</t>
  </si>
  <si>
    <t>2/2,277 (0.1)</t>
  </si>
  <si>
    <t>4/619 (0.6)</t>
  </si>
  <si>
    <t>13/20,458 (0.1)</t>
  </si>
  <si>
    <t>16/2,277 (0.7)</t>
  </si>
  <si>
    <t>31/619 (5.0)</t>
  </si>
  <si>
    <t>141/20,458 (0.7)</t>
  </si>
  <si>
    <t>84/2,277 (3.7)</t>
  </si>
  <si>
    <t>138/619 (22.3)</t>
  </si>
  <si>
    <t>848/20,458 (4.1)</t>
  </si>
  <si>
    <t>≤9 (20,458)</t>
  </si>
  <si>
    <t>Age group (yrs)</t>
  </si>
  <si>
    <t>707/46,393 (1.5)</t>
  </si>
  <si>
    <t>17,145/102,040 (16.8)</t>
  </si>
  <si>
    <t>32,343/674,130 (4.8)</t>
  </si>
  <si>
    <t>479/46,393 (1.0)</t>
  </si>
  <si>
    <t>6,672/102,040 (6.5)</t>
  </si>
  <si>
    <t>11,443/674,130 (1.7)</t>
  </si>
  <si>
    <t>3,087/46,393 (6.7)</t>
  </si>
  <si>
    <t>40,698/102,040 (39.9)</t>
  </si>
  <si>
    <t>83,540/674,130 (12.4)</t>
  </si>
  <si>
    <t>Female (674,130)</t>
  </si>
  <si>
    <t>724/42,048 (1.7)</t>
  </si>
  <si>
    <t>21,667/96,839 (22.4)</t>
  </si>
  <si>
    <t>38,773/646,358 (6.0)</t>
  </si>
  <si>
    <t>864/42,048 (2.1)</t>
  </si>
  <si>
    <t>10,302/96,839 (10.6)</t>
  </si>
  <si>
    <t>18,394/646,358 (2.8)</t>
  </si>
  <si>
    <t>3,596/42,048 (8.6)</t>
  </si>
  <si>
    <t>49,503/96,839 (51.1)</t>
  </si>
  <si>
    <t>101,133/646,358 (15.6)</t>
  </si>
  <si>
    <t>Male (646,358)</t>
  </si>
  <si>
    <t>Sex</t>
  </si>
  <si>
    <t>Among patients with no reported underlying health conditions</t>
  </si>
  <si>
    <t>Among patients with reported underlying health conditions</t>
  </si>
  <si>
    <t>Among all patients</t>
  </si>
  <si>
    <t>Reported deaths¶</t>
  </si>
  <si>
    <t>Reported ICU admission§</t>
  </si>
  <si>
    <t>Reported hospitalizations*,† (including ICU)</t>
  </si>
  <si>
    <t>Outcome, no./total no. (%)††</t>
  </si>
  <si>
    <t>https://www.cdc.gov/mmwr/volumes/69/wr/mm6924e2.htm</t>
  </si>
  <si>
    <t>Analysis of over 1 million cases reported to CDC</t>
  </si>
  <si>
    <t>1,431/88,441 (1.6)</t>
  </si>
  <si>
    <t>Characteristic (no.)</t>
  </si>
  <si>
    <t>N</t>
  </si>
  <si>
    <t>Male/Female OR</t>
  </si>
  <si>
    <t>Odds</t>
  </si>
  <si>
    <t>Hospitalization</t>
  </si>
  <si>
    <t>ICU</t>
  </si>
  <si>
    <t>Death</t>
  </si>
  <si>
    <t>Proportion</t>
  </si>
  <si>
    <t>a</t>
  </si>
  <si>
    <t>n Yes</t>
  </si>
  <si>
    <t>n No</t>
  </si>
  <si>
    <t>n hosp Yes</t>
  </si>
  <si>
    <t>n hosp No</t>
  </si>
  <si>
    <t>n ICU Yes</t>
  </si>
  <si>
    <t>n ICU No</t>
  </si>
  <si>
    <t>n Death yes</t>
  </si>
  <si>
    <t>n Death no</t>
  </si>
  <si>
    <t>n</t>
  </si>
  <si>
    <t>p</t>
  </si>
  <si>
    <t>odds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</si>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</sst>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thick">
        <color rgb="FFDEE2E6"/>
      </top>
      <bottom style="medium">
        <color rgb="FFDEE2E6"/>
      </bottom>
      <diagonal/>
    </border>
    <border>
      <left/>
      <right/>
      <top style="thick">
        <color rgb="FFDEE2E6"/>
      </top>
      <bottom style="medium">
        <color rgb="FFDEE2E6"/>
      </bottom>
      <diagonal/>
    </border>
    <border>
      <left style="medium">
        <color rgb="FFDEE2E6"/>
      </left>
      <right/>
      <top style="thick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/>
      <right style="medium">
        <color rgb="FFDEE2E6"/>
      </right>
      <top style="thick">
        <color rgb="FFDEE2E6"/>
      </top>
      <bottom style="thick">
        <color rgb="FFDEE2E6"/>
      </bottom>
      <diagonal/>
    </border>
    <border>
      <left/>
      <right/>
      <top style="thick">
        <color rgb="FFDEE2E6"/>
      </top>
      <bottom style="thick">
        <color rgb="FFDEE2E6"/>
      </bottom>
      <diagonal/>
    </border>
    <border>
      <left style="medium">
        <color rgb="FFDEE2E6"/>
      </left>
      <right/>
      <top style="thick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 style="medium">
        <color rgb="FFDEE2E6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wrapText="1"/>
    </xf>
    <xf numFmtId="0" fontId="4" fillId="0" borderId="0" xfId="1"/>
    <xf numFmtId="0" fontId="2" fillId="2" borderId="18" xfId="0" applyFont="1" applyFill="1" applyBorder="1" applyAlignment="1">
      <alignment horizontal="left" wrapText="1"/>
    </xf>
    <xf numFmtId="0" fontId="2" fillId="2" borderId="19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center" wrapText="1"/>
    </xf>
    <xf numFmtId="164" fontId="0" fillId="0" borderId="0" xfId="0" applyNumberFormat="1"/>
    <xf numFmtId="164" fontId="2" fillId="2" borderId="8" xfId="0" applyNumberFormat="1" applyFont="1" applyFill="1" applyBorder="1" applyAlignment="1">
      <alignment horizontal="center" wrapText="1"/>
    </xf>
    <xf numFmtId="164" fontId="1" fillId="0" borderId="0" xfId="0" applyNumberFormat="1" applyFont="1"/>
    <xf numFmtId="0" fontId="3" fillId="2" borderId="4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top" wrapText="1"/>
    </xf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0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4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wrapText="1"/>
    </xf>
    <xf numFmtId="0" fontId="2" fillId="2" borderId="13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mmwr/volumes/69/wr/mm6924e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FB8B-2017-4072-BF5B-313E4A1BF7CC}">
  <dimension ref="A1:M17"/>
  <sheetViews>
    <sheetView topLeftCell="A9" zoomScale="85" zoomScaleNormal="85" workbookViewId="0">
      <selection activeCell="I17" sqref="I17:J17"/>
    </sheetView>
  </sheetViews>
  <sheetFormatPr defaultRowHeight="15" x14ac:dyDescent="0.25"/>
  <cols>
    <col min="1" max="1" width="31.5703125" customWidth="1"/>
    <col min="2" max="2" width="10" customWidth="1"/>
  </cols>
  <sheetData>
    <row r="1" spans="1:13" ht="15.75" thickBot="1" x14ac:dyDescent="0.3">
      <c r="A1" s="31" t="s">
        <v>131</v>
      </c>
      <c r="B1" s="34" t="s">
        <v>127</v>
      </c>
      <c r="C1" s="35"/>
      <c r="D1" s="35"/>
      <c r="E1" s="35"/>
      <c r="F1" s="35"/>
      <c r="G1" s="35"/>
      <c r="H1" s="35"/>
      <c r="I1" s="35"/>
      <c r="J1" s="36"/>
    </row>
    <row r="2" spans="1:13" ht="16.5" thickTop="1" thickBot="1" x14ac:dyDescent="0.3">
      <c r="A2" s="32"/>
      <c r="B2" s="37" t="s">
        <v>126</v>
      </c>
      <c r="C2" s="38"/>
      <c r="D2" s="39"/>
      <c r="E2" s="37" t="s">
        <v>125</v>
      </c>
      <c r="F2" s="38"/>
      <c r="G2" s="39"/>
      <c r="H2" s="37" t="s">
        <v>124</v>
      </c>
      <c r="I2" s="38"/>
      <c r="J2" s="39"/>
    </row>
    <row r="3" spans="1:13" ht="136.5" thickTop="1" thickBot="1" x14ac:dyDescent="0.3">
      <c r="A3" s="33"/>
      <c r="B3" s="5" t="s">
        <v>123</v>
      </c>
      <c r="C3" s="5" t="s">
        <v>122</v>
      </c>
      <c r="D3" s="5" t="s">
        <v>121</v>
      </c>
      <c r="E3" s="5" t="s">
        <v>123</v>
      </c>
      <c r="F3" s="5" t="s">
        <v>122</v>
      </c>
      <c r="G3" s="5" t="s">
        <v>121</v>
      </c>
      <c r="H3" s="5" t="s">
        <v>123</v>
      </c>
      <c r="I3" s="5" t="s">
        <v>122</v>
      </c>
      <c r="J3" s="5" t="s">
        <v>121</v>
      </c>
    </row>
    <row r="4" spans="1:13" ht="16.5" thickTop="1" thickBot="1" x14ac:dyDescent="0.3">
      <c r="A4" s="40" t="s">
        <v>120</v>
      </c>
      <c r="B4" s="41"/>
      <c r="C4" s="41"/>
      <c r="D4" s="41"/>
      <c r="E4" s="41"/>
      <c r="F4" s="41"/>
      <c r="G4" s="41"/>
      <c r="H4" s="41"/>
      <c r="I4" s="41"/>
      <c r="J4" s="42"/>
    </row>
    <row r="5" spans="1:13" ht="45.75" thickBot="1" x14ac:dyDescent="0.3">
      <c r="A5" s="4" t="s">
        <v>119</v>
      </c>
      <c r="B5" s="3" t="s">
        <v>118</v>
      </c>
      <c r="C5" s="3" t="s">
        <v>117</v>
      </c>
      <c r="D5" s="3" t="s">
        <v>116</v>
      </c>
      <c r="E5" s="3" t="s">
        <v>115</v>
      </c>
      <c r="F5" s="3" t="s">
        <v>114</v>
      </c>
      <c r="G5" s="3" t="s">
        <v>113</v>
      </c>
      <c r="H5" s="3" t="s">
        <v>112</v>
      </c>
      <c r="I5" s="3" t="s">
        <v>111</v>
      </c>
      <c r="J5" s="3" t="s">
        <v>110</v>
      </c>
      <c r="M5" s="3"/>
    </row>
    <row r="6" spans="1:13" ht="45.75" thickBot="1" x14ac:dyDescent="0.3">
      <c r="A6" s="4" t="s">
        <v>109</v>
      </c>
      <c r="B6" s="3" t="s">
        <v>108</v>
      </c>
      <c r="C6" s="3" t="s">
        <v>107</v>
      </c>
      <c r="D6" s="3" t="s">
        <v>106</v>
      </c>
      <c r="E6" s="3" t="s">
        <v>105</v>
      </c>
      <c r="F6" s="3" t="s">
        <v>104</v>
      </c>
      <c r="G6" s="3" t="s">
        <v>103</v>
      </c>
      <c r="H6" s="3" t="s">
        <v>102</v>
      </c>
      <c r="I6" s="3" t="s">
        <v>101</v>
      </c>
      <c r="J6" s="3" t="s">
        <v>100</v>
      </c>
    </row>
    <row r="7" spans="1:13" ht="15.75" thickBot="1" x14ac:dyDescent="0.3">
      <c r="A7" s="28" t="s">
        <v>99</v>
      </c>
      <c r="B7" s="29"/>
      <c r="C7" s="29"/>
      <c r="D7" s="29"/>
      <c r="E7" s="29"/>
      <c r="F7" s="29"/>
      <c r="G7" s="29"/>
      <c r="H7" s="29"/>
      <c r="I7" s="29"/>
      <c r="J7" s="30"/>
    </row>
    <row r="8" spans="1:13" ht="30.75" thickBot="1" x14ac:dyDescent="0.3">
      <c r="A8" s="4" t="s">
        <v>98</v>
      </c>
      <c r="B8" s="3" t="s">
        <v>97</v>
      </c>
      <c r="C8" s="3" t="s">
        <v>96</v>
      </c>
      <c r="D8" s="3" t="s">
        <v>95</v>
      </c>
      <c r="E8" s="3" t="s">
        <v>94</v>
      </c>
      <c r="F8" s="3" t="s">
        <v>93</v>
      </c>
      <c r="G8" s="3" t="s">
        <v>92</v>
      </c>
      <c r="H8" s="3" t="s">
        <v>91</v>
      </c>
      <c r="I8" s="3" t="s">
        <v>90</v>
      </c>
      <c r="J8" s="3" t="s">
        <v>89</v>
      </c>
    </row>
    <row r="9" spans="1:13" ht="30.75" thickBot="1" x14ac:dyDescent="0.3">
      <c r="A9" s="4" t="s">
        <v>88</v>
      </c>
      <c r="B9" s="3" t="s">
        <v>87</v>
      </c>
      <c r="C9" s="3" t="s">
        <v>86</v>
      </c>
      <c r="D9" s="3" t="s">
        <v>85</v>
      </c>
      <c r="E9" s="3" t="s">
        <v>84</v>
      </c>
      <c r="F9" s="3" t="s">
        <v>83</v>
      </c>
      <c r="G9" s="3" t="s">
        <v>82</v>
      </c>
      <c r="H9" s="3" t="s">
        <v>81</v>
      </c>
      <c r="I9" s="3" t="s">
        <v>80</v>
      </c>
      <c r="J9" s="3" t="s">
        <v>79</v>
      </c>
    </row>
    <row r="10" spans="1:13" ht="30.75" thickBot="1" x14ac:dyDescent="0.3">
      <c r="A10" s="4" t="s">
        <v>78</v>
      </c>
      <c r="B10" s="3" t="s">
        <v>77</v>
      </c>
      <c r="C10" s="3" t="s">
        <v>76</v>
      </c>
      <c r="D10" s="3" t="s">
        <v>75</v>
      </c>
      <c r="E10" s="3" t="s">
        <v>74</v>
      </c>
      <c r="F10" s="3" t="s">
        <v>73</v>
      </c>
      <c r="G10" s="3" t="s">
        <v>72</v>
      </c>
      <c r="H10" s="3" t="s">
        <v>71</v>
      </c>
      <c r="I10" s="3" t="s">
        <v>70</v>
      </c>
      <c r="J10" s="3" t="s">
        <v>69</v>
      </c>
    </row>
    <row r="11" spans="1:13" ht="45.75" thickBot="1" x14ac:dyDescent="0.3">
      <c r="A11" s="4" t="s">
        <v>68</v>
      </c>
      <c r="B11" s="3" t="s">
        <v>67</v>
      </c>
      <c r="C11" s="3" t="s">
        <v>66</v>
      </c>
      <c r="D11" s="3" t="s">
        <v>65</v>
      </c>
      <c r="E11" s="3" t="s">
        <v>64</v>
      </c>
      <c r="F11" s="3" t="s">
        <v>63</v>
      </c>
      <c r="G11" s="3" t="s">
        <v>62</v>
      </c>
      <c r="H11" s="3" t="s">
        <v>61</v>
      </c>
      <c r="I11" s="3" t="s">
        <v>60</v>
      </c>
      <c r="J11" s="3" t="s">
        <v>59</v>
      </c>
    </row>
    <row r="12" spans="1:13" ht="45.75" thickBot="1" x14ac:dyDescent="0.3">
      <c r="A12" s="4" t="s">
        <v>58</v>
      </c>
      <c r="B12" s="3" t="s">
        <v>57</v>
      </c>
      <c r="C12" s="3" t="s">
        <v>56</v>
      </c>
      <c r="D12" s="3" t="s">
        <v>55</v>
      </c>
      <c r="E12" s="3" t="s">
        <v>54</v>
      </c>
      <c r="F12" s="3" t="s">
        <v>53</v>
      </c>
      <c r="G12" s="3" t="s">
        <v>52</v>
      </c>
      <c r="H12" s="3" t="s">
        <v>51</v>
      </c>
      <c r="I12" s="3" t="s">
        <v>50</v>
      </c>
      <c r="J12" s="3" t="s">
        <v>49</v>
      </c>
    </row>
    <row r="13" spans="1:13" ht="45.75" thickBot="1" x14ac:dyDescent="0.3">
      <c r="A13" s="4" t="s">
        <v>48</v>
      </c>
      <c r="B13" s="3" t="s">
        <v>47</v>
      </c>
      <c r="C13" s="3" t="s">
        <v>46</v>
      </c>
      <c r="D13" s="3" t="s">
        <v>45</v>
      </c>
      <c r="E13" s="3" t="s">
        <v>44</v>
      </c>
      <c r="F13" s="3" t="s">
        <v>43</v>
      </c>
      <c r="G13" s="3" t="s">
        <v>42</v>
      </c>
      <c r="H13" s="3" t="s">
        <v>41</v>
      </c>
      <c r="I13" s="3" t="s">
        <v>40</v>
      </c>
      <c r="J13" s="3" t="s">
        <v>39</v>
      </c>
    </row>
    <row r="14" spans="1:13" ht="45.75" thickBot="1" x14ac:dyDescent="0.3">
      <c r="A14" s="4" t="s">
        <v>38</v>
      </c>
      <c r="B14" s="3" t="s">
        <v>37</v>
      </c>
      <c r="C14" s="3" t="s">
        <v>36</v>
      </c>
      <c r="D14" s="3" t="s">
        <v>35</v>
      </c>
      <c r="E14" s="3" t="s">
        <v>34</v>
      </c>
      <c r="F14" s="3" t="s">
        <v>33</v>
      </c>
      <c r="G14" s="3" t="s">
        <v>32</v>
      </c>
      <c r="H14" s="3" t="s">
        <v>31</v>
      </c>
      <c r="I14" s="3" t="s">
        <v>30</v>
      </c>
      <c r="J14" s="3" t="s">
        <v>29</v>
      </c>
    </row>
    <row r="15" spans="1:13" ht="45.75" thickBot="1" x14ac:dyDescent="0.3">
      <c r="A15" s="4" t="s">
        <v>28</v>
      </c>
      <c r="B15" s="3" t="s">
        <v>27</v>
      </c>
      <c r="C15" s="3" t="s">
        <v>26</v>
      </c>
      <c r="D15" s="3" t="s">
        <v>25</v>
      </c>
      <c r="E15" s="3" t="s">
        <v>24</v>
      </c>
      <c r="F15" s="3" t="s">
        <v>23</v>
      </c>
      <c r="G15" s="3" t="s">
        <v>22</v>
      </c>
      <c r="H15" s="3" t="s">
        <v>21</v>
      </c>
      <c r="I15" s="3" t="s">
        <v>20</v>
      </c>
      <c r="J15" s="3" t="s">
        <v>19</v>
      </c>
    </row>
    <row r="16" spans="1:13" ht="45.75" thickBot="1" x14ac:dyDescent="0.3">
      <c r="A16" s="4" t="s">
        <v>18</v>
      </c>
      <c r="B16" s="3" t="s">
        <v>17</v>
      </c>
      <c r="C16" s="3" t="s">
        <v>16</v>
      </c>
      <c r="D16" s="3" t="s">
        <v>15</v>
      </c>
      <c r="E16" s="3" t="s">
        <v>14</v>
      </c>
      <c r="F16" s="3" t="s">
        <v>13</v>
      </c>
      <c r="G16" s="3" t="s">
        <v>12</v>
      </c>
      <c r="H16" s="3" t="s">
        <v>11</v>
      </c>
      <c r="I16" s="3" t="s">
        <v>10</v>
      </c>
      <c r="J16" s="3" t="s">
        <v>9</v>
      </c>
    </row>
    <row r="17" spans="1:10" ht="45.75" thickBot="1" x14ac:dyDescent="0.3">
      <c r="A17" s="2" t="s">
        <v>8</v>
      </c>
      <c r="B17" s="1" t="s">
        <v>7</v>
      </c>
      <c r="C17" s="1" t="s">
        <v>6</v>
      </c>
      <c r="D17" s="1" t="s">
        <v>5</v>
      </c>
      <c r="E17" s="1" t="s">
        <v>4</v>
      </c>
      <c r="F17" s="1" t="s">
        <v>3</v>
      </c>
      <c r="G17" s="1" t="s">
        <v>2</v>
      </c>
      <c r="H17" s="1" t="s">
        <v>1</v>
      </c>
      <c r="I17" s="1" t="s">
        <v>0</v>
      </c>
      <c r="J17" s="1" t="s">
        <v>130</v>
      </c>
    </row>
  </sheetData>
  <mergeCells count="7">
    <mergeCell ref="A7:J7"/>
    <mergeCell ref="A1:A3"/>
    <mergeCell ref="B1:J1"/>
    <mergeCell ref="B2:D2"/>
    <mergeCell ref="E2:G2"/>
    <mergeCell ref="H2:J2"/>
    <mergeCell ref="A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02D4-692E-4A3A-8B98-775AF1EEC790}">
  <dimension ref="A1:K12"/>
  <sheetViews>
    <sheetView tabSelected="1" workbookViewId="0">
      <selection activeCell="D10" sqref="D10"/>
    </sheetView>
  </sheetViews>
  <sheetFormatPr defaultRowHeight="15" x14ac:dyDescent="0.25"/>
  <cols>
    <col min="2" max="2" width="15.5703125" customWidth="1"/>
    <col min="3" max="3" width="14.85546875" customWidth="1"/>
    <col min="4" max="4" width="16.28515625" customWidth="1"/>
    <col min="5" max="5" width="12.28515625" customWidth="1"/>
    <col min="6" max="6" width="12.5703125" customWidth="1"/>
    <col min="7" max="7" width="11.28515625" customWidth="1"/>
    <col min="8" max="8" width="14" customWidth="1"/>
    <col min="9" max="9" width="10.7109375" customWidth="1"/>
  </cols>
  <sheetData>
    <row r="1" spans="1:11" ht="105.75" thickBot="1" x14ac:dyDescent="0.3">
      <c r="D1" s="5" t="s">
        <v>122</v>
      </c>
      <c r="E1" s="5" t="s">
        <v>121</v>
      </c>
      <c r="F1" s="5" t="s">
        <v>122</v>
      </c>
      <c r="G1" s="5" t="s">
        <v>121</v>
      </c>
      <c r="H1" s="5" t="s">
        <v>122</v>
      </c>
      <c r="I1" s="5" t="s">
        <v>121</v>
      </c>
    </row>
    <row r="2" spans="1:11" ht="16.5" thickTop="1" thickBot="1" x14ac:dyDescent="0.3"/>
    <row r="3" spans="1:11" ht="30.75" thickBot="1" x14ac:dyDescent="0.3">
      <c r="D3" s="1" t="s">
        <v>6</v>
      </c>
      <c r="E3" s="1" t="s">
        <v>5</v>
      </c>
      <c r="F3" s="1" t="s">
        <v>3</v>
      </c>
      <c r="G3" s="1" t="s">
        <v>2</v>
      </c>
      <c r="H3" s="1" t="s">
        <v>0</v>
      </c>
      <c r="I3" s="1" t="s">
        <v>130</v>
      </c>
      <c r="J3" s="1"/>
      <c r="K3" s="1"/>
    </row>
    <row r="4" spans="1:11" ht="15.75" thickBot="1" x14ac:dyDescent="0.3">
      <c r="B4" s="3"/>
      <c r="C4" s="3"/>
      <c r="D4" s="3"/>
      <c r="E4" s="3"/>
      <c r="F4" s="3"/>
      <c r="G4" s="3"/>
      <c r="H4" s="3"/>
      <c r="I4" s="3"/>
    </row>
    <row r="8" spans="1:11" x14ac:dyDescent="0.25">
      <c r="B8" t="s">
        <v>140</v>
      </c>
      <c r="C8" t="s">
        <v>141</v>
      </c>
      <c r="D8" t="s">
        <v>142</v>
      </c>
      <c r="E8" t="s">
        <v>143</v>
      </c>
      <c r="F8" t="s">
        <v>144</v>
      </c>
      <c r="G8" t="s">
        <v>145</v>
      </c>
      <c r="H8" t="s">
        <v>146</v>
      </c>
      <c r="I8" t="s">
        <v>147</v>
      </c>
    </row>
    <row r="9" spans="1:11" x14ac:dyDescent="0.25">
      <c r="A9" t="s">
        <v>148</v>
      </c>
      <c r="B9" s="45">
        <v>198879</v>
      </c>
      <c r="C9">
        <v>88441</v>
      </c>
      <c r="D9" s="45">
        <v>90201</v>
      </c>
      <c r="E9" s="45">
        <v>6683</v>
      </c>
      <c r="F9" s="45">
        <v>16974</v>
      </c>
      <c r="G9" s="45">
        <v>1343</v>
      </c>
      <c r="H9" s="45">
        <v>38812</v>
      </c>
      <c r="I9" s="45">
        <v>1431</v>
      </c>
    </row>
    <row r="10" spans="1:11" x14ac:dyDescent="0.25">
      <c r="A10" t="s">
        <v>149</v>
      </c>
      <c r="D10">
        <f>D9/$B$9</f>
        <v>0.45354713167302729</v>
      </c>
      <c r="E10">
        <f>E9/$C$9</f>
        <v>7.5564500627537001E-2</v>
      </c>
      <c r="F10">
        <f>F9/$B$9</f>
        <v>8.5348377656766172E-2</v>
      </c>
      <c r="G10">
        <f>G9/$C$9</f>
        <v>1.5185264752773035E-2</v>
      </c>
      <c r="H10">
        <f>H9/$B$9</f>
        <v>0.19515383725783014</v>
      </c>
      <c r="I10">
        <f>I9/$C$9</f>
        <v>1.6180278377675512E-2</v>
      </c>
    </row>
    <row r="11" spans="1:11" x14ac:dyDescent="0.25">
      <c r="A11" t="s">
        <v>150</v>
      </c>
      <c r="D11">
        <f>D10/(1-D10)</f>
        <v>0.8299839893998785</v>
      </c>
      <c r="E11">
        <f>E10/(1-E10)</f>
        <v>8.1741236331612802E-2</v>
      </c>
      <c r="F11">
        <f>F10/(1-F10)</f>
        <v>9.3312443308320281E-2</v>
      </c>
      <c r="G11">
        <f>G10/(1-G10)</f>
        <v>1.5419412615674298E-2</v>
      </c>
      <c r="H11">
        <f>H10/(1-H10)</f>
        <v>0.24247346423685082</v>
      </c>
      <c r="I11">
        <f>I10/(1-I10)</f>
        <v>1.6446385472934144E-2</v>
      </c>
    </row>
    <row r="12" spans="1:11" x14ac:dyDescent="0.25">
      <c r="A12" t="s">
        <v>151</v>
      </c>
      <c r="D12">
        <f>D11/E11</f>
        <v>10.153797846080394</v>
      </c>
      <c r="F12">
        <f>F11/G11</f>
        <v>6.0516211372063138</v>
      </c>
      <c r="H12">
        <f>H11/I11</f>
        <v>14.743267731130951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643B-AB5B-496B-81D9-EDADAE5E4CE8}">
  <dimension ref="A1:Q18"/>
  <sheetViews>
    <sheetView zoomScaleNormal="100" workbookViewId="0">
      <selection activeCell="E12" sqref="E12"/>
    </sheetView>
  </sheetViews>
  <sheetFormatPr defaultRowHeight="15" x14ac:dyDescent="0.25"/>
  <cols>
    <col min="7" max="7" width="11.42578125" style="11" customWidth="1"/>
    <col min="8" max="9" width="9.140625" style="11"/>
  </cols>
  <sheetData>
    <row r="1" spans="1:17" ht="15.75" thickBot="1" x14ac:dyDescent="0.3">
      <c r="A1" s="31" t="s">
        <v>131</v>
      </c>
      <c r="B1" s="7"/>
      <c r="C1" s="34" t="s">
        <v>127</v>
      </c>
      <c r="D1" s="35"/>
      <c r="E1" s="35"/>
      <c r="G1" s="43" t="s">
        <v>138</v>
      </c>
      <c r="H1" s="43"/>
      <c r="I1" s="43"/>
      <c r="K1" s="44" t="s">
        <v>134</v>
      </c>
      <c r="L1" s="44"/>
      <c r="M1" s="44"/>
    </row>
    <row r="2" spans="1:17" ht="16.5" thickTop="1" thickBot="1" x14ac:dyDescent="0.3">
      <c r="A2" s="32"/>
      <c r="B2" s="8"/>
      <c r="C2" s="10"/>
      <c r="D2" s="10"/>
      <c r="E2" s="10"/>
    </row>
    <row r="3" spans="1:17" ht="31.5" thickTop="1" thickBot="1" x14ac:dyDescent="0.3">
      <c r="A3" s="33"/>
      <c r="B3" s="9" t="s">
        <v>132</v>
      </c>
      <c r="C3" s="5" t="s">
        <v>135</v>
      </c>
      <c r="D3" s="5" t="s">
        <v>136</v>
      </c>
      <c r="E3" s="5" t="s">
        <v>137</v>
      </c>
      <c r="G3" s="12" t="s">
        <v>135</v>
      </c>
      <c r="H3" s="12" t="s">
        <v>136</v>
      </c>
      <c r="I3" s="12" t="s">
        <v>137</v>
      </c>
      <c r="K3" s="5" t="s">
        <v>135</v>
      </c>
      <c r="L3" s="5" t="s">
        <v>136</v>
      </c>
      <c r="M3" s="5" t="s">
        <v>137</v>
      </c>
      <c r="O3" s="5"/>
      <c r="P3" s="5"/>
      <c r="Q3" s="5"/>
    </row>
    <row r="4" spans="1:17" ht="16.5" thickTop="1" thickBot="1" x14ac:dyDescent="0.3">
      <c r="A4" s="40" t="s">
        <v>120</v>
      </c>
      <c r="B4" s="41"/>
      <c r="C4" s="41"/>
      <c r="D4" s="41"/>
      <c r="E4" s="41"/>
      <c r="G4" s="13"/>
      <c r="H4" s="13"/>
      <c r="I4" s="13"/>
    </row>
    <row r="5" spans="1:17" ht="30.75" thickBot="1" x14ac:dyDescent="0.3">
      <c r="A5" s="4" t="s">
        <v>119</v>
      </c>
      <c r="B5" s="3" t="str">
        <f>SUBSTITUTE(RIGHT('Hopitalizations raw'!A5,LEN(A5)-FIND("(",'Hopitalizations raw'!A5)), ")","")</f>
        <v>646,358</v>
      </c>
      <c r="C5" s="3" t="str">
        <f>LEFT('Hopitalizations raw'!B5, FIND("/",'Hopitalizations raw'!B5)-1)</f>
        <v>101,133</v>
      </c>
      <c r="D5" s="3" t="str">
        <f>LEFT('Hopitalizations raw'!E5, FIND("/",'Hopitalizations raw'!E5)-1)</f>
        <v>18,394</v>
      </c>
      <c r="E5" s="3" t="str">
        <f>LEFT('Hopitalizations raw'!H5, FIND("/",'Hopitalizations raw'!H5)-1)</f>
        <v>38,773</v>
      </c>
      <c r="G5" s="11">
        <f>C5/$B5</f>
        <v>0.15646592136246476</v>
      </c>
      <c r="H5" s="11">
        <f>D5/$B5</f>
        <v>2.8457913416403913E-2</v>
      </c>
      <c r="I5" s="11">
        <f>E5/$B5</f>
        <v>5.9986880335665377E-2</v>
      </c>
      <c r="K5">
        <f t="shared" ref="K5:M6" si="0">G5/(1-G5)</f>
        <v>0.18548855976890274</v>
      </c>
      <c r="L5">
        <f t="shared" si="0"/>
        <v>2.9291488047085503E-2</v>
      </c>
      <c r="M5">
        <f t="shared" si="0"/>
        <v>6.3814939473489304E-2</v>
      </c>
    </row>
    <row r="6" spans="1:17" ht="30.75" thickBot="1" x14ac:dyDescent="0.3">
      <c r="A6" s="4" t="s">
        <v>109</v>
      </c>
      <c r="B6" s="3" t="str">
        <f>SUBSTITUTE(RIGHT('Hopitalizations raw'!A6,LEN(A6)-FIND("(",'Hopitalizations raw'!A6)), ")","")</f>
        <v>674,130</v>
      </c>
      <c r="C6" s="3" t="str">
        <f>LEFT('Hopitalizations raw'!B6, FIND("/",'Hopitalizations raw'!B6)-1)</f>
        <v>83,540</v>
      </c>
      <c r="D6" s="3" t="str">
        <f>LEFT('Hopitalizations raw'!E6, FIND("/",'Hopitalizations raw'!E6)-1)</f>
        <v>11,443</v>
      </c>
      <c r="E6" s="3" t="str">
        <f>LEFT('Hopitalizations raw'!H6, FIND("/",'Hopitalizations raw'!H6)-1)</f>
        <v>32,343</v>
      </c>
      <c r="G6" s="11">
        <f>C6/$B6</f>
        <v>0.12392268553543086</v>
      </c>
      <c r="H6" s="11">
        <f t="shared" ref="H6:H17" si="1">D6/$B6</f>
        <v>1.6974470799400711E-2</v>
      </c>
      <c r="I6" s="11">
        <f>E6/$B6</f>
        <v>4.7977393084419916E-2</v>
      </c>
      <c r="K6">
        <f t="shared" si="0"/>
        <v>0.14145176857041264</v>
      </c>
      <c r="L6">
        <f t="shared" si="0"/>
        <v>1.7267578811716543E-2</v>
      </c>
      <c r="M6">
        <f t="shared" si="0"/>
        <v>5.0395224583857257E-2</v>
      </c>
    </row>
    <row r="7" spans="1:17" ht="15.75" thickBot="1" x14ac:dyDescent="0.3">
      <c r="A7" s="14"/>
      <c r="B7" s="15"/>
      <c r="C7" s="15"/>
      <c r="D7" s="15"/>
      <c r="E7" s="15"/>
    </row>
    <row r="8" spans="1:17" ht="15.75" thickBot="1" x14ac:dyDescent="0.3">
      <c r="A8" s="28" t="s">
        <v>99</v>
      </c>
      <c r="B8" s="29"/>
      <c r="C8" s="29"/>
      <c r="D8" s="29"/>
      <c r="E8" s="29"/>
      <c r="K8" s="44" t="s">
        <v>133</v>
      </c>
      <c r="L8" s="44"/>
      <c r="M8" s="44"/>
    </row>
    <row r="9" spans="1:17" ht="30.75" thickBot="1" x14ac:dyDescent="0.3">
      <c r="A9" s="4" t="s">
        <v>98</v>
      </c>
      <c r="B9" s="3" t="str">
        <f>SUBSTITUTE(RIGHT('Hopitalizations raw'!A8,LEN(A9)-FIND("(",'Hopitalizations raw'!A8)), ")","")</f>
        <v>20,458</v>
      </c>
      <c r="C9" s="3" t="str">
        <f>LEFT('Hopitalizations raw'!B8, FIND("/",'Hopitalizations raw'!B8)-1)</f>
        <v>848</v>
      </c>
      <c r="D9" s="3" t="str">
        <f>LEFT('Hopitalizations raw'!E8, FIND("/",'Hopitalizations raw'!E8)-1)</f>
        <v>141</v>
      </c>
      <c r="E9" s="3" t="str">
        <f>LEFT('Hopitalizations raw'!H8, FIND("/",'Hopitalizations raw'!H8)-1)</f>
        <v>13</v>
      </c>
      <c r="G9" s="16">
        <f>C9/$B9</f>
        <v>4.145077720207254E-2</v>
      </c>
      <c r="H9" s="17">
        <f t="shared" si="1"/>
        <v>6.8921693225144198E-3</v>
      </c>
      <c r="I9" s="18">
        <f>E9/$B9</f>
        <v>6.3544823540913093E-4</v>
      </c>
      <c r="K9" s="25">
        <f>K5/K6</f>
        <v>1.3113201881005061</v>
      </c>
      <c r="L9" s="26">
        <f>L5/L6</f>
        <v>1.6963286148264396</v>
      </c>
      <c r="M9" s="27">
        <f>M5/M6</f>
        <v>1.2662894153254889</v>
      </c>
    </row>
    <row r="10" spans="1:17" ht="30.75" thickBot="1" x14ac:dyDescent="0.3">
      <c r="A10" s="4" t="s">
        <v>88</v>
      </c>
      <c r="B10" s="3" t="str">
        <f>SUBSTITUTE(RIGHT('Hopitalizations raw'!A9,LEN(A10)-FIND("(",'Hopitalizations raw'!A9)), ")","")</f>
        <v>49,245</v>
      </c>
      <c r="C10" s="3" t="str">
        <f>LEFT('Hopitalizations raw'!B9, FIND("/",'Hopitalizations raw'!B9)-1)</f>
        <v>1,234</v>
      </c>
      <c r="D10" s="3" t="str">
        <f>LEFT('Hopitalizations raw'!E9, FIND("/",'Hopitalizations raw'!E9)-1)</f>
        <v>216</v>
      </c>
      <c r="E10" s="3" t="str">
        <f>LEFT('Hopitalizations raw'!H9, FIND("/",'Hopitalizations raw'!H9)-1)</f>
        <v>33</v>
      </c>
      <c r="G10" s="19">
        <f t="shared" ref="G10:G17" si="2">C10/$B10</f>
        <v>2.5058381561579857E-2</v>
      </c>
      <c r="H10" s="20">
        <f t="shared" si="1"/>
        <v>4.386232104782211E-3</v>
      </c>
      <c r="I10" s="21">
        <f t="shared" ref="I10:I17" si="3">E10/$B10</f>
        <v>6.7011879378617116E-4</v>
      </c>
    </row>
    <row r="11" spans="1:17" ht="30.75" thickBot="1" x14ac:dyDescent="0.3">
      <c r="A11" s="4" t="s">
        <v>78</v>
      </c>
      <c r="B11" s="3" t="str">
        <f>SUBSTITUTE(RIGHT('Hopitalizations raw'!A10,LEN(A11)-FIND("(",'Hopitalizations raw'!A10)), ")","")</f>
        <v>182,469</v>
      </c>
      <c r="C11" s="3" t="str">
        <f>LEFT('Hopitalizations raw'!B10, FIND("/",'Hopitalizations raw'!B10)-1)</f>
        <v>6,704</v>
      </c>
      <c r="D11" s="3" t="str">
        <f>LEFT('Hopitalizations raw'!E10, FIND("/",'Hopitalizations raw'!E10)-1)</f>
        <v>864</v>
      </c>
      <c r="E11" s="3" t="str">
        <f>LEFT('Hopitalizations raw'!H10, FIND("/",'Hopitalizations raw'!H10)-1)</f>
        <v>273</v>
      </c>
      <c r="G11" s="19">
        <f t="shared" si="2"/>
        <v>3.674048742526128E-2</v>
      </c>
      <c r="H11" s="20">
        <f t="shared" si="1"/>
        <v>4.7350508853558687E-3</v>
      </c>
      <c r="I11" s="21">
        <f t="shared" si="3"/>
        <v>1.4961445505811946E-3</v>
      </c>
    </row>
    <row r="12" spans="1:17" ht="30.75" thickBot="1" x14ac:dyDescent="0.3">
      <c r="A12" s="4" t="s">
        <v>68</v>
      </c>
      <c r="B12" s="3" t="str">
        <f>SUBSTITUTE(RIGHT('Hopitalizations raw'!A11,LEN(A12)-FIND("(",'Hopitalizations raw'!A11)), ")","")</f>
        <v>214,849</v>
      </c>
      <c r="C12" s="3" t="str">
        <f>LEFT('Hopitalizations raw'!B11, FIND("/",'Hopitalizations raw'!B11)-1)</f>
        <v>12,570</v>
      </c>
      <c r="D12" s="3" t="str">
        <f>LEFT('Hopitalizations raw'!E11, FIND("/",'Hopitalizations raw'!E11)-1)</f>
        <v>1,879</v>
      </c>
      <c r="E12" s="3" t="str">
        <f>LEFT('Hopitalizations raw'!H11, FIND("/",'Hopitalizations raw'!H11)-1)</f>
        <v>852</v>
      </c>
      <c r="F12" t="s">
        <v>139</v>
      </c>
      <c r="G12" s="19">
        <f t="shared" si="2"/>
        <v>5.8506206684694834E-2</v>
      </c>
      <c r="H12" s="20">
        <f t="shared" si="1"/>
        <v>8.7456771965426887E-3</v>
      </c>
      <c r="I12" s="21">
        <f t="shared" si="3"/>
        <v>3.9655758230198882E-3</v>
      </c>
    </row>
    <row r="13" spans="1:17" ht="30.75" thickBot="1" x14ac:dyDescent="0.3">
      <c r="A13" s="4" t="s">
        <v>58</v>
      </c>
      <c r="B13" s="3" t="str">
        <f>SUBSTITUTE(RIGHT('Hopitalizations raw'!A12,LEN(A13)-FIND("(",'Hopitalizations raw'!A12)), ")","")</f>
        <v>219,139</v>
      </c>
      <c r="C13" s="3" t="str">
        <f>LEFT('Hopitalizations raw'!B12, FIND("/",'Hopitalizations raw'!B12)-1)</f>
        <v>19,318</v>
      </c>
      <c r="D13" s="3" t="str">
        <f>LEFT('Hopitalizations raw'!E12, FIND("/",'Hopitalizations raw'!E12)-1)</f>
        <v>3,316</v>
      </c>
      <c r="E13" s="3" t="str">
        <f>LEFT('Hopitalizations raw'!H12, FIND("/",'Hopitalizations raw'!H12)-1)</f>
        <v>2,083</v>
      </c>
      <c r="G13" s="19">
        <f t="shared" si="2"/>
        <v>8.8154093976882258E-2</v>
      </c>
      <c r="H13" s="20">
        <f t="shared" si="1"/>
        <v>1.5131948215516179E-2</v>
      </c>
      <c r="I13" s="21">
        <f t="shared" si="3"/>
        <v>9.5053824285042821E-3</v>
      </c>
    </row>
    <row r="14" spans="1:17" ht="30.75" thickBot="1" x14ac:dyDescent="0.3">
      <c r="A14" s="4" t="s">
        <v>48</v>
      </c>
      <c r="B14" s="3" t="str">
        <f>SUBSTITUTE(RIGHT('Hopitalizations raw'!A13,LEN(A14)-FIND("(",'Hopitalizations raw'!A13)), ")","")</f>
        <v>235,774</v>
      </c>
      <c r="C14" s="3" t="str">
        <f>LEFT('Hopitalizations raw'!B13, FIND("/",'Hopitalizations raw'!B13)-1)</f>
        <v>31,588</v>
      </c>
      <c r="D14" s="3" t="str">
        <f>LEFT('Hopitalizations raw'!E13, FIND("/",'Hopitalizations raw'!E13)-1)</f>
        <v>5,986</v>
      </c>
      <c r="E14" s="3" t="str">
        <f>LEFT('Hopitalizations raw'!H13, FIND("/",'Hopitalizations raw'!H13)-1)</f>
        <v>5,639</v>
      </c>
      <c r="G14" s="19">
        <f t="shared" si="2"/>
        <v>0.13397575644473098</v>
      </c>
      <c r="H14" s="20">
        <f t="shared" si="1"/>
        <v>2.5388719706159288E-2</v>
      </c>
      <c r="I14" s="21">
        <f t="shared" si="3"/>
        <v>2.3916971336958272E-2</v>
      </c>
    </row>
    <row r="15" spans="1:17" ht="30.75" thickBot="1" x14ac:dyDescent="0.3">
      <c r="A15" s="4" t="s">
        <v>38</v>
      </c>
      <c r="B15" s="3" t="str">
        <f>SUBSTITUTE(RIGHT('Hopitalizations raw'!A14,LEN(A15)-FIND("(",'Hopitalizations raw'!A14)), ")","")</f>
        <v>179,007</v>
      </c>
      <c r="C15" s="3" t="str">
        <f>LEFT('Hopitalizations raw'!B14, FIND("/",'Hopitalizations raw'!B14)-1)</f>
        <v>39,422</v>
      </c>
      <c r="D15" s="3" t="str">
        <f>LEFT('Hopitalizations raw'!E14, FIND("/",'Hopitalizations raw'!E14)-1)</f>
        <v>7,403</v>
      </c>
      <c r="E15" s="3" t="str">
        <f>LEFT('Hopitalizations raw'!H14, FIND("/",'Hopitalizations raw'!H14)-1)</f>
        <v>11,947</v>
      </c>
      <c r="G15" s="19">
        <f t="shared" si="2"/>
        <v>0.22022602468059907</v>
      </c>
      <c r="H15" s="20">
        <f t="shared" si="1"/>
        <v>4.1355924628645804E-2</v>
      </c>
      <c r="I15" s="21">
        <f t="shared" si="3"/>
        <v>6.6740406799734087E-2</v>
      </c>
    </row>
    <row r="16" spans="1:17" ht="30.75" thickBot="1" x14ac:dyDescent="0.3">
      <c r="A16" s="4" t="s">
        <v>28</v>
      </c>
      <c r="B16" s="3" t="str">
        <f>SUBSTITUTE(RIGHT('Hopitalizations raw'!A15,LEN(A16)-FIND("(",'Hopitalizations raw'!A15)), ")","")</f>
        <v>105,252</v>
      </c>
      <c r="C16" s="3" t="str">
        <f>LEFT('Hopitalizations raw'!B15, FIND("/",'Hopitalizations raw'!B15)-1)</f>
        <v>35,844</v>
      </c>
      <c r="D16" s="3" t="str">
        <f>LEFT('Hopitalizations raw'!E15, FIND("/",'Hopitalizations raw'!E15)-1)</f>
        <v>5,939</v>
      </c>
      <c r="E16" s="3" t="str">
        <f>LEFT('Hopitalizations raw'!H15, FIND("/",'Hopitalizations raw'!H15)-1)</f>
        <v>17,510</v>
      </c>
      <c r="G16" s="19">
        <f t="shared" si="2"/>
        <v>0.34055409873446585</v>
      </c>
      <c r="H16" s="20">
        <f t="shared" si="1"/>
        <v>5.6426481207007946E-2</v>
      </c>
      <c r="I16" s="21">
        <f t="shared" si="3"/>
        <v>0.16636263443925056</v>
      </c>
    </row>
    <row r="17" spans="1:9" ht="30.75" thickBot="1" x14ac:dyDescent="0.3">
      <c r="A17" s="4" t="s">
        <v>18</v>
      </c>
      <c r="B17" s="3" t="str">
        <f>SUBSTITUTE(RIGHT('Hopitalizations raw'!A16,LEN(A17)-FIND("(",'Hopitalizations raw'!A16)), ")","")</f>
        <v>114,295</v>
      </c>
      <c r="C17" s="3" t="str">
        <f>LEFT('Hopitalizations raw'!B16, FIND("/",'Hopitalizations raw'!B16)-1)</f>
        <v>37,145</v>
      </c>
      <c r="D17" s="3" t="str">
        <f>LEFT('Hopitalizations raw'!E16, FIND("/",'Hopitalizations raw'!E16)-1)</f>
        <v>4,093</v>
      </c>
      <c r="E17" s="3" t="str">
        <f>LEFT('Hopitalizations raw'!H16, FIND("/",'Hopitalizations raw'!H16)-1)</f>
        <v>32,766</v>
      </c>
      <c r="G17" s="22">
        <f t="shared" si="2"/>
        <v>0.32499234437201979</v>
      </c>
      <c r="H17" s="23">
        <f t="shared" si="1"/>
        <v>3.5810840369219998E-2</v>
      </c>
      <c r="I17" s="24">
        <f t="shared" si="3"/>
        <v>0.28667920731440572</v>
      </c>
    </row>
    <row r="18" spans="1:9" ht="45.75" thickBot="1" x14ac:dyDescent="0.3">
      <c r="A18" s="2" t="s">
        <v>8</v>
      </c>
      <c r="B18" s="3" t="str">
        <f>SUBSTITUTE(RIGHT('Hopitalizations raw'!A17,LEN(A18)-FIND("(",'Hopitalizations raw'!A17)), ")","")</f>
        <v>1,320,488</v>
      </c>
      <c r="C18" s="3" t="str">
        <f>LEFT('Hopitalizations raw'!B17, FIND("/",'Hopitalizations raw'!B17)-1)</f>
        <v>184,673</v>
      </c>
      <c r="D18" s="3" t="str">
        <f>LEFT('Hopitalizations raw'!E17, FIND("/",'Hopitalizations raw'!E17)-1)</f>
        <v>29,837</v>
      </c>
      <c r="E18" s="3" t="str">
        <f>LEFT('Hopitalizations raw'!H17, FIND("/",'Hopitalizations raw'!H17)-1)</f>
        <v>71,116</v>
      </c>
      <c r="G18" s="20">
        <f t="shared" ref="G18" si="4">C18/$B18</f>
        <v>0.13985208498676246</v>
      </c>
      <c r="H18" s="20">
        <f t="shared" ref="H18" si="5">D18/$B18</f>
        <v>2.2595434415155609E-2</v>
      </c>
      <c r="I18" s="20">
        <f t="shared" ref="I18" si="6">E18/$B18</f>
        <v>5.3855847232235354E-2</v>
      </c>
    </row>
  </sheetData>
  <mergeCells count="7">
    <mergeCell ref="A8:E8"/>
    <mergeCell ref="G1:I1"/>
    <mergeCell ref="K1:M1"/>
    <mergeCell ref="K8:M8"/>
    <mergeCell ref="A1:A3"/>
    <mergeCell ref="C1:E1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0821-D7E5-431B-9604-B37BE40E35CE}">
  <dimension ref="A1:A2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129</v>
      </c>
    </row>
    <row r="2" spans="1:1" x14ac:dyDescent="0.25">
      <c r="A2" s="6" t="s">
        <v>128</v>
      </c>
    </row>
  </sheetData>
  <hyperlinks>
    <hyperlink ref="A2" r:id="rId1" xr:uid="{F3D22B20-6778-4C9B-BCCE-E1A486745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Hopitalizations raw</vt:lpstr>
      <vt:lpstr>OR all underlying conditions</vt:lpstr>
      <vt:lpstr>Susptibility for gender and age</vt:lpstr>
      <vt:lpstr>Notes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2020-06-18T15:39:17Z</dcterms:created>
  <dcterms:modified xsi:type="dcterms:W3CDTF">2020-06-23T21:08:25Z</dcterms:modified>
</cp:coreProperties>
</file>