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265CDEB386086C9E/Documents/"/>
    </mc:Choice>
  </mc:AlternateContent>
  <xr:revisionPtr revIDLastSave="200" documentId="14_{30ACE53B-8A58-4313-AB31-719B51536C73}" xr6:coauthVersionLast="47" xr6:coauthVersionMax="47" xr10:uidLastSave="{19B53223-5676-4BB6-B53A-D1CCD645A8E4}"/>
  <bookViews>
    <workbookView xWindow="-108" yWindow="-108" windowWidth="23256" windowHeight="12456" firstSheet="1" activeTab="1" xr2:uid="{01BEC572-5A92-4A93-ABEB-D5F6ECC14F98}"/>
  </bookViews>
  <sheets>
    <sheet name="RAW Data" sheetId="1" r:id="rId1"/>
    <sheet name="Sheet3" sheetId="23" r:id="rId2"/>
    <sheet name="Main Data" sheetId="16" r:id="rId3"/>
    <sheet name="Sheet2" sheetId="22" r:id="rId4"/>
    <sheet name="Notes" sheetId="4" r:id="rId5"/>
    <sheet name="OBJECTIVE" sheetId="5" r:id="rId6"/>
    <sheet name="Sample Size Analysis" sheetId="6" r:id="rId7"/>
    <sheet name="EDA" sheetId="13" r:id="rId8"/>
    <sheet name="Communication" sheetId="18" r:id="rId9"/>
    <sheet name="Crude oil FOB price" sheetId="20" r:id="rId10"/>
  </sheets>
  <definedNames>
    <definedName name="_xlnm._FilterDatabase" localSheetId="2" hidden="1">'Main Data'!$A$1:$AG$373</definedName>
    <definedName name="_xlnm._FilterDatabase" localSheetId="4" hidden="1">Notes!$DA$4:$DM$128</definedName>
    <definedName name="_xlnm._FilterDatabase" localSheetId="0" hidden="1">'RAW Data'!$A$1:$AD$373</definedName>
  </definedNames>
  <calcPr calcId="191029"/>
  <pivotCaches>
    <pivotCache cacheId="0" r:id="rId11"/>
    <pivotCache cacheId="17"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22" l="1"/>
  <c r="G2" i="22"/>
  <c r="B2" i="22"/>
  <c r="C2" i="22"/>
  <c r="D2" i="22"/>
  <c r="E2" i="22"/>
  <c r="F2" i="22"/>
  <c r="A2" i="22"/>
  <c r="J382" i="16"/>
  <c r="J381" i="16"/>
  <c r="J378" i="16"/>
  <c r="J377" i="16"/>
  <c r="BP28" i="4"/>
  <c r="BP29" i="4"/>
  <c r="BP30" i="4"/>
  <c r="BP31" i="4"/>
  <c r="BP32" i="4"/>
  <c r="BP33" i="4"/>
  <c r="BP34" i="4"/>
  <c r="BP35" i="4"/>
  <c r="BP27" i="4"/>
  <c r="U18" i="13" l="1"/>
  <c r="V372" i="16"/>
  <c r="V369" i="16"/>
  <c r="V366" i="16"/>
  <c r="V363" i="16"/>
  <c r="V360" i="16"/>
  <c r="V357" i="16"/>
  <c r="V354" i="16"/>
  <c r="V351" i="16"/>
  <c r="V348" i="16"/>
  <c r="V345" i="16"/>
  <c r="V342" i="16"/>
  <c r="V339" i="16"/>
  <c r="V336" i="16"/>
  <c r="V333" i="16"/>
  <c r="V330" i="16"/>
  <c r="V327" i="16"/>
  <c r="V324" i="16"/>
  <c r="V321" i="16"/>
  <c r="V318" i="16"/>
  <c r="V315" i="16"/>
  <c r="V312" i="16"/>
  <c r="V309" i="16"/>
  <c r="V306" i="16"/>
  <c r="V303" i="16"/>
  <c r="V300" i="16"/>
  <c r="V297" i="16"/>
  <c r="V294" i="16"/>
  <c r="V291" i="16"/>
  <c r="V288" i="16"/>
  <c r="V285" i="16"/>
  <c r="V282" i="16"/>
  <c r="V279" i="16"/>
  <c r="V276" i="16"/>
  <c r="V273" i="16"/>
  <c r="V270" i="16"/>
  <c r="V267" i="16"/>
  <c r="V258" i="16"/>
  <c r="V255" i="16"/>
  <c r="V252" i="16"/>
  <c r="V249" i="16"/>
  <c r="V246" i="16"/>
  <c r="V243" i="16"/>
  <c r="V240" i="16"/>
  <c r="V237" i="16"/>
  <c r="V234" i="16"/>
  <c r="V231" i="16"/>
  <c r="V228" i="16"/>
  <c r="V225" i="16"/>
  <c r="V222" i="16"/>
  <c r="V219" i="16"/>
  <c r="V216" i="16"/>
  <c r="V213" i="16"/>
  <c r="V210" i="16"/>
  <c r="V207" i="16"/>
  <c r="V204" i="16"/>
  <c r="V201" i="16"/>
  <c r="V198" i="16"/>
  <c r="V195" i="16"/>
  <c r="V192" i="16"/>
  <c r="V189" i="16"/>
  <c r="V186" i="16"/>
  <c r="V183" i="16"/>
  <c r="V180" i="16"/>
  <c r="V177" i="16"/>
  <c r="V174" i="16"/>
  <c r="V171" i="16"/>
  <c r="V168" i="16"/>
  <c r="V165" i="16"/>
  <c r="V162" i="16"/>
  <c r="V159" i="16"/>
  <c r="V156" i="16"/>
  <c r="V153" i="16"/>
  <c r="V150" i="16"/>
  <c r="V147" i="16"/>
  <c r="V144" i="16"/>
  <c r="V141" i="16"/>
  <c r="V138" i="16"/>
  <c r="V135" i="16"/>
  <c r="V132" i="16"/>
  <c r="V129" i="16"/>
  <c r="V126" i="16"/>
  <c r="V123" i="16"/>
  <c r="V120" i="16"/>
  <c r="V117" i="16"/>
  <c r="V114" i="16"/>
  <c r="V111" i="16"/>
  <c r="V108" i="16"/>
  <c r="V105" i="16"/>
  <c r="V102" i="16"/>
  <c r="V99" i="16"/>
  <c r="V96" i="16"/>
  <c r="V93" i="16"/>
  <c r="V90" i="16"/>
  <c r="V87" i="16"/>
  <c r="V84" i="16"/>
  <c r="V81" i="16"/>
  <c r="V78" i="16"/>
  <c r="V75" i="16"/>
  <c r="V72" i="16"/>
  <c r="V69" i="16"/>
  <c r="V66" i="16"/>
  <c r="V63" i="16"/>
  <c r="V60" i="16"/>
  <c r="V57" i="16"/>
  <c r="V54" i="16"/>
  <c r="V51" i="16"/>
  <c r="V48" i="16"/>
  <c r="V45" i="16"/>
  <c r="V42" i="16"/>
  <c r="V39" i="16"/>
  <c r="V36" i="16"/>
  <c r="V33" i="16"/>
  <c r="V30" i="16"/>
  <c r="V27" i="16"/>
  <c r="V24" i="16"/>
  <c r="V21" i="16"/>
  <c r="V18" i="16"/>
  <c r="V15" i="16"/>
  <c r="V12" i="16"/>
  <c r="V9" i="16"/>
  <c r="V6" i="16"/>
  <c r="V3" i="16"/>
  <c r="F264" i="16"/>
  <c r="G264" i="16"/>
  <c r="H264" i="16"/>
  <c r="I264" i="16"/>
  <c r="J264" i="16"/>
  <c r="E261" i="16"/>
  <c r="D264" i="16"/>
  <c r="AE261" i="16"/>
  <c r="AE264" i="16" s="1"/>
  <c r="AB261" i="16"/>
  <c r="AB264" i="16" s="1"/>
  <c r="AC261" i="16"/>
  <c r="AC264" i="16" s="1"/>
  <c r="AD261" i="16"/>
  <c r="AD264" i="16" s="1"/>
  <c r="AA261" i="16"/>
  <c r="AA264" i="16" s="1"/>
  <c r="Z264" i="16"/>
  <c r="Y261" i="16"/>
  <c r="Y264" i="16" s="1"/>
  <c r="X264" i="16"/>
  <c r="W264" i="16"/>
  <c r="S261" i="16"/>
  <c r="S264" i="16" s="1"/>
  <c r="V264" i="16" s="1"/>
  <c r="T261" i="16"/>
  <c r="T264" i="16" s="1"/>
  <c r="U261" i="16"/>
  <c r="U264" i="16" s="1"/>
  <c r="R261" i="16"/>
  <c r="R264" i="16" s="1"/>
  <c r="P264" i="16"/>
  <c r="O261" i="16"/>
  <c r="O264" i="16" s="1"/>
  <c r="L264" i="16"/>
  <c r="M264" i="16"/>
  <c r="N264" i="16"/>
  <c r="K264" i="16"/>
  <c r="AG260" i="16"/>
  <c r="AG263" i="16" s="1"/>
  <c r="AC260" i="16"/>
  <c r="AC263" i="16" s="1"/>
  <c r="AD260" i="16"/>
  <c r="AD263" i="16" s="1"/>
  <c r="AE260" i="16"/>
  <c r="AE263" i="16" s="1"/>
  <c r="AB260" i="16"/>
  <c r="AB263" i="16" s="1"/>
  <c r="Z263" i="16"/>
  <c r="AA260" i="16"/>
  <c r="AA263" i="16" s="1"/>
  <c r="Y260" i="16"/>
  <c r="Y263" i="16" s="1"/>
  <c r="X263" i="16"/>
  <c r="U260" i="16"/>
  <c r="U263" i="16" s="1"/>
  <c r="T260" i="16"/>
  <c r="T263" i="16" s="1"/>
  <c r="S260" i="16"/>
  <c r="S263" i="16" s="1"/>
  <c r="R260" i="16"/>
  <c r="R263" i="16" s="1"/>
  <c r="P263" i="16"/>
  <c r="O260" i="16"/>
  <c r="M263" i="16"/>
  <c r="N263" i="16"/>
  <c r="L263" i="16"/>
  <c r="K263" i="16"/>
  <c r="AF371" i="16"/>
  <c r="AF368" i="16"/>
  <c r="AF365" i="16"/>
  <c r="AF362" i="16"/>
  <c r="AF359" i="16"/>
  <c r="AF356" i="16"/>
  <c r="AF353" i="16"/>
  <c r="AF350" i="16"/>
  <c r="AF347" i="16"/>
  <c r="AF344" i="16"/>
  <c r="AF341" i="16"/>
  <c r="AF338" i="16"/>
  <c r="AF335" i="16"/>
  <c r="AF332" i="16"/>
  <c r="AF329" i="16"/>
  <c r="AF326" i="16"/>
  <c r="AF323" i="16"/>
  <c r="AF320" i="16"/>
  <c r="AF317" i="16"/>
  <c r="AF314" i="16"/>
  <c r="AF311" i="16"/>
  <c r="AF308" i="16"/>
  <c r="AF305" i="16"/>
  <c r="AF302" i="16"/>
  <c r="AF299" i="16"/>
  <c r="AF296" i="16"/>
  <c r="AF293" i="16"/>
  <c r="AF290" i="16"/>
  <c r="AF287" i="16"/>
  <c r="AF284" i="16"/>
  <c r="AF281" i="16"/>
  <c r="AF278" i="16"/>
  <c r="AF275" i="16"/>
  <c r="AF272" i="16"/>
  <c r="AF269" i="16"/>
  <c r="AF266" i="16"/>
  <c r="AF257" i="16"/>
  <c r="AF254" i="16"/>
  <c r="AF251" i="16"/>
  <c r="AF248" i="16"/>
  <c r="AF245" i="16"/>
  <c r="AF242" i="16"/>
  <c r="AF239" i="16"/>
  <c r="AF236" i="16"/>
  <c r="AF233" i="16"/>
  <c r="AF230" i="16"/>
  <c r="AF227" i="16"/>
  <c r="AF224" i="16"/>
  <c r="AF221" i="16"/>
  <c r="AF218" i="16"/>
  <c r="AF215" i="16"/>
  <c r="AF212" i="16"/>
  <c r="AF209" i="16"/>
  <c r="AF206" i="16"/>
  <c r="AF203" i="16"/>
  <c r="AF200" i="16"/>
  <c r="AF197" i="16"/>
  <c r="AF194" i="16"/>
  <c r="AF191" i="16"/>
  <c r="AF188" i="16"/>
  <c r="AF185" i="16"/>
  <c r="AF182" i="16"/>
  <c r="AF179" i="16"/>
  <c r="AF176" i="16"/>
  <c r="AF173" i="16"/>
  <c r="AF170" i="16"/>
  <c r="AF167" i="16"/>
  <c r="AF164" i="16"/>
  <c r="AF161" i="16"/>
  <c r="AF158" i="16"/>
  <c r="AF155" i="16"/>
  <c r="AF152" i="16"/>
  <c r="AF149" i="16"/>
  <c r="AF146" i="16"/>
  <c r="AF143" i="16"/>
  <c r="AF140" i="16"/>
  <c r="AF137" i="16"/>
  <c r="AF134" i="16"/>
  <c r="AF131" i="16"/>
  <c r="AF128" i="16"/>
  <c r="AF125" i="16"/>
  <c r="AF122" i="16"/>
  <c r="AF119" i="16"/>
  <c r="AF116" i="16"/>
  <c r="AF113" i="16"/>
  <c r="AF110" i="16"/>
  <c r="AF107" i="16"/>
  <c r="AF104" i="16"/>
  <c r="AF101" i="16"/>
  <c r="AF98" i="16"/>
  <c r="AF95" i="16"/>
  <c r="AF92" i="16"/>
  <c r="AF89" i="16"/>
  <c r="AF86" i="16"/>
  <c r="AF83" i="16"/>
  <c r="AF80" i="16"/>
  <c r="AF77" i="16"/>
  <c r="AF74" i="16"/>
  <c r="AF71" i="16"/>
  <c r="AF68" i="16"/>
  <c r="AF65" i="16"/>
  <c r="AF62" i="16"/>
  <c r="AF59" i="16"/>
  <c r="AF56" i="16"/>
  <c r="AF53" i="16"/>
  <c r="AF50" i="16"/>
  <c r="AF47" i="16"/>
  <c r="AF44" i="16"/>
  <c r="AF41" i="16"/>
  <c r="AF38" i="16"/>
  <c r="AF35" i="16"/>
  <c r="AF32" i="16"/>
  <c r="AF29" i="16"/>
  <c r="AF26" i="16"/>
  <c r="AF23" i="16"/>
  <c r="AF20" i="16"/>
  <c r="AF17" i="16"/>
  <c r="AF14" i="16"/>
  <c r="AF11" i="16"/>
  <c r="AF8" i="16"/>
  <c r="AF5" i="16"/>
  <c r="AF2" i="16"/>
  <c r="V371" i="16"/>
  <c r="V368" i="16"/>
  <c r="V365" i="16"/>
  <c r="V362" i="16"/>
  <c r="V359" i="16"/>
  <c r="V356" i="16"/>
  <c r="V353" i="16"/>
  <c r="V350" i="16"/>
  <c r="V347" i="16"/>
  <c r="V344" i="16"/>
  <c r="V341" i="16"/>
  <c r="V338" i="16"/>
  <c r="V335" i="16"/>
  <c r="V332" i="16"/>
  <c r="V329" i="16"/>
  <c r="V326" i="16"/>
  <c r="V323" i="16"/>
  <c r="V320" i="16"/>
  <c r="V317" i="16"/>
  <c r="V314" i="16"/>
  <c r="V311" i="16"/>
  <c r="V308" i="16"/>
  <c r="V305" i="16"/>
  <c r="V302" i="16"/>
  <c r="V299" i="16"/>
  <c r="V296" i="16"/>
  <c r="V293" i="16"/>
  <c r="V290" i="16"/>
  <c r="V287" i="16"/>
  <c r="V284" i="16"/>
  <c r="V281" i="16"/>
  <c r="V278" i="16"/>
  <c r="V275" i="16"/>
  <c r="V272" i="16"/>
  <c r="V269" i="16"/>
  <c r="V266" i="16"/>
  <c r="V257" i="16"/>
  <c r="V254" i="16"/>
  <c r="V251" i="16"/>
  <c r="V248" i="16"/>
  <c r="V245" i="16"/>
  <c r="V242" i="16"/>
  <c r="V239" i="16"/>
  <c r="V236" i="16"/>
  <c r="V233" i="16"/>
  <c r="V230" i="16"/>
  <c r="V227" i="16"/>
  <c r="V224" i="16"/>
  <c r="V221" i="16"/>
  <c r="V218" i="16"/>
  <c r="V215" i="16"/>
  <c r="V212" i="16"/>
  <c r="V209" i="16"/>
  <c r="V206" i="16"/>
  <c r="V203" i="16"/>
  <c r="V200" i="16"/>
  <c r="V197" i="16"/>
  <c r="V194" i="16"/>
  <c r="V191" i="16"/>
  <c r="V188" i="16"/>
  <c r="V185" i="16"/>
  <c r="V182" i="16"/>
  <c r="V179" i="16"/>
  <c r="V176" i="16"/>
  <c r="V173" i="16"/>
  <c r="V170" i="16"/>
  <c r="V167" i="16"/>
  <c r="V164" i="16"/>
  <c r="V161" i="16"/>
  <c r="V158" i="16"/>
  <c r="V155" i="16"/>
  <c r="V152" i="16"/>
  <c r="V149" i="16"/>
  <c r="V146" i="16"/>
  <c r="V143" i="16"/>
  <c r="V140" i="16"/>
  <c r="V137" i="16"/>
  <c r="V134" i="16"/>
  <c r="V131" i="16"/>
  <c r="V128" i="16"/>
  <c r="V125" i="16"/>
  <c r="V122" i="16"/>
  <c r="V119" i="16"/>
  <c r="V116" i="16"/>
  <c r="V113" i="16"/>
  <c r="V110" i="16"/>
  <c r="V107" i="16"/>
  <c r="V104" i="16"/>
  <c r="V101" i="16"/>
  <c r="V98" i="16"/>
  <c r="V95" i="16"/>
  <c r="V92" i="16"/>
  <c r="V89" i="16"/>
  <c r="V86" i="16"/>
  <c r="V83" i="16"/>
  <c r="V80" i="16"/>
  <c r="V77" i="16"/>
  <c r="V74" i="16"/>
  <c r="V71" i="16"/>
  <c r="V68" i="16"/>
  <c r="V65" i="16"/>
  <c r="V62" i="16"/>
  <c r="V59" i="16"/>
  <c r="V56" i="16"/>
  <c r="V53" i="16"/>
  <c r="V50" i="16"/>
  <c r="V47" i="16"/>
  <c r="V44" i="16"/>
  <c r="V41" i="16"/>
  <c r="V38" i="16"/>
  <c r="V35" i="16"/>
  <c r="V32" i="16"/>
  <c r="V29" i="16"/>
  <c r="V26" i="16"/>
  <c r="V23" i="16"/>
  <c r="V20" i="16"/>
  <c r="V17" i="16"/>
  <c r="V14" i="16"/>
  <c r="V11" i="16"/>
  <c r="V8" i="16"/>
  <c r="V5" i="16"/>
  <c r="V2" i="16"/>
  <c r="CD40" i="13"/>
  <c r="CD39" i="13"/>
  <c r="CD38" i="13"/>
  <c r="CD37" i="13"/>
  <c r="CD36" i="13"/>
  <c r="CD35" i="13"/>
  <c r="CD34" i="13"/>
  <c r="CD33" i="13"/>
  <c r="CD32" i="13"/>
  <c r="CD31" i="13"/>
  <c r="CD30" i="13"/>
  <c r="CD29" i="13"/>
  <c r="CD28" i="13"/>
  <c r="CD27" i="13"/>
  <c r="CD26" i="13"/>
  <c r="CD25" i="13"/>
  <c r="CD24" i="13"/>
  <c r="CD23" i="13"/>
  <c r="CD22" i="13"/>
  <c r="CD21" i="13"/>
  <c r="CD20" i="13"/>
  <c r="CD19" i="13"/>
  <c r="CD18" i="13"/>
  <c r="CD17" i="13"/>
  <c r="CD16" i="13"/>
  <c r="CD15" i="13"/>
  <c r="CD14" i="13"/>
  <c r="CD13" i="13"/>
  <c r="CD12" i="13"/>
  <c r="AQ10" i="13"/>
  <c r="AQ11" i="13"/>
  <c r="AR11" i="13" s="1"/>
  <c r="AQ12" i="13"/>
  <c r="AQ13" i="13"/>
  <c r="AQ14" i="13"/>
  <c r="AQ15" i="13"/>
  <c r="AR15" i="13" s="1"/>
  <c r="AQ16" i="13"/>
  <c r="AR16" i="13" s="1"/>
  <c r="AQ17" i="13"/>
  <c r="AQ18" i="13"/>
  <c r="AQ19" i="13"/>
  <c r="AQ20" i="13"/>
  <c r="AR20" i="13" s="1"/>
  <c r="AQ9" i="13"/>
  <c r="V12" i="13"/>
  <c r="V11" i="13"/>
  <c r="V10" i="13"/>
  <c r="V9" i="13"/>
  <c r="V8" i="13"/>
  <c r="V7" i="13"/>
  <c r="BP15" i="4"/>
  <c r="BP14" i="4"/>
  <c r="BP13" i="4"/>
  <c r="BP12" i="4"/>
  <c r="BP10" i="4"/>
  <c r="BO15" i="4"/>
  <c r="BO14" i="4"/>
  <c r="BO13" i="4"/>
  <c r="BO12" i="4"/>
  <c r="EB10" i="4"/>
  <c r="EB11" i="4"/>
  <c r="EB12" i="4"/>
  <c r="EB13" i="4"/>
  <c r="EB14" i="4"/>
  <c r="EB15" i="4"/>
  <c r="EB16" i="4"/>
  <c r="EB17" i="4"/>
  <c r="EB18" i="4"/>
  <c r="EB19" i="4"/>
  <c r="EB20" i="4"/>
  <c r="EB21" i="4"/>
  <c r="EB22" i="4"/>
  <c r="EB23" i="4"/>
  <c r="EB24" i="4"/>
  <c r="EB25" i="4"/>
  <c r="EB26" i="4"/>
  <c r="EB27" i="4"/>
  <c r="EB28" i="4"/>
  <c r="EB29" i="4"/>
  <c r="EB30" i="4"/>
  <c r="EB31" i="4"/>
  <c r="EB32" i="4"/>
  <c r="EB33" i="4"/>
  <c r="EB34" i="4"/>
  <c r="EB35" i="4"/>
  <c r="EB9" i="4"/>
  <c r="EB8" i="4"/>
  <c r="EB7" i="4"/>
  <c r="DP9" i="4"/>
  <c r="DQ9" i="4"/>
  <c r="DR9" i="4"/>
  <c r="DS9" i="4"/>
  <c r="DP10" i="4"/>
  <c r="DQ10" i="4"/>
  <c r="DR10" i="4"/>
  <c r="DS10" i="4"/>
  <c r="DP11" i="4"/>
  <c r="DQ11" i="4"/>
  <c r="DR11" i="4"/>
  <c r="DS11" i="4"/>
  <c r="DS15" i="4"/>
  <c r="DS14" i="4"/>
  <c r="DS13" i="4"/>
  <c r="DS12" i="4"/>
  <c r="DR15" i="4"/>
  <c r="DR14" i="4"/>
  <c r="DR13" i="4"/>
  <c r="DR12" i="4"/>
  <c r="DQ15" i="4"/>
  <c r="DQ14" i="4"/>
  <c r="DQ13" i="4"/>
  <c r="DQ12" i="4"/>
  <c r="DP15" i="4"/>
  <c r="DP14" i="4"/>
  <c r="DP13" i="4"/>
  <c r="DP12" i="4"/>
  <c r="AF373" i="16"/>
  <c r="AF370" i="16"/>
  <c r="AF367" i="16"/>
  <c r="AF364" i="16"/>
  <c r="AF361" i="16"/>
  <c r="AF358" i="16"/>
  <c r="AF355" i="16"/>
  <c r="AF352" i="16"/>
  <c r="AF349" i="16"/>
  <c r="AF346" i="16"/>
  <c r="AF343" i="16"/>
  <c r="AF340" i="16"/>
  <c r="AF337" i="16"/>
  <c r="AF334" i="16"/>
  <c r="AF331" i="16"/>
  <c r="AF328" i="16"/>
  <c r="AF325" i="16"/>
  <c r="AF322" i="16"/>
  <c r="AF319" i="16"/>
  <c r="AF316" i="16"/>
  <c r="AF313" i="16"/>
  <c r="AF310" i="16"/>
  <c r="AF307" i="16"/>
  <c r="AF304" i="16"/>
  <c r="AF301" i="16"/>
  <c r="AF298" i="16"/>
  <c r="AF295" i="16"/>
  <c r="AF292" i="16"/>
  <c r="AF289" i="16"/>
  <c r="AF286" i="16"/>
  <c r="AF283" i="16"/>
  <c r="AF280" i="16"/>
  <c r="AF277" i="16"/>
  <c r="AF274" i="16"/>
  <c r="AF271" i="16"/>
  <c r="AF268" i="16"/>
  <c r="AF265" i="16"/>
  <c r="AF262" i="16"/>
  <c r="AF259" i="16"/>
  <c r="AF256" i="16"/>
  <c r="AF253" i="16"/>
  <c r="AF250" i="16"/>
  <c r="AF247" i="16"/>
  <c r="AF244" i="16"/>
  <c r="AF241" i="16"/>
  <c r="AF238" i="16"/>
  <c r="AF235" i="16"/>
  <c r="AF232" i="16"/>
  <c r="AF229" i="16"/>
  <c r="AF226" i="16"/>
  <c r="AF223" i="16"/>
  <c r="AF220" i="16"/>
  <c r="AF217" i="16"/>
  <c r="AF214" i="16"/>
  <c r="AF211" i="16"/>
  <c r="AF208" i="16"/>
  <c r="AF205" i="16"/>
  <c r="AF202" i="16"/>
  <c r="AF199" i="16"/>
  <c r="AF196" i="16"/>
  <c r="AF193" i="16"/>
  <c r="AF190" i="16"/>
  <c r="AF187" i="16"/>
  <c r="AF184" i="16"/>
  <c r="AF181" i="16"/>
  <c r="AF178" i="16"/>
  <c r="AF175" i="16"/>
  <c r="AF172" i="16"/>
  <c r="AF169" i="16"/>
  <c r="AF166" i="16"/>
  <c r="AF163" i="16"/>
  <c r="AF160" i="16"/>
  <c r="AF157" i="16"/>
  <c r="AF154" i="16"/>
  <c r="AF151" i="16"/>
  <c r="AF148" i="16"/>
  <c r="AF145" i="16"/>
  <c r="AF142" i="16"/>
  <c r="AF139" i="16"/>
  <c r="AF136" i="16"/>
  <c r="AF133" i="16"/>
  <c r="AF130" i="16"/>
  <c r="AF127" i="16"/>
  <c r="AF124" i="16"/>
  <c r="AF121" i="16"/>
  <c r="AF118" i="16"/>
  <c r="AF115" i="16"/>
  <c r="AF112" i="16"/>
  <c r="AF109" i="16"/>
  <c r="AF106" i="16"/>
  <c r="AF103" i="16"/>
  <c r="AF100" i="16"/>
  <c r="AF97" i="16"/>
  <c r="AF94" i="16"/>
  <c r="AF91" i="16"/>
  <c r="AF88" i="16"/>
  <c r="AF85" i="16"/>
  <c r="AF82" i="16"/>
  <c r="AF79" i="16"/>
  <c r="AF76" i="16"/>
  <c r="AF73" i="16"/>
  <c r="AF70" i="16"/>
  <c r="AF67" i="16"/>
  <c r="AF64" i="16"/>
  <c r="AF61" i="16"/>
  <c r="AF58" i="16"/>
  <c r="AF55" i="16"/>
  <c r="AF52" i="16"/>
  <c r="AF49" i="16"/>
  <c r="AF46" i="16"/>
  <c r="AF43" i="16"/>
  <c r="AF40" i="16"/>
  <c r="AF37" i="16"/>
  <c r="AF34" i="16"/>
  <c r="AF31" i="16"/>
  <c r="AF28" i="16"/>
  <c r="AF25" i="16"/>
  <c r="AF22" i="16"/>
  <c r="AF19" i="16"/>
  <c r="AF16" i="16"/>
  <c r="AF13" i="16"/>
  <c r="AF10" i="16"/>
  <c r="AF7" i="16"/>
  <c r="AF4" i="16"/>
  <c r="V7" i="16"/>
  <c r="V373" i="16"/>
  <c r="V370" i="16"/>
  <c r="V367" i="16"/>
  <c r="V364" i="16"/>
  <c r="V361" i="16"/>
  <c r="V358" i="16"/>
  <c r="V355" i="16"/>
  <c r="V352" i="16"/>
  <c r="V349" i="16"/>
  <c r="V346" i="16"/>
  <c r="V343" i="16"/>
  <c r="V340" i="16"/>
  <c r="V337" i="16"/>
  <c r="V334" i="16"/>
  <c r="V331" i="16"/>
  <c r="V328" i="16"/>
  <c r="V325" i="16"/>
  <c r="V322" i="16"/>
  <c r="V319" i="16"/>
  <c r="V316" i="16"/>
  <c r="V313" i="16"/>
  <c r="V310" i="16"/>
  <c r="V307" i="16"/>
  <c r="V304" i="16"/>
  <c r="V301" i="16"/>
  <c r="V298" i="16"/>
  <c r="V295" i="16"/>
  <c r="V292" i="16"/>
  <c r="V289" i="16"/>
  <c r="V286" i="16"/>
  <c r="V283" i="16"/>
  <c r="V280" i="16"/>
  <c r="V277" i="16"/>
  <c r="V274" i="16"/>
  <c r="V271" i="16"/>
  <c r="V268" i="16"/>
  <c r="V265" i="16"/>
  <c r="V262" i="16"/>
  <c r="V259" i="16"/>
  <c r="V256" i="16"/>
  <c r="V253" i="16"/>
  <c r="V250" i="16"/>
  <c r="V247" i="16"/>
  <c r="V244" i="16"/>
  <c r="V241" i="16"/>
  <c r="V238" i="16"/>
  <c r="V235" i="16"/>
  <c r="V232" i="16"/>
  <c r="V229" i="16"/>
  <c r="V226" i="16"/>
  <c r="V223" i="16"/>
  <c r="V220" i="16"/>
  <c r="V217" i="16"/>
  <c r="V214" i="16"/>
  <c r="V211" i="16"/>
  <c r="V208" i="16"/>
  <c r="V205" i="16"/>
  <c r="V202" i="16"/>
  <c r="V199" i="16"/>
  <c r="V196" i="16"/>
  <c r="V193" i="16"/>
  <c r="V190" i="16"/>
  <c r="V187" i="16"/>
  <c r="V184" i="16"/>
  <c r="V181" i="16"/>
  <c r="V178" i="16"/>
  <c r="V175" i="16"/>
  <c r="V172" i="16"/>
  <c r="V169" i="16"/>
  <c r="V166" i="16"/>
  <c r="V163" i="16"/>
  <c r="V160" i="16"/>
  <c r="V157" i="16"/>
  <c r="V154" i="16"/>
  <c r="V151" i="16"/>
  <c r="V148" i="16"/>
  <c r="V145" i="16"/>
  <c r="V142" i="16"/>
  <c r="V139" i="16"/>
  <c r="V136" i="16"/>
  <c r="V133" i="16"/>
  <c r="V130" i="16"/>
  <c r="V127" i="16"/>
  <c r="V124" i="16"/>
  <c r="V121" i="16"/>
  <c r="V118" i="16"/>
  <c r="V115" i="16"/>
  <c r="V112" i="16"/>
  <c r="V109" i="16"/>
  <c r="V106" i="16"/>
  <c r="V103" i="16"/>
  <c r="V100" i="16"/>
  <c r="V97" i="16"/>
  <c r="V94" i="16"/>
  <c r="V91" i="16"/>
  <c r="V88" i="16"/>
  <c r="V85" i="16"/>
  <c r="V82" i="16"/>
  <c r="V79" i="16"/>
  <c r="V76" i="16"/>
  <c r="V73" i="16"/>
  <c r="V70" i="16"/>
  <c r="V67" i="16"/>
  <c r="V64" i="16"/>
  <c r="V61" i="16"/>
  <c r="V58" i="16"/>
  <c r="V55" i="16"/>
  <c r="V52" i="16"/>
  <c r="V49" i="16"/>
  <c r="V46" i="16"/>
  <c r="V43" i="16"/>
  <c r="V40" i="16"/>
  <c r="V37" i="16"/>
  <c r="V34" i="16"/>
  <c r="V31" i="16"/>
  <c r="V28" i="16"/>
  <c r="V25" i="16"/>
  <c r="V22" i="16"/>
  <c r="V19" i="16"/>
  <c r="V16" i="16"/>
  <c r="V13" i="16"/>
  <c r="V10" i="16"/>
  <c r="V4" i="16"/>
  <c r="Q373" i="16"/>
  <c r="Q372" i="16"/>
  <c r="Q371" i="16"/>
  <c r="Q370" i="16"/>
  <c r="Q369" i="16"/>
  <c r="Q368" i="16"/>
  <c r="Q367" i="16"/>
  <c r="Q366" i="16"/>
  <c r="Q365" i="16"/>
  <c r="Q364" i="16"/>
  <c r="Q363" i="16"/>
  <c r="Q362" i="16"/>
  <c r="Q361" i="16"/>
  <c r="Q360" i="16"/>
  <c r="Q359" i="16"/>
  <c r="Q358" i="16"/>
  <c r="Q357" i="16"/>
  <c r="Q356" i="16"/>
  <c r="Q355" i="16"/>
  <c r="Q354" i="16"/>
  <c r="Q353" i="16"/>
  <c r="Q352" i="16"/>
  <c r="Q351" i="16"/>
  <c r="Q350" i="16"/>
  <c r="Q349" i="16"/>
  <c r="Q348" i="16"/>
  <c r="Q347" i="16"/>
  <c r="Q346" i="16"/>
  <c r="Q345" i="16"/>
  <c r="Q344" i="16"/>
  <c r="Q343" i="16"/>
  <c r="Q342" i="16"/>
  <c r="Q341" i="16"/>
  <c r="Q340" i="16"/>
  <c r="Q339" i="16"/>
  <c r="Q338" i="16"/>
  <c r="Q337" i="16"/>
  <c r="Q336" i="16"/>
  <c r="Q335" i="16"/>
  <c r="Q334" i="16"/>
  <c r="Q333" i="16"/>
  <c r="Q332" i="16"/>
  <c r="Q331" i="16"/>
  <c r="Q330" i="16"/>
  <c r="Q329" i="16"/>
  <c r="Q328" i="16"/>
  <c r="Q327" i="16"/>
  <c r="Q326" i="16"/>
  <c r="Q325" i="16"/>
  <c r="Q324" i="16"/>
  <c r="Q323" i="16"/>
  <c r="Q322" i="16"/>
  <c r="Q321" i="16"/>
  <c r="Q320" i="16"/>
  <c r="Q319" i="16"/>
  <c r="Q318" i="16"/>
  <c r="Q317" i="16"/>
  <c r="Q316" i="16"/>
  <c r="Q315" i="16"/>
  <c r="Q314" i="16"/>
  <c r="Q313" i="16"/>
  <c r="Q312" i="16"/>
  <c r="Q311" i="16"/>
  <c r="Q310" i="16"/>
  <c r="Q309" i="16"/>
  <c r="Q308" i="16"/>
  <c r="Q307" i="16"/>
  <c r="Q306" i="16"/>
  <c r="Q305" i="16"/>
  <c r="Q304" i="16"/>
  <c r="Q303" i="16"/>
  <c r="Q302" i="16"/>
  <c r="Q301" i="16"/>
  <c r="Q300" i="16"/>
  <c r="Q299" i="16"/>
  <c r="Q298" i="16"/>
  <c r="Q297" i="16"/>
  <c r="Q296" i="16"/>
  <c r="Q295" i="16"/>
  <c r="Q294" i="16"/>
  <c r="Q293" i="16"/>
  <c r="Q292" i="16"/>
  <c r="Q291" i="16"/>
  <c r="Q290" i="16"/>
  <c r="Q289" i="16"/>
  <c r="Q288" i="16"/>
  <c r="Q287" i="16"/>
  <c r="Q286" i="16"/>
  <c r="Q285" i="16"/>
  <c r="Q284" i="16"/>
  <c r="Q283" i="16"/>
  <c r="Q282" i="16"/>
  <c r="Q281" i="16"/>
  <c r="Q280" i="16"/>
  <c r="Q279" i="16"/>
  <c r="Q278" i="16"/>
  <c r="Q277" i="16"/>
  <c r="Q276" i="16"/>
  <c r="Q275" i="16"/>
  <c r="Q274" i="16"/>
  <c r="Q273" i="16"/>
  <c r="Q272" i="16"/>
  <c r="Q271" i="16"/>
  <c r="Q270" i="16"/>
  <c r="Q269" i="16"/>
  <c r="Q268" i="16"/>
  <c r="Q267" i="16"/>
  <c r="Q266" i="16"/>
  <c r="Q265" i="16"/>
  <c r="Q262" i="16"/>
  <c r="Q260" i="16"/>
  <c r="Q259" i="16"/>
  <c r="Q258" i="16"/>
  <c r="Q257" i="16"/>
  <c r="Q256" i="16"/>
  <c r="Q255" i="16"/>
  <c r="Q254" i="16"/>
  <c r="Q253" i="16"/>
  <c r="Q252" i="16"/>
  <c r="Q251" i="16"/>
  <c r="Q250" i="16"/>
  <c r="Q249" i="16"/>
  <c r="Q248" i="16"/>
  <c r="Q247" i="16"/>
  <c r="Q246" i="16"/>
  <c r="Q245" i="16"/>
  <c r="Q244" i="16"/>
  <c r="Q243" i="16"/>
  <c r="Q242" i="16"/>
  <c r="Q241" i="16"/>
  <c r="Q240" i="16"/>
  <c r="Q239" i="16"/>
  <c r="Q238" i="16"/>
  <c r="Q237" i="16"/>
  <c r="Q236" i="16"/>
  <c r="Q235" i="16"/>
  <c r="Q234" i="16"/>
  <c r="Q233" i="16"/>
  <c r="Q232" i="16"/>
  <c r="Q231" i="16"/>
  <c r="Q230" i="16"/>
  <c r="Q229" i="16"/>
  <c r="Q228" i="16"/>
  <c r="Q227" i="16"/>
  <c r="Q226" i="16"/>
  <c r="Q225" i="16"/>
  <c r="Q224" i="16"/>
  <c r="Q223" i="16"/>
  <c r="Q222" i="16"/>
  <c r="Q221" i="16"/>
  <c r="Q220" i="16"/>
  <c r="Q219" i="16"/>
  <c r="Q218" i="16"/>
  <c r="Q217" i="16"/>
  <c r="Q216" i="16"/>
  <c r="Q215" i="16"/>
  <c r="Q214" i="16"/>
  <c r="Q213" i="16"/>
  <c r="Q212" i="16"/>
  <c r="Q211" i="16"/>
  <c r="Q210" i="16"/>
  <c r="Q209" i="16"/>
  <c r="Q208" i="16"/>
  <c r="Q207" i="16"/>
  <c r="Q206" i="16"/>
  <c r="Q205" i="16"/>
  <c r="Q204" i="16"/>
  <c r="Q203" i="16"/>
  <c r="Q202" i="16"/>
  <c r="Q201" i="16"/>
  <c r="Q200" i="16"/>
  <c r="Q199" i="16"/>
  <c r="Q198" i="16"/>
  <c r="Q197" i="16"/>
  <c r="Q196" i="16"/>
  <c r="Q195" i="16"/>
  <c r="Q194" i="16"/>
  <c r="Q193" i="16"/>
  <c r="Q192" i="16"/>
  <c r="Q191" i="16"/>
  <c r="Q190" i="16"/>
  <c r="Q189" i="16"/>
  <c r="Q188" i="16"/>
  <c r="Q187" i="16"/>
  <c r="Q186" i="16"/>
  <c r="Q185" i="16"/>
  <c r="Q184" i="16"/>
  <c r="Q183" i="16"/>
  <c r="Q182" i="16"/>
  <c r="Q181" i="16"/>
  <c r="Q180" i="16"/>
  <c r="Q179" i="16"/>
  <c r="Q178" i="16"/>
  <c r="Q177" i="16"/>
  <c r="Q176" i="16"/>
  <c r="Q175" i="16"/>
  <c r="Q174" i="16"/>
  <c r="Q173" i="16"/>
  <c r="Q172" i="16"/>
  <c r="Q171" i="16"/>
  <c r="Q170" i="16"/>
  <c r="Q169" i="16"/>
  <c r="Q168" i="16"/>
  <c r="Q167" i="16"/>
  <c r="Q166" i="16"/>
  <c r="Q165" i="16"/>
  <c r="Q164" i="16"/>
  <c r="Q163" i="16"/>
  <c r="Q162" i="16"/>
  <c r="Q161" i="16"/>
  <c r="Q160" i="16"/>
  <c r="Q159" i="16"/>
  <c r="Q158" i="16"/>
  <c r="Q157" i="16"/>
  <c r="Q156" i="16"/>
  <c r="Q155" i="16"/>
  <c r="Q154" i="16"/>
  <c r="Q153" i="16"/>
  <c r="Q152" i="16"/>
  <c r="Q151" i="16"/>
  <c r="Q150" i="16"/>
  <c r="Q149" i="16"/>
  <c r="Q148" i="16"/>
  <c r="Q147" i="16"/>
  <c r="Q146" i="16"/>
  <c r="Q145" i="16"/>
  <c r="Q144" i="16"/>
  <c r="Q143" i="16"/>
  <c r="Q142" i="16"/>
  <c r="Q141" i="16"/>
  <c r="Q140" i="16"/>
  <c r="Q139" i="16"/>
  <c r="Q138" i="16"/>
  <c r="Q137" i="16"/>
  <c r="Q136" i="16"/>
  <c r="Q135" i="16"/>
  <c r="Q134" i="16"/>
  <c r="Q133" i="16"/>
  <c r="Q132" i="16"/>
  <c r="Q131" i="16"/>
  <c r="Q130" i="16"/>
  <c r="Q129" i="16"/>
  <c r="Q128" i="16"/>
  <c r="Q127" i="16"/>
  <c r="Q126" i="16"/>
  <c r="Q125" i="16"/>
  <c r="Q124" i="16"/>
  <c r="Q123" i="16"/>
  <c r="Q122" i="16"/>
  <c r="Q121" i="16"/>
  <c r="Q120" i="16"/>
  <c r="Q119" i="16"/>
  <c r="Q118" i="16"/>
  <c r="Q117" i="16"/>
  <c r="Q116" i="16"/>
  <c r="Q115" i="16"/>
  <c r="Q114" i="16"/>
  <c r="Q113" i="16"/>
  <c r="Q112" i="16"/>
  <c r="Q111" i="16"/>
  <c r="Q110" i="16"/>
  <c r="Q109" i="16"/>
  <c r="Q108" i="16"/>
  <c r="Q107" i="16"/>
  <c r="Q106" i="16"/>
  <c r="Q105" i="16"/>
  <c r="Q104" i="16"/>
  <c r="Q103" i="16"/>
  <c r="Q102" i="16"/>
  <c r="Q101" i="16"/>
  <c r="Q100" i="16"/>
  <c r="Q99" i="16"/>
  <c r="Q98" i="16"/>
  <c r="Q97" i="16"/>
  <c r="Q96" i="16"/>
  <c r="Q95" i="16"/>
  <c r="Q94" i="16"/>
  <c r="Q93" i="16"/>
  <c r="Q92" i="16"/>
  <c r="Q91" i="16"/>
  <c r="Q90" i="16"/>
  <c r="Q89" i="16"/>
  <c r="Q88" i="16"/>
  <c r="Q87" i="16"/>
  <c r="Q86" i="16"/>
  <c r="Q85" i="16"/>
  <c r="Q84" i="16"/>
  <c r="Q83" i="16"/>
  <c r="Q82" i="16"/>
  <c r="Q81" i="16"/>
  <c r="Q80" i="16"/>
  <c r="Q79" i="16"/>
  <c r="Q78" i="16"/>
  <c r="Q77" i="16"/>
  <c r="Q76" i="16"/>
  <c r="Q75" i="16"/>
  <c r="Q74" i="16"/>
  <c r="Q73" i="16"/>
  <c r="Q72" i="16"/>
  <c r="Q71" i="16"/>
  <c r="Q70" i="16"/>
  <c r="Q69" i="16"/>
  <c r="Q68" i="16"/>
  <c r="Q67" i="16"/>
  <c r="Q66" i="16"/>
  <c r="Q65" i="16"/>
  <c r="Q64" i="16"/>
  <c r="Q63" i="16"/>
  <c r="Q62" i="16"/>
  <c r="Q61" i="16"/>
  <c r="Q60" i="16"/>
  <c r="Q59" i="16"/>
  <c r="Q58" i="16"/>
  <c r="Q57" i="16"/>
  <c r="Q56" i="16"/>
  <c r="Q55" i="16"/>
  <c r="Q54" i="16"/>
  <c r="Q53" i="16"/>
  <c r="Q52" i="16"/>
  <c r="Q51" i="16"/>
  <c r="Q50" i="16"/>
  <c r="Q49" i="16"/>
  <c r="Q48" i="16"/>
  <c r="Q47" i="16"/>
  <c r="Q46" i="16"/>
  <c r="Q45" i="16"/>
  <c r="Q44" i="16"/>
  <c r="Q43" i="16"/>
  <c r="Q42" i="16"/>
  <c r="Q41" i="16"/>
  <c r="Q40" i="16"/>
  <c r="Q39" i="16"/>
  <c r="Q38" i="16"/>
  <c r="Q37" i="16"/>
  <c r="Q36" i="16"/>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Q5" i="16"/>
  <c r="Q4" i="16"/>
  <c r="Q3" i="16"/>
  <c r="Q2" i="16"/>
  <c r="CV6" i="4"/>
  <c r="CV7" i="4"/>
  <c r="CV8" i="4"/>
  <c r="CV9" i="4"/>
  <c r="CV10" i="4"/>
  <c r="CV11" i="4"/>
  <c r="CV12" i="4"/>
  <c r="CV13" i="4"/>
  <c r="CV14" i="4"/>
  <c r="CV15" i="4"/>
  <c r="CV16" i="4"/>
  <c r="CV5" i="4"/>
  <c r="BN15" i="4"/>
  <c r="BN14" i="4"/>
  <c r="BN13" i="4"/>
  <c r="BN12" i="4"/>
  <c r="BP11" i="4"/>
  <c r="BO11" i="4"/>
  <c r="BN11" i="4"/>
  <c r="BO10" i="4"/>
  <c r="BN10" i="4"/>
  <c r="AR12" i="13" l="1"/>
  <c r="AR17" i="13"/>
  <c r="AR10" i="13"/>
  <c r="AR19" i="13"/>
  <c r="AR18" i="13"/>
  <c r="AR14" i="13"/>
  <c r="AR13" i="13"/>
  <c r="V261" i="16"/>
  <c r="AF260" i="16"/>
  <c r="AF263" i="16"/>
  <c r="Q261" i="16"/>
  <c r="E264" i="16"/>
  <c r="Q264" i="16" s="1"/>
  <c r="V260" i="16"/>
  <c r="V263" i="16" s="1"/>
  <c r="Q263" i="16"/>
  <c r="AR9" i="13"/>
  <c r="BP16" i="4"/>
  <c r="BS14" i="4" s="1"/>
  <c r="CW13" i="4"/>
  <c r="CW11" i="4"/>
  <c r="BO16" i="4"/>
  <c r="BR10" i="4" s="1"/>
  <c r="CW15" i="4"/>
  <c r="CW6" i="4"/>
  <c r="CW5" i="4"/>
  <c r="CW12" i="4"/>
  <c r="CW7" i="4"/>
  <c r="CW16" i="4"/>
  <c r="CW9" i="4"/>
  <c r="CW8" i="4"/>
  <c r="BN16" i="4"/>
  <c r="BQ15" i="4" s="1"/>
  <c r="CW14" i="4"/>
  <c r="CW10" i="4"/>
  <c r="BS10" i="4" l="1"/>
  <c r="BS15" i="4"/>
  <c r="BS13" i="4"/>
  <c r="BS11" i="4"/>
  <c r="BS12" i="4"/>
  <c r="BR15" i="4"/>
  <c r="BR12" i="4"/>
  <c r="BR11" i="4"/>
  <c r="BR13" i="4"/>
  <c r="BR14" i="4"/>
  <c r="BQ10" i="4"/>
  <c r="BQ11" i="4"/>
  <c r="BQ12" i="4"/>
  <c r="BQ13" i="4"/>
  <c r="BQ14" i="4"/>
  <c r="BS16" i="4" l="1"/>
  <c r="BR16" i="4"/>
  <c r="BQ16" i="4"/>
  <c r="AG261" i="16"/>
</calcChain>
</file>

<file path=xl/sharedStrings.xml><?xml version="1.0" encoding="utf-8"?>
<sst xmlns="http://schemas.openxmlformats.org/spreadsheetml/2006/main" count="2913" uniqueCount="256">
  <si>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</si>
  <si>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</si>
  <si>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</si>
  <si>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</si>
  <si>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</si>
  <si>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</si>
  <si>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</si>
  <si>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</si>
  <si>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</si>
  <si>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</si>
  <si>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</si>
  <si>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</si>
  <si>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</si>
  <si>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</si>
  <si>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</si>
  <si>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</si>
  <si>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</si>
  <si>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</si>
  <si>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</si>
  <si>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</si>
  <si>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</si>
  <si>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</si>
  <si>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</si>
  <si>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</si>
  <si>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</si>
  <si>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</si>
  <si>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</si>
  <si>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</si>
  <si>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</si>
  <si>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</si>
  <si>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</si>
  <si>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</si>
  <si>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</si>
  <si>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</si>
  <si>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</si>
  <si>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</si>
  <si>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</si>
  <si>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</si>
  <si>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</si>
  <si>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</si>
  <si>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</si>
  <si>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</si>
  <si>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</si>
  <si>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</si>
  <si>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</si>
  <si>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</si>
  <si>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</si>
  <si>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</si>
  <si>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</si>
  <si>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NOTES</t>
  </si>
  <si>
    <t>DATA DICTIONARY</t>
  </si>
  <si>
    <t>2013 to 2023(10 years)</t>
  </si>
  <si>
    <t xml:space="preserve">&gt;Stakeholder- NSO </t>
  </si>
  <si>
    <t>&gt;why asking it?- NSO releases inflation rates</t>
  </si>
  <si>
    <t>&gt;who is asking it?- senior/manager</t>
  </si>
  <si>
    <t>1) Which broader category has the highest contribution towards the CPI Calculation?</t>
  </si>
  <si>
    <r>
      <rPr>
        <b/>
        <sz val="11"/>
        <color theme="1"/>
        <rFont val="Calibri"/>
        <family val="2"/>
        <scheme val="minor"/>
      </rPr>
      <t>OBJECTIVE</t>
    </r>
    <r>
      <rPr>
        <sz val="11"/>
        <color theme="1"/>
        <rFont val="Calibri"/>
        <family val="2"/>
        <scheme val="minor"/>
      </rPr>
      <t xml:space="preserve"> </t>
    </r>
    <r>
      <rPr>
        <b/>
        <sz val="11"/>
        <color theme="1"/>
        <rFont val="Calibri"/>
        <family val="2"/>
        <scheme val="minor"/>
      </rPr>
      <t>1</t>
    </r>
  </si>
  <si>
    <t>OBJECTIVE 2</t>
  </si>
  <si>
    <t>A trend of Y-o-Y increase in CPI (rural + urban) inflation starting 2017 for the entire basket of products combined.</t>
  </si>
  <si>
    <t>1.﻿﻿Create a graph depicting the growth rate Y-o-Y and identify the year with highest inflation rate</t>
  </si>
  <si>
    <t>2.﻿Highlight the reason why the year has the highest inflation</t>
  </si>
  <si>
    <t>Contribution is calculated by evaluating the underlying index values for broader category and should add to 100% when contribution from different broader categories are added.</t>
  </si>
  <si>
    <t>OBJECTIVE 3</t>
  </si>
  <si>
    <t>﻿﻿3.1 )Investigate trends in the prices of broader food bucket category and evaluate month-on-month changes. Highlight month with highest and lowest food inflation</t>
  </si>
  <si>
    <t>3.2) ﻿﻿Identify the absolute changes in inflation over the same 12 months period and identify the biggest individual category contributor (only within broader food category) towards inflation</t>
  </si>
  <si>
    <t>OBJECTIVE 4</t>
  </si>
  <si>
    <t>4.2)  Analyze the Impact of key pandemic milestone ( first lockdown) on the CP| inflation %, specially focus on categories like healthcare, food, and essential services.</t>
  </si>
  <si>
    <t xml:space="preserve">4.1) Investigate how the onset and progression of the COVID-19 pandemic affected inflation rates in India. </t>
  </si>
  <si>
    <t>OBJECTIVE 5</t>
  </si>
  <si>
    <t>﻿﻿For the purpose of this analysis, focus only on the imported oil price fluctuations for years 2021 to 2023 (Month-on-month)</t>
  </si>
  <si>
    <t>rural, urban, rural+urban</t>
  </si>
  <si>
    <t>Description</t>
  </si>
  <si>
    <t>combined</t>
  </si>
  <si>
    <t>Index value</t>
  </si>
  <si>
    <t>detail below</t>
  </si>
  <si>
    <t>NOTE</t>
  </si>
  <si>
    <t>its an agrregated value for a larger dataset, here its for consumer price</t>
  </si>
  <si>
    <t>DATA CLEANING</t>
  </si>
  <si>
    <t>Row Labels</t>
  </si>
  <si>
    <t>Grand Total</t>
  </si>
  <si>
    <t>Count of Sector</t>
  </si>
  <si>
    <t>Sample looks good</t>
  </si>
  <si>
    <t>Count of Month</t>
  </si>
  <si>
    <t>marcrh to be changed to March</t>
  </si>
  <si>
    <t>% wise distribution looks good</t>
  </si>
  <si>
    <t>Prepared meals, scks, sweets etc.</t>
  </si>
  <si>
    <t>Persol care and effects</t>
  </si>
  <si>
    <t>COLUMN</t>
  </si>
  <si>
    <t>CLEANING</t>
  </si>
  <si>
    <t>IMPACT</t>
  </si>
  <si>
    <t>WAY</t>
  </si>
  <si>
    <t>nov space</t>
  </si>
  <si>
    <t>remove space</t>
  </si>
  <si>
    <t>YEAR</t>
  </si>
  <si>
    <t>CATEGORIES</t>
  </si>
  <si>
    <t>MAJOR BUCKETS</t>
  </si>
  <si>
    <r>
      <rPr>
        <b/>
        <sz val="11"/>
        <color theme="1"/>
        <rFont val="Calibri"/>
        <family val="2"/>
        <scheme val="minor"/>
      </rPr>
      <t xml:space="preserve">NOTE- </t>
    </r>
    <r>
      <rPr>
        <sz val="11"/>
        <color theme="1"/>
        <rFont val="Calibri"/>
        <family val="2"/>
        <scheme val="minor"/>
      </rPr>
      <t xml:space="preserve">Bucket created in accordance to </t>
    </r>
    <r>
      <rPr>
        <b/>
        <sz val="11"/>
        <color theme="1"/>
        <rFont val="Calibri"/>
        <family val="2"/>
        <scheme val="minor"/>
      </rPr>
      <t>Ministry of Statistics &amp; Programme Implementation</t>
    </r>
  </si>
  <si>
    <t>INSIGHTS</t>
  </si>
  <si>
    <t>TOTAL</t>
  </si>
  <si>
    <t>Problem statement 1</t>
  </si>
  <si>
    <t>QUES.1) Which broader category has the highest contribution towards the CPI Calculation?</t>
  </si>
  <si>
    <t>Missing Values</t>
  </si>
  <si>
    <t>1 row</t>
  </si>
  <si>
    <t>grey area</t>
  </si>
  <si>
    <t>BROADER CATEGORY</t>
  </si>
  <si>
    <t>Rural %</t>
  </si>
  <si>
    <t>Urban %</t>
  </si>
  <si>
    <t>Rural+Urban %</t>
  </si>
  <si>
    <t>Problem statement 2</t>
  </si>
  <si>
    <t>ANNUAL INFLATION RATE( % Y on Y)</t>
  </si>
  <si>
    <t>QUES.   Identify the year with highest inflation rate</t>
  </si>
  <si>
    <t>Problem statement 3</t>
  </si>
  <si>
    <t>Statement 3</t>
  </si>
  <si>
    <t>FOOD &amp; BEVERAGES</t>
  </si>
  <si>
    <t>Monthly Inflation Rate</t>
  </si>
  <si>
    <t>&gt;March 2023 at 0.00% signifies start of increase in inflation after the lowest inflation in february 2023</t>
  </si>
  <si>
    <t xml:space="preserve">To identidy which individual category( of the FOOD &amp; BEVERAGES broader category) contributed most towards the inflation </t>
  </si>
  <si>
    <t>&gt; More Volatile fluctuations in inflation rates can be seen in the year 2022 as compared to 2023</t>
  </si>
  <si>
    <t>PROBLEM STATEMENT 4</t>
  </si>
  <si>
    <t>CLOTHING &amp; FOOTWEAR</t>
  </si>
  <si>
    <t>MISCELLANEOUS</t>
  </si>
  <si>
    <t>HOUSING</t>
  </si>
  <si>
    <t>FUEL &amp; LIGHT</t>
  </si>
  <si>
    <t>PAN, TOBACCO and INTOXICANTS</t>
  </si>
  <si>
    <t>Statement 4</t>
  </si>
  <si>
    <t>Before Covid 19</t>
  </si>
  <si>
    <t>After Covid 19</t>
  </si>
  <si>
    <t>SECTOR</t>
  </si>
  <si>
    <t>CATEGORY</t>
  </si>
  <si>
    <t>2018-2019</t>
  </si>
  <si>
    <t>2019-2020</t>
  </si>
  <si>
    <t>2020-2021</t>
  </si>
  <si>
    <t>2021-2022</t>
  </si>
  <si>
    <t>Annual Inflation Rate</t>
  </si>
  <si>
    <t>&gt; Food inflation was lowest in 2018 before COVID at -1%, it peaked right before the onset of COVID and shows a diminishing trend after Covid 19.</t>
  </si>
  <si>
    <t>&gt; Interesting to note that in 2020,the year of covid onset, fuel and light inflation rate stood at 0.00%.</t>
  </si>
  <si>
    <t>&gt; Health has shown a decreasing inflation on the onset of covId 19 but can be seen to going back to its initial Inflation rate later on which was before COVID 19.</t>
  </si>
  <si>
    <t>&gt; General index shows a decreasing but stable trend after COVID 19</t>
  </si>
  <si>
    <t>PROBLEM STATEMENT 5</t>
  </si>
  <si>
    <t>- Crude oil prices are average of daily prices of respective month.</t>
  </si>
  <si>
    <t>* The composition of Indian Basket of Crude represents Average of Oman &amp; Dubai for sour grades and Brent (Dated) for sweet grade in the ratio of  crude processed during previous financial year, e.g. ratio of crude processed as indicated in the table above.</t>
  </si>
  <si>
    <t>Notes:</t>
  </si>
  <si>
    <t>75.62:24.38</t>
  </si>
  <si>
    <t>2023-24</t>
  </si>
  <si>
    <t>2022-23</t>
  </si>
  <si>
    <t>2021-22</t>
  </si>
  <si>
    <t>2020-21</t>
  </si>
  <si>
    <t>75.50:24.50</t>
  </si>
  <si>
    <t>2019-20</t>
  </si>
  <si>
    <t>74.77:25.23</t>
  </si>
  <si>
    <t>2018-19</t>
  </si>
  <si>
    <t>72.38:27.62</t>
  </si>
  <si>
    <t>2017-18</t>
  </si>
  <si>
    <t>71.03:28.97</t>
  </si>
  <si>
    <t>2016-17</t>
  </si>
  <si>
    <t>72.28:27.72</t>
  </si>
  <si>
    <t>2015-16</t>
  </si>
  <si>
    <t>72.04:27.96</t>
  </si>
  <si>
    <t>2014-15</t>
  </si>
  <si>
    <t>69.9:30.1</t>
  </si>
  <si>
    <t>2013-14</t>
  </si>
  <si>
    <t>68.2:31.8</t>
  </si>
  <si>
    <t>2012-13</t>
  </si>
  <si>
    <t>65.2:34.8</t>
  </si>
  <si>
    <t>2011-12</t>
  </si>
  <si>
    <t>67.6:32.4</t>
  </si>
  <si>
    <t>2010-11</t>
  </si>
  <si>
    <t>63.5:36.5</t>
  </si>
  <si>
    <t>2009-10</t>
  </si>
  <si>
    <t>62.3:37.7</t>
  </si>
  <si>
    <t>2008-09</t>
  </si>
  <si>
    <t>61.4:38.6</t>
  </si>
  <si>
    <t>2007-08</t>
  </si>
  <si>
    <t>59.8:40.2</t>
  </si>
  <si>
    <t>2006-07</t>
  </si>
  <si>
    <t>58:42</t>
  </si>
  <si>
    <t>2005-06</t>
  </si>
  <si>
    <t>57:43</t>
  </si>
  <si>
    <t>2004-05</t>
  </si>
  <si>
    <t>2003-04</t>
  </si>
  <si>
    <t>2002-03</t>
  </si>
  <si>
    <t>2001-02</t>
  </si>
  <si>
    <t>2000-01</t>
  </si>
  <si>
    <t>Ratio *</t>
  </si>
  <si>
    <t>Average</t>
  </si>
  <si>
    <t>($/bbl.)</t>
  </si>
  <si>
    <t>Period : Since 2000-01</t>
  </si>
  <si>
    <t>Table Posted: (01-04-2024)</t>
  </si>
  <si>
    <t>Crude Oil FOB Price (Indian Basket)</t>
  </si>
  <si>
    <t>Petroleum Planning &amp; Analysis Cell</t>
  </si>
  <si>
    <t>Imported oil price</t>
  </si>
  <si>
    <t>Statement 5</t>
  </si>
  <si>
    <t>CORRELATION</t>
  </si>
  <si>
    <t>PROBLEM STATEMENT 1</t>
  </si>
  <si>
    <t>(Table with formula is in Notes Section)</t>
  </si>
  <si>
    <t>PROBLEM STATEMENT 2</t>
  </si>
  <si>
    <t>JAN</t>
  </si>
  <si>
    <t>DEC</t>
  </si>
  <si>
    <t>ANNUAL INFLATION RATE( % Y on Y) = (CPI at the end of the year- CPI at the start of the year)/CPI at the start of the year*100</t>
  </si>
  <si>
    <t>To identify the month with highes and lowest food inflation</t>
  </si>
  <si>
    <t>Ques. Which individual category (food and beverages) contributed most towards inflation?</t>
  </si>
  <si>
    <r>
      <t>&gt; Inflation rate</t>
    </r>
    <r>
      <rPr>
        <b/>
        <sz val="14"/>
        <color theme="1"/>
        <rFont val="Calibri"/>
        <family val="2"/>
        <scheme val="minor"/>
      </rPr>
      <t xml:space="preserve"> peaked at 1.03% in June in 2022</t>
    </r>
    <r>
      <rPr>
        <sz val="14"/>
        <color theme="1"/>
        <rFont val="Calibri"/>
        <family val="2"/>
        <scheme val="minor"/>
      </rPr>
      <t>, followed by 0.76% in May 2023.</t>
    </r>
  </si>
  <si>
    <r>
      <t>&gt;</t>
    </r>
    <r>
      <rPr>
        <b/>
        <sz val="14"/>
        <color theme="1"/>
        <rFont val="Calibri"/>
        <family val="2"/>
        <scheme val="minor"/>
      </rPr>
      <t xml:space="preserve"> Lowest inflation rate </t>
    </r>
    <r>
      <rPr>
        <sz val="14"/>
        <color theme="1"/>
        <rFont val="Calibri"/>
        <family val="2"/>
        <scheme val="minor"/>
      </rPr>
      <t>was</t>
    </r>
    <r>
      <rPr>
        <b/>
        <sz val="14"/>
        <color theme="1"/>
        <rFont val="Calibri"/>
        <family val="2"/>
        <scheme val="minor"/>
      </rPr>
      <t xml:space="preserve"> -0.59% in february of 2023</t>
    </r>
    <r>
      <rPr>
        <sz val="14"/>
        <color theme="1"/>
        <rFont val="Calibri"/>
        <family val="2"/>
        <scheme val="minor"/>
      </rPr>
      <t>,followed by -0.58% in December of 2022</t>
    </r>
  </si>
  <si>
    <r>
      <t xml:space="preserve">ANS.  </t>
    </r>
    <r>
      <rPr>
        <b/>
        <i/>
        <u/>
        <sz val="20"/>
        <color theme="1"/>
        <rFont val="Calibri"/>
        <family val="2"/>
        <scheme val="minor"/>
      </rPr>
      <t>Food and beverages</t>
    </r>
    <r>
      <rPr>
        <b/>
        <sz val="20"/>
        <color theme="1"/>
        <rFont val="Calibri"/>
        <family val="2"/>
        <scheme val="minor"/>
      </rPr>
      <t xml:space="preserve"> has the highest contribution towards CPI with approximately 41% in all 3 sectors</t>
    </r>
  </si>
  <si>
    <t xml:space="preserve"> To identify which broader category has the highest contribution towards the CPI Calculation</t>
  </si>
  <si>
    <t xml:space="preserve">   To Identify the year with highest inflation rate</t>
  </si>
  <si>
    <t>(MAY 2022 FROM DATASET)</t>
  </si>
  <si>
    <r>
      <rPr>
        <b/>
        <sz val="18"/>
        <color theme="1"/>
        <rFont val="Calibri"/>
        <family val="2"/>
        <scheme val="minor"/>
      </rPr>
      <t xml:space="preserve">ANS. </t>
    </r>
    <r>
      <rPr>
        <sz val="18"/>
        <color theme="1"/>
        <rFont val="Calibri"/>
        <family val="2"/>
        <scheme val="minor"/>
      </rPr>
      <t>Highest food inflation can be seen in June 2022 and Lowest Food Inflation can be seen in february of 2023.</t>
    </r>
  </si>
  <si>
    <t>To analyse the impact of first lockdown(mar'20) on the CPI inflation % ,specially on  categories like Health,Food and essential Services</t>
  </si>
  <si>
    <t>`</t>
  </si>
  <si>
    <t>PROBLEM STATEMENT 3</t>
  </si>
  <si>
    <t>(Table with formulas is in notes section)</t>
  </si>
  <si>
    <t>&gt; Throughout the time frame, transport and communication has shown an increasing trend year on year from 3.6% in 2018 to 9.7% in 2021</t>
  </si>
  <si>
    <t>&gt; Education shows a diminishing trend as well but starts recovering slightly.</t>
  </si>
  <si>
    <t>MONTH</t>
  </si>
  <si>
    <t>INSIGHT</t>
  </si>
  <si>
    <t>Correlation between all individual categories and imported oil price</t>
  </si>
  <si>
    <t xml:space="preserve"> To identify category whose inflation prices strongly changes with fluctuations in imported oil price</t>
  </si>
  <si>
    <t>Correlation between all BROADER categories and imported oil price</t>
  </si>
  <si>
    <t xml:space="preserve">Trends in oil price change </t>
  </si>
  <si>
    <t>&gt; In BROADER CATEGORIES,FOOD AND BEVERAGES's inflation Prices strongly changes with fluctuations in imported oil price with correlation of 0.58</t>
  </si>
  <si>
    <t>&gt;since then the inflation starts decreasing at a diminishing level throughout the timeframe</t>
  </si>
  <si>
    <r>
      <t>&gt; In INDIVIDUAL CATEGORIES,</t>
    </r>
    <r>
      <rPr>
        <b/>
        <u/>
        <sz val="18"/>
        <color theme="1"/>
        <rFont val="Calibri"/>
        <family val="2"/>
        <scheme val="minor"/>
      </rPr>
      <t>Oils and Fat</t>
    </r>
    <r>
      <rPr>
        <sz val="18"/>
        <color theme="1"/>
        <rFont val="Calibri"/>
        <family val="2"/>
        <scheme val="minor"/>
      </rPr>
      <t>'s inflation Prices strongly changes with fluctuations in imported oil price with a high correlation of 0.81</t>
    </r>
  </si>
  <si>
    <t>&gt;Trend in imported oil price can be seen as initially increasing on a diminishing level till Dec 2021</t>
  </si>
  <si>
    <t>&gt;Reaching the peak inflation on June 2022</t>
  </si>
  <si>
    <t>REASON WHY 2019 HAS THE HIGHEST INFLATION RATE</t>
  </si>
  <si>
    <t>&gt; Due to soaring food prices, particularly onions, driven by unseasonal rains.</t>
  </si>
  <si>
    <t>&gt; Supply side disruptions</t>
  </si>
  <si>
    <t>(sources mentioned in the notes section)</t>
  </si>
  <si>
    <t>&gt; A weaker rupee that lead to increasing import costs</t>
  </si>
  <si>
    <t>ANS. The year 2019 has the highest inflation rate of 7.74%</t>
  </si>
  <si>
    <t>SOURCES OF REFERENCE</t>
  </si>
  <si>
    <t>1.  https://www.rbi.org.in/Scripts/BS_ViewBulletin.aspx?Id=20630</t>
  </si>
  <si>
    <t>2. https://www.indiatoday.in/business/story/looming-onion-crisis-leaves-indians-in-tears-govt-in-jitters-1623291-2019-11-28</t>
  </si>
  <si>
    <t>3. https://www.hindustantimes.com/business-news/vegetable-prices-up-60-percent-retail-inflation-hits-5-year-high/story-PYo9YclAMr2gbOGhF80ovK.html</t>
  </si>
  <si>
    <t>4. https://www.rbi.org.in/Scripts/BS_ViewBulletin.aspx?Id=20630</t>
  </si>
  <si>
    <t>Individual categories</t>
  </si>
  <si>
    <t>&gt; Password for my raw data is"Oreo"</t>
  </si>
  <si>
    <t>There's space in November</t>
  </si>
  <si>
    <r>
      <rPr>
        <b/>
        <sz val="18"/>
        <color theme="1"/>
        <rFont val="Calibri"/>
        <family val="2"/>
        <scheme val="minor"/>
      </rPr>
      <t>QUES</t>
    </r>
    <r>
      <rPr>
        <sz val="18"/>
        <color theme="1"/>
        <rFont val="Calibri"/>
        <family val="2"/>
        <scheme val="minor"/>
      </rPr>
      <t>.  Highlight month with highest and lowest food inflation</t>
    </r>
  </si>
  <si>
    <r>
      <rPr>
        <b/>
        <sz val="18"/>
        <color theme="1"/>
        <rFont val="Calibri"/>
        <family val="2"/>
        <scheme val="minor"/>
      </rPr>
      <t>Ans.</t>
    </r>
    <r>
      <rPr>
        <sz val="18"/>
        <color theme="1"/>
        <rFont val="Calibri"/>
        <family val="2"/>
        <scheme val="minor"/>
      </rPr>
      <t xml:space="preserve"> Out of all Individual categories, </t>
    </r>
    <r>
      <rPr>
        <b/>
        <sz val="18"/>
        <color theme="1"/>
        <rFont val="Calibri"/>
        <family val="2"/>
        <scheme val="minor"/>
      </rPr>
      <t>MEAT AND FISH contributed most towards the Inflation.</t>
    </r>
  </si>
  <si>
    <t>MONTHLY INFLATION RATE = CPI in current month - CPI in previous month)/CPI in previous month*100</t>
  </si>
  <si>
    <t xml:space="preserve"> 5.1) Investigate how major global economic events (like imported crude oil price fluctuations) have influenced India's inflation.This can include an analysis of imported goods and their price trends..</t>
  </si>
  <si>
    <t>5.2) Identify trends in oil price change with change in inflation prices of all the categories and identify category whose inflation prices strongly changes with fluctuations in imported oil price (Hint: you can use =correl function)</t>
  </si>
  <si>
    <t>n</t>
  </si>
  <si>
    <r>
      <t>&gt;</t>
    </r>
    <r>
      <rPr>
        <b/>
        <sz val="18"/>
        <color theme="1"/>
        <rFont val="Calibri"/>
        <family val="2"/>
        <scheme val="minor"/>
      </rPr>
      <t xml:space="preserve"> Fuel and Light </t>
    </r>
    <r>
      <rPr>
        <sz val="18"/>
        <color theme="1"/>
        <rFont val="Calibri"/>
        <family val="2"/>
        <scheme val="minor"/>
      </rPr>
      <t>was the category which was</t>
    </r>
    <r>
      <rPr>
        <b/>
        <sz val="18"/>
        <color theme="1"/>
        <rFont val="Calibri"/>
        <family val="2"/>
        <scheme val="minor"/>
      </rPr>
      <t xml:space="preserve"> most impacted by COVID 19</t>
    </r>
    <r>
      <rPr>
        <sz val="18"/>
        <color theme="1"/>
        <rFont val="Calibri"/>
        <family val="2"/>
        <scheme val="minor"/>
      </rPr>
      <t xml:space="preserve">, it increased to 11% in 2021 from 3% in 2019. </t>
    </r>
  </si>
  <si>
    <r>
      <t xml:space="preserve">&gt; </t>
    </r>
    <r>
      <rPr>
        <b/>
        <sz val="18"/>
        <color theme="1"/>
        <rFont val="Calibri"/>
        <family val="2"/>
        <scheme val="minor"/>
      </rPr>
      <t>Housing</t>
    </r>
    <r>
      <rPr>
        <sz val="18"/>
        <color theme="1"/>
        <rFont val="Calibri"/>
        <family val="2"/>
        <scheme val="minor"/>
      </rPr>
      <t xml:space="preserve"> Inflation Rate shows very </t>
    </r>
    <r>
      <rPr>
        <b/>
        <sz val="18"/>
        <color theme="1"/>
        <rFont val="Calibri"/>
        <family val="2"/>
        <scheme val="minor"/>
      </rPr>
      <t xml:space="preserve">minimal fluctuation </t>
    </r>
    <r>
      <rPr>
        <sz val="18"/>
        <color theme="1"/>
        <rFont val="Calibri"/>
        <family val="2"/>
        <scheme val="minor"/>
      </rPr>
      <t xml:space="preserve">after Covid 19, </t>
    </r>
    <r>
      <rPr>
        <b/>
        <sz val="18"/>
        <color theme="1"/>
        <rFont val="Calibri"/>
        <family val="2"/>
        <scheme val="minor"/>
      </rPr>
      <t>falling to 3.6% in 2021 from 4.3% in 2018</t>
    </r>
    <r>
      <rPr>
        <sz val="18"/>
        <color theme="1"/>
        <rFont val="Calibri"/>
        <family val="2"/>
        <scheme val="minor"/>
      </rPr>
      <t>. It had the</t>
    </r>
    <r>
      <rPr>
        <b/>
        <sz val="18"/>
        <color theme="1"/>
        <rFont val="Calibri"/>
        <family val="2"/>
        <scheme val="minor"/>
      </rPr>
      <t xml:space="preserve"> least impact</t>
    </r>
    <r>
      <rPr>
        <sz val="18"/>
        <color theme="1"/>
        <rFont val="Calibri"/>
        <family val="2"/>
        <scheme val="minor"/>
      </rPr>
      <t xml:space="preserve"> of Covid 19.</t>
    </r>
  </si>
  <si>
    <t>&gt;spike in the imported oil price can be seen beginning from March 2022 and again more spike in June 2022</t>
  </si>
  <si>
    <t xml:space="preserve"> Moving Average</t>
  </si>
  <si>
    <t xml:space="preserve">F&amp;B </t>
  </si>
  <si>
    <t>%</t>
  </si>
  <si>
    <t>IND CATEGORY</t>
  </si>
  <si>
    <t>Highest</t>
  </si>
  <si>
    <t>Lowest</t>
  </si>
  <si>
    <t>Combined CPI</t>
  </si>
  <si>
    <t>Sum of Spices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</si>
</sst>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
    <numFmt numFmtId="166" formatCode="0.0%"/>
  </numFmts>
  <fonts count="4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2"/>
      <color theme="1"/>
      <name val="Times New Roman"/>
      <family val="1"/>
    </font>
    <font>
      <i/>
      <sz val="12"/>
      <name val="Times New Roman"/>
      <family val="1"/>
    </font>
    <font>
      <i/>
      <sz val="12"/>
      <color theme="1"/>
      <name val="Times New Roman"/>
      <family val="1"/>
    </font>
    <font>
      <b/>
      <sz val="12"/>
      <name val="Times New Roman"/>
      <family val="1"/>
    </font>
    <font>
      <b/>
      <sz val="12"/>
      <color theme="1"/>
      <name val="Times New Roman"/>
      <family val="1"/>
    </font>
    <font>
      <sz val="10"/>
      <name val="Arial"/>
      <family val="2"/>
    </font>
    <font>
      <b/>
      <sz val="14"/>
      <name val="Times New Roman"/>
      <family val="1"/>
    </font>
    <font>
      <b/>
      <u/>
      <sz val="16"/>
      <color theme="1"/>
      <name val="Times New Roman"/>
      <family val="1"/>
    </font>
    <font>
      <b/>
      <sz val="14"/>
      <color theme="1"/>
      <name val="Calibri"/>
      <family val="2"/>
      <scheme val="minor"/>
    </font>
    <font>
      <b/>
      <sz val="18"/>
      <color theme="1"/>
      <name val="Calibri"/>
      <family val="2"/>
      <scheme val="minor"/>
    </font>
    <font>
      <b/>
      <sz val="16"/>
      <color theme="0"/>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b/>
      <sz val="16"/>
      <name val="Calibri"/>
      <family val="2"/>
      <scheme val="minor"/>
    </font>
    <font>
      <b/>
      <sz val="20"/>
      <color theme="1"/>
      <name val="Calibri"/>
      <family val="2"/>
      <scheme val="minor"/>
    </font>
    <font>
      <sz val="20"/>
      <color theme="1"/>
      <name val="Calibri"/>
      <family val="2"/>
      <scheme val="minor"/>
    </font>
    <font>
      <b/>
      <i/>
      <u/>
      <sz val="20"/>
      <color theme="1"/>
      <name val="Calibri"/>
      <family val="2"/>
      <scheme val="minor"/>
    </font>
    <font>
      <sz val="18"/>
      <color theme="1"/>
      <name val="Calibri"/>
      <family val="2"/>
      <scheme val="minor"/>
    </font>
    <font>
      <b/>
      <sz val="12"/>
      <color theme="0"/>
      <name val="Calibri"/>
      <family val="2"/>
      <scheme val="minor"/>
    </font>
    <font>
      <b/>
      <sz val="14"/>
      <color theme="0"/>
      <name val="Calibri"/>
      <family val="2"/>
      <scheme val="minor"/>
    </font>
    <font>
      <b/>
      <sz val="18"/>
      <color theme="0"/>
      <name val="Calibri"/>
      <family val="2"/>
      <scheme val="minor"/>
    </font>
    <font>
      <b/>
      <sz val="12"/>
      <color theme="1"/>
      <name val="Calibri"/>
      <family val="2"/>
      <scheme val="minor"/>
    </font>
    <font>
      <sz val="14"/>
      <color rgb="FF595959"/>
      <name val="Calibri"/>
      <family val="2"/>
      <scheme val="minor"/>
    </font>
    <font>
      <b/>
      <sz val="20"/>
      <color theme="0"/>
      <name val="Calibri"/>
      <family val="2"/>
      <scheme val="minor"/>
    </font>
    <font>
      <sz val="12"/>
      <color theme="1"/>
      <name val="Calibri"/>
      <family val="2"/>
      <scheme val="minor"/>
    </font>
    <font>
      <b/>
      <u/>
      <sz val="18"/>
      <color theme="1"/>
      <name val="Calibri"/>
      <family val="2"/>
      <scheme val="minor"/>
    </font>
    <font>
      <b/>
      <sz val="22"/>
      <color theme="1"/>
      <name val="Calibri"/>
      <family val="2"/>
      <scheme val="minor"/>
    </font>
    <font>
      <sz val="22"/>
      <color theme="1"/>
      <name val="Calibri"/>
      <family val="2"/>
      <scheme val="minor"/>
    </font>
    <font>
      <sz val="18"/>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4" tint="0.39997558519241921"/>
        <bgColor indexed="64"/>
      </patternFill>
    </fill>
    <fill>
      <patternFill patternType="solid">
        <fgColor theme="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6" tint="0.59999389629810485"/>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4" fillId="0" borderId="0"/>
  </cellStyleXfs>
  <cellXfs count="263">
    <xf numFmtId="0" fontId="0" fillId="0" borderId="0" xfId="0"/>
    <xf numFmtId="0" fontId="16" fillId="33" borderId="0" xfId="0" applyFont="1" applyFill="1"/>
    <xf numFmtId="0" fontId="18" fillId="34" borderId="11" xfId="0" applyFont="1" applyFill="1" applyBorder="1"/>
    <xf numFmtId="0" fontId="0" fillId="34" borderId="12" xfId="0" applyFill="1" applyBorder="1"/>
    <xf numFmtId="0" fontId="0" fillId="34" borderId="13" xfId="0" applyFill="1" applyBorder="1"/>
    <xf numFmtId="0" fontId="16" fillId="36" borderId="0" xfId="0" applyFont="1" applyFill="1"/>
    <xf numFmtId="164" fontId="0" fillId="0" borderId="0" xfId="0" applyNumberFormat="1"/>
    <xf numFmtId="0" fontId="16" fillId="0" borderId="0" xfId="0" applyFont="1"/>
    <xf numFmtId="0" fontId="0" fillId="36" borderId="0" xfId="0" applyFill="1"/>
    <xf numFmtId="0" fontId="16" fillId="37" borderId="0" xfId="0" applyFont="1" applyFill="1"/>
    <xf numFmtId="0" fontId="0" fillId="0" borderId="0" xfId="0" pivotButton="1"/>
    <xf numFmtId="0" fontId="0" fillId="0" borderId="0" xfId="0" applyAlignment="1">
      <alignment horizontal="left"/>
    </xf>
    <xf numFmtId="0" fontId="0" fillId="37" borderId="14" xfId="0" applyFill="1" applyBorder="1"/>
    <xf numFmtId="0" fontId="0" fillId="37" borderId="15" xfId="0" applyFill="1" applyBorder="1"/>
    <xf numFmtId="0" fontId="0" fillId="37" borderId="16" xfId="0" applyFill="1" applyBorder="1"/>
    <xf numFmtId="0" fontId="0" fillId="37" borderId="17" xfId="0" applyFill="1" applyBorder="1"/>
    <xf numFmtId="0" fontId="0" fillId="37" borderId="18" xfId="0" applyFill="1" applyBorder="1"/>
    <xf numFmtId="0" fontId="0" fillId="37" borderId="19" xfId="0" applyFill="1" applyBorder="1"/>
    <xf numFmtId="0" fontId="0" fillId="44" borderId="0" xfId="0" applyFill="1"/>
    <xf numFmtId="0" fontId="0" fillId="46" borderId="0" xfId="0" applyFill="1"/>
    <xf numFmtId="164" fontId="0" fillId="46" borderId="0" xfId="0" applyNumberFormat="1" applyFill="1"/>
    <xf numFmtId="0" fontId="0" fillId="40" borderId="22" xfId="0" applyFill="1" applyBorder="1"/>
    <xf numFmtId="0" fontId="0" fillId="0" borderId="22" xfId="0" applyBorder="1"/>
    <xf numFmtId="0" fontId="16" fillId="39" borderId="0" xfId="0" applyFont="1" applyFill="1"/>
    <xf numFmtId="9" fontId="0" fillId="0" borderId="0" xfId="42" applyFont="1"/>
    <xf numFmtId="0" fontId="0" fillId="0" borderId="28" xfId="0" applyBorder="1"/>
    <xf numFmtId="0" fontId="0" fillId="0" borderId="29" xfId="0" applyBorder="1"/>
    <xf numFmtId="9" fontId="0" fillId="0" borderId="29" xfId="42" applyFont="1" applyBorder="1"/>
    <xf numFmtId="9" fontId="0" fillId="0" borderId="30" xfId="42" applyFont="1" applyBorder="1"/>
    <xf numFmtId="0" fontId="16" fillId="44" borderId="0" xfId="0" applyFont="1" applyFill="1"/>
    <xf numFmtId="0" fontId="16" fillId="40" borderId="20" xfId="0" applyFont="1" applyFill="1" applyBorder="1"/>
    <xf numFmtId="10" fontId="0" fillId="0" borderId="17" xfId="42" applyNumberFormat="1" applyFont="1" applyBorder="1"/>
    <xf numFmtId="10" fontId="0" fillId="0" borderId="0" xfId="42" applyNumberFormat="1" applyFont="1"/>
    <xf numFmtId="0" fontId="0" fillId="37" borderId="20" xfId="0" applyFill="1" applyBorder="1"/>
    <xf numFmtId="0" fontId="0" fillId="37" borderId="21" xfId="0" applyFill="1" applyBorder="1"/>
    <xf numFmtId="0" fontId="0" fillId="33" borderId="0" xfId="0" applyFill="1"/>
    <xf numFmtId="0" fontId="0" fillId="0" borderId="31" xfId="0" applyBorder="1"/>
    <xf numFmtId="0" fontId="0" fillId="0" borderId="33" xfId="0" applyBorder="1"/>
    <xf numFmtId="0" fontId="16" fillId="0" borderId="31" xfId="0" applyFont="1" applyBorder="1"/>
    <xf numFmtId="0" fontId="16" fillId="0" borderId="31" xfId="0" applyFont="1" applyBorder="1" applyAlignment="1">
      <alignment horizontal="left" vertical="center"/>
    </xf>
    <xf numFmtId="0" fontId="0" fillId="0" borderId="32" xfId="0" applyBorder="1"/>
    <xf numFmtId="0" fontId="16" fillId="0" borderId="32" xfId="0" applyFont="1" applyBorder="1"/>
    <xf numFmtId="0" fontId="0" fillId="0" borderId="35" xfId="0" applyBorder="1"/>
    <xf numFmtId="10" fontId="0" fillId="0" borderId="0" xfId="42" applyNumberFormat="1" applyFont="1" applyBorder="1"/>
    <xf numFmtId="10" fontId="0" fillId="0" borderId="21" xfId="42" applyNumberFormat="1" applyFont="1" applyBorder="1"/>
    <xf numFmtId="10" fontId="0" fillId="0" borderId="19" xfId="42" applyNumberFormat="1" applyFont="1" applyBorder="1"/>
    <xf numFmtId="0" fontId="19" fillId="0" borderId="0" xfId="0" applyFont="1"/>
    <xf numFmtId="0" fontId="19" fillId="0" borderId="0" xfId="0" applyFont="1" applyAlignment="1">
      <alignment horizontal="left"/>
    </xf>
    <xf numFmtId="4" fontId="19" fillId="0" borderId="0" xfId="0" applyNumberFormat="1" applyFont="1"/>
    <xf numFmtId="0" fontId="21" fillId="0" borderId="0" xfId="0" applyFont="1"/>
    <xf numFmtId="0" fontId="20" fillId="0" borderId="0" xfId="0" applyFont="1"/>
    <xf numFmtId="0" fontId="22" fillId="0" borderId="0" xfId="0" applyFont="1" applyAlignment="1">
      <alignment wrapText="1"/>
    </xf>
    <xf numFmtId="49" fontId="23" fillId="0" borderId="22" xfId="0" applyNumberFormat="1" applyFont="1" applyBorder="1" applyAlignment="1">
      <alignment horizontal="right" vertical="center"/>
    </xf>
    <xf numFmtId="4" fontId="23" fillId="0" borderId="22" xfId="0" applyNumberFormat="1" applyFont="1" applyBorder="1" applyAlignment="1">
      <alignment horizontal="right" vertical="center"/>
    </xf>
    <xf numFmtId="4" fontId="19" fillId="0" borderId="22" xfId="0" applyNumberFormat="1" applyFont="1" applyBorder="1" applyAlignment="1">
      <alignment horizontal="right" vertical="center"/>
    </xf>
    <xf numFmtId="165" fontId="22" fillId="0" borderId="22" xfId="43" quotePrefix="1" applyNumberFormat="1" applyFont="1" applyBorder="1" applyAlignment="1">
      <alignment horizontal="left" vertical="center"/>
    </xf>
    <xf numFmtId="0" fontId="19" fillId="0" borderId="0" xfId="0" applyFont="1" applyAlignment="1">
      <alignment vertical="center"/>
    </xf>
    <xf numFmtId="4" fontId="19" fillId="0" borderId="0" xfId="0" applyNumberFormat="1" applyFont="1" applyAlignment="1">
      <alignment vertical="center"/>
    </xf>
    <xf numFmtId="165" fontId="22" fillId="0" borderId="22" xfId="43" applyNumberFormat="1" applyFont="1" applyBorder="1" applyAlignment="1">
      <alignment horizontal="left" vertical="center"/>
    </xf>
    <xf numFmtId="165" fontId="22" fillId="48" borderId="22" xfId="43" applyNumberFormat="1" applyFont="1" applyFill="1" applyBorder="1" applyAlignment="1">
      <alignment horizontal="right" vertical="center"/>
    </xf>
    <xf numFmtId="165" fontId="22" fillId="48" borderId="22" xfId="43" applyNumberFormat="1" applyFont="1" applyFill="1" applyBorder="1" applyAlignment="1">
      <alignment horizontal="left" vertical="center"/>
    </xf>
    <xf numFmtId="0" fontId="22" fillId="0" borderId="0" xfId="43" applyFont="1" applyAlignment="1">
      <alignment horizontal="right"/>
    </xf>
    <xf numFmtId="0" fontId="22" fillId="0" borderId="0" xfId="43" applyFont="1"/>
    <xf numFmtId="0" fontId="22" fillId="0" borderId="0" xfId="43" applyFont="1" applyAlignment="1">
      <alignment vertical="center"/>
    </xf>
    <xf numFmtId="0" fontId="22" fillId="0" borderId="36" xfId="43" applyFont="1" applyBorder="1" applyAlignment="1">
      <alignment vertical="center"/>
    </xf>
    <xf numFmtId="165" fontId="22" fillId="49" borderId="22" xfId="43" applyNumberFormat="1" applyFont="1" applyFill="1" applyBorder="1" applyAlignment="1">
      <alignment horizontal="right" vertical="center"/>
    </xf>
    <xf numFmtId="165" fontId="22" fillId="35" borderId="22" xfId="43" applyNumberFormat="1" applyFont="1" applyFill="1" applyBorder="1" applyAlignment="1">
      <alignment horizontal="right" vertical="center"/>
    </xf>
    <xf numFmtId="9" fontId="1" fillId="0" borderId="0" xfId="42" applyFont="1"/>
    <xf numFmtId="0" fontId="0" fillId="0" borderId="14" xfId="0" applyBorder="1"/>
    <xf numFmtId="0" fontId="16" fillId="0" borderId="20" xfId="0" applyFont="1" applyBorder="1"/>
    <xf numFmtId="0" fontId="16" fillId="0" borderId="22" xfId="0" applyFont="1" applyBorder="1"/>
    <xf numFmtId="164" fontId="0" fillId="0" borderId="22" xfId="0" applyNumberFormat="1" applyBorder="1"/>
    <xf numFmtId="0" fontId="16" fillId="43" borderId="22" xfId="0" applyFont="1" applyFill="1" applyBorder="1"/>
    <xf numFmtId="0" fontId="13" fillId="41" borderId="22" xfId="0" applyFont="1" applyFill="1" applyBorder="1"/>
    <xf numFmtId="10" fontId="0" fillId="0" borderId="22" xfId="42" applyNumberFormat="1" applyFont="1" applyBorder="1"/>
    <xf numFmtId="0" fontId="13" fillId="50" borderId="0" xfId="0" applyFont="1" applyFill="1"/>
    <xf numFmtId="9" fontId="0" fillId="0" borderId="22" xfId="42" applyFont="1" applyBorder="1"/>
    <xf numFmtId="0" fontId="13" fillId="50" borderId="25" xfId="0" applyFont="1" applyFill="1" applyBorder="1"/>
    <xf numFmtId="9" fontId="0" fillId="0" borderId="37" xfId="42" applyFont="1" applyBorder="1"/>
    <xf numFmtId="0" fontId="13" fillId="50" borderId="28" xfId="0" applyFont="1" applyFill="1" applyBorder="1"/>
    <xf numFmtId="0" fontId="16" fillId="45" borderId="26" xfId="0" applyFont="1" applyFill="1" applyBorder="1"/>
    <xf numFmtId="0" fontId="16" fillId="45" borderId="27" xfId="0" applyFont="1" applyFill="1" applyBorder="1"/>
    <xf numFmtId="0" fontId="16" fillId="35" borderId="10" xfId="0" applyFont="1" applyFill="1" applyBorder="1"/>
    <xf numFmtId="0" fontId="0" fillId="0" borderId="30" xfId="0" applyBorder="1"/>
    <xf numFmtId="10" fontId="0" fillId="0" borderId="37" xfId="42" applyNumberFormat="1" applyFont="1" applyBorder="1"/>
    <xf numFmtId="10" fontId="0" fillId="0" borderId="37" xfId="0" applyNumberFormat="1" applyBorder="1"/>
    <xf numFmtId="0" fontId="16" fillId="45" borderId="25" xfId="0" applyFont="1" applyFill="1" applyBorder="1"/>
    <xf numFmtId="0" fontId="16" fillId="35" borderId="31" xfId="0" applyFont="1" applyFill="1" applyBorder="1"/>
    <xf numFmtId="0" fontId="16" fillId="35" borderId="32" xfId="0" applyFont="1" applyFill="1" applyBorder="1"/>
    <xf numFmtId="0" fontId="13" fillId="50" borderId="10" xfId="0" applyFont="1" applyFill="1" applyBorder="1"/>
    <xf numFmtId="10" fontId="0" fillId="0" borderId="30" xfId="42" applyNumberFormat="1" applyFont="1" applyBorder="1"/>
    <xf numFmtId="0" fontId="30" fillId="0" borderId="0" xfId="0" applyFont="1"/>
    <xf numFmtId="0" fontId="0" fillId="35" borderId="33" xfId="0" applyFill="1" applyBorder="1"/>
    <xf numFmtId="0" fontId="33" fillId="35" borderId="31" xfId="0" applyFont="1" applyFill="1" applyBorder="1"/>
    <xf numFmtId="0" fontId="33" fillId="35" borderId="32" xfId="0" applyFont="1" applyFill="1" applyBorder="1"/>
    <xf numFmtId="0" fontId="33" fillId="35" borderId="38" xfId="0" applyFont="1" applyFill="1" applyBorder="1"/>
    <xf numFmtId="0" fontId="16" fillId="45" borderId="22" xfId="0" applyFont="1" applyFill="1" applyBorder="1"/>
    <xf numFmtId="0" fontId="27" fillId="37" borderId="0" xfId="0" applyFont="1" applyFill="1"/>
    <xf numFmtId="0" fontId="29" fillId="42" borderId="32" xfId="0" applyFont="1" applyFill="1" applyBorder="1"/>
    <xf numFmtId="0" fontId="13" fillId="42" borderId="32" xfId="0" applyFont="1" applyFill="1" applyBorder="1"/>
    <xf numFmtId="0" fontId="13" fillId="42" borderId="33" xfId="0" applyFont="1" applyFill="1" applyBorder="1"/>
    <xf numFmtId="0" fontId="32" fillId="35" borderId="14" xfId="0" applyFont="1" applyFill="1" applyBorder="1"/>
    <xf numFmtId="0" fontId="31" fillId="35" borderId="20" xfId="0" applyFont="1" applyFill="1" applyBorder="1"/>
    <xf numFmtId="0" fontId="31" fillId="35" borderId="15" xfId="0" applyFont="1" applyFill="1" applyBorder="1"/>
    <xf numFmtId="0" fontId="31" fillId="35" borderId="18" xfId="0" applyFont="1" applyFill="1" applyBorder="1"/>
    <xf numFmtId="0" fontId="31" fillId="35" borderId="21" xfId="0" applyFont="1" applyFill="1" applyBorder="1"/>
    <xf numFmtId="0" fontId="31" fillId="35" borderId="19" xfId="0" applyFont="1" applyFill="1" applyBorder="1"/>
    <xf numFmtId="0" fontId="0" fillId="35" borderId="15" xfId="0" applyFill="1" applyBorder="1"/>
    <xf numFmtId="0" fontId="0" fillId="35" borderId="19" xfId="0" applyFill="1" applyBorder="1"/>
    <xf numFmtId="10" fontId="16" fillId="45" borderId="27" xfId="42" applyNumberFormat="1" applyFont="1" applyFill="1" applyBorder="1"/>
    <xf numFmtId="0" fontId="28" fillId="35" borderId="14" xfId="0" applyFont="1" applyFill="1" applyBorder="1"/>
    <xf numFmtId="0" fontId="28" fillId="35" borderId="20" xfId="0" applyFont="1" applyFill="1" applyBorder="1"/>
    <xf numFmtId="0" fontId="28" fillId="35" borderId="15" xfId="0" applyFont="1" applyFill="1" applyBorder="1"/>
    <xf numFmtId="0" fontId="28" fillId="35" borderId="18" xfId="0" applyFont="1" applyFill="1" applyBorder="1"/>
    <xf numFmtId="0" fontId="28" fillId="35" borderId="21" xfId="0" applyFont="1" applyFill="1" applyBorder="1"/>
    <xf numFmtId="0" fontId="28" fillId="35" borderId="19" xfId="0" applyFont="1" applyFill="1" applyBorder="1"/>
    <xf numFmtId="0" fontId="34" fillId="35" borderId="14" xfId="0" applyFont="1" applyFill="1" applyBorder="1"/>
    <xf numFmtId="0" fontId="34" fillId="35" borderId="20" xfId="0" applyFont="1" applyFill="1" applyBorder="1"/>
    <xf numFmtId="0" fontId="34" fillId="35" borderId="15" xfId="0" applyFont="1" applyFill="1" applyBorder="1"/>
    <xf numFmtId="0" fontId="35" fillId="35" borderId="20" xfId="0" applyFont="1" applyFill="1" applyBorder="1"/>
    <xf numFmtId="0" fontId="35" fillId="35" borderId="15" xfId="0" applyFont="1" applyFill="1" applyBorder="1"/>
    <xf numFmtId="0" fontId="34" fillId="35" borderId="18" xfId="0" applyFont="1" applyFill="1" applyBorder="1"/>
    <xf numFmtId="0" fontId="34" fillId="35" borderId="21" xfId="0" applyFont="1" applyFill="1" applyBorder="1"/>
    <xf numFmtId="0" fontId="34" fillId="35" borderId="19" xfId="0" applyFont="1" applyFill="1" applyBorder="1"/>
    <xf numFmtId="0" fontId="35" fillId="35" borderId="21" xfId="0" applyFont="1" applyFill="1" applyBorder="1"/>
    <xf numFmtId="0" fontId="35" fillId="35" borderId="19" xfId="0" applyFont="1" applyFill="1" applyBorder="1"/>
    <xf numFmtId="0" fontId="32" fillId="35" borderId="31" xfId="0" applyFont="1" applyFill="1" applyBorder="1"/>
    <xf numFmtId="0" fontId="0" fillId="40" borderId="34" xfId="0" applyFill="1" applyBorder="1"/>
    <xf numFmtId="0" fontId="0" fillId="40" borderId="26" xfId="0" applyFill="1" applyBorder="1"/>
    <xf numFmtId="0" fontId="0" fillId="40" borderId="27" xfId="0" applyFill="1" applyBorder="1"/>
    <xf numFmtId="0" fontId="0" fillId="40" borderId="14" xfId="0" applyFill="1" applyBorder="1"/>
    <xf numFmtId="0" fontId="0" fillId="40" borderId="20" xfId="0" applyFill="1" applyBorder="1"/>
    <xf numFmtId="0" fontId="0" fillId="40" borderId="15" xfId="0" applyFill="1" applyBorder="1"/>
    <xf numFmtId="0" fontId="0" fillId="34" borderId="14" xfId="0" applyFill="1" applyBorder="1"/>
    <xf numFmtId="0" fontId="0" fillId="34" borderId="20" xfId="0" applyFill="1" applyBorder="1"/>
    <xf numFmtId="0" fontId="16" fillId="34" borderId="20" xfId="0" applyFont="1" applyFill="1" applyBorder="1"/>
    <xf numFmtId="0" fontId="0" fillId="34" borderId="15" xfId="0" applyFill="1" applyBorder="1"/>
    <xf numFmtId="0" fontId="0" fillId="51" borderId="14" xfId="0" applyFill="1" applyBorder="1"/>
    <xf numFmtId="0" fontId="0" fillId="51" borderId="20" xfId="0" applyFill="1" applyBorder="1"/>
    <xf numFmtId="0" fontId="16" fillId="51" borderId="20" xfId="0" applyFont="1" applyFill="1" applyBorder="1"/>
    <xf numFmtId="0" fontId="0" fillId="51" borderId="15" xfId="0" applyFill="1" applyBorder="1"/>
    <xf numFmtId="0" fontId="16" fillId="42" borderId="31" xfId="0" applyFont="1" applyFill="1" applyBorder="1"/>
    <xf numFmtId="4" fontId="19" fillId="0" borderId="39" xfId="0" applyNumberFormat="1" applyFont="1" applyBorder="1" applyAlignment="1">
      <alignment horizontal="right" vertical="center"/>
    </xf>
    <xf numFmtId="4" fontId="19" fillId="0" borderId="40" xfId="0" applyNumberFormat="1" applyFont="1" applyBorder="1" applyAlignment="1">
      <alignment horizontal="right" vertical="center"/>
    </xf>
    <xf numFmtId="0" fontId="13" fillId="42" borderId="25" xfId="0" applyFont="1" applyFill="1" applyBorder="1"/>
    <xf numFmtId="0" fontId="13" fillId="42" borderId="26" xfId="0" applyFont="1" applyFill="1" applyBorder="1"/>
    <xf numFmtId="165" fontId="22" fillId="45" borderId="26" xfId="43" applyNumberFormat="1" applyFont="1" applyFill="1" applyBorder="1" applyAlignment="1">
      <alignment horizontal="right" vertical="center"/>
    </xf>
    <xf numFmtId="165" fontId="22" fillId="37" borderId="26" xfId="43" applyNumberFormat="1" applyFont="1" applyFill="1" applyBorder="1" applyAlignment="1">
      <alignment horizontal="right" vertical="center"/>
    </xf>
    <xf numFmtId="165" fontId="22" fillId="47" borderId="26" xfId="43" applyNumberFormat="1" applyFont="1" applyFill="1" applyBorder="1" applyAlignment="1">
      <alignment horizontal="right" vertical="center"/>
    </xf>
    <xf numFmtId="165" fontId="22" fillId="47" borderId="27" xfId="43" applyNumberFormat="1" applyFont="1" applyFill="1" applyBorder="1" applyAlignment="1">
      <alignment horizontal="right" vertical="center"/>
    </xf>
    <xf numFmtId="164" fontId="0" fillId="0" borderId="37" xfId="0" applyNumberFormat="1" applyBorder="1"/>
    <xf numFmtId="0" fontId="16" fillId="0" borderId="29" xfId="0" applyFont="1" applyBorder="1"/>
    <xf numFmtId="164" fontId="0" fillId="0" borderId="29" xfId="0" applyNumberFormat="1" applyBorder="1"/>
    <xf numFmtId="164" fontId="0" fillId="0" borderId="30" xfId="0" applyNumberFormat="1" applyBorder="1"/>
    <xf numFmtId="2" fontId="1" fillId="0" borderId="22" xfId="42" applyNumberFormat="1" applyFont="1" applyBorder="1"/>
    <xf numFmtId="0" fontId="37" fillId="37" borderId="18" xfId="0" applyFont="1" applyFill="1" applyBorder="1"/>
    <xf numFmtId="0" fontId="27" fillId="35" borderId="31" xfId="0" applyFont="1" applyFill="1" applyBorder="1"/>
    <xf numFmtId="0" fontId="33" fillId="42" borderId="31" xfId="0" applyFont="1" applyFill="1" applyBorder="1"/>
    <xf numFmtId="0" fontId="0" fillId="42" borderId="33" xfId="0" applyFill="1" applyBorder="1"/>
    <xf numFmtId="0" fontId="16" fillId="42" borderId="32" xfId="0" applyFont="1" applyFill="1" applyBorder="1"/>
    <xf numFmtId="0" fontId="16" fillId="42" borderId="33" xfId="0" applyFont="1" applyFill="1" applyBorder="1"/>
    <xf numFmtId="0" fontId="0" fillId="42" borderId="32" xfId="0" applyFill="1" applyBorder="1"/>
    <xf numFmtId="0" fontId="38" fillId="42" borderId="31" xfId="0" applyFont="1" applyFill="1" applyBorder="1"/>
    <xf numFmtId="0" fontId="16" fillId="45" borderId="41" xfId="0" applyFont="1" applyFill="1" applyBorder="1"/>
    <xf numFmtId="0" fontId="13" fillId="50" borderId="24" xfId="0" applyFont="1" applyFill="1" applyBorder="1"/>
    <xf numFmtId="0" fontId="17" fillId="50" borderId="23" xfId="0" applyFont="1" applyFill="1" applyBorder="1"/>
    <xf numFmtId="0" fontId="13" fillId="50" borderId="32" xfId="0" applyFont="1" applyFill="1" applyBorder="1" applyAlignment="1">
      <alignment horizontal="left" vertical="center"/>
    </xf>
    <xf numFmtId="0" fontId="17" fillId="50" borderId="33" xfId="0" applyFont="1" applyFill="1" applyBorder="1"/>
    <xf numFmtId="0" fontId="39" fillId="42" borderId="31" xfId="0" applyFont="1" applyFill="1" applyBorder="1"/>
    <xf numFmtId="0" fontId="39" fillId="42" borderId="32" xfId="0" applyFont="1" applyFill="1" applyBorder="1"/>
    <xf numFmtId="0" fontId="39" fillId="42" borderId="33" xfId="0" applyFont="1" applyFill="1" applyBorder="1"/>
    <xf numFmtId="166" fontId="0" fillId="0" borderId="22" xfId="42" applyNumberFormat="1" applyFont="1" applyBorder="1"/>
    <xf numFmtId="166" fontId="0" fillId="0" borderId="37" xfId="42" applyNumberFormat="1" applyFont="1" applyBorder="1"/>
    <xf numFmtId="166" fontId="0" fillId="0" borderId="29" xfId="42" applyNumberFormat="1" applyFont="1" applyBorder="1"/>
    <xf numFmtId="166" fontId="0" fillId="0" borderId="30" xfId="42" applyNumberFormat="1" applyFont="1" applyBorder="1"/>
    <xf numFmtId="0" fontId="40" fillId="42" borderId="31" xfId="0" applyFont="1" applyFill="1" applyBorder="1"/>
    <xf numFmtId="0" fontId="16" fillId="42" borderId="22" xfId="0" applyFont="1" applyFill="1" applyBorder="1"/>
    <xf numFmtId="0" fontId="16" fillId="40" borderId="22" xfId="0" applyFont="1" applyFill="1" applyBorder="1"/>
    <xf numFmtId="165" fontId="22" fillId="45" borderId="22" xfId="43" applyNumberFormat="1" applyFont="1" applyFill="1" applyBorder="1" applyAlignment="1">
      <alignment horizontal="right" vertical="center"/>
    </xf>
    <xf numFmtId="165" fontId="22" fillId="37" borderId="22" xfId="43" applyNumberFormat="1" applyFont="1" applyFill="1" applyBorder="1" applyAlignment="1">
      <alignment horizontal="right" vertical="center"/>
    </xf>
    <xf numFmtId="165" fontId="22" fillId="47" borderId="22" xfId="43" applyNumberFormat="1" applyFont="1" applyFill="1" applyBorder="1" applyAlignment="1">
      <alignment horizontal="right" vertical="center"/>
    </xf>
    <xf numFmtId="0" fontId="41" fillId="42" borderId="32" xfId="0" applyFont="1" applyFill="1" applyBorder="1"/>
    <xf numFmtId="0" fontId="41" fillId="42" borderId="33" xfId="0" applyFont="1" applyFill="1" applyBorder="1"/>
    <xf numFmtId="0" fontId="13" fillId="52" borderId="25" xfId="0" applyFont="1" applyFill="1" applyBorder="1"/>
    <xf numFmtId="0" fontId="13" fillId="52" borderId="27" xfId="0" applyFont="1" applyFill="1" applyBorder="1"/>
    <xf numFmtId="2" fontId="0" fillId="0" borderId="37" xfId="0" applyNumberFormat="1" applyBorder="1"/>
    <xf numFmtId="2" fontId="0" fillId="0" borderId="30" xfId="0" applyNumberFormat="1" applyBorder="1"/>
    <xf numFmtId="0" fontId="42" fillId="0" borderId="0" xfId="0" applyFont="1" applyAlignment="1">
      <alignment horizontal="center" vertical="center" readingOrder="1"/>
    </xf>
    <xf numFmtId="0" fontId="30" fillId="35" borderId="20" xfId="0" applyFont="1" applyFill="1" applyBorder="1"/>
    <xf numFmtId="0" fontId="31" fillId="35" borderId="16" xfId="0" applyFont="1" applyFill="1" applyBorder="1"/>
    <xf numFmtId="0" fontId="31" fillId="35" borderId="0" xfId="0" applyFont="1" applyFill="1"/>
    <xf numFmtId="0" fontId="31" fillId="35" borderId="17" xfId="0" applyFont="1" applyFill="1" applyBorder="1"/>
    <xf numFmtId="0" fontId="37" fillId="35" borderId="14" xfId="0" applyFont="1" applyFill="1" applyBorder="1"/>
    <xf numFmtId="0" fontId="37" fillId="35" borderId="20" xfId="0" applyFont="1" applyFill="1" applyBorder="1"/>
    <xf numFmtId="0" fontId="37" fillId="35" borderId="15" xfId="0" applyFont="1" applyFill="1" applyBorder="1"/>
    <xf numFmtId="0" fontId="37" fillId="35" borderId="16" xfId="0" applyFont="1" applyFill="1" applyBorder="1"/>
    <xf numFmtId="0" fontId="37" fillId="35" borderId="0" xfId="0" applyFont="1" applyFill="1"/>
    <xf numFmtId="0" fontId="37" fillId="35" borderId="17" xfId="0" applyFont="1" applyFill="1" applyBorder="1"/>
    <xf numFmtId="0" fontId="37" fillId="35" borderId="18" xfId="0" applyFont="1" applyFill="1" applyBorder="1"/>
    <xf numFmtId="0" fontId="37" fillId="35" borderId="21" xfId="0" applyFont="1" applyFill="1" applyBorder="1"/>
    <xf numFmtId="0" fontId="37" fillId="35" borderId="19" xfId="0" applyFont="1" applyFill="1" applyBorder="1"/>
    <xf numFmtId="0" fontId="46" fillId="35" borderId="14" xfId="0" applyFont="1" applyFill="1" applyBorder="1"/>
    <xf numFmtId="0" fontId="47" fillId="35" borderId="20" xfId="0" applyFont="1" applyFill="1" applyBorder="1"/>
    <xf numFmtId="0" fontId="47" fillId="35" borderId="15" xfId="0" applyFont="1" applyFill="1" applyBorder="1"/>
    <xf numFmtId="0" fontId="47" fillId="35" borderId="16" xfId="0" applyFont="1" applyFill="1" applyBorder="1"/>
    <xf numFmtId="0" fontId="47" fillId="35" borderId="0" xfId="0" applyFont="1" applyFill="1"/>
    <xf numFmtId="0" fontId="47" fillId="35" borderId="17" xfId="0" applyFont="1" applyFill="1" applyBorder="1"/>
    <xf numFmtId="0" fontId="47" fillId="35" borderId="18" xfId="0" applyFont="1" applyFill="1" applyBorder="1"/>
    <xf numFmtId="0" fontId="47" fillId="35" borderId="21" xfId="0" applyFont="1" applyFill="1" applyBorder="1"/>
    <xf numFmtId="0" fontId="47" fillId="35" borderId="19" xfId="0" applyFont="1" applyFill="1" applyBorder="1"/>
    <xf numFmtId="0" fontId="0" fillId="35" borderId="20" xfId="0" applyFill="1" applyBorder="1"/>
    <xf numFmtId="0" fontId="16" fillId="38" borderId="25" xfId="0" applyFont="1" applyFill="1" applyBorder="1"/>
    <xf numFmtId="0" fontId="16" fillId="38" borderId="26" xfId="0" applyFont="1" applyFill="1" applyBorder="1"/>
    <xf numFmtId="0" fontId="16" fillId="38" borderId="27" xfId="0" applyFont="1" applyFill="1" applyBorder="1"/>
    <xf numFmtId="0" fontId="0" fillId="0" borderId="37" xfId="0" applyBorder="1"/>
    <xf numFmtId="0" fontId="18" fillId="34" borderId="25" xfId="0" applyFont="1" applyFill="1" applyBorder="1"/>
    <xf numFmtId="0" fontId="16" fillId="37" borderId="27" xfId="0" applyFont="1" applyFill="1" applyBorder="1"/>
    <xf numFmtId="0" fontId="16" fillId="43" borderId="25" xfId="0" applyFont="1" applyFill="1" applyBorder="1"/>
    <xf numFmtId="0" fontId="16" fillId="43" borderId="27" xfId="0" applyFont="1" applyFill="1" applyBorder="1"/>
    <xf numFmtId="0" fontId="0" fillId="34" borderId="35" xfId="0" applyFill="1" applyBorder="1"/>
    <xf numFmtId="0" fontId="0" fillId="34" borderId="37" xfId="0" applyFill="1" applyBorder="1"/>
    <xf numFmtId="0" fontId="0" fillId="37" borderId="35" xfId="0" applyFill="1" applyBorder="1"/>
    <xf numFmtId="0" fontId="0" fillId="37" borderId="37" xfId="0" applyFill="1" applyBorder="1"/>
    <xf numFmtId="0" fontId="0" fillId="35" borderId="35" xfId="0" applyFill="1" applyBorder="1"/>
    <xf numFmtId="0" fontId="0" fillId="35" borderId="37" xfId="0" applyFill="1" applyBorder="1"/>
    <xf numFmtId="0" fontId="0" fillId="41" borderId="35" xfId="0" applyFill="1" applyBorder="1"/>
    <xf numFmtId="0" fontId="0" fillId="41" borderId="37" xfId="0" applyFill="1" applyBorder="1"/>
    <xf numFmtId="0" fontId="0" fillId="42" borderId="35" xfId="0" applyFill="1" applyBorder="1"/>
    <xf numFmtId="0" fontId="0" fillId="42" borderId="37" xfId="0" applyFill="1" applyBorder="1"/>
    <xf numFmtId="0" fontId="0" fillId="42" borderId="28" xfId="0" applyFill="1" applyBorder="1"/>
    <xf numFmtId="0" fontId="0" fillId="42" borderId="30" xfId="0" applyFill="1" applyBorder="1"/>
    <xf numFmtId="0" fontId="13" fillId="45" borderId="35" xfId="0" applyFont="1" applyFill="1" applyBorder="1"/>
    <xf numFmtId="0" fontId="0" fillId="44" borderId="37" xfId="0" applyFill="1" applyBorder="1"/>
    <xf numFmtId="0" fontId="38" fillId="45" borderId="25" xfId="0" applyFont="1" applyFill="1" applyBorder="1"/>
    <xf numFmtId="0" fontId="44" fillId="45" borderId="26" xfId="0" applyFont="1" applyFill="1" applyBorder="1"/>
    <xf numFmtId="0" fontId="16" fillId="43" borderId="26" xfId="0" applyFont="1" applyFill="1" applyBorder="1"/>
    <xf numFmtId="0" fontId="0" fillId="44" borderId="35" xfId="0" applyFill="1" applyBorder="1"/>
    <xf numFmtId="0" fontId="16" fillId="36" borderId="28" xfId="0" applyFont="1" applyFill="1" applyBorder="1"/>
    <xf numFmtId="9" fontId="0" fillId="0" borderId="29" xfId="0" applyNumberFormat="1" applyBorder="1"/>
    <xf numFmtId="9" fontId="0" fillId="0" borderId="30" xfId="0" applyNumberFormat="1" applyBorder="1"/>
    <xf numFmtId="0" fontId="0" fillId="35" borderId="21" xfId="0" applyFill="1" applyBorder="1"/>
    <xf numFmtId="0" fontId="28" fillId="37" borderId="14" xfId="0" applyFont="1" applyFill="1" applyBorder="1"/>
    <xf numFmtId="0" fontId="37" fillId="37" borderId="20" xfId="0" applyFont="1" applyFill="1" applyBorder="1"/>
    <xf numFmtId="0" fontId="37" fillId="37" borderId="16" xfId="0" applyFont="1" applyFill="1" applyBorder="1"/>
    <xf numFmtId="0" fontId="37" fillId="37" borderId="0" xfId="0" applyFont="1" applyFill="1"/>
    <xf numFmtId="0" fontId="0" fillId="37" borderId="0" xfId="0" applyFill="1"/>
    <xf numFmtId="0" fontId="37" fillId="37" borderId="21" xfId="0" applyFont="1" applyFill="1" applyBorder="1"/>
    <xf numFmtId="0" fontId="41" fillId="35" borderId="10" xfId="0" applyFont="1" applyFill="1" applyBorder="1"/>
    <xf numFmtId="0" fontId="48" fillId="0" borderId="31" xfId="0" applyFont="1" applyBorder="1"/>
    <xf numFmtId="0" fontId="48" fillId="0" borderId="32" xfId="0" applyFont="1" applyBorder="1" applyAlignment="1">
      <alignment horizontal="center" vertical="center" readingOrder="1"/>
    </xf>
    <xf numFmtId="0" fontId="48" fillId="0" borderId="33" xfId="0" applyFont="1" applyBorder="1"/>
    <xf numFmtId="0" fontId="43" fillId="42" borderId="10" xfId="0" applyFont="1" applyFill="1" applyBorder="1"/>
    <xf numFmtId="0" fontId="31" fillId="0" borderId="10" xfId="0" applyFont="1" applyBorder="1"/>
    <xf numFmtId="0" fontId="16" fillId="45" borderId="0" xfId="0" applyFont="1" applyFill="1"/>
    <xf numFmtId="0" fontId="31" fillId="35" borderId="31" xfId="0" applyFont="1" applyFill="1" applyBorder="1"/>
    <xf numFmtId="0" fontId="31" fillId="35" borderId="32" xfId="0" applyFont="1" applyFill="1" applyBorder="1"/>
    <xf numFmtId="0" fontId="0" fillId="35" borderId="32" xfId="0" applyFill="1" applyBorder="1"/>
    <xf numFmtId="0" fontId="0" fillId="53" borderId="0" xfId="0" applyFill="1"/>
    <xf numFmtId="10" fontId="0" fillId="0" borderId="0" xfId="0" applyNumberFormat="1"/>
    <xf numFmtId="0" fontId="26" fillId="0" borderId="0" xfId="0" applyFont="1" applyAlignment="1">
      <alignment horizontal="center" vertical="center"/>
    </xf>
    <xf numFmtId="0" fontId="25" fillId="49" borderId="0" xfId="43" applyFont="1" applyFill="1" applyAlignment="1">
      <alignment horizontal="center" vertical="center"/>
    </xf>
    <xf numFmtId="0" fontId="20" fillId="0" borderId="0" xfId="0" quotePrefix="1" applyFont="1" applyAlignment="1">
      <alignment horizontal="left" vertical="top"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3" xr:uid="{E00F400C-6563-458E-9EB3-0496633799CC}"/>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Notes!$EB$6</c:f>
              <c:strCache>
                <c:ptCount val="1"/>
                <c:pt idx="0">
                  <c:v>CORRELATION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Notes!$EA$7:$EA$35</c:f>
              <c:strCache>
                <c:ptCount val="29"/>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scks, sweets etc.</c:v>
                </c:pt>
                <c:pt idx="12">
                  <c:v>Food and beverages</c:v>
                </c:pt>
                <c:pt idx="13">
                  <c:v>FOOD &amp; BEVERAGES</c:v>
                </c:pt>
                <c:pt idx="14">
                  <c:v>PAN, TOBACCO and INTOXICANTS</c:v>
                </c:pt>
                <c:pt idx="15">
                  <c:v>Clothing</c:v>
                </c:pt>
                <c:pt idx="16">
                  <c:v>Footwear</c:v>
                </c:pt>
                <c:pt idx="17">
                  <c:v>Clothing and footwear</c:v>
                </c:pt>
                <c:pt idx="18">
                  <c:v>CLOTHING &amp; FOOTWEAR</c:v>
                </c:pt>
                <c:pt idx="19">
                  <c:v>HOUSING</c:v>
                </c:pt>
                <c:pt idx="20">
                  <c:v>FUEL &amp; LIGHT</c:v>
                </c:pt>
                <c:pt idx="21">
                  <c:v>Household goods and services</c:v>
                </c:pt>
                <c:pt idx="22">
                  <c:v>Health</c:v>
                </c:pt>
                <c:pt idx="23">
                  <c:v>Transport and communication</c:v>
                </c:pt>
                <c:pt idx="24">
                  <c:v>Recreation and amusement</c:v>
                </c:pt>
                <c:pt idx="25">
                  <c:v>Education</c:v>
                </c:pt>
                <c:pt idx="26">
                  <c:v>Persol care and effects</c:v>
                </c:pt>
                <c:pt idx="27">
                  <c:v>Miscellaneous</c:v>
                </c:pt>
                <c:pt idx="28">
                  <c:v>MISCELLANEOUS</c:v>
                </c:pt>
              </c:strCache>
            </c:strRef>
          </c:cat>
          <c:val>
            <c:numRef>
              <c:f>Notes!$EB$7:$EB$35</c:f>
              <c:numCache>
                <c:formatCode>0%</c:formatCode>
                <c:ptCount val="29"/>
                <c:pt idx="0">
                  <c:v>0.25709118266940312</c:v>
                </c:pt>
                <c:pt idx="1">
                  <c:v>0.76398587514988647</c:v>
                </c:pt>
                <c:pt idx="2">
                  <c:v>-0.18631242773391149</c:v>
                </c:pt>
                <c:pt idx="3">
                  <c:v>0.35310712091833324</c:v>
                </c:pt>
                <c:pt idx="4">
                  <c:v>0.809472546731826</c:v>
                </c:pt>
                <c:pt idx="5">
                  <c:v>0.47238561148587938</c:v>
                </c:pt>
                <c:pt idx="6">
                  <c:v>0.34646306252276993</c:v>
                </c:pt>
                <c:pt idx="7">
                  <c:v>0.17607913708798811</c:v>
                </c:pt>
                <c:pt idx="8">
                  <c:v>0.50195747329651963</c:v>
                </c:pt>
                <c:pt idx="9">
                  <c:v>0.33675993325991088</c:v>
                </c:pt>
                <c:pt idx="10">
                  <c:v>0.55440013713991421</c:v>
                </c:pt>
                <c:pt idx="11">
                  <c:v>0.48336182753226309</c:v>
                </c:pt>
                <c:pt idx="12">
                  <c:v>0.57573248497215135</c:v>
                </c:pt>
                <c:pt idx="13">
                  <c:v>0.58420485216676199</c:v>
                </c:pt>
                <c:pt idx="14">
                  <c:v>0.3988405005174494</c:v>
                </c:pt>
                <c:pt idx="15">
                  <c:v>0.51957668279106495</c:v>
                </c:pt>
                <c:pt idx="16">
                  <c:v>0.54712485430074953</c:v>
                </c:pt>
                <c:pt idx="17">
                  <c:v>0.52415491238151624</c:v>
                </c:pt>
                <c:pt idx="18">
                  <c:v>0.53102217143092523</c:v>
                </c:pt>
                <c:pt idx="19">
                  <c:v>0.42782962698080979</c:v>
                </c:pt>
                <c:pt idx="20">
                  <c:v>0.57024198204858501</c:v>
                </c:pt>
                <c:pt idx="21">
                  <c:v>0.50593742271222386</c:v>
                </c:pt>
                <c:pt idx="22">
                  <c:v>0.4764100838073731</c:v>
                </c:pt>
                <c:pt idx="23">
                  <c:v>0.66761514141704836</c:v>
                </c:pt>
                <c:pt idx="24">
                  <c:v>0.58945309296224691</c:v>
                </c:pt>
                <c:pt idx="25">
                  <c:v>0.43781428177292186</c:v>
                </c:pt>
                <c:pt idx="26">
                  <c:v>0.39772091424664807</c:v>
                </c:pt>
                <c:pt idx="27">
                  <c:v>0.53388059253913422</c:v>
                </c:pt>
                <c:pt idx="28">
                  <c:v>0.51723545183007569</c:v>
                </c:pt>
              </c:numCache>
            </c:numRef>
          </c:val>
          <c:extLst>
            <c:ext xmlns:c16="http://schemas.microsoft.com/office/drawing/2014/chart" uri="{C3380CC4-5D6E-409C-BE32-E72D297353CC}">
              <c16:uniqueId val="{00000000-5728-4BDC-AB37-186C526B71A8}"/>
            </c:ext>
          </c:extLst>
        </c:ser>
        <c:dLbls>
          <c:dLblPos val="outEnd"/>
          <c:showLegendKey val="0"/>
          <c:showVal val="1"/>
          <c:showCatName val="0"/>
          <c:showSerName val="0"/>
          <c:showPercent val="0"/>
          <c:showBubbleSize val="0"/>
        </c:dLbls>
        <c:gapWidth val="219"/>
        <c:overlap val="-27"/>
        <c:axId val="1295204767"/>
        <c:axId val="1295195167"/>
      </c:barChart>
      <c:catAx>
        <c:axId val="12952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95167"/>
        <c:crosses val="autoZero"/>
        <c:auto val="1"/>
        <c:lblAlgn val="ctr"/>
        <c:lblOffset val="100"/>
        <c:noMultiLvlLbl val="0"/>
      </c:catAx>
      <c:valAx>
        <c:axId val="129519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0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783404603277479"/>
          <c:y val="0.13699838314568447"/>
          <c:w val="0.70132468770011147"/>
          <c:h val="0.48839298075311455"/>
        </c:manualLayout>
      </c:layout>
      <c:pieChart>
        <c:varyColors val="1"/>
        <c:ser>
          <c:idx val="0"/>
          <c:order val="0"/>
          <c:tx>
            <c:strRef>
              <c:f>EDA!$D$20</c:f>
              <c:strCache>
                <c:ptCount val="1"/>
                <c:pt idx="0">
                  <c:v>Rural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7B-4D85-BF4D-B19E50CBB7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7B-4D85-BF4D-B19E50CBB7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7B-4D85-BF4D-B19E50CBB7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7B-4D85-BF4D-B19E50CBB7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7B-4D85-BF4D-B19E50CBB7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7B-4D85-BF4D-B19E50CBB70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EDA!$D$21:$D$26</c:f>
              <c:numCache>
                <c:formatCode>0%</c:formatCode>
                <c:ptCount val="6"/>
                <c:pt idx="0">
                  <c:v>0.41328550551348475</c:v>
                </c:pt>
                <c:pt idx="1">
                  <c:v>5.3115451042912182E-2</c:v>
                </c:pt>
                <c:pt idx="2">
                  <c:v>0.15142819184269965</c:v>
                </c:pt>
                <c:pt idx="3">
                  <c:v>0</c:v>
                </c:pt>
                <c:pt idx="4">
                  <c:v>4.8492095124219474E-2</c:v>
                </c:pt>
                <c:pt idx="5">
                  <c:v>0.33367875647668394</c:v>
                </c:pt>
              </c:numCache>
            </c:numRef>
          </c:val>
          <c:extLst>
            <c:ext xmlns:c16="http://schemas.microsoft.com/office/drawing/2014/chart" uri="{C3380CC4-5D6E-409C-BE32-E72D297353CC}">
              <c16:uniqueId val="{00000000-A184-47BF-8C8C-8B168D665445}"/>
            </c:ext>
          </c:extLst>
        </c:ser>
        <c:ser>
          <c:idx val="1"/>
          <c:order val="1"/>
          <c:tx>
            <c:strRef>
              <c:f>EDA!$E$20</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A7B-4D85-BF4D-B19E50CBB7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A7B-4D85-BF4D-B19E50CBB7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AA7B-4D85-BF4D-B19E50CBB7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AA7B-4D85-BF4D-B19E50CBB7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AA7B-4D85-BF4D-B19E50CBB7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AA7B-4D85-BF4D-B19E50CBB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EDA!$E$21:$E$26</c:f>
              <c:numCache>
                <c:formatCode>General</c:formatCode>
                <c:ptCount val="6"/>
              </c:numCache>
            </c:numRef>
          </c:val>
          <c:extLst>
            <c:ext xmlns:c16="http://schemas.microsoft.com/office/drawing/2014/chart" uri="{C3380CC4-5D6E-409C-BE32-E72D297353CC}">
              <c16:uniqueId val="{00000001-A184-47BF-8C8C-8B168D665445}"/>
            </c:ext>
          </c:extLst>
        </c:ser>
        <c:ser>
          <c:idx val="2"/>
          <c:order val="2"/>
          <c:tx>
            <c:strRef>
              <c:f>EDA!$F$20</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AA7B-4D85-BF4D-B19E50CBB7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AA7B-4D85-BF4D-B19E50CBB7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AA7B-4D85-BF4D-B19E50CBB7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AA7B-4D85-BF4D-B19E50CBB7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AA7B-4D85-BF4D-B19E50CBB7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AA7B-4D85-BF4D-B19E50CBB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EDA!$F$21:$F$26</c:f>
              <c:numCache>
                <c:formatCode>General</c:formatCode>
                <c:ptCount val="6"/>
              </c:numCache>
            </c:numRef>
          </c:val>
          <c:extLst>
            <c:ext xmlns:c16="http://schemas.microsoft.com/office/drawing/2014/chart" uri="{C3380CC4-5D6E-409C-BE32-E72D297353CC}">
              <c16:uniqueId val="{00000002-A184-47BF-8C8C-8B168D6654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3787603048905948E-2"/>
          <c:y val="0.66251543213220954"/>
          <c:w val="0.90959425506697"/>
          <c:h val="0.312253307817838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EDA!$H$20</c:f>
              <c:strCache>
                <c:ptCount val="1"/>
                <c:pt idx="0">
                  <c:v>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D9-4E66-8096-AE950DF3A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D9-4E66-8096-AE950DF3A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D9-4E66-8096-AE950DF3A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D9-4E66-8096-AE950DF3A0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D9-4E66-8096-AE950DF3A0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ED9-4E66-8096-AE950DF3A07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EDA!$G$21:$G$26</c:f>
              <c:strCache>
                <c:ptCount val="6"/>
                <c:pt idx="0">
                  <c:v>Food and beverages</c:v>
                </c:pt>
                <c:pt idx="1">
                  <c:v>Pan, tobacco and intoxicants</c:v>
                </c:pt>
                <c:pt idx="2">
                  <c:v>Clothing and footwear</c:v>
                </c:pt>
                <c:pt idx="3">
                  <c:v>Housing</c:v>
                </c:pt>
                <c:pt idx="4">
                  <c:v>Fuel and light</c:v>
                </c:pt>
                <c:pt idx="5">
                  <c:v>Miscellaneous</c:v>
                </c:pt>
              </c:strCache>
            </c:strRef>
          </c:cat>
          <c:val>
            <c:numRef>
              <c:f>EDA!$H$21:$H$26</c:f>
              <c:numCache>
                <c:formatCode>0%</c:formatCode>
                <c:ptCount val="6"/>
                <c:pt idx="0">
                  <c:v>0.40735600277585016</c:v>
                </c:pt>
                <c:pt idx="1">
                  <c:v>5.2484128820006686E-2</c:v>
                </c:pt>
                <c:pt idx="2">
                  <c:v>0.13588814352173131</c:v>
                </c:pt>
                <c:pt idx="3">
                  <c:v>4.5133266507312308E-2</c:v>
                </c:pt>
                <c:pt idx="4">
                  <c:v>4.7138047138047139E-2</c:v>
                </c:pt>
                <c:pt idx="5">
                  <c:v>0.31200041123705236</c:v>
                </c:pt>
              </c:numCache>
            </c:numRef>
          </c:val>
          <c:extLst>
            <c:ext xmlns:c16="http://schemas.microsoft.com/office/drawing/2014/chart" uri="{C3380CC4-5D6E-409C-BE32-E72D297353CC}">
              <c16:uniqueId val="{00000000-7F3A-43EC-B4D3-1044C21750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924620777676325E-2"/>
          <c:y val="0.64099189691155078"/>
          <c:w val="0.79411272163825375"/>
          <c:h val="0.3452448792153172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EDA!$L$20</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9-4D3B-B337-32046AFECE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9-4D3B-B337-32046AFECE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89-4D3B-B337-32046AFECE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89-4D3B-B337-32046AFECE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89-4D3B-B337-32046AFECE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89-4D3B-B337-32046AFECE71}"/>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EDA!$K$21:$K$26</c:f>
              <c:strCache>
                <c:ptCount val="6"/>
                <c:pt idx="0">
                  <c:v>Food and beverages</c:v>
                </c:pt>
                <c:pt idx="1">
                  <c:v>Pan, tobacco and intoxicants</c:v>
                </c:pt>
                <c:pt idx="2">
                  <c:v>Clothing and footwear</c:v>
                </c:pt>
                <c:pt idx="3">
                  <c:v>Housing</c:v>
                </c:pt>
                <c:pt idx="4">
                  <c:v>Fuel and light</c:v>
                </c:pt>
                <c:pt idx="5">
                  <c:v>Miscellaneous</c:v>
                </c:pt>
              </c:strCache>
            </c:strRef>
          </c:cat>
          <c:val>
            <c:numRef>
              <c:f>EDA!$L$21:$L$26</c:f>
              <c:numCache>
                <c:formatCode>0%</c:formatCode>
                <c:ptCount val="6"/>
                <c:pt idx="0">
                  <c:v>0.40018396913406751</c:v>
                </c:pt>
                <c:pt idx="1">
                  <c:v>5.1358049927178878E-2</c:v>
                </c:pt>
                <c:pt idx="2">
                  <c:v>0.14134961800853413</c:v>
                </c:pt>
                <c:pt idx="3">
                  <c:v>4.4868027697575183E-2</c:v>
                </c:pt>
                <c:pt idx="4">
                  <c:v>4.6707719038250252E-2</c:v>
                </c:pt>
                <c:pt idx="5">
                  <c:v>0.31553261619439404</c:v>
                </c:pt>
              </c:numCache>
            </c:numRef>
          </c:val>
          <c:extLst>
            <c:ext xmlns:c16="http://schemas.microsoft.com/office/drawing/2014/chart" uri="{C3380CC4-5D6E-409C-BE32-E72D297353CC}">
              <c16:uniqueId val="{00000000-27FA-4A9B-9793-7C8575C76A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2921753526847219E-2"/>
          <c:y val="0.13869797194922262"/>
          <c:w val="0.87915947214528267"/>
          <c:h val="0.83035210467233067"/>
        </c:manualLayout>
      </c:layout>
      <c:barChart>
        <c:barDir val="col"/>
        <c:grouping val="clustered"/>
        <c:varyColors val="0"/>
        <c:ser>
          <c:idx val="0"/>
          <c:order val="0"/>
          <c:tx>
            <c:strRef>
              <c:f>EDA!$AC$25</c:f>
              <c:strCache>
                <c:ptCount val="1"/>
                <c:pt idx="0">
                  <c:v>Monthly Inflation Rate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5"/>
              <c:layout>
                <c:manualLayout>
                  <c:x val="0"/>
                  <c:y val="9.68761326984699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9F-4341-8FB3-FCD589AE55E7}"/>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EDA!$AA$26:$AB$37</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EDA!$AC$26:$AC$37</c:f>
              <c:numCache>
                <c:formatCode>0.00%</c:formatCode>
                <c:ptCount val="12"/>
                <c:pt idx="0">
                  <c:v>1.0272901871454425E-2</c:v>
                </c:pt>
                <c:pt idx="1">
                  <c:v>1.9452672531943328E-3</c:v>
                </c:pt>
                <c:pt idx="2">
                  <c:v>1.2796187618585007E-3</c:v>
                </c:pt>
                <c:pt idx="3">
                  <c:v>5.1560021152829514E-3</c:v>
                </c:pt>
                <c:pt idx="4">
                  <c:v>7.1901442413082701E-3</c:v>
                </c:pt>
                <c:pt idx="5">
                  <c:v>-2.176468027685168E-4</c:v>
                </c:pt>
                <c:pt idx="6">
                  <c:v>-5.8342041100662182E-3</c:v>
                </c:pt>
                <c:pt idx="7">
                  <c:v>4.0728737847069707E-3</c:v>
                </c:pt>
                <c:pt idx="8">
                  <c:v>-5.9318707201117182E-3</c:v>
                </c:pt>
                <c:pt idx="9">
                  <c:v>4.3876968978992914E-5</c:v>
                </c:pt>
                <c:pt idx="10">
                  <c:v>4.5630045630047902E-3</c:v>
                </c:pt>
                <c:pt idx="11">
                  <c:v>7.555904961565281E-3</c:v>
                </c:pt>
              </c:numCache>
            </c:numRef>
          </c:val>
          <c:extLst>
            <c:ext xmlns:c16="http://schemas.microsoft.com/office/drawing/2014/chart" uri="{C3380CC4-5D6E-409C-BE32-E72D297353CC}">
              <c16:uniqueId val="{00000001-7A9F-4341-8FB3-FCD589AE55E7}"/>
            </c:ext>
          </c:extLst>
        </c:ser>
        <c:dLbls>
          <c:dLblPos val="outEnd"/>
          <c:showLegendKey val="0"/>
          <c:showVal val="1"/>
          <c:showCatName val="0"/>
          <c:showSerName val="0"/>
          <c:showPercent val="0"/>
          <c:showBubbleSize val="0"/>
        </c:dLbls>
        <c:gapWidth val="100"/>
        <c:overlap val="-24"/>
        <c:axId val="804813024"/>
        <c:axId val="804809664"/>
      </c:barChart>
      <c:catAx>
        <c:axId val="804813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809664"/>
        <c:crosses val="autoZero"/>
        <c:auto val="1"/>
        <c:lblAlgn val="ctr"/>
        <c:lblOffset val="100"/>
        <c:noMultiLvlLbl val="0"/>
      </c:catAx>
      <c:valAx>
        <c:axId val="80480966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81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mn-lt"/>
                <a:ea typeface="+mn-ea"/>
                <a:cs typeface="+mn-cs"/>
              </a:defRPr>
            </a:pPr>
            <a:r>
              <a:rPr lang="en-IN" sz="1800"/>
              <a:t>Contribution</a:t>
            </a:r>
            <a:r>
              <a:rPr lang="en-IN" sz="1800" baseline="0"/>
              <a:t> of individual food&amp;beverages category towards inflation</a:t>
            </a:r>
            <a:endParaRPr lang="en-IN" sz="1800"/>
          </a:p>
        </c:rich>
      </c:tx>
      <c:layout>
        <c:manualLayout>
          <c:xMode val="edge"/>
          <c:yMode val="edge"/>
          <c:x val="0.16587864040288181"/>
          <c:y val="7.0336932738175812E-3"/>
        </c:manualLayout>
      </c:layout>
      <c:overlay val="0"/>
      <c:spPr>
        <a:noFill/>
        <a:ln>
          <a:noFill/>
        </a:ln>
        <a:effectLst/>
      </c:spPr>
      <c:txPr>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0791356322458276"/>
          <c:y val="8.8233411739343307E-2"/>
          <c:w val="0.87957754200214044"/>
          <c:h val="0.80433937157129332"/>
        </c:manualLayout>
      </c:layout>
      <c:barChart>
        <c:barDir val="col"/>
        <c:grouping val="percentStacked"/>
        <c:varyColors val="0"/>
        <c:ser>
          <c:idx val="0"/>
          <c:order val="0"/>
          <c:tx>
            <c:strRef>
              <c:f>EDA!$AD$8</c:f>
              <c:strCache>
                <c:ptCount val="1"/>
                <c:pt idx="0">
                  <c:v>Cereals and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EDA!$AD$9:$AD$20</c:f>
              <c:numCache>
                <c:formatCode>General</c:formatCode>
                <c:ptCount val="12"/>
                <c:pt idx="0">
                  <c:v>155</c:v>
                </c:pt>
                <c:pt idx="1">
                  <c:v>156.5</c:v>
                </c:pt>
                <c:pt idx="2">
                  <c:v>160.30000000000001</c:v>
                </c:pt>
                <c:pt idx="3">
                  <c:v>163.5</c:v>
                </c:pt>
                <c:pt idx="4">
                  <c:v>165.2</c:v>
                </c:pt>
                <c:pt idx="5">
                  <c:v>167.4</c:v>
                </c:pt>
                <c:pt idx="6">
                  <c:v>169.2</c:v>
                </c:pt>
                <c:pt idx="7">
                  <c:v>173.8</c:v>
                </c:pt>
                <c:pt idx="8">
                  <c:v>174.4</c:v>
                </c:pt>
                <c:pt idx="9">
                  <c:v>174.4</c:v>
                </c:pt>
                <c:pt idx="10">
                  <c:v>173.8</c:v>
                </c:pt>
                <c:pt idx="11">
                  <c:v>173.7</c:v>
                </c:pt>
              </c:numCache>
            </c:numRef>
          </c:val>
          <c:extLst>
            <c:ext xmlns:c16="http://schemas.microsoft.com/office/drawing/2014/chart" uri="{C3380CC4-5D6E-409C-BE32-E72D297353CC}">
              <c16:uniqueId val="{00000000-B44A-4ABE-8F84-FA1C6EE913B3}"/>
            </c:ext>
          </c:extLst>
        </c:ser>
        <c:ser>
          <c:idx val="1"/>
          <c:order val="1"/>
          <c:tx>
            <c:strRef>
              <c:f>EDA!$AE$8</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EDA!$AE$9:$AE$20</c:f>
              <c:numCache>
                <c:formatCode>General</c:formatCode>
                <c:ptCount val="12"/>
                <c:pt idx="0">
                  <c:v>219.4</c:v>
                </c:pt>
                <c:pt idx="1">
                  <c:v>213</c:v>
                </c:pt>
                <c:pt idx="2">
                  <c:v>206.5</c:v>
                </c:pt>
                <c:pt idx="3">
                  <c:v>209.2</c:v>
                </c:pt>
                <c:pt idx="4">
                  <c:v>210.9</c:v>
                </c:pt>
                <c:pt idx="5">
                  <c:v>209.4</c:v>
                </c:pt>
                <c:pt idx="6">
                  <c:v>209</c:v>
                </c:pt>
                <c:pt idx="7">
                  <c:v>210.7</c:v>
                </c:pt>
                <c:pt idx="8">
                  <c:v>207.7</c:v>
                </c:pt>
                <c:pt idx="9">
                  <c:v>207.7</c:v>
                </c:pt>
                <c:pt idx="10">
                  <c:v>209.3</c:v>
                </c:pt>
                <c:pt idx="11">
                  <c:v>214.3</c:v>
                </c:pt>
              </c:numCache>
            </c:numRef>
          </c:val>
          <c:extLst>
            <c:ext xmlns:c16="http://schemas.microsoft.com/office/drawing/2014/chart" uri="{C3380CC4-5D6E-409C-BE32-E72D297353CC}">
              <c16:uniqueId val="{00000001-B44A-4ABE-8F84-FA1C6EE913B3}"/>
            </c:ext>
          </c:extLst>
        </c:ser>
        <c:ser>
          <c:idx val="2"/>
          <c:order val="2"/>
          <c:tx>
            <c:strRef>
              <c:f>EDA!$AF$8</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EDA!$AF$9:$AF$20</c:f>
              <c:numCache>
                <c:formatCode>General</c:formatCode>
                <c:ptCount val="12"/>
                <c:pt idx="0">
                  <c:v>170.8</c:v>
                </c:pt>
                <c:pt idx="1">
                  <c:v>175.2</c:v>
                </c:pt>
                <c:pt idx="2">
                  <c:v>169.2</c:v>
                </c:pt>
                <c:pt idx="3">
                  <c:v>169.7</c:v>
                </c:pt>
                <c:pt idx="4">
                  <c:v>170.9</c:v>
                </c:pt>
                <c:pt idx="5">
                  <c:v>181.4</c:v>
                </c:pt>
                <c:pt idx="6">
                  <c:v>190.2</c:v>
                </c:pt>
                <c:pt idx="7">
                  <c:v>194.5</c:v>
                </c:pt>
                <c:pt idx="8">
                  <c:v>175.2</c:v>
                </c:pt>
                <c:pt idx="9">
                  <c:v>175.2</c:v>
                </c:pt>
                <c:pt idx="10">
                  <c:v>169.6</c:v>
                </c:pt>
                <c:pt idx="11">
                  <c:v>173.2</c:v>
                </c:pt>
              </c:numCache>
            </c:numRef>
          </c:val>
          <c:extLst>
            <c:ext xmlns:c16="http://schemas.microsoft.com/office/drawing/2014/chart" uri="{C3380CC4-5D6E-409C-BE32-E72D297353CC}">
              <c16:uniqueId val="{00000002-B44A-4ABE-8F84-FA1C6EE913B3}"/>
            </c:ext>
          </c:extLst>
        </c:ser>
        <c:ser>
          <c:idx val="3"/>
          <c:order val="3"/>
          <c:tx>
            <c:strRef>
              <c:f>EDA!$AG$8</c:f>
              <c:strCache>
                <c:ptCount val="1"/>
                <c:pt idx="0">
                  <c:v>Milk and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EDA!$AG$9:$AG$20</c:f>
              <c:numCache>
                <c:formatCode>General</c:formatCode>
                <c:ptCount val="12"/>
                <c:pt idx="0">
                  <c:v>165.8</c:v>
                </c:pt>
                <c:pt idx="1">
                  <c:v>166.6</c:v>
                </c:pt>
                <c:pt idx="2">
                  <c:v>168.1</c:v>
                </c:pt>
                <c:pt idx="3">
                  <c:v>169.7</c:v>
                </c:pt>
                <c:pt idx="4">
                  <c:v>170.9</c:v>
                </c:pt>
                <c:pt idx="5">
                  <c:v>172.3</c:v>
                </c:pt>
                <c:pt idx="6">
                  <c:v>173.6</c:v>
                </c:pt>
                <c:pt idx="7">
                  <c:v>174.6</c:v>
                </c:pt>
                <c:pt idx="8">
                  <c:v>177.3</c:v>
                </c:pt>
                <c:pt idx="9">
                  <c:v>177.3</c:v>
                </c:pt>
                <c:pt idx="10">
                  <c:v>178.4</c:v>
                </c:pt>
                <c:pt idx="11">
                  <c:v>179.5</c:v>
                </c:pt>
              </c:numCache>
            </c:numRef>
          </c:val>
          <c:extLst>
            <c:ext xmlns:c16="http://schemas.microsoft.com/office/drawing/2014/chart" uri="{C3380CC4-5D6E-409C-BE32-E72D297353CC}">
              <c16:uniqueId val="{00000003-B44A-4ABE-8F84-FA1C6EE913B3}"/>
            </c:ext>
          </c:extLst>
        </c:ser>
        <c:ser>
          <c:idx val="4"/>
          <c:order val="4"/>
          <c:tx>
            <c:strRef>
              <c:f>EDA!$AH$8</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EDA!$AH$9:$AH$20</c:f>
              <c:numCache>
                <c:formatCode>General</c:formatCode>
                <c:ptCount val="12"/>
                <c:pt idx="0">
                  <c:v>200.9</c:v>
                </c:pt>
                <c:pt idx="1">
                  <c:v>195.8</c:v>
                </c:pt>
                <c:pt idx="2">
                  <c:v>192.4</c:v>
                </c:pt>
                <c:pt idx="3">
                  <c:v>188.7</c:v>
                </c:pt>
                <c:pt idx="4">
                  <c:v>186.5</c:v>
                </c:pt>
                <c:pt idx="5">
                  <c:v>188.9</c:v>
                </c:pt>
                <c:pt idx="6">
                  <c:v>188.5</c:v>
                </c:pt>
                <c:pt idx="7">
                  <c:v>187.2</c:v>
                </c:pt>
                <c:pt idx="8">
                  <c:v>179.3</c:v>
                </c:pt>
                <c:pt idx="9">
                  <c:v>179.2</c:v>
                </c:pt>
                <c:pt idx="10">
                  <c:v>174.9</c:v>
                </c:pt>
                <c:pt idx="11">
                  <c:v>170</c:v>
                </c:pt>
              </c:numCache>
            </c:numRef>
          </c:val>
          <c:extLst>
            <c:ext xmlns:c16="http://schemas.microsoft.com/office/drawing/2014/chart" uri="{C3380CC4-5D6E-409C-BE32-E72D297353CC}">
              <c16:uniqueId val="{00000004-B44A-4ABE-8F84-FA1C6EE913B3}"/>
            </c:ext>
          </c:extLst>
        </c:ser>
        <c:ser>
          <c:idx val="5"/>
          <c:order val="5"/>
          <c:tx>
            <c:strRef>
              <c:f>EDA!$AI$8</c:f>
              <c:strCache>
                <c:ptCount val="1"/>
                <c:pt idx="0">
                  <c:v>Fruits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EDA!$AI$9:$AI$20</c:f>
              <c:numCache>
                <c:formatCode>General</c:formatCode>
                <c:ptCount val="12"/>
                <c:pt idx="0">
                  <c:v>169.7</c:v>
                </c:pt>
                <c:pt idx="1">
                  <c:v>174.2</c:v>
                </c:pt>
                <c:pt idx="2">
                  <c:v>172.9</c:v>
                </c:pt>
                <c:pt idx="3">
                  <c:v>165.7</c:v>
                </c:pt>
                <c:pt idx="4">
                  <c:v>163.80000000000001</c:v>
                </c:pt>
                <c:pt idx="5">
                  <c:v>160.69999999999999</c:v>
                </c:pt>
                <c:pt idx="6">
                  <c:v>158</c:v>
                </c:pt>
                <c:pt idx="7">
                  <c:v>158.30000000000001</c:v>
                </c:pt>
                <c:pt idx="8">
                  <c:v>169.5</c:v>
                </c:pt>
                <c:pt idx="9">
                  <c:v>169.5</c:v>
                </c:pt>
                <c:pt idx="10">
                  <c:v>176.3</c:v>
                </c:pt>
                <c:pt idx="11">
                  <c:v>172.2</c:v>
                </c:pt>
              </c:numCache>
            </c:numRef>
          </c:val>
          <c:extLst>
            <c:ext xmlns:c16="http://schemas.microsoft.com/office/drawing/2014/chart" uri="{C3380CC4-5D6E-409C-BE32-E72D297353CC}">
              <c16:uniqueId val="{00000005-B44A-4ABE-8F84-FA1C6EE913B3}"/>
            </c:ext>
          </c:extLst>
        </c:ser>
        <c:ser>
          <c:idx val="6"/>
          <c:order val="6"/>
          <c:tx>
            <c:strRef>
              <c:f>EDA!$AJ$8</c:f>
              <c:strCache>
                <c:ptCount val="1"/>
                <c:pt idx="0">
                  <c:v>Vegetables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EDA!$AJ$9:$AJ$20</c:f>
              <c:numCache>
                <c:formatCode>General</c:formatCode>
                <c:ptCount val="12"/>
                <c:pt idx="0">
                  <c:v>182.3</c:v>
                </c:pt>
                <c:pt idx="1">
                  <c:v>182.1</c:v>
                </c:pt>
                <c:pt idx="2">
                  <c:v>186.7</c:v>
                </c:pt>
                <c:pt idx="3">
                  <c:v>191.8</c:v>
                </c:pt>
                <c:pt idx="4">
                  <c:v>199.7</c:v>
                </c:pt>
                <c:pt idx="5">
                  <c:v>183.1</c:v>
                </c:pt>
                <c:pt idx="6">
                  <c:v>159.9</c:v>
                </c:pt>
                <c:pt idx="7">
                  <c:v>153.9</c:v>
                </c:pt>
                <c:pt idx="8">
                  <c:v>152.69999999999999</c:v>
                </c:pt>
                <c:pt idx="9">
                  <c:v>152.80000000000001</c:v>
                </c:pt>
                <c:pt idx="10">
                  <c:v>155.4</c:v>
                </c:pt>
                <c:pt idx="11">
                  <c:v>161</c:v>
                </c:pt>
              </c:numCache>
            </c:numRef>
          </c:val>
          <c:extLst>
            <c:ext xmlns:c16="http://schemas.microsoft.com/office/drawing/2014/chart" uri="{C3380CC4-5D6E-409C-BE32-E72D297353CC}">
              <c16:uniqueId val="{00000006-B44A-4ABE-8F84-FA1C6EE913B3}"/>
            </c:ext>
          </c:extLst>
        </c:ser>
        <c:ser>
          <c:idx val="7"/>
          <c:order val="7"/>
          <c:tx>
            <c:strRef>
              <c:f>EDA!$AK$8</c:f>
              <c:strCache>
                <c:ptCount val="1"/>
                <c:pt idx="0">
                  <c:v>Pulses and 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EDA!$AK$9:$AK$20</c:f>
              <c:numCache>
                <c:formatCode>General</c:formatCode>
                <c:ptCount val="12"/>
                <c:pt idx="0">
                  <c:v>164.3</c:v>
                </c:pt>
                <c:pt idx="1">
                  <c:v>164.3</c:v>
                </c:pt>
                <c:pt idx="2">
                  <c:v>167.2</c:v>
                </c:pt>
                <c:pt idx="3">
                  <c:v>169.1</c:v>
                </c:pt>
                <c:pt idx="4">
                  <c:v>169.8</c:v>
                </c:pt>
                <c:pt idx="5">
                  <c:v>170.5</c:v>
                </c:pt>
                <c:pt idx="6">
                  <c:v>170.8</c:v>
                </c:pt>
                <c:pt idx="7">
                  <c:v>170.9</c:v>
                </c:pt>
                <c:pt idx="8">
                  <c:v>171</c:v>
                </c:pt>
                <c:pt idx="9">
                  <c:v>171.1</c:v>
                </c:pt>
                <c:pt idx="10">
                  <c:v>173.4</c:v>
                </c:pt>
                <c:pt idx="11">
                  <c:v>175.6</c:v>
                </c:pt>
              </c:numCache>
            </c:numRef>
          </c:val>
          <c:extLst>
            <c:ext xmlns:c16="http://schemas.microsoft.com/office/drawing/2014/chart" uri="{C3380CC4-5D6E-409C-BE32-E72D297353CC}">
              <c16:uniqueId val="{00000007-B44A-4ABE-8F84-FA1C6EE913B3}"/>
            </c:ext>
          </c:extLst>
        </c:ser>
        <c:ser>
          <c:idx val="8"/>
          <c:order val="8"/>
          <c:tx>
            <c:strRef>
              <c:f>EDA!$AL$8</c:f>
              <c:strCache>
                <c:ptCount val="1"/>
                <c:pt idx="0">
                  <c:v>Sugar and Confectionery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EDA!$AL$9:$AL$20</c:f>
              <c:numCache>
                <c:formatCode>General</c:formatCode>
                <c:ptCount val="12"/>
                <c:pt idx="0">
                  <c:v>119.9</c:v>
                </c:pt>
                <c:pt idx="1">
                  <c:v>120</c:v>
                </c:pt>
                <c:pt idx="2">
                  <c:v>120.9</c:v>
                </c:pt>
                <c:pt idx="3">
                  <c:v>121.6</c:v>
                </c:pt>
                <c:pt idx="4">
                  <c:v>121.9</c:v>
                </c:pt>
                <c:pt idx="5">
                  <c:v>122.1</c:v>
                </c:pt>
                <c:pt idx="6">
                  <c:v>121.8</c:v>
                </c:pt>
                <c:pt idx="7">
                  <c:v>121.1</c:v>
                </c:pt>
                <c:pt idx="8">
                  <c:v>120</c:v>
                </c:pt>
                <c:pt idx="9">
                  <c:v>120</c:v>
                </c:pt>
                <c:pt idx="10">
                  <c:v>121.3</c:v>
                </c:pt>
                <c:pt idx="11">
                  <c:v>122.7</c:v>
                </c:pt>
              </c:numCache>
            </c:numRef>
          </c:val>
          <c:extLst>
            <c:ext xmlns:c16="http://schemas.microsoft.com/office/drawing/2014/chart" uri="{C3380CC4-5D6E-409C-BE32-E72D297353CC}">
              <c16:uniqueId val="{00000008-B44A-4ABE-8F84-FA1C6EE913B3}"/>
            </c:ext>
          </c:extLst>
        </c:ser>
        <c:ser>
          <c:idx val="9"/>
          <c:order val="9"/>
          <c:tx>
            <c:strRef>
              <c:f>EDA!$AM$8</c:f>
              <c:strCache>
                <c:ptCount val="1"/>
                <c:pt idx="0">
                  <c:v>Spices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EDA!$AM$9:$AM$20</c:f>
              <c:numCache>
                <c:formatCode>General</c:formatCode>
                <c:ptCount val="12"/>
                <c:pt idx="0">
                  <c:v>187.1</c:v>
                </c:pt>
                <c:pt idx="1">
                  <c:v>190</c:v>
                </c:pt>
                <c:pt idx="2">
                  <c:v>193.6</c:v>
                </c:pt>
                <c:pt idx="3">
                  <c:v>197.3</c:v>
                </c:pt>
                <c:pt idx="4">
                  <c:v>199.9</c:v>
                </c:pt>
                <c:pt idx="5">
                  <c:v>202.8</c:v>
                </c:pt>
                <c:pt idx="6">
                  <c:v>205.2</c:v>
                </c:pt>
                <c:pt idx="7">
                  <c:v>208.4</c:v>
                </c:pt>
                <c:pt idx="8">
                  <c:v>209.7</c:v>
                </c:pt>
                <c:pt idx="9">
                  <c:v>209.7</c:v>
                </c:pt>
                <c:pt idx="10">
                  <c:v>212.9</c:v>
                </c:pt>
                <c:pt idx="11">
                  <c:v>218</c:v>
                </c:pt>
              </c:numCache>
            </c:numRef>
          </c:val>
          <c:extLst>
            <c:ext xmlns:c16="http://schemas.microsoft.com/office/drawing/2014/chart" uri="{C3380CC4-5D6E-409C-BE32-E72D297353CC}">
              <c16:uniqueId val="{00000009-B44A-4ABE-8F84-FA1C6EE913B3}"/>
            </c:ext>
          </c:extLst>
        </c:ser>
        <c:ser>
          <c:idx val="10"/>
          <c:order val="10"/>
          <c:tx>
            <c:strRef>
              <c:f>EDA!$AN$8</c:f>
              <c:strCache>
                <c:ptCount val="1"/>
                <c:pt idx="0">
                  <c:v>Non-alcoholic beverages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EDA!$AN$9:$AN$20</c:f>
              <c:numCache>
                <c:formatCode>General</c:formatCode>
                <c:ptCount val="12"/>
                <c:pt idx="0">
                  <c:v>167.9</c:v>
                </c:pt>
                <c:pt idx="1">
                  <c:v>168.4</c:v>
                </c:pt>
                <c:pt idx="2">
                  <c:v>168.8</c:v>
                </c:pt>
                <c:pt idx="3">
                  <c:v>169.4</c:v>
                </c:pt>
                <c:pt idx="4">
                  <c:v>169.9</c:v>
                </c:pt>
                <c:pt idx="5">
                  <c:v>170.4</c:v>
                </c:pt>
                <c:pt idx="6">
                  <c:v>171</c:v>
                </c:pt>
                <c:pt idx="7">
                  <c:v>171.4</c:v>
                </c:pt>
                <c:pt idx="8">
                  <c:v>172.3</c:v>
                </c:pt>
                <c:pt idx="9">
                  <c:v>172.3</c:v>
                </c:pt>
                <c:pt idx="10">
                  <c:v>172.9</c:v>
                </c:pt>
                <c:pt idx="11">
                  <c:v>173.4</c:v>
                </c:pt>
              </c:numCache>
            </c:numRef>
          </c:val>
          <c:extLst>
            <c:ext xmlns:c16="http://schemas.microsoft.com/office/drawing/2014/chart" uri="{C3380CC4-5D6E-409C-BE32-E72D297353CC}">
              <c16:uniqueId val="{0000000A-B44A-4ABE-8F84-FA1C6EE913B3}"/>
            </c:ext>
          </c:extLst>
        </c:ser>
        <c:ser>
          <c:idx val="11"/>
          <c:order val="11"/>
          <c:tx>
            <c:strRef>
              <c:f>EDA!$AO$8</c:f>
              <c:strCache>
                <c:ptCount val="1"/>
                <c:pt idx="0">
                  <c:v>Prepared meals, scks, sweets etc.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EDA!$AO$9:$AO$20</c:f>
              <c:numCache>
                <c:formatCode>General</c:formatCode>
                <c:ptCount val="12"/>
                <c:pt idx="0">
                  <c:v>183.9</c:v>
                </c:pt>
                <c:pt idx="1">
                  <c:v>185.2</c:v>
                </c:pt>
                <c:pt idx="2">
                  <c:v>186.3</c:v>
                </c:pt>
                <c:pt idx="3">
                  <c:v>187.4</c:v>
                </c:pt>
                <c:pt idx="4">
                  <c:v>188.3</c:v>
                </c:pt>
                <c:pt idx="5">
                  <c:v>189.5</c:v>
                </c:pt>
                <c:pt idx="6">
                  <c:v>190.3</c:v>
                </c:pt>
                <c:pt idx="7">
                  <c:v>191.2</c:v>
                </c:pt>
                <c:pt idx="8">
                  <c:v>193</c:v>
                </c:pt>
                <c:pt idx="9">
                  <c:v>193</c:v>
                </c:pt>
                <c:pt idx="10">
                  <c:v>193.5</c:v>
                </c:pt>
                <c:pt idx="11">
                  <c:v>194.2</c:v>
                </c:pt>
              </c:numCache>
            </c:numRef>
          </c:val>
          <c:extLst>
            <c:ext xmlns:c16="http://schemas.microsoft.com/office/drawing/2014/chart" uri="{C3380CC4-5D6E-409C-BE32-E72D297353CC}">
              <c16:uniqueId val="{0000000B-B44A-4ABE-8F84-FA1C6EE913B3}"/>
            </c:ext>
          </c:extLst>
        </c:ser>
        <c:ser>
          <c:idx val="12"/>
          <c:order val="12"/>
          <c:tx>
            <c:strRef>
              <c:f>EDA!$AP$8</c:f>
              <c:strCache>
                <c:ptCount val="1"/>
                <c:pt idx="0">
                  <c:v>Food and beverages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EDA!$AP$9:$AP$20</c:f>
              <c:numCache>
                <c:formatCode>General</c:formatCode>
                <c:ptCount val="12"/>
                <c:pt idx="0">
                  <c:v>174.9</c:v>
                </c:pt>
                <c:pt idx="1">
                  <c:v>175</c:v>
                </c:pt>
                <c:pt idx="2">
                  <c:v>176.3</c:v>
                </c:pt>
                <c:pt idx="3">
                  <c:v>177.8</c:v>
                </c:pt>
                <c:pt idx="4">
                  <c:v>179.6</c:v>
                </c:pt>
                <c:pt idx="5">
                  <c:v>178.3</c:v>
                </c:pt>
                <c:pt idx="6">
                  <c:v>175.9</c:v>
                </c:pt>
                <c:pt idx="7">
                  <c:v>176.7</c:v>
                </c:pt>
                <c:pt idx="8">
                  <c:v>177</c:v>
                </c:pt>
                <c:pt idx="9">
                  <c:v>177</c:v>
                </c:pt>
                <c:pt idx="10">
                  <c:v>177.9</c:v>
                </c:pt>
                <c:pt idx="11">
                  <c:v>179.1</c:v>
                </c:pt>
              </c:numCache>
            </c:numRef>
          </c:val>
          <c:extLst>
            <c:ext xmlns:c16="http://schemas.microsoft.com/office/drawing/2014/chart" uri="{C3380CC4-5D6E-409C-BE32-E72D297353CC}">
              <c16:uniqueId val="{0000000C-B44A-4ABE-8F84-FA1C6EE913B3}"/>
            </c:ext>
          </c:extLst>
        </c:ser>
        <c:dLbls>
          <c:dLblPos val="ctr"/>
          <c:showLegendKey val="0"/>
          <c:showVal val="1"/>
          <c:showCatName val="0"/>
          <c:showSerName val="0"/>
          <c:showPercent val="0"/>
          <c:showBubbleSize val="0"/>
        </c:dLbls>
        <c:gapWidth val="79"/>
        <c:overlap val="100"/>
        <c:axId val="455252080"/>
        <c:axId val="455251600"/>
      </c:barChart>
      <c:catAx>
        <c:axId val="455252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2022-2023</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crossAx val="455251600"/>
        <c:crosses val="autoZero"/>
        <c:auto val="1"/>
        <c:lblAlgn val="ctr"/>
        <c:lblOffset val="100"/>
        <c:noMultiLvlLbl val="0"/>
      </c:catAx>
      <c:valAx>
        <c:axId val="455251600"/>
        <c:scaling>
          <c:orientation val="minMax"/>
        </c:scaling>
        <c:delete val="1"/>
        <c:axPos val="l"/>
        <c:numFmt formatCode="0%" sourceLinked="1"/>
        <c:majorTickMark val="none"/>
        <c:minorTickMark val="none"/>
        <c:tickLblPos val="nextTo"/>
        <c:crossAx val="45525208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IN" sz="2800" b="1"/>
              <a:t>CPI</a:t>
            </a:r>
            <a:r>
              <a:rPr lang="en-IN" sz="2800" b="1" baseline="0"/>
              <a:t> INFLATION % 2 YEARS BEFORE AND AFTER COVID 19</a:t>
            </a:r>
            <a:endParaRPr lang="en-IN" sz="2800" b="1"/>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5.8062785930866924E-2"/>
          <c:y val="0.13817947363422683"/>
          <c:w val="0.90947220043178811"/>
          <c:h val="0.74169421752581544"/>
        </c:manualLayout>
      </c:layout>
      <c:barChart>
        <c:barDir val="col"/>
        <c:grouping val="clustered"/>
        <c:varyColors val="0"/>
        <c:ser>
          <c:idx val="0"/>
          <c:order val="0"/>
          <c:tx>
            <c:strRef>
              <c:f>EDA!$AV$12</c:f>
              <c:strCache>
                <c:ptCount val="1"/>
                <c:pt idx="0">
                  <c:v>General index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EDA!$AW$12:$AZ$12</c:f>
              <c:numCache>
                <c:formatCode>0.0%</c:formatCode>
                <c:ptCount val="4"/>
                <c:pt idx="0">
                  <c:v>2.3374726077428697E-2</c:v>
                </c:pt>
                <c:pt idx="1">
                  <c:v>7.7363896848137617E-2</c:v>
                </c:pt>
                <c:pt idx="2">
                  <c:v>5.7922769640479481E-2</c:v>
                </c:pt>
                <c:pt idx="3">
                  <c:v>5.657978385251098E-2</c:v>
                </c:pt>
              </c:numCache>
            </c:numRef>
          </c:val>
          <c:extLst>
            <c:ext xmlns:c16="http://schemas.microsoft.com/office/drawing/2014/chart" uri="{C3380CC4-5D6E-409C-BE32-E72D297353CC}">
              <c16:uniqueId val="{00000000-C829-40E8-B9EE-A9FE2550F1E9}"/>
            </c:ext>
          </c:extLst>
        </c:ser>
        <c:ser>
          <c:idx val="1"/>
          <c:order val="1"/>
          <c:tx>
            <c:strRef>
              <c:f>EDA!$AV$13</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EDA!$AW$13:$AZ$13</c:f>
              <c:numCache>
                <c:formatCode>0.0%</c:formatCode>
                <c:ptCount val="4"/>
                <c:pt idx="0">
                  <c:v>8.7021755438859663E-2</c:v>
                </c:pt>
                <c:pt idx="1">
                  <c:v>3.6526533425224064E-2</c:v>
                </c:pt>
                <c:pt idx="2">
                  <c:v>4.6957671957672115E-2</c:v>
                </c:pt>
                <c:pt idx="3">
                  <c:v>7.0935342121782693E-2</c:v>
                </c:pt>
              </c:numCache>
            </c:numRef>
          </c:val>
          <c:extLst>
            <c:ext xmlns:c16="http://schemas.microsoft.com/office/drawing/2014/chart" uri="{C3380CC4-5D6E-409C-BE32-E72D297353CC}">
              <c16:uniqueId val="{00000001-C829-40E8-B9EE-A9FE2550F1E9}"/>
            </c:ext>
          </c:extLst>
        </c:ser>
        <c:ser>
          <c:idx val="2"/>
          <c:order val="2"/>
          <c:tx>
            <c:strRef>
              <c:f>EDA!$AV$14</c:f>
              <c:strCache>
                <c:ptCount val="1"/>
                <c:pt idx="0">
                  <c:v>FOOD &amp;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EDA!$AW$14:$AZ$14</c:f>
              <c:numCache>
                <c:formatCode>0.0%</c:formatCode>
                <c:ptCount val="4"/>
                <c:pt idx="0">
                  <c:v>-9.607281307938963E-3</c:v>
                </c:pt>
                <c:pt idx="1">
                  <c:v>0.1099007642294971</c:v>
                </c:pt>
                <c:pt idx="2">
                  <c:v>8.6940836940836902E-2</c:v>
                </c:pt>
                <c:pt idx="3">
                  <c:v>5.0276908259089863E-2</c:v>
                </c:pt>
              </c:numCache>
            </c:numRef>
          </c:val>
          <c:extLst>
            <c:ext xmlns:c16="http://schemas.microsoft.com/office/drawing/2014/chart" uri="{C3380CC4-5D6E-409C-BE32-E72D297353CC}">
              <c16:uniqueId val="{00000002-C829-40E8-B9EE-A9FE2550F1E9}"/>
            </c:ext>
          </c:extLst>
        </c:ser>
        <c:ser>
          <c:idx val="3"/>
          <c:order val="3"/>
          <c:tx>
            <c:strRef>
              <c:f>EDA!$AV$15</c:f>
              <c:strCache>
                <c:ptCount val="1"/>
                <c:pt idx="0">
                  <c:v>HOUSING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EDA!$AW$15:$AZ$15</c:f>
              <c:numCache>
                <c:formatCode>0.0%</c:formatCode>
                <c:ptCount val="4"/>
                <c:pt idx="0">
                  <c:v>4.3447293447293402E-2</c:v>
                </c:pt>
                <c:pt idx="1">
                  <c:v>3.4529451591063125E-2</c:v>
                </c:pt>
                <c:pt idx="2">
                  <c:v>2.9239766081871343E-2</c:v>
                </c:pt>
                <c:pt idx="3">
                  <c:v>3.6144578313253121E-2</c:v>
                </c:pt>
              </c:numCache>
            </c:numRef>
          </c:val>
          <c:extLst>
            <c:ext xmlns:c16="http://schemas.microsoft.com/office/drawing/2014/chart" uri="{C3380CC4-5D6E-409C-BE32-E72D297353CC}">
              <c16:uniqueId val="{00000003-C829-40E8-B9EE-A9FE2550F1E9}"/>
            </c:ext>
          </c:extLst>
        </c:ser>
        <c:ser>
          <c:idx val="4"/>
          <c:order val="4"/>
          <c:tx>
            <c:strRef>
              <c:f>EDA!$AV$16</c:f>
              <c:strCache>
                <c:ptCount val="1"/>
                <c:pt idx="0">
                  <c:v>FUEL &amp; LIGHT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EDA!$AW$16:$AZ$16</c:f>
              <c:numCache>
                <c:formatCode>0.0%</c:formatCode>
                <c:ptCount val="4"/>
                <c:pt idx="0">
                  <c:v>4.4655929721815479E-2</c:v>
                </c:pt>
                <c:pt idx="1">
                  <c:v>3.0107526881720349E-2</c:v>
                </c:pt>
                <c:pt idx="2">
                  <c:v>0</c:v>
                </c:pt>
                <c:pt idx="3">
                  <c:v>0.10953346855983764</c:v>
                </c:pt>
              </c:numCache>
            </c:numRef>
          </c:val>
          <c:extLst>
            <c:ext xmlns:c16="http://schemas.microsoft.com/office/drawing/2014/chart" uri="{C3380CC4-5D6E-409C-BE32-E72D297353CC}">
              <c16:uniqueId val="{00000004-C829-40E8-B9EE-A9FE2550F1E9}"/>
            </c:ext>
          </c:extLst>
        </c:ser>
        <c:ser>
          <c:idx val="5"/>
          <c:order val="5"/>
          <c:tx>
            <c:strRef>
              <c:f>EDA!$AV$17</c:f>
              <c:strCache>
                <c:ptCount val="1"/>
                <c:pt idx="0">
                  <c:v>Transport and communication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EDA!$AW$17:$AZ$17</c:f>
              <c:numCache>
                <c:formatCode>0.0%</c:formatCode>
                <c:ptCount val="4"/>
                <c:pt idx="0">
                  <c:v>3.6043587594300062E-2</c:v>
                </c:pt>
                <c:pt idx="1">
                  <c:v>5.2716950527169619E-2</c:v>
                </c:pt>
                <c:pt idx="2">
                  <c:v>7.4866310160427677E-2</c:v>
                </c:pt>
                <c:pt idx="3">
                  <c:v>9.7251585623678527E-2</c:v>
                </c:pt>
              </c:numCache>
            </c:numRef>
          </c:val>
          <c:extLst>
            <c:ext xmlns:c16="http://schemas.microsoft.com/office/drawing/2014/chart" uri="{C3380CC4-5D6E-409C-BE32-E72D297353CC}">
              <c16:uniqueId val="{00000005-C829-40E8-B9EE-A9FE2550F1E9}"/>
            </c:ext>
          </c:extLst>
        </c:ser>
        <c:ser>
          <c:idx val="6"/>
          <c:order val="6"/>
          <c:tx>
            <c:strRef>
              <c:f>EDA!$AV$18</c:f>
              <c:strCache>
                <c:ptCount val="1"/>
                <c:pt idx="0">
                  <c:v>Education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EDA!$AW$18:$AZ$18</c:f>
              <c:numCache>
                <c:formatCode>0.0%</c:formatCode>
                <c:ptCount val="4"/>
                <c:pt idx="0">
                  <c:v>7.9856115107913628E-2</c:v>
                </c:pt>
                <c:pt idx="1">
                  <c:v>3.6617842876165117E-2</c:v>
                </c:pt>
                <c:pt idx="2">
                  <c:v>2.1140294682895654E-2</c:v>
                </c:pt>
                <c:pt idx="3">
                  <c:v>3.266331658291468E-2</c:v>
                </c:pt>
              </c:numCache>
            </c:numRef>
          </c:val>
          <c:extLst>
            <c:ext xmlns:c16="http://schemas.microsoft.com/office/drawing/2014/chart" uri="{C3380CC4-5D6E-409C-BE32-E72D297353CC}">
              <c16:uniqueId val="{00000006-C829-40E8-B9EE-A9FE2550F1E9}"/>
            </c:ext>
          </c:extLst>
        </c:ser>
        <c:dLbls>
          <c:dLblPos val="outEnd"/>
          <c:showLegendKey val="0"/>
          <c:showVal val="1"/>
          <c:showCatName val="0"/>
          <c:showSerName val="0"/>
          <c:showPercent val="0"/>
          <c:showBubbleSize val="0"/>
        </c:dLbls>
        <c:gapWidth val="219"/>
        <c:overlap val="-27"/>
        <c:axId val="807191680"/>
        <c:axId val="807196000"/>
      </c:barChart>
      <c:catAx>
        <c:axId val="807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807196000"/>
        <c:crosses val="autoZero"/>
        <c:auto val="1"/>
        <c:lblAlgn val="ctr"/>
        <c:lblOffset val="100"/>
        <c:noMultiLvlLbl val="0"/>
      </c:catAx>
      <c:valAx>
        <c:axId val="807196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91680"/>
        <c:crosses val="autoZero"/>
        <c:crossBetween val="between"/>
      </c:valAx>
      <c:spPr>
        <a:noFill/>
        <a:ln>
          <a:noFill/>
        </a:ln>
        <a:effectLst/>
      </c:spPr>
    </c:plotArea>
    <c:legend>
      <c:legendPos val="b"/>
      <c:layout>
        <c:manualLayout>
          <c:xMode val="edge"/>
          <c:yMode val="edge"/>
          <c:x val="0.13070456924084872"/>
          <c:y val="0.8694979664049467"/>
          <c:w val="0.79794196215718405"/>
          <c:h val="0.1305020335950533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CORRELATION BETWEEN IMPORTED OIL PRICE AND ALL CATEGORIES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6240254553397567E-2"/>
          <c:y val="8.7338789316313351E-2"/>
          <c:w val="0.92843264386831159"/>
          <c:h val="0.90140278445279653"/>
        </c:manualLayout>
      </c:layout>
      <c:barChart>
        <c:barDir val="col"/>
        <c:grouping val="clustered"/>
        <c:varyColors val="0"/>
        <c:ser>
          <c:idx val="0"/>
          <c:order val="0"/>
          <c:tx>
            <c:strRef>
              <c:f>EDA!$CD$11</c:f>
              <c:strCache>
                <c:ptCount val="1"/>
                <c:pt idx="0">
                  <c:v>CORRELATION</c:v>
                </c:pt>
              </c:strCache>
            </c:strRef>
          </c:tx>
          <c:spPr>
            <a:solidFill>
              <a:schemeClr val="accent6"/>
            </a:solidFill>
            <a:ln>
              <a:noFill/>
            </a:ln>
            <a:effectLst/>
          </c:spPr>
          <c:invertIfNegative val="0"/>
          <c:dLbls>
            <c:dLbl>
              <c:idx val="4"/>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227F-4CD1-80E5-B556BA878B4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EDA!$CC$12:$CC$40</c:f>
              <c:strCache>
                <c:ptCount val="29"/>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scks, sweets etc.</c:v>
                </c:pt>
                <c:pt idx="12">
                  <c:v>Food and beverages</c:v>
                </c:pt>
                <c:pt idx="13">
                  <c:v>FOOD &amp; BEVERAGES</c:v>
                </c:pt>
                <c:pt idx="14">
                  <c:v>PAN, TOBACCO and INTOXICANTS</c:v>
                </c:pt>
                <c:pt idx="15">
                  <c:v>Clothing</c:v>
                </c:pt>
                <c:pt idx="16">
                  <c:v>Footwear</c:v>
                </c:pt>
                <c:pt idx="17">
                  <c:v>Clothing and footwear</c:v>
                </c:pt>
                <c:pt idx="18">
                  <c:v>CLOTHING &amp; FOOTWEAR</c:v>
                </c:pt>
                <c:pt idx="19">
                  <c:v>HOUSING</c:v>
                </c:pt>
                <c:pt idx="20">
                  <c:v>FUEL &amp; LIGHT</c:v>
                </c:pt>
                <c:pt idx="21">
                  <c:v>Household goods and services</c:v>
                </c:pt>
                <c:pt idx="22">
                  <c:v>Health</c:v>
                </c:pt>
                <c:pt idx="23">
                  <c:v>Transport and communication</c:v>
                </c:pt>
                <c:pt idx="24">
                  <c:v>Recreation and amusement</c:v>
                </c:pt>
                <c:pt idx="25">
                  <c:v>Education</c:v>
                </c:pt>
                <c:pt idx="26">
                  <c:v>Persol care and effects</c:v>
                </c:pt>
                <c:pt idx="27">
                  <c:v>Miscellaneous</c:v>
                </c:pt>
                <c:pt idx="28">
                  <c:v>MISCELLANEOUS</c:v>
                </c:pt>
              </c:strCache>
            </c:strRef>
          </c:cat>
          <c:val>
            <c:numRef>
              <c:f>EDA!$CD$12:$CD$40</c:f>
              <c:numCache>
                <c:formatCode>0.00</c:formatCode>
                <c:ptCount val="29"/>
                <c:pt idx="0">
                  <c:v>0.25709118266940312</c:v>
                </c:pt>
                <c:pt idx="1">
                  <c:v>0.76398587514988636</c:v>
                </c:pt>
                <c:pt idx="2">
                  <c:v>-0.18631242773391149</c:v>
                </c:pt>
                <c:pt idx="3">
                  <c:v>0.35310712091833324</c:v>
                </c:pt>
                <c:pt idx="4">
                  <c:v>0.809472546731826</c:v>
                </c:pt>
                <c:pt idx="5">
                  <c:v>0.47238561148587921</c:v>
                </c:pt>
                <c:pt idx="6">
                  <c:v>0.34646306252276993</c:v>
                </c:pt>
                <c:pt idx="7">
                  <c:v>0.17607913708798811</c:v>
                </c:pt>
                <c:pt idx="8">
                  <c:v>0.50195747329651952</c:v>
                </c:pt>
                <c:pt idx="9">
                  <c:v>0.33675993325991072</c:v>
                </c:pt>
                <c:pt idx="10">
                  <c:v>0.55440013713991421</c:v>
                </c:pt>
                <c:pt idx="11">
                  <c:v>0.48336182753226309</c:v>
                </c:pt>
                <c:pt idx="12">
                  <c:v>0.57573248497215135</c:v>
                </c:pt>
                <c:pt idx="13">
                  <c:v>0.58420485216676199</c:v>
                </c:pt>
                <c:pt idx="14">
                  <c:v>0.3988405005174494</c:v>
                </c:pt>
                <c:pt idx="15">
                  <c:v>0.51957668279106495</c:v>
                </c:pt>
                <c:pt idx="16">
                  <c:v>0.54712485430074953</c:v>
                </c:pt>
                <c:pt idx="17">
                  <c:v>0.52415491238151624</c:v>
                </c:pt>
                <c:pt idx="18">
                  <c:v>0.53102217143092523</c:v>
                </c:pt>
                <c:pt idx="19">
                  <c:v>0.42782962698080979</c:v>
                </c:pt>
                <c:pt idx="20">
                  <c:v>0.57024198204858501</c:v>
                </c:pt>
                <c:pt idx="21">
                  <c:v>0.50593742271222386</c:v>
                </c:pt>
                <c:pt idx="22">
                  <c:v>0.47641008380737293</c:v>
                </c:pt>
                <c:pt idx="23">
                  <c:v>0.66761514141704836</c:v>
                </c:pt>
                <c:pt idx="24">
                  <c:v>0.58945309296224691</c:v>
                </c:pt>
                <c:pt idx="25">
                  <c:v>0.43781428177292186</c:v>
                </c:pt>
                <c:pt idx="26">
                  <c:v>0.39772091424664807</c:v>
                </c:pt>
                <c:pt idx="27">
                  <c:v>0.53388059253913422</c:v>
                </c:pt>
                <c:pt idx="28">
                  <c:v>0.51723545183007569</c:v>
                </c:pt>
              </c:numCache>
            </c:numRef>
          </c:val>
          <c:extLst>
            <c:ext xmlns:c16="http://schemas.microsoft.com/office/drawing/2014/chart" uri="{C3380CC4-5D6E-409C-BE32-E72D297353CC}">
              <c16:uniqueId val="{00000000-BEFA-4BE8-B323-5B6C5B068658}"/>
            </c:ext>
          </c:extLst>
        </c:ser>
        <c:dLbls>
          <c:dLblPos val="outEnd"/>
          <c:showLegendKey val="0"/>
          <c:showVal val="1"/>
          <c:showCatName val="0"/>
          <c:showSerName val="0"/>
          <c:showPercent val="0"/>
          <c:showBubbleSize val="0"/>
        </c:dLbls>
        <c:gapWidth val="219"/>
        <c:overlap val="-27"/>
        <c:axId val="1539924815"/>
        <c:axId val="1539922895"/>
      </c:barChart>
      <c:catAx>
        <c:axId val="153992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539922895"/>
        <c:crosses val="autoZero"/>
        <c:auto val="1"/>
        <c:lblAlgn val="ctr"/>
        <c:lblOffset val="100"/>
        <c:noMultiLvlLbl val="0"/>
      </c:catAx>
      <c:valAx>
        <c:axId val="1539922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EDA!$T$17</c:f>
              <c:strCache>
                <c:ptCount val="1"/>
                <c:pt idx="0">
                  <c:v>ANNUAL INFLATION RATE( % Y on Y)</c:v>
                </c:pt>
              </c:strCache>
            </c:strRef>
          </c:tx>
          <c:spPr>
            <a:ln w="31750" cap="rnd">
              <a:solidFill>
                <a:schemeClr val="accent6"/>
              </a:solidFill>
              <a:round/>
            </a:ln>
            <a:effectLst/>
          </c:spPr>
          <c:marker>
            <c:symbol val="circle"/>
            <c:size val="17"/>
            <c:spPr>
              <a:solidFill>
                <a:schemeClr val="accent6"/>
              </a:solidFill>
              <a:ln>
                <a:noFill/>
              </a:ln>
              <a:effectLst/>
            </c:spPr>
          </c:marker>
          <c:dLbls>
            <c:dLbl>
              <c:idx val="0"/>
              <c:layout>
                <c:manualLayout>
                  <c:x val="-5.4931661764721917E-2"/>
                  <c:y val="-4.88595432402148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71-4700-864C-4DC483693A32}"/>
                </c:ext>
              </c:extLst>
            </c:dLbl>
            <c:dLbl>
              <c:idx val="1"/>
              <c:layout>
                <c:manualLayout>
                  <c:x val="-5.6316638367341569E-2"/>
                  <c:y val="4.15306117541825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71-4700-864C-4DC483693A32}"/>
                </c:ext>
              </c:extLst>
            </c:dLbl>
            <c:dLbl>
              <c:idx val="2"/>
              <c:layout>
                <c:manualLayout>
                  <c:x val="-5.4931661764721917E-2"/>
                  <c:y val="-3.4201680268150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71-4700-864C-4DC483693A32}"/>
                </c:ext>
              </c:extLst>
            </c:dLbl>
            <c:dLbl>
              <c:idx val="3"/>
              <c:layout>
                <c:manualLayout>
                  <c:x val="-5.2161708559482566E-2"/>
                  <c:y val="5.6188474726247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71-4700-864C-4DC483693A32}"/>
                </c:ext>
              </c:extLst>
            </c:dLbl>
            <c:dLbl>
              <c:idx val="4"/>
              <c:layout>
                <c:manualLayout>
                  <c:x val="-5.3546685162102342E-2"/>
                  <c:y val="-4.88595432402149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71-4700-864C-4DC483693A32}"/>
                </c:ext>
              </c:extLst>
            </c:dLbl>
            <c:dLbl>
              <c:idx val="5"/>
              <c:layout>
                <c:manualLayout>
                  <c:x val="-5.4931661764721917E-2"/>
                  <c:y val="5.13025204022256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71-4700-864C-4DC483693A32}"/>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EDA!$S$18:$S$23</c:f>
              <c:numCache>
                <c:formatCode>General</c:formatCode>
                <c:ptCount val="6"/>
                <c:pt idx="0">
                  <c:v>2017</c:v>
                </c:pt>
                <c:pt idx="1">
                  <c:v>2018</c:v>
                </c:pt>
                <c:pt idx="2">
                  <c:v>2019</c:v>
                </c:pt>
                <c:pt idx="3">
                  <c:v>2020</c:v>
                </c:pt>
                <c:pt idx="4">
                  <c:v>2021</c:v>
                </c:pt>
                <c:pt idx="5">
                  <c:v>2022</c:v>
                </c:pt>
              </c:numCache>
            </c:numRef>
          </c:cat>
          <c:val>
            <c:numRef>
              <c:f>EDA!$T$18:$T$23</c:f>
              <c:numCache>
                <c:formatCode>0.00%</c:formatCode>
                <c:ptCount val="6"/>
                <c:pt idx="0">
                  <c:v>5.295471987720627E-2</c:v>
                </c:pt>
                <c:pt idx="1">
                  <c:v>2.3374726077428697E-2</c:v>
                </c:pt>
                <c:pt idx="2">
                  <c:v>7.7363896848137617E-2</c:v>
                </c:pt>
                <c:pt idx="3">
                  <c:v>5.7922769640479481E-2</c:v>
                </c:pt>
                <c:pt idx="4">
                  <c:v>5.657978385251098E-2</c:v>
                </c:pt>
                <c:pt idx="5">
                  <c:v>5.0694025347012714E-2</c:v>
                </c:pt>
              </c:numCache>
            </c:numRef>
          </c:val>
          <c:smooth val="0"/>
          <c:extLst>
            <c:ext xmlns:c16="http://schemas.microsoft.com/office/drawing/2014/chart" uri="{C3380CC4-5D6E-409C-BE32-E72D297353CC}">
              <c16:uniqueId val="{00000006-5971-4700-864C-4DC483693A32}"/>
            </c:ext>
          </c:extLst>
        </c:ser>
        <c:dLbls>
          <c:dLblPos val="ctr"/>
          <c:showLegendKey val="0"/>
          <c:showVal val="1"/>
          <c:showCatName val="0"/>
          <c:showSerName val="0"/>
          <c:showPercent val="0"/>
          <c:showBubbleSize val="0"/>
        </c:dLbls>
        <c:marker val="1"/>
        <c:smooth val="0"/>
        <c:axId val="965627407"/>
        <c:axId val="965637487"/>
      </c:lineChart>
      <c:catAx>
        <c:axId val="965627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965637487"/>
        <c:crosses val="autoZero"/>
        <c:auto val="1"/>
        <c:lblAlgn val="ctr"/>
        <c:lblOffset val="100"/>
        <c:noMultiLvlLbl val="0"/>
      </c:catAx>
      <c:valAx>
        <c:axId val="965637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6562740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EDA!$D$20</c:f>
              <c:strCache>
                <c:ptCount val="1"/>
                <c:pt idx="0">
                  <c:v>Rural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3-456B-B653-DD418DE0F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3-456B-B653-DD418DE0F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F3-456B-B653-DD418DE0F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F3-456B-B653-DD418DE0F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F3-456B-B653-DD418DE0F6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F3-456B-B653-DD418DE0F69D}"/>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EDA!$D$21:$D$26</c:f>
              <c:numCache>
                <c:formatCode>0%</c:formatCode>
                <c:ptCount val="6"/>
                <c:pt idx="0">
                  <c:v>0.41328550551348475</c:v>
                </c:pt>
                <c:pt idx="1">
                  <c:v>5.3115451042912182E-2</c:v>
                </c:pt>
                <c:pt idx="2">
                  <c:v>0.15142819184269965</c:v>
                </c:pt>
                <c:pt idx="3">
                  <c:v>0</c:v>
                </c:pt>
                <c:pt idx="4">
                  <c:v>4.8492095124219474E-2</c:v>
                </c:pt>
                <c:pt idx="5">
                  <c:v>0.33367875647668394</c:v>
                </c:pt>
              </c:numCache>
            </c:numRef>
          </c:val>
          <c:extLst>
            <c:ext xmlns:c16="http://schemas.microsoft.com/office/drawing/2014/chart" uri="{C3380CC4-5D6E-409C-BE32-E72D297353CC}">
              <c16:uniqueId val="{0000000C-16F3-456B-B653-DD418DE0F69D}"/>
            </c:ext>
          </c:extLst>
        </c:ser>
        <c:ser>
          <c:idx val="1"/>
          <c:order val="1"/>
          <c:tx>
            <c:strRef>
              <c:f>EDA!$E$20</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16F3-456B-B653-DD418DE0F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16F3-456B-B653-DD418DE0F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16F3-456B-B653-DD418DE0F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16F3-456B-B653-DD418DE0F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16F3-456B-B653-DD418DE0F6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16F3-456B-B653-DD418DE0F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EDA!$E$21:$E$26</c:f>
              <c:numCache>
                <c:formatCode>General</c:formatCode>
                <c:ptCount val="6"/>
              </c:numCache>
            </c:numRef>
          </c:val>
          <c:extLst>
            <c:ext xmlns:c16="http://schemas.microsoft.com/office/drawing/2014/chart" uri="{C3380CC4-5D6E-409C-BE32-E72D297353CC}">
              <c16:uniqueId val="{00000019-16F3-456B-B653-DD418DE0F69D}"/>
            </c:ext>
          </c:extLst>
        </c:ser>
        <c:ser>
          <c:idx val="2"/>
          <c:order val="2"/>
          <c:tx>
            <c:strRef>
              <c:f>EDA!$F$20</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16F3-456B-B653-DD418DE0F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16F3-456B-B653-DD418DE0F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16F3-456B-B653-DD418DE0F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16F3-456B-B653-DD418DE0F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16F3-456B-B653-DD418DE0F6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16F3-456B-B653-DD418DE0F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EDA!$C$21:$C$26</c:f>
              <c:strCache>
                <c:ptCount val="6"/>
                <c:pt idx="0">
                  <c:v>Food and beverages</c:v>
                </c:pt>
                <c:pt idx="1">
                  <c:v>Pan, tobacco and intoxicants</c:v>
                </c:pt>
                <c:pt idx="2">
                  <c:v>Clothing and footwear</c:v>
                </c:pt>
                <c:pt idx="3">
                  <c:v>Housing</c:v>
                </c:pt>
                <c:pt idx="4">
                  <c:v>Fuel and light</c:v>
                </c:pt>
                <c:pt idx="5">
                  <c:v>Miscellaneous</c:v>
                </c:pt>
              </c:strCache>
            </c:strRef>
          </c:cat>
          <c:val>
            <c:numRef>
              <c:f>EDA!$F$21:$F$26</c:f>
              <c:numCache>
                <c:formatCode>General</c:formatCode>
                <c:ptCount val="6"/>
              </c:numCache>
            </c:numRef>
          </c:val>
          <c:extLst>
            <c:ext xmlns:c16="http://schemas.microsoft.com/office/drawing/2014/chart" uri="{C3380CC4-5D6E-409C-BE32-E72D297353CC}">
              <c16:uniqueId val="{00000026-16F3-456B-B653-DD418DE0F69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EDA!$H$20</c:f>
              <c:strCache>
                <c:ptCount val="1"/>
                <c:pt idx="0">
                  <c:v>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BC-4D97-9E39-60C3AC7C5B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BC-4D97-9E39-60C3AC7C5B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BC-4D97-9E39-60C3AC7C5B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BC-4D97-9E39-60C3AC7C5B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BC-4D97-9E39-60C3AC7C5B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BC-4D97-9E39-60C3AC7C5BF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EDA!$G$21:$G$26</c:f>
              <c:strCache>
                <c:ptCount val="6"/>
                <c:pt idx="0">
                  <c:v>Food and beverages</c:v>
                </c:pt>
                <c:pt idx="1">
                  <c:v>Pan, tobacco and intoxicants</c:v>
                </c:pt>
                <c:pt idx="2">
                  <c:v>Clothing and footwear</c:v>
                </c:pt>
                <c:pt idx="3">
                  <c:v>Housing</c:v>
                </c:pt>
                <c:pt idx="4">
                  <c:v>Fuel and light</c:v>
                </c:pt>
                <c:pt idx="5">
                  <c:v>Miscellaneous</c:v>
                </c:pt>
              </c:strCache>
            </c:strRef>
          </c:cat>
          <c:val>
            <c:numRef>
              <c:f>EDA!$H$21:$H$26</c:f>
              <c:numCache>
                <c:formatCode>0%</c:formatCode>
                <c:ptCount val="6"/>
                <c:pt idx="0">
                  <c:v>0.40735600277585016</c:v>
                </c:pt>
                <c:pt idx="1">
                  <c:v>5.2484128820006686E-2</c:v>
                </c:pt>
                <c:pt idx="2">
                  <c:v>0.13588814352173131</c:v>
                </c:pt>
                <c:pt idx="3">
                  <c:v>4.5133266507312308E-2</c:v>
                </c:pt>
                <c:pt idx="4">
                  <c:v>4.7138047138047139E-2</c:v>
                </c:pt>
                <c:pt idx="5">
                  <c:v>0.31200041123705236</c:v>
                </c:pt>
              </c:numCache>
            </c:numRef>
          </c:val>
          <c:extLst>
            <c:ext xmlns:c16="http://schemas.microsoft.com/office/drawing/2014/chart" uri="{C3380CC4-5D6E-409C-BE32-E72D297353CC}">
              <c16:uniqueId val="{0000000C-2BBC-4D97-9E39-60C3AC7C5BF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Notes!$BN$37</c:f>
              <c:strCache>
                <c:ptCount val="1"/>
                <c:pt idx="0">
                  <c:v>%</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Notes!$BM$38:$BM$46</c:f>
              <c:strCache>
                <c:ptCount val="9"/>
                <c:pt idx="0">
                  <c:v>Oils and fats</c:v>
                </c:pt>
                <c:pt idx="1">
                  <c:v>Fruits</c:v>
                </c:pt>
                <c:pt idx="2">
                  <c:v>Vegetables</c:v>
                </c:pt>
                <c:pt idx="3">
                  <c:v>Pulses and products</c:v>
                </c:pt>
                <c:pt idx="4">
                  <c:v>Sugar and Confectionery</c:v>
                </c:pt>
                <c:pt idx="5">
                  <c:v>Spices</c:v>
                </c:pt>
                <c:pt idx="6">
                  <c:v>Non-alcoholic beverages</c:v>
                </c:pt>
                <c:pt idx="7">
                  <c:v>Prepared meals, scks, sweets etc.</c:v>
                </c:pt>
                <c:pt idx="8">
                  <c:v>Food and beverages</c:v>
                </c:pt>
              </c:strCache>
            </c:strRef>
          </c:cat>
          <c:val>
            <c:numRef>
              <c:f>Notes!$BN$38:$BN$46</c:f>
              <c:numCache>
                <c:formatCode>0%</c:formatCode>
                <c:ptCount val="9"/>
                <c:pt idx="0">
                  <c:v>0.11141828468561144</c:v>
                </c:pt>
                <c:pt idx="1">
                  <c:v>0.10865372251510866</c:v>
                </c:pt>
                <c:pt idx="2">
                  <c:v>9.56024173845956E-2</c:v>
                </c:pt>
                <c:pt idx="3">
                  <c:v>0.11244695898161246</c:v>
                </c:pt>
                <c:pt idx="4">
                  <c:v>7.8372122926578386E-2</c:v>
                </c:pt>
                <c:pt idx="5">
                  <c:v>0.14208563713514211</c:v>
                </c:pt>
                <c:pt idx="6">
                  <c:v>0.11489006043461489</c:v>
                </c:pt>
                <c:pt idx="7">
                  <c:v>0.12286228622862287</c:v>
                </c:pt>
                <c:pt idx="8">
                  <c:v>0.11366850970811368</c:v>
                </c:pt>
              </c:numCache>
            </c:numRef>
          </c:val>
          <c:extLst>
            <c:ext xmlns:c16="http://schemas.microsoft.com/office/drawing/2014/chart" uri="{C3380CC4-5D6E-409C-BE32-E72D297353CC}">
              <c16:uniqueId val="{00000000-D979-4382-9ED8-519DF3727E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EDA!$L$20</c:f>
              <c:strCache>
                <c:ptCount val="1"/>
                <c:pt idx="0">
                  <c:v>Rural+Urban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77-44FF-AD43-7E4F3BB01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77-44FF-AD43-7E4F3BB01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77-44FF-AD43-7E4F3BB016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77-44FF-AD43-7E4F3BB016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77-44FF-AD43-7E4F3BB016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77-44FF-AD43-7E4F3BB0162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EDA!$K$21:$K$26</c:f>
              <c:strCache>
                <c:ptCount val="6"/>
                <c:pt idx="0">
                  <c:v>Food and beverages</c:v>
                </c:pt>
                <c:pt idx="1">
                  <c:v>Pan, tobacco and intoxicants</c:v>
                </c:pt>
                <c:pt idx="2">
                  <c:v>Clothing and footwear</c:v>
                </c:pt>
                <c:pt idx="3">
                  <c:v>Housing</c:v>
                </c:pt>
                <c:pt idx="4">
                  <c:v>Fuel and light</c:v>
                </c:pt>
                <c:pt idx="5">
                  <c:v>Miscellaneous</c:v>
                </c:pt>
              </c:strCache>
            </c:strRef>
          </c:cat>
          <c:val>
            <c:numRef>
              <c:f>EDA!$L$21:$L$26</c:f>
              <c:numCache>
                <c:formatCode>0%</c:formatCode>
                <c:ptCount val="6"/>
                <c:pt idx="0">
                  <c:v>0.40018396913406751</c:v>
                </c:pt>
                <c:pt idx="1">
                  <c:v>5.1358049927178878E-2</c:v>
                </c:pt>
                <c:pt idx="2">
                  <c:v>0.14134961800853413</c:v>
                </c:pt>
                <c:pt idx="3">
                  <c:v>4.4868027697575183E-2</c:v>
                </c:pt>
                <c:pt idx="4">
                  <c:v>4.6707719038250252E-2</c:v>
                </c:pt>
                <c:pt idx="5">
                  <c:v>0.31553261619439404</c:v>
                </c:pt>
              </c:numCache>
            </c:numRef>
          </c:val>
          <c:extLst>
            <c:ext xmlns:c16="http://schemas.microsoft.com/office/drawing/2014/chart" uri="{C3380CC4-5D6E-409C-BE32-E72D297353CC}">
              <c16:uniqueId val="{0000000C-CB77-44FF-AD43-7E4F3BB0162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EDA!$T$17</c:f>
              <c:strCache>
                <c:ptCount val="1"/>
                <c:pt idx="0">
                  <c:v>ANNUAL INFLATION RATE( % Y on Y)</c:v>
                </c:pt>
              </c:strCache>
            </c:strRef>
          </c:tx>
          <c:spPr>
            <a:ln w="31750" cap="rnd">
              <a:solidFill>
                <a:schemeClr val="accent6"/>
              </a:solidFill>
              <a:round/>
            </a:ln>
            <a:effectLst/>
          </c:spPr>
          <c:marker>
            <c:symbol val="circle"/>
            <c:size val="17"/>
            <c:spPr>
              <a:solidFill>
                <a:schemeClr val="accent6"/>
              </a:solidFill>
              <a:ln>
                <a:noFill/>
              </a:ln>
              <a:effectLst/>
            </c:spPr>
          </c:marker>
          <c:dLbls>
            <c:dLbl>
              <c:idx val="0"/>
              <c:layout>
                <c:manualLayout>
                  <c:x val="-5.4931661764721917E-2"/>
                  <c:y val="-4.88595432402148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2B-41C0-88CE-FA80BFC764B4}"/>
                </c:ext>
              </c:extLst>
            </c:dLbl>
            <c:dLbl>
              <c:idx val="1"/>
              <c:layout>
                <c:manualLayout>
                  <c:x val="-5.6316638367341569E-2"/>
                  <c:y val="4.15306117541825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2B-41C0-88CE-FA80BFC764B4}"/>
                </c:ext>
              </c:extLst>
            </c:dLbl>
            <c:dLbl>
              <c:idx val="2"/>
              <c:layout>
                <c:manualLayout>
                  <c:x val="-5.4931661764721917E-2"/>
                  <c:y val="-3.4201680268150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2B-41C0-88CE-FA80BFC764B4}"/>
                </c:ext>
              </c:extLst>
            </c:dLbl>
            <c:dLbl>
              <c:idx val="3"/>
              <c:layout>
                <c:manualLayout>
                  <c:x val="-5.2161708559482566E-2"/>
                  <c:y val="5.6188474726247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2B-41C0-88CE-FA80BFC764B4}"/>
                </c:ext>
              </c:extLst>
            </c:dLbl>
            <c:dLbl>
              <c:idx val="4"/>
              <c:layout>
                <c:manualLayout>
                  <c:x val="-5.3546685162102342E-2"/>
                  <c:y val="-4.88595432402149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2B-41C0-88CE-FA80BFC764B4}"/>
                </c:ext>
              </c:extLst>
            </c:dLbl>
            <c:dLbl>
              <c:idx val="5"/>
              <c:layout>
                <c:manualLayout>
                  <c:x val="-5.4931661764721917E-2"/>
                  <c:y val="5.13025204022256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2B-41C0-88CE-FA80BFC764B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EDA!$S$18:$S$23</c:f>
              <c:numCache>
                <c:formatCode>General</c:formatCode>
                <c:ptCount val="6"/>
                <c:pt idx="0">
                  <c:v>2017</c:v>
                </c:pt>
                <c:pt idx="1">
                  <c:v>2018</c:v>
                </c:pt>
                <c:pt idx="2">
                  <c:v>2019</c:v>
                </c:pt>
                <c:pt idx="3">
                  <c:v>2020</c:v>
                </c:pt>
                <c:pt idx="4">
                  <c:v>2021</c:v>
                </c:pt>
                <c:pt idx="5">
                  <c:v>2022</c:v>
                </c:pt>
              </c:numCache>
            </c:numRef>
          </c:cat>
          <c:val>
            <c:numRef>
              <c:f>EDA!$T$18:$T$23</c:f>
              <c:numCache>
                <c:formatCode>0.00%</c:formatCode>
                <c:ptCount val="6"/>
                <c:pt idx="0">
                  <c:v>5.295471987720627E-2</c:v>
                </c:pt>
                <c:pt idx="1">
                  <c:v>2.3374726077428697E-2</c:v>
                </c:pt>
                <c:pt idx="2">
                  <c:v>7.7363896848137617E-2</c:v>
                </c:pt>
                <c:pt idx="3">
                  <c:v>5.7922769640479481E-2</c:v>
                </c:pt>
                <c:pt idx="4">
                  <c:v>5.657978385251098E-2</c:v>
                </c:pt>
                <c:pt idx="5">
                  <c:v>5.0694025347012714E-2</c:v>
                </c:pt>
              </c:numCache>
            </c:numRef>
          </c:val>
          <c:smooth val="0"/>
          <c:extLst>
            <c:ext xmlns:c16="http://schemas.microsoft.com/office/drawing/2014/chart" uri="{C3380CC4-5D6E-409C-BE32-E72D297353CC}">
              <c16:uniqueId val="{00000000-022B-41C0-88CE-FA80BFC764B4}"/>
            </c:ext>
          </c:extLst>
        </c:ser>
        <c:dLbls>
          <c:dLblPos val="ctr"/>
          <c:showLegendKey val="0"/>
          <c:showVal val="1"/>
          <c:showCatName val="0"/>
          <c:showSerName val="0"/>
          <c:showPercent val="0"/>
          <c:showBubbleSize val="0"/>
        </c:dLbls>
        <c:marker val="1"/>
        <c:smooth val="0"/>
        <c:axId val="965627407"/>
        <c:axId val="965637487"/>
      </c:lineChart>
      <c:catAx>
        <c:axId val="965627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965637487"/>
        <c:crosses val="autoZero"/>
        <c:auto val="1"/>
        <c:lblAlgn val="ctr"/>
        <c:lblOffset val="100"/>
        <c:noMultiLvlLbl val="0"/>
      </c:catAx>
      <c:valAx>
        <c:axId val="9656374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96562740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mn-lt"/>
                <a:ea typeface="+mn-ea"/>
                <a:cs typeface="+mn-cs"/>
              </a:defRPr>
            </a:pPr>
            <a:r>
              <a:rPr lang="en-IN" sz="1800"/>
              <a:t>Contribution</a:t>
            </a:r>
            <a:r>
              <a:rPr lang="en-IN" sz="1800" baseline="0"/>
              <a:t> of individual food&amp;beverages category towards inflation</a:t>
            </a:r>
            <a:endParaRPr lang="en-IN" sz="1800"/>
          </a:p>
        </c:rich>
      </c:tx>
      <c:layout>
        <c:manualLayout>
          <c:xMode val="edge"/>
          <c:yMode val="edge"/>
          <c:x val="0.16587864040288181"/>
          <c:y val="7.0336932738175812E-3"/>
        </c:manualLayout>
      </c:layout>
      <c:overlay val="0"/>
      <c:spPr>
        <a:noFill/>
        <a:ln>
          <a:noFill/>
        </a:ln>
        <a:effectLst/>
      </c:spPr>
      <c:txPr>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0.13590450745394414"/>
          <c:y val="8.8233411739343307E-2"/>
          <c:w val="0.80320476955144904"/>
          <c:h val="0.70860813579754489"/>
        </c:manualLayout>
      </c:layout>
      <c:barChart>
        <c:barDir val="col"/>
        <c:grouping val="percentStacked"/>
        <c:varyColors val="0"/>
        <c:ser>
          <c:idx val="0"/>
          <c:order val="0"/>
          <c:tx>
            <c:strRef>
              <c:f>EDA!$AD$8</c:f>
              <c:strCache>
                <c:ptCount val="1"/>
                <c:pt idx="0">
                  <c:v>Cereals and products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EDA!$AD$9:$AD$20</c:f>
              <c:numCache>
                <c:formatCode>General</c:formatCode>
                <c:ptCount val="12"/>
                <c:pt idx="0">
                  <c:v>155</c:v>
                </c:pt>
                <c:pt idx="1">
                  <c:v>156.5</c:v>
                </c:pt>
                <c:pt idx="2">
                  <c:v>160.30000000000001</c:v>
                </c:pt>
                <c:pt idx="3">
                  <c:v>163.5</c:v>
                </c:pt>
                <c:pt idx="4">
                  <c:v>165.2</c:v>
                </c:pt>
                <c:pt idx="5">
                  <c:v>167.4</c:v>
                </c:pt>
                <c:pt idx="6">
                  <c:v>169.2</c:v>
                </c:pt>
                <c:pt idx="7">
                  <c:v>173.8</c:v>
                </c:pt>
                <c:pt idx="8">
                  <c:v>174.4</c:v>
                </c:pt>
                <c:pt idx="9">
                  <c:v>174.4</c:v>
                </c:pt>
                <c:pt idx="10">
                  <c:v>173.8</c:v>
                </c:pt>
                <c:pt idx="11">
                  <c:v>173.7</c:v>
                </c:pt>
              </c:numCache>
            </c:numRef>
          </c:val>
          <c:extLst>
            <c:ext xmlns:c16="http://schemas.microsoft.com/office/drawing/2014/chart" uri="{C3380CC4-5D6E-409C-BE32-E72D297353CC}">
              <c16:uniqueId val="{00000000-047D-4A2E-ABFF-A55BD50650EB}"/>
            </c:ext>
          </c:extLst>
        </c:ser>
        <c:ser>
          <c:idx val="1"/>
          <c:order val="1"/>
          <c:tx>
            <c:strRef>
              <c:f>EDA!$AE$8</c:f>
              <c:strCache>
                <c:ptCount val="1"/>
                <c:pt idx="0">
                  <c:v>Meat and fish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EDA!$AE$9:$AE$20</c:f>
              <c:numCache>
                <c:formatCode>General</c:formatCode>
                <c:ptCount val="12"/>
                <c:pt idx="0">
                  <c:v>219.4</c:v>
                </c:pt>
                <c:pt idx="1">
                  <c:v>213</c:v>
                </c:pt>
                <c:pt idx="2">
                  <c:v>206.5</c:v>
                </c:pt>
                <c:pt idx="3">
                  <c:v>209.2</c:v>
                </c:pt>
                <c:pt idx="4">
                  <c:v>210.9</c:v>
                </c:pt>
                <c:pt idx="5">
                  <c:v>209.4</c:v>
                </c:pt>
                <c:pt idx="6">
                  <c:v>209</c:v>
                </c:pt>
                <c:pt idx="7">
                  <c:v>210.7</c:v>
                </c:pt>
                <c:pt idx="8">
                  <c:v>207.7</c:v>
                </c:pt>
                <c:pt idx="9">
                  <c:v>207.7</c:v>
                </c:pt>
                <c:pt idx="10">
                  <c:v>209.3</c:v>
                </c:pt>
                <c:pt idx="11">
                  <c:v>214.3</c:v>
                </c:pt>
              </c:numCache>
            </c:numRef>
          </c:val>
          <c:extLst>
            <c:ext xmlns:c16="http://schemas.microsoft.com/office/drawing/2014/chart" uri="{C3380CC4-5D6E-409C-BE32-E72D297353CC}">
              <c16:uniqueId val="{00000001-047D-4A2E-ABFF-A55BD50650EB}"/>
            </c:ext>
          </c:extLst>
        </c:ser>
        <c:ser>
          <c:idx val="2"/>
          <c:order val="2"/>
          <c:tx>
            <c:strRef>
              <c:f>EDA!$AF$8</c:f>
              <c:strCache>
                <c:ptCount val="1"/>
                <c:pt idx="0">
                  <c:v>Egg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EDA!$AF$9:$AF$20</c:f>
              <c:numCache>
                <c:formatCode>General</c:formatCode>
                <c:ptCount val="12"/>
                <c:pt idx="0">
                  <c:v>170.8</c:v>
                </c:pt>
                <c:pt idx="1">
                  <c:v>175.2</c:v>
                </c:pt>
                <c:pt idx="2">
                  <c:v>169.2</c:v>
                </c:pt>
                <c:pt idx="3">
                  <c:v>169.7</c:v>
                </c:pt>
                <c:pt idx="4">
                  <c:v>170.9</c:v>
                </c:pt>
                <c:pt idx="5">
                  <c:v>181.4</c:v>
                </c:pt>
                <c:pt idx="6">
                  <c:v>190.2</c:v>
                </c:pt>
                <c:pt idx="7">
                  <c:v>194.5</c:v>
                </c:pt>
                <c:pt idx="8">
                  <c:v>175.2</c:v>
                </c:pt>
                <c:pt idx="9">
                  <c:v>175.2</c:v>
                </c:pt>
                <c:pt idx="10">
                  <c:v>169.6</c:v>
                </c:pt>
                <c:pt idx="11">
                  <c:v>173.2</c:v>
                </c:pt>
              </c:numCache>
            </c:numRef>
          </c:val>
          <c:extLst>
            <c:ext xmlns:c16="http://schemas.microsoft.com/office/drawing/2014/chart" uri="{C3380CC4-5D6E-409C-BE32-E72D297353CC}">
              <c16:uniqueId val="{00000002-047D-4A2E-ABFF-A55BD50650EB}"/>
            </c:ext>
          </c:extLst>
        </c:ser>
        <c:ser>
          <c:idx val="3"/>
          <c:order val="3"/>
          <c:tx>
            <c:strRef>
              <c:f>EDA!$AG$8</c:f>
              <c:strCache>
                <c:ptCount val="1"/>
                <c:pt idx="0">
                  <c:v>Milk and products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EDA!$AG$9:$AG$20</c:f>
              <c:numCache>
                <c:formatCode>General</c:formatCode>
                <c:ptCount val="12"/>
                <c:pt idx="0">
                  <c:v>165.8</c:v>
                </c:pt>
                <c:pt idx="1">
                  <c:v>166.6</c:v>
                </c:pt>
                <c:pt idx="2">
                  <c:v>168.1</c:v>
                </c:pt>
                <c:pt idx="3">
                  <c:v>169.7</c:v>
                </c:pt>
                <c:pt idx="4">
                  <c:v>170.9</c:v>
                </c:pt>
                <c:pt idx="5">
                  <c:v>172.3</c:v>
                </c:pt>
                <c:pt idx="6">
                  <c:v>173.6</c:v>
                </c:pt>
                <c:pt idx="7">
                  <c:v>174.6</c:v>
                </c:pt>
                <c:pt idx="8">
                  <c:v>177.3</c:v>
                </c:pt>
                <c:pt idx="9">
                  <c:v>177.3</c:v>
                </c:pt>
                <c:pt idx="10">
                  <c:v>178.4</c:v>
                </c:pt>
                <c:pt idx="11">
                  <c:v>179.5</c:v>
                </c:pt>
              </c:numCache>
            </c:numRef>
          </c:val>
          <c:extLst>
            <c:ext xmlns:c16="http://schemas.microsoft.com/office/drawing/2014/chart" uri="{C3380CC4-5D6E-409C-BE32-E72D297353CC}">
              <c16:uniqueId val="{00000003-047D-4A2E-ABFF-A55BD50650EB}"/>
            </c:ext>
          </c:extLst>
        </c:ser>
        <c:ser>
          <c:idx val="4"/>
          <c:order val="4"/>
          <c:tx>
            <c:strRef>
              <c:f>EDA!$AH$8</c:f>
              <c:strCache>
                <c:ptCount val="1"/>
                <c:pt idx="0">
                  <c:v>Oils and fats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EDA!$AH$9:$AH$20</c:f>
              <c:numCache>
                <c:formatCode>General</c:formatCode>
                <c:ptCount val="12"/>
                <c:pt idx="0">
                  <c:v>200.9</c:v>
                </c:pt>
                <c:pt idx="1">
                  <c:v>195.8</c:v>
                </c:pt>
                <c:pt idx="2">
                  <c:v>192.4</c:v>
                </c:pt>
                <c:pt idx="3">
                  <c:v>188.7</c:v>
                </c:pt>
                <c:pt idx="4">
                  <c:v>186.5</c:v>
                </c:pt>
                <c:pt idx="5">
                  <c:v>188.9</c:v>
                </c:pt>
                <c:pt idx="6">
                  <c:v>188.5</c:v>
                </c:pt>
                <c:pt idx="7">
                  <c:v>187.2</c:v>
                </c:pt>
                <c:pt idx="8">
                  <c:v>179.3</c:v>
                </c:pt>
                <c:pt idx="9">
                  <c:v>179.2</c:v>
                </c:pt>
                <c:pt idx="10">
                  <c:v>174.9</c:v>
                </c:pt>
                <c:pt idx="11">
                  <c:v>170</c:v>
                </c:pt>
              </c:numCache>
            </c:numRef>
          </c:val>
          <c:extLst>
            <c:ext xmlns:c16="http://schemas.microsoft.com/office/drawing/2014/chart" uri="{C3380CC4-5D6E-409C-BE32-E72D297353CC}">
              <c16:uniqueId val="{00000004-047D-4A2E-ABFF-A55BD50650EB}"/>
            </c:ext>
          </c:extLst>
        </c:ser>
        <c:ser>
          <c:idx val="5"/>
          <c:order val="5"/>
          <c:tx>
            <c:strRef>
              <c:f>EDA!$AI$8</c:f>
              <c:strCache>
                <c:ptCount val="1"/>
                <c:pt idx="0">
                  <c:v>Fruits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EDA!$AI$9:$AI$20</c:f>
              <c:numCache>
                <c:formatCode>General</c:formatCode>
                <c:ptCount val="12"/>
                <c:pt idx="0">
                  <c:v>169.7</c:v>
                </c:pt>
                <c:pt idx="1">
                  <c:v>174.2</c:v>
                </c:pt>
                <c:pt idx="2">
                  <c:v>172.9</c:v>
                </c:pt>
                <c:pt idx="3">
                  <c:v>165.7</c:v>
                </c:pt>
                <c:pt idx="4">
                  <c:v>163.80000000000001</c:v>
                </c:pt>
                <c:pt idx="5">
                  <c:v>160.69999999999999</c:v>
                </c:pt>
                <c:pt idx="6">
                  <c:v>158</c:v>
                </c:pt>
                <c:pt idx="7">
                  <c:v>158.30000000000001</c:v>
                </c:pt>
                <c:pt idx="8">
                  <c:v>169.5</c:v>
                </c:pt>
                <c:pt idx="9">
                  <c:v>169.5</c:v>
                </c:pt>
                <c:pt idx="10">
                  <c:v>176.3</c:v>
                </c:pt>
                <c:pt idx="11">
                  <c:v>172.2</c:v>
                </c:pt>
              </c:numCache>
            </c:numRef>
          </c:val>
          <c:extLst>
            <c:ext xmlns:c16="http://schemas.microsoft.com/office/drawing/2014/chart" uri="{C3380CC4-5D6E-409C-BE32-E72D297353CC}">
              <c16:uniqueId val="{00000005-047D-4A2E-ABFF-A55BD50650EB}"/>
            </c:ext>
          </c:extLst>
        </c:ser>
        <c:ser>
          <c:idx val="6"/>
          <c:order val="6"/>
          <c:tx>
            <c:strRef>
              <c:f>EDA!$AJ$8</c:f>
              <c:strCache>
                <c:ptCount val="1"/>
                <c:pt idx="0">
                  <c:v>Vegetables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EDA!$AJ$9:$AJ$20</c:f>
              <c:numCache>
                <c:formatCode>General</c:formatCode>
                <c:ptCount val="12"/>
                <c:pt idx="0">
                  <c:v>182.3</c:v>
                </c:pt>
                <c:pt idx="1">
                  <c:v>182.1</c:v>
                </c:pt>
                <c:pt idx="2">
                  <c:v>186.7</c:v>
                </c:pt>
                <c:pt idx="3">
                  <c:v>191.8</c:v>
                </c:pt>
                <c:pt idx="4">
                  <c:v>199.7</c:v>
                </c:pt>
                <c:pt idx="5">
                  <c:v>183.1</c:v>
                </c:pt>
                <c:pt idx="6">
                  <c:v>159.9</c:v>
                </c:pt>
                <c:pt idx="7">
                  <c:v>153.9</c:v>
                </c:pt>
                <c:pt idx="8">
                  <c:v>152.69999999999999</c:v>
                </c:pt>
                <c:pt idx="9">
                  <c:v>152.80000000000001</c:v>
                </c:pt>
                <c:pt idx="10">
                  <c:v>155.4</c:v>
                </c:pt>
                <c:pt idx="11">
                  <c:v>161</c:v>
                </c:pt>
              </c:numCache>
            </c:numRef>
          </c:val>
          <c:extLst>
            <c:ext xmlns:c16="http://schemas.microsoft.com/office/drawing/2014/chart" uri="{C3380CC4-5D6E-409C-BE32-E72D297353CC}">
              <c16:uniqueId val="{00000006-047D-4A2E-ABFF-A55BD50650EB}"/>
            </c:ext>
          </c:extLst>
        </c:ser>
        <c:ser>
          <c:idx val="7"/>
          <c:order val="7"/>
          <c:tx>
            <c:strRef>
              <c:f>EDA!$AK$8</c:f>
              <c:strCache>
                <c:ptCount val="1"/>
                <c:pt idx="0">
                  <c:v>Pulses and products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EDA!$AK$9:$AK$20</c:f>
              <c:numCache>
                <c:formatCode>General</c:formatCode>
                <c:ptCount val="12"/>
                <c:pt idx="0">
                  <c:v>164.3</c:v>
                </c:pt>
                <c:pt idx="1">
                  <c:v>164.3</c:v>
                </c:pt>
                <c:pt idx="2">
                  <c:v>167.2</c:v>
                </c:pt>
                <c:pt idx="3">
                  <c:v>169.1</c:v>
                </c:pt>
                <c:pt idx="4">
                  <c:v>169.8</c:v>
                </c:pt>
                <c:pt idx="5">
                  <c:v>170.5</c:v>
                </c:pt>
                <c:pt idx="6">
                  <c:v>170.8</c:v>
                </c:pt>
                <c:pt idx="7">
                  <c:v>170.9</c:v>
                </c:pt>
                <c:pt idx="8">
                  <c:v>171</c:v>
                </c:pt>
                <c:pt idx="9">
                  <c:v>171.1</c:v>
                </c:pt>
                <c:pt idx="10">
                  <c:v>173.4</c:v>
                </c:pt>
                <c:pt idx="11">
                  <c:v>175.6</c:v>
                </c:pt>
              </c:numCache>
            </c:numRef>
          </c:val>
          <c:extLst>
            <c:ext xmlns:c16="http://schemas.microsoft.com/office/drawing/2014/chart" uri="{C3380CC4-5D6E-409C-BE32-E72D297353CC}">
              <c16:uniqueId val="{00000007-047D-4A2E-ABFF-A55BD50650EB}"/>
            </c:ext>
          </c:extLst>
        </c:ser>
        <c:ser>
          <c:idx val="8"/>
          <c:order val="8"/>
          <c:tx>
            <c:strRef>
              <c:f>EDA!$AL$8</c:f>
              <c:strCache>
                <c:ptCount val="1"/>
                <c:pt idx="0">
                  <c:v>Sugar and Confectionery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EDA!$AL$9:$AL$20</c:f>
              <c:numCache>
                <c:formatCode>General</c:formatCode>
                <c:ptCount val="12"/>
                <c:pt idx="0">
                  <c:v>119.9</c:v>
                </c:pt>
                <c:pt idx="1">
                  <c:v>120</c:v>
                </c:pt>
                <c:pt idx="2">
                  <c:v>120.9</c:v>
                </c:pt>
                <c:pt idx="3">
                  <c:v>121.6</c:v>
                </c:pt>
                <c:pt idx="4">
                  <c:v>121.9</c:v>
                </c:pt>
                <c:pt idx="5">
                  <c:v>122.1</c:v>
                </c:pt>
                <c:pt idx="6">
                  <c:v>121.8</c:v>
                </c:pt>
                <c:pt idx="7">
                  <c:v>121.1</c:v>
                </c:pt>
                <c:pt idx="8">
                  <c:v>120</c:v>
                </c:pt>
                <c:pt idx="9">
                  <c:v>120</c:v>
                </c:pt>
                <c:pt idx="10">
                  <c:v>121.3</c:v>
                </c:pt>
                <c:pt idx="11">
                  <c:v>122.7</c:v>
                </c:pt>
              </c:numCache>
            </c:numRef>
          </c:val>
          <c:extLst>
            <c:ext xmlns:c16="http://schemas.microsoft.com/office/drawing/2014/chart" uri="{C3380CC4-5D6E-409C-BE32-E72D297353CC}">
              <c16:uniqueId val="{00000008-047D-4A2E-ABFF-A55BD50650EB}"/>
            </c:ext>
          </c:extLst>
        </c:ser>
        <c:ser>
          <c:idx val="9"/>
          <c:order val="9"/>
          <c:tx>
            <c:strRef>
              <c:f>EDA!$AM$8</c:f>
              <c:strCache>
                <c:ptCount val="1"/>
                <c:pt idx="0">
                  <c:v>Spices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EDA!$AM$9:$AM$20</c:f>
              <c:numCache>
                <c:formatCode>General</c:formatCode>
                <c:ptCount val="12"/>
                <c:pt idx="0">
                  <c:v>187.1</c:v>
                </c:pt>
                <c:pt idx="1">
                  <c:v>190</c:v>
                </c:pt>
                <c:pt idx="2">
                  <c:v>193.6</c:v>
                </c:pt>
                <c:pt idx="3">
                  <c:v>197.3</c:v>
                </c:pt>
                <c:pt idx="4">
                  <c:v>199.9</c:v>
                </c:pt>
                <c:pt idx="5">
                  <c:v>202.8</c:v>
                </c:pt>
                <c:pt idx="6">
                  <c:v>205.2</c:v>
                </c:pt>
                <c:pt idx="7">
                  <c:v>208.4</c:v>
                </c:pt>
                <c:pt idx="8">
                  <c:v>209.7</c:v>
                </c:pt>
                <c:pt idx="9">
                  <c:v>209.7</c:v>
                </c:pt>
                <c:pt idx="10">
                  <c:v>212.9</c:v>
                </c:pt>
                <c:pt idx="11">
                  <c:v>218</c:v>
                </c:pt>
              </c:numCache>
            </c:numRef>
          </c:val>
          <c:extLst>
            <c:ext xmlns:c16="http://schemas.microsoft.com/office/drawing/2014/chart" uri="{C3380CC4-5D6E-409C-BE32-E72D297353CC}">
              <c16:uniqueId val="{00000009-047D-4A2E-ABFF-A55BD50650EB}"/>
            </c:ext>
          </c:extLst>
        </c:ser>
        <c:ser>
          <c:idx val="10"/>
          <c:order val="10"/>
          <c:tx>
            <c:strRef>
              <c:f>EDA!$AN$8</c:f>
              <c:strCache>
                <c:ptCount val="1"/>
                <c:pt idx="0">
                  <c:v>Non-alcoholic beverages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EDA!$AN$9:$AN$20</c:f>
              <c:numCache>
                <c:formatCode>General</c:formatCode>
                <c:ptCount val="12"/>
                <c:pt idx="0">
                  <c:v>167.9</c:v>
                </c:pt>
                <c:pt idx="1">
                  <c:v>168.4</c:v>
                </c:pt>
                <c:pt idx="2">
                  <c:v>168.8</c:v>
                </c:pt>
                <c:pt idx="3">
                  <c:v>169.4</c:v>
                </c:pt>
                <c:pt idx="4">
                  <c:v>169.9</c:v>
                </c:pt>
                <c:pt idx="5">
                  <c:v>170.4</c:v>
                </c:pt>
                <c:pt idx="6">
                  <c:v>171</c:v>
                </c:pt>
                <c:pt idx="7">
                  <c:v>171.4</c:v>
                </c:pt>
                <c:pt idx="8">
                  <c:v>172.3</c:v>
                </c:pt>
                <c:pt idx="9">
                  <c:v>172.3</c:v>
                </c:pt>
                <c:pt idx="10">
                  <c:v>172.9</c:v>
                </c:pt>
                <c:pt idx="11">
                  <c:v>173.4</c:v>
                </c:pt>
              </c:numCache>
            </c:numRef>
          </c:val>
          <c:extLst>
            <c:ext xmlns:c16="http://schemas.microsoft.com/office/drawing/2014/chart" uri="{C3380CC4-5D6E-409C-BE32-E72D297353CC}">
              <c16:uniqueId val="{0000000A-047D-4A2E-ABFF-A55BD50650EB}"/>
            </c:ext>
          </c:extLst>
        </c:ser>
        <c:ser>
          <c:idx val="11"/>
          <c:order val="11"/>
          <c:tx>
            <c:strRef>
              <c:f>EDA!$AO$8</c:f>
              <c:strCache>
                <c:ptCount val="1"/>
                <c:pt idx="0">
                  <c:v>Prepared meals, scks, sweets etc.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EDA!$AO$9:$AO$20</c:f>
              <c:numCache>
                <c:formatCode>General</c:formatCode>
                <c:ptCount val="12"/>
                <c:pt idx="0">
                  <c:v>183.9</c:v>
                </c:pt>
                <c:pt idx="1">
                  <c:v>185.2</c:v>
                </c:pt>
                <c:pt idx="2">
                  <c:v>186.3</c:v>
                </c:pt>
                <c:pt idx="3">
                  <c:v>187.4</c:v>
                </c:pt>
                <c:pt idx="4">
                  <c:v>188.3</c:v>
                </c:pt>
                <c:pt idx="5">
                  <c:v>189.5</c:v>
                </c:pt>
                <c:pt idx="6">
                  <c:v>190.3</c:v>
                </c:pt>
                <c:pt idx="7">
                  <c:v>191.2</c:v>
                </c:pt>
                <c:pt idx="8">
                  <c:v>193</c:v>
                </c:pt>
                <c:pt idx="9">
                  <c:v>193</c:v>
                </c:pt>
                <c:pt idx="10">
                  <c:v>193.5</c:v>
                </c:pt>
                <c:pt idx="11">
                  <c:v>194.2</c:v>
                </c:pt>
              </c:numCache>
            </c:numRef>
          </c:val>
          <c:extLst>
            <c:ext xmlns:c16="http://schemas.microsoft.com/office/drawing/2014/chart" uri="{C3380CC4-5D6E-409C-BE32-E72D297353CC}">
              <c16:uniqueId val="{0000000B-047D-4A2E-ABFF-A55BD50650EB}"/>
            </c:ext>
          </c:extLst>
        </c:ser>
        <c:ser>
          <c:idx val="12"/>
          <c:order val="12"/>
          <c:tx>
            <c:strRef>
              <c:f>EDA!$AP$8</c:f>
              <c:strCache>
                <c:ptCount val="1"/>
                <c:pt idx="0">
                  <c:v>Food and beverages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EDA!$AA$9:$AC$20</c15:sqref>
                  </c15:fullRef>
                  <c15:levelRef>
                    <c15:sqref>EDA!$AC$9:$AC$20</c15:sqref>
                  </c15:levelRef>
                </c:ext>
              </c:extLst>
              <c:f>EDA!$AC$9:$AC$20</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EDA!$AP$9:$AP$20</c:f>
              <c:numCache>
                <c:formatCode>General</c:formatCode>
                <c:ptCount val="12"/>
                <c:pt idx="0">
                  <c:v>174.9</c:v>
                </c:pt>
                <c:pt idx="1">
                  <c:v>175</c:v>
                </c:pt>
                <c:pt idx="2">
                  <c:v>176.3</c:v>
                </c:pt>
                <c:pt idx="3">
                  <c:v>177.8</c:v>
                </c:pt>
                <c:pt idx="4">
                  <c:v>179.6</c:v>
                </c:pt>
                <c:pt idx="5">
                  <c:v>178.3</c:v>
                </c:pt>
                <c:pt idx="6">
                  <c:v>175.9</c:v>
                </c:pt>
                <c:pt idx="7">
                  <c:v>176.7</c:v>
                </c:pt>
                <c:pt idx="8">
                  <c:v>177</c:v>
                </c:pt>
                <c:pt idx="9">
                  <c:v>177</c:v>
                </c:pt>
                <c:pt idx="10">
                  <c:v>177.9</c:v>
                </c:pt>
                <c:pt idx="11">
                  <c:v>179.1</c:v>
                </c:pt>
              </c:numCache>
            </c:numRef>
          </c:val>
          <c:extLst>
            <c:ext xmlns:c16="http://schemas.microsoft.com/office/drawing/2014/chart" uri="{C3380CC4-5D6E-409C-BE32-E72D297353CC}">
              <c16:uniqueId val="{0000000C-047D-4A2E-ABFF-A55BD50650EB}"/>
            </c:ext>
          </c:extLst>
        </c:ser>
        <c:dLbls>
          <c:dLblPos val="ctr"/>
          <c:showLegendKey val="0"/>
          <c:showVal val="1"/>
          <c:showCatName val="0"/>
          <c:showSerName val="0"/>
          <c:showPercent val="0"/>
          <c:showBubbleSize val="0"/>
        </c:dLbls>
        <c:gapWidth val="79"/>
        <c:overlap val="100"/>
        <c:axId val="455252080"/>
        <c:axId val="455251600"/>
      </c:barChart>
      <c:catAx>
        <c:axId val="455252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2022-2023</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crossAx val="455251600"/>
        <c:crosses val="autoZero"/>
        <c:auto val="1"/>
        <c:lblAlgn val="ctr"/>
        <c:lblOffset val="100"/>
        <c:noMultiLvlLbl val="0"/>
      </c:catAx>
      <c:valAx>
        <c:axId val="455251600"/>
        <c:scaling>
          <c:orientation val="minMax"/>
        </c:scaling>
        <c:delete val="1"/>
        <c:axPos val="l"/>
        <c:numFmt formatCode="0%" sourceLinked="1"/>
        <c:majorTickMark val="none"/>
        <c:minorTickMark val="none"/>
        <c:tickLblPos val="nextTo"/>
        <c:crossAx val="455252080"/>
        <c:crosses val="autoZero"/>
        <c:crossBetween val="between"/>
      </c:valAx>
      <c:spPr>
        <a:noFill/>
        <a:ln>
          <a:noFill/>
        </a:ln>
        <a:effectLst/>
      </c:spPr>
    </c:plotArea>
    <c:legend>
      <c:legendPos val="t"/>
      <c:layout>
        <c:manualLayout>
          <c:xMode val="edge"/>
          <c:yMode val="edge"/>
          <c:x val="0.12794438105007652"/>
          <c:y val="0.85321137686200021"/>
          <c:w val="0.8338253539347078"/>
          <c:h val="0.1155845353855606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EDA!$AC$25</c:f>
              <c:strCache>
                <c:ptCount val="1"/>
                <c:pt idx="0">
                  <c:v>Monthly Inflation Rate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5"/>
              <c:layout>
                <c:manualLayout>
                  <c:x val="0"/>
                  <c:y val="9.68761326984699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54-4B73-9B4C-1F31AF3C11E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EDA!$AA$26:$AB$37</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EDA!$AC$26:$AC$37</c:f>
              <c:numCache>
                <c:formatCode>0.00%</c:formatCode>
                <c:ptCount val="12"/>
                <c:pt idx="0">
                  <c:v>1.0272901871454425E-2</c:v>
                </c:pt>
                <c:pt idx="1">
                  <c:v>1.9452672531943328E-3</c:v>
                </c:pt>
                <c:pt idx="2">
                  <c:v>1.2796187618585007E-3</c:v>
                </c:pt>
                <c:pt idx="3">
                  <c:v>5.1560021152829514E-3</c:v>
                </c:pt>
                <c:pt idx="4">
                  <c:v>7.1901442413082701E-3</c:v>
                </c:pt>
                <c:pt idx="5">
                  <c:v>-2.176468027685168E-4</c:v>
                </c:pt>
                <c:pt idx="6">
                  <c:v>-5.8342041100662182E-3</c:v>
                </c:pt>
                <c:pt idx="7">
                  <c:v>4.0728737847069707E-3</c:v>
                </c:pt>
                <c:pt idx="8">
                  <c:v>-5.9318707201117182E-3</c:v>
                </c:pt>
                <c:pt idx="9">
                  <c:v>4.3876968978992914E-5</c:v>
                </c:pt>
                <c:pt idx="10">
                  <c:v>4.5630045630047902E-3</c:v>
                </c:pt>
                <c:pt idx="11">
                  <c:v>7.555904961565281E-3</c:v>
                </c:pt>
              </c:numCache>
            </c:numRef>
          </c:val>
          <c:extLst>
            <c:ext xmlns:c16="http://schemas.microsoft.com/office/drawing/2014/chart" uri="{C3380CC4-5D6E-409C-BE32-E72D297353CC}">
              <c16:uniqueId val="{00000000-0C54-4B73-9B4C-1F31AF3C11E9}"/>
            </c:ext>
          </c:extLst>
        </c:ser>
        <c:dLbls>
          <c:dLblPos val="outEnd"/>
          <c:showLegendKey val="0"/>
          <c:showVal val="1"/>
          <c:showCatName val="0"/>
          <c:showSerName val="0"/>
          <c:showPercent val="0"/>
          <c:showBubbleSize val="0"/>
        </c:dLbls>
        <c:gapWidth val="100"/>
        <c:overlap val="-24"/>
        <c:axId val="804813024"/>
        <c:axId val="804809664"/>
      </c:barChart>
      <c:catAx>
        <c:axId val="804813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809664"/>
        <c:crosses val="autoZero"/>
        <c:auto val="1"/>
        <c:lblAlgn val="ctr"/>
        <c:lblOffset val="100"/>
        <c:noMultiLvlLbl val="0"/>
      </c:catAx>
      <c:valAx>
        <c:axId val="80480966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81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CPI</a:t>
            </a:r>
            <a:r>
              <a:rPr lang="en-IN" b="1" baseline="0"/>
              <a:t> INFLATION % 2 YEARS BEFORE AND AFTER COVID 19</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7.1665759794556333E-2"/>
          <c:y val="0.23462046204620463"/>
          <c:w val="0.90947220043178811"/>
          <c:h val="0.65358046828304883"/>
        </c:manualLayout>
      </c:layout>
      <c:barChart>
        <c:barDir val="col"/>
        <c:grouping val="clustered"/>
        <c:varyColors val="0"/>
        <c:ser>
          <c:idx val="0"/>
          <c:order val="0"/>
          <c:tx>
            <c:strRef>
              <c:f>EDA!$AV$12</c:f>
              <c:strCache>
                <c:ptCount val="1"/>
                <c:pt idx="0">
                  <c:v>General index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EDA!$AW$12:$AZ$12</c:f>
              <c:numCache>
                <c:formatCode>0.0%</c:formatCode>
                <c:ptCount val="4"/>
                <c:pt idx="0">
                  <c:v>2.3374726077428697E-2</c:v>
                </c:pt>
                <c:pt idx="1">
                  <c:v>7.7363896848137617E-2</c:v>
                </c:pt>
                <c:pt idx="2">
                  <c:v>5.7922769640479481E-2</c:v>
                </c:pt>
                <c:pt idx="3">
                  <c:v>5.657978385251098E-2</c:v>
                </c:pt>
              </c:numCache>
            </c:numRef>
          </c:val>
          <c:extLst>
            <c:ext xmlns:c16="http://schemas.microsoft.com/office/drawing/2014/chart" uri="{C3380CC4-5D6E-409C-BE32-E72D297353CC}">
              <c16:uniqueId val="{00000000-D8A5-4ED3-9881-30E8D217BC1B}"/>
            </c:ext>
          </c:extLst>
        </c:ser>
        <c:ser>
          <c:idx val="1"/>
          <c:order val="1"/>
          <c:tx>
            <c:strRef>
              <c:f>EDA!$AV$13</c:f>
              <c:strCache>
                <c:ptCount val="1"/>
                <c:pt idx="0">
                  <c:v>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EDA!$AW$13:$AZ$13</c:f>
              <c:numCache>
                <c:formatCode>0.0%</c:formatCode>
                <c:ptCount val="4"/>
                <c:pt idx="0">
                  <c:v>8.7021755438859663E-2</c:v>
                </c:pt>
                <c:pt idx="1">
                  <c:v>3.6526533425224064E-2</c:v>
                </c:pt>
                <c:pt idx="2">
                  <c:v>4.6957671957672115E-2</c:v>
                </c:pt>
                <c:pt idx="3">
                  <c:v>7.0935342121782693E-2</c:v>
                </c:pt>
              </c:numCache>
            </c:numRef>
          </c:val>
          <c:extLst>
            <c:ext xmlns:c16="http://schemas.microsoft.com/office/drawing/2014/chart" uri="{C3380CC4-5D6E-409C-BE32-E72D297353CC}">
              <c16:uniqueId val="{00000001-D8A5-4ED3-9881-30E8D217BC1B}"/>
            </c:ext>
          </c:extLst>
        </c:ser>
        <c:ser>
          <c:idx val="2"/>
          <c:order val="2"/>
          <c:tx>
            <c:strRef>
              <c:f>EDA!$AV$14</c:f>
              <c:strCache>
                <c:ptCount val="1"/>
                <c:pt idx="0">
                  <c:v>FOOD &amp;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EDA!$AW$14:$AZ$14</c:f>
              <c:numCache>
                <c:formatCode>0.0%</c:formatCode>
                <c:ptCount val="4"/>
                <c:pt idx="0">
                  <c:v>-9.607281307938963E-3</c:v>
                </c:pt>
                <c:pt idx="1">
                  <c:v>0.1099007642294971</c:v>
                </c:pt>
                <c:pt idx="2">
                  <c:v>8.6940836940836902E-2</c:v>
                </c:pt>
                <c:pt idx="3">
                  <c:v>5.0276908259089863E-2</c:v>
                </c:pt>
              </c:numCache>
            </c:numRef>
          </c:val>
          <c:extLst>
            <c:ext xmlns:c16="http://schemas.microsoft.com/office/drawing/2014/chart" uri="{C3380CC4-5D6E-409C-BE32-E72D297353CC}">
              <c16:uniqueId val="{00000002-D8A5-4ED3-9881-30E8D217BC1B}"/>
            </c:ext>
          </c:extLst>
        </c:ser>
        <c:ser>
          <c:idx val="3"/>
          <c:order val="3"/>
          <c:tx>
            <c:strRef>
              <c:f>EDA!$AV$15</c:f>
              <c:strCache>
                <c:ptCount val="1"/>
                <c:pt idx="0">
                  <c:v>HOUSING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EDA!$AW$15:$AZ$15</c:f>
              <c:numCache>
                <c:formatCode>0.0%</c:formatCode>
                <c:ptCount val="4"/>
                <c:pt idx="0">
                  <c:v>4.3447293447293402E-2</c:v>
                </c:pt>
                <c:pt idx="1">
                  <c:v>3.4529451591063125E-2</c:v>
                </c:pt>
                <c:pt idx="2">
                  <c:v>2.9239766081871343E-2</c:v>
                </c:pt>
                <c:pt idx="3">
                  <c:v>3.6144578313253121E-2</c:v>
                </c:pt>
              </c:numCache>
            </c:numRef>
          </c:val>
          <c:extLst>
            <c:ext xmlns:c16="http://schemas.microsoft.com/office/drawing/2014/chart" uri="{C3380CC4-5D6E-409C-BE32-E72D297353CC}">
              <c16:uniqueId val="{00000003-D8A5-4ED3-9881-30E8D217BC1B}"/>
            </c:ext>
          </c:extLst>
        </c:ser>
        <c:ser>
          <c:idx val="4"/>
          <c:order val="4"/>
          <c:tx>
            <c:strRef>
              <c:f>EDA!$AV$16</c:f>
              <c:strCache>
                <c:ptCount val="1"/>
                <c:pt idx="0">
                  <c:v>FUEL &amp; LIGHT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EDA!$AW$16:$AZ$16</c:f>
              <c:numCache>
                <c:formatCode>0.0%</c:formatCode>
                <c:ptCount val="4"/>
                <c:pt idx="0">
                  <c:v>4.4655929721815479E-2</c:v>
                </c:pt>
                <c:pt idx="1">
                  <c:v>3.0107526881720349E-2</c:v>
                </c:pt>
                <c:pt idx="2">
                  <c:v>0</c:v>
                </c:pt>
                <c:pt idx="3">
                  <c:v>0.10953346855983764</c:v>
                </c:pt>
              </c:numCache>
            </c:numRef>
          </c:val>
          <c:extLst>
            <c:ext xmlns:c16="http://schemas.microsoft.com/office/drawing/2014/chart" uri="{C3380CC4-5D6E-409C-BE32-E72D297353CC}">
              <c16:uniqueId val="{00000004-D8A5-4ED3-9881-30E8D217BC1B}"/>
            </c:ext>
          </c:extLst>
        </c:ser>
        <c:ser>
          <c:idx val="5"/>
          <c:order val="5"/>
          <c:tx>
            <c:strRef>
              <c:f>EDA!$AV$17</c:f>
              <c:strCache>
                <c:ptCount val="1"/>
                <c:pt idx="0">
                  <c:v>Transport and communication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EDA!$AW$17:$AZ$17</c:f>
              <c:numCache>
                <c:formatCode>0.0%</c:formatCode>
                <c:ptCount val="4"/>
                <c:pt idx="0">
                  <c:v>3.6043587594300062E-2</c:v>
                </c:pt>
                <c:pt idx="1">
                  <c:v>5.2716950527169619E-2</c:v>
                </c:pt>
                <c:pt idx="2">
                  <c:v>7.4866310160427677E-2</c:v>
                </c:pt>
                <c:pt idx="3">
                  <c:v>9.7251585623678527E-2</c:v>
                </c:pt>
              </c:numCache>
            </c:numRef>
          </c:val>
          <c:extLst>
            <c:ext xmlns:c16="http://schemas.microsoft.com/office/drawing/2014/chart" uri="{C3380CC4-5D6E-409C-BE32-E72D297353CC}">
              <c16:uniqueId val="{00000005-D8A5-4ED3-9881-30E8D217BC1B}"/>
            </c:ext>
          </c:extLst>
        </c:ser>
        <c:ser>
          <c:idx val="6"/>
          <c:order val="6"/>
          <c:tx>
            <c:strRef>
              <c:f>EDA!$AV$18</c:f>
              <c:strCache>
                <c:ptCount val="1"/>
                <c:pt idx="0">
                  <c:v>Education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EDA!$AW$11:$AZ$11</c:f>
              <c:strCache>
                <c:ptCount val="4"/>
                <c:pt idx="0">
                  <c:v>2018-2019</c:v>
                </c:pt>
                <c:pt idx="1">
                  <c:v>2019-2020</c:v>
                </c:pt>
                <c:pt idx="2">
                  <c:v>2020-2021</c:v>
                </c:pt>
                <c:pt idx="3">
                  <c:v>2021-2022</c:v>
                </c:pt>
              </c:strCache>
            </c:strRef>
          </c:cat>
          <c:val>
            <c:numRef>
              <c:f>EDA!$AW$18:$AZ$18</c:f>
              <c:numCache>
                <c:formatCode>0.0%</c:formatCode>
                <c:ptCount val="4"/>
                <c:pt idx="0">
                  <c:v>7.9856115107913628E-2</c:v>
                </c:pt>
                <c:pt idx="1">
                  <c:v>3.6617842876165117E-2</c:v>
                </c:pt>
                <c:pt idx="2">
                  <c:v>2.1140294682895654E-2</c:v>
                </c:pt>
                <c:pt idx="3">
                  <c:v>3.266331658291468E-2</c:v>
                </c:pt>
              </c:numCache>
            </c:numRef>
          </c:val>
          <c:extLst>
            <c:ext xmlns:c16="http://schemas.microsoft.com/office/drawing/2014/chart" uri="{C3380CC4-5D6E-409C-BE32-E72D297353CC}">
              <c16:uniqueId val="{00000006-D8A5-4ED3-9881-30E8D217BC1B}"/>
            </c:ext>
          </c:extLst>
        </c:ser>
        <c:dLbls>
          <c:dLblPos val="outEnd"/>
          <c:showLegendKey val="0"/>
          <c:showVal val="1"/>
          <c:showCatName val="0"/>
          <c:showSerName val="0"/>
          <c:showPercent val="0"/>
          <c:showBubbleSize val="0"/>
        </c:dLbls>
        <c:gapWidth val="219"/>
        <c:overlap val="-27"/>
        <c:axId val="807191680"/>
        <c:axId val="807196000"/>
      </c:barChart>
      <c:catAx>
        <c:axId val="807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96000"/>
        <c:crosses val="autoZero"/>
        <c:auto val="1"/>
        <c:lblAlgn val="ctr"/>
        <c:lblOffset val="100"/>
        <c:noMultiLvlLbl val="0"/>
      </c:catAx>
      <c:valAx>
        <c:axId val="807196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9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IMPORTED OIL PRICE AND ALL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40291585746484E-2"/>
          <c:y val="8.5333152485060307E-2"/>
          <c:w val="0.92843264386831159"/>
          <c:h val="0.90140278445279653"/>
        </c:manualLayout>
      </c:layout>
      <c:barChart>
        <c:barDir val="col"/>
        <c:grouping val="clustered"/>
        <c:varyColors val="0"/>
        <c:ser>
          <c:idx val="0"/>
          <c:order val="0"/>
          <c:tx>
            <c:strRef>
              <c:f>EDA!$CD$11</c:f>
              <c:strCache>
                <c:ptCount val="1"/>
                <c:pt idx="0">
                  <c:v>CORRELATION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EDA!$CC$12:$CC$40</c:f>
              <c:strCache>
                <c:ptCount val="29"/>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scks, sweets etc.</c:v>
                </c:pt>
                <c:pt idx="12">
                  <c:v>Food and beverages</c:v>
                </c:pt>
                <c:pt idx="13">
                  <c:v>FOOD &amp; BEVERAGES</c:v>
                </c:pt>
                <c:pt idx="14">
                  <c:v>PAN, TOBACCO and INTOXICANTS</c:v>
                </c:pt>
                <c:pt idx="15">
                  <c:v>Clothing</c:v>
                </c:pt>
                <c:pt idx="16">
                  <c:v>Footwear</c:v>
                </c:pt>
                <c:pt idx="17">
                  <c:v>Clothing and footwear</c:v>
                </c:pt>
                <c:pt idx="18">
                  <c:v>CLOTHING &amp; FOOTWEAR</c:v>
                </c:pt>
                <c:pt idx="19">
                  <c:v>HOUSING</c:v>
                </c:pt>
                <c:pt idx="20">
                  <c:v>FUEL &amp; LIGHT</c:v>
                </c:pt>
                <c:pt idx="21">
                  <c:v>Household goods and services</c:v>
                </c:pt>
                <c:pt idx="22">
                  <c:v>Health</c:v>
                </c:pt>
                <c:pt idx="23">
                  <c:v>Transport and communication</c:v>
                </c:pt>
                <c:pt idx="24">
                  <c:v>Recreation and amusement</c:v>
                </c:pt>
                <c:pt idx="25">
                  <c:v>Education</c:v>
                </c:pt>
                <c:pt idx="26">
                  <c:v>Persol care and effects</c:v>
                </c:pt>
                <c:pt idx="27">
                  <c:v>Miscellaneous</c:v>
                </c:pt>
                <c:pt idx="28">
                  <c:v>MISCELLANEOUS</c:v>
                </c:pt>
              </c:strCache>
            </c:strRef>
          </c:cat>
          <c:val>
            <c:numRef>
              <c:f>EDA!$CD$12:$CD$40</c:f>
              <c:numCache>
                <c:formatCode>0.00</c:formatCode>
                <c:ptCount val="29"/>
                <c:pt idx="0">
                  <c:v>0.25709118266940312</c:v>
                </c:pt>
                <c:pt idx="1">
                  <c:v>0.76398587514988636</c:v>
                </c:pt>
                <c:pt idx="2">
                  <c:v>-0.18631242773391149</c:v>
                </c:pt>
                <c:pt idx="3">
                  <c:v>0.35310712091833324</c:v>
                </c:pt>
                <c:pt idx="4">
                  <c:v>0.809472546731826</c:v>
                </c:pt>
                <c:pt idx="5">
                  <c:v>0.47238561148587921</c:v>
                </c:pt>
                <c:pt idx="6">
                  <c:v>0.34646306252276993</c:v>
                </c:pt>
                <c:pt idx="7">
                  <c:v>0.17607913708798811</c:v>
                </c:pt>
                <c:pt idx="8">
                  <c:v>0.50195747329651952</c:v>
                </c:pt>
                <c:pt idx="9">
                  <c:v>0.33675993325991072</c:v>
                </c:pt>
                <c:pt idx="10">
                  <c:v>0.55440013713991421</c:v>
                </c:pt>
                <c:pt idx="11">
                  <c:v>0.48336182753226309</c:v>
                </c:pt>
                <c:pt idx="12">
                  <c:v>0.57573248497215135</c:v>
                </c:pt>
                <c:pt idx="13">
                  <c:v>0.58420485216676199</c:v>
                </c:pt>
                <c:pt idx="14">
                  <c:v>0.3988405005174494</c:v>
                </c:pt>
                <c:pt idx="15">
                  <c:v>0.51957668279106495</c:v>
                </c:pt>
                <c:pt idx="16">
                  <c:v>0.54712485430074953</c:v>
                </c:pt>
                <c:pt idx="17">
                  <c:v>0.52415491238151624</c:v>
                </c:pt>
                <c:pt idx="18">
                  <c:v>0.53102217143092523</c:v>
                </c:pt>
                <c:pt idx="19">
                  <c:v>0.42782962698080979</c:v>
                </c:pt>
                <c:pt idx="20">
                  <c:v>0.57024198204858501</c:v>
                </c:pt>
                <c:pt idx="21">
                  <c:v>0.50593742271222386</c:v>
                </c:pt>
                <c:pt idx="22">
                  <c:v>0.47641008380737293</c:v>
                </c:pt>
                <c:pt idx="23">
                  <c:v>0.66761514141704836</c:v>
                </c:pt>
                <c:pt idx="24">
                  <c:v>0.58945309296224691</c:v>
                </c:pt>
                <c:pt idx="25">
                  <c:v>0.43781428177292186</c:v>
                </c:pt>
                <c:pt idx="26">
                  <c:v>0.39772091424664807</c:v>
                </c:pt>
                <c:pt idx="27">
                  <c:v>0.53388059253913422</c:v>
                </c:pt>
                <c:pt idx="28">
                  <c:v>0.51723545183007569</c:v>
                </c:pt>
              </c:numCache>
            </c:numRef>
          </c:val>
          <c:extLst>
            <c:ext xmlns:c16="http://schemas.microsoft.com/office/drawing/2014/chart" uri="{C3380CC4-5D6E-409C-BE32-E72D297353CC}">
              <c16:uniqueId val="{00000000-AD7F-4553-A3C4-2CE95E8FF897}"/>
            </c:ext>
          </c:extLst>
        </c:ser>
        <c:dLbls>
          <c:dLblPos val="outEnd"/>
          <c:showLegendKey val="0"/>
          <c:showVal val="1"/>
          <c:showCatName val="0"/>
          <c:showSerName val="0"/>
          <c:showPercent val="0"/>
          <c:showBubbleSize val="0"/>
        </c:dLbls>
        <c:gapWidth val="219"/>
        <c:overlap val="-27"/>
        <c:axId val="1539924815"/>
        <c:axId val="1539922895"/>
      </c:barChart>
      <c:catAx>
        <c:axId val="153992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539922895"/>
        <c:crosses val="autoZero"/>
        <c:auto val="1"/>
        <c:lblAlgn val="ctr"/>
        <c:lblOffset val="100"/>
        <c:noMultiLvlLbl val="0"/>
      </c:catAx>
      <c:valAx>
        <c:axId val="1539922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Trend</a:t>
            </a:r>
            <a:r>
              <a:rPr lang="en-US" sz="2400" b="1" baseline="0">
                <a:solidFill>
                  <a:sysClr val="windowText" lastClr="000000"/>
                </a:solidFill>
              </a:rPr>
              <a:t> in </a:t>
            </a:r>
            <a:r>
              <a:rPr lang="en-US" sz="2400" b="1">
                <a:solidFill>
                  <a:sysClr val="windowText" lastClr="000000"/>
                </a:solidFill>
              </a:rPr>
              <a:t>Imported oil price</a:t>
            </a:r>
          </a:p>
        </c:rich>
      </c:tx>
      <c:layout>
        <c:manualLayout>
          <c:xMode val="edge"/>
          <c:yMode val="edge"/>
          <c:x val="0.37075556465980025"/>
          <c:y val="1.866788939500285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2.6637200385328911E-2"/>
          <c:y val="5.5005916391399456E-2"/>
          <c:w val="0.96115759407048051"/>
          <c:h val="0.78871376962005124"/>
        </c:manualLayout>
      </c:layout>
      <c:lineChart>
        <c:grouping val="standard"/>
        <c:varyColors val="0"/>
        <c:ser>
          <c:idx val="0"/>
          <c:order val="0"/>
          <c:tx>
            <c:strRef>
              <c:f>EDA!$CI$87</c:f>
              <c:strCache>
                <c:ptCount val="1"/>
                <c:pt idx="0">
                  <c:v>Imported oil price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EDA!$CG$88:$CH$116</c:f>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2021</c:v>
                  </c:pt>
                  <c:pt idx="1">
                    <c:v>2021</c:v>
                  </c:pt>
                  <c:pt idx="2">
                    <c:v>2021</c:v>
                  </c:pt>
                  <c:pt idx="3">
                    <c:v>2021</c:v>
                  </c:pt>
                  <c:pt idx="4">
                    <c:v>2021</c:v>
                  </c:pt>
                  <c:pt idx="5">
                    <c:v>2021</c:v>
                  </c:pt>
                  <c:pt idx="6">
                    <c:v>2021</c:v>
                  </c:pt>
                  <c:pt idx="7">
                    <c:v>2021</c:v>
                  </c:pt>
                  <c:pt idx="8">
                    <c:v>2021</c:v>
                  </c:pt>
                  <c:pt idx="9">
                    <c:v>2021</c:v>
                  </c:pt>
                  <c:pt idx="10">
                    <c:v>2021</c:v>
                  </c:pt>
                  <c:pt idx="11">
                    <c:v>2021</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lvl>
              </c:multiLvlStrCache>
            </c:multiLvlStrRef>
          </c:cat>
          <c:val>
            <c:numRef>
              <c:f>EDA!$CI$88:$CI$116</c:f>
              <c:numCache>
                <c:formatCode>#,##0.00</c:formatCode>
                <c:ptCount val="29"/>
                <c:pt idx="0">
                  <c:v>54.794569625000001</c:v>
                </c:pt>
                <c:pt idx="1">
                  <c:v>61.216117289473672</c:v>
                </c:pt>
                <c:pt idx="2">
                  <c:v>64.729496782608663</c:v>
                </c:pt>
                <c:pt idx="3">
                  <c:v>63.396976500000008</c:v>
                </c:pt>
                <c:pt idx="4">
                  <c:v>66.953084852941174</c:v>
                </c:pt>
                <c:pt idx="5">
                  <c:v>71.982647477272721</c:v>
                </c:pt>
                <c:pt idx="6">
                  <c:v>73.539060523809511</c:v>
                </c:pt>
                <c:pt idx="7">
                  <c:v>69.804724424999989</c:v>
                </c:pt>
                <c:pt idx="8">
                  <c:v>73.130738295454549</c:v>
                </c:pt>
                <c:pt idx="9">
                  <c:v>82.107393785714294</c:v>
                </c:pt>
                <c:pt idx="10">
                  <c:v>80.637301023809528</c:v>
                </c:pt>
                <c:pt idx="11">
                  <c:v>73.298823523809531</c:v>
                </c:pt>
                <c:pt idx="12">
                  <c:v>84.666318799999985</c:v>
                </c:pt>
                <c:pt idx="13">
                  <c:v>94.067715194444446</c:v>
                </c:pt>
                <c:pt idx="14">
                  <c:v>112.87479254347826</c:v>
                </c:pt>
                <c:pt idx="15">
                  <c:v>102.96599786842103</c:v>
                </c:pt>
                <c:pt idx="16">
                  <c:v>109.50503773684208</c:v>
                </c:pt>
                <c:pt idx="17">
                  <c:v>116.01138504999999</c:v>
                </c:pt>
                <c:pt idx="18">
                  <c:v>105.49124737500001</c:v>
                </c:pt>
                <c:pt idx="19">
                  <c:v>97.404465428571427</c:v>
                </c:pt>
                <c:pt idx="20">
                  <c:v>90.706344809523813</c:v>
                </c:pt>
                <c:pt idx="21">
                  <c:v>91.698948700000003</c:v>
                </c:pt>
                <c:pt idx="22">
                  <c:v>87.552266068181822</c:v>
                </c:pt>
                <c:pt idx="23">
                  <c:v>78.100942275000008</c:v>
                </c:pt>
                <c:pt idx="24">
                  <c:v>80.922269684210534</c:v>
                </c:pt>
                <c:pt idx="25">
                  <c:v>82.278706675000009</c:v>
                </c:pt>
                <c:pt idx="26">
                  <c:v>78.539480282608693</c:v>
                </c:pt>
                <c:pt idx="27">
                  <c:v>83.755358416666667</c:v>
                </c:pt>
                <c:pt idx="28">
                  <c:v>74.981547824999993</c:v>
                </c:pt>
              </c:numCache>
            </c:numRef>
          </c:val>
          <c:smooth val="0"/>
          <c:extLst>
            <c:ext xmlns:c16="http://schemas.microsoft.com/office/drawing/2014/chart" uri="{C3380CC4-5D6E-409C-BE32-E72D297353CC}">
              <c16:uniqueId val="{00000000-4F19-4A11-B2E3-761AEB5E5D14}"/>
            </c:ext>
          </c:extLst>
        </c:ser>
        <c:dLbls>
          <c:showLegendKey val="0"/>
          <c:showVal val="0"/>
          <c:showCatName val="0"/>
          <c:showSerName val="0"/>
          <c:showPercent val="0"/>
          <c:showBubbleSize val="0"/>
        </c:dLbls>
        <c:smooth val="0"/>
        <c:axId val="1539953615"/>
        <c:axId val="1539962255"/>
      </c:lineChart>
      <c:catAx>
        <c:axId val="15399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539962255"/>
        <c:crosses val="autoZero"/>
        <c:auto val="1"/>
        <c:lblAlgn val="ctr"/>
        <c:lblOffset val="100"/>
        <c:noMultiLvlLbl val="0"/>
      </c:catAx>
      <c:valAx>
        <c:axId val="1539962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a:t>
            </a:r>
            <a:r>
              <a:rPr lang="en-US" baseline="0"/>
              <a:t> OIL PRICE AND BROADER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EDA!$CH$47</c:f>
              <c:strCache>
                <c:ptCount val="1"/>
                <c:pt idx="0">
                  <c:v>CORRELATION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EDA!$CG$48:$CG$53</c:f>
              <c:strCache>
                <c:ptCount val="6"/>
                <c:pt idx="0">
                  <c:v>FOOD &amp; BEVERAGES</c:v>
                </c:pt>
                <c:pt idx="1">
                  <c:v>PAN, TOBACCO and INTOXICANTS</c:v>
                </c:pt>
                <c:pt idx="2">
                  <c:v>CLOTHING &amp; FOOTWEAR</c:v>
                </c:pt>
                <c:pt idx="3">
                  <c:v>HOUSING</c:v>
                </c:pt>
                <c:pt idx="4">
                  <c:v>FUEL &amp; LIGHT</c:v>
                </c:pt>
                <c:pt idx="5">
                  <c:v>MISCELLANEOUS</c:v>
                </c:pt>
              </c:strCache>
            </c:strRef>
          </c:cat>
          <c:val>
            <c:numRef>
              <c:f>EDA!$CH$48:$CH$53</c:f>
              <c:numCache>
                <c:formatCode>0.00</c:formatCode>
                <c:ptCount val="6"/>
                <c:pt idx="0">
                  <c:v>0.58420485216676199</c:v>
                </c:pt>
                <c:pt idx="1">
                  <c:v>0.3988405005174494</c:v>
                </c:pt>
                <c:pt idx="2">
                  <c:v>0.53102217143092523</c:v>
                </c:pt>
                <c:pt idx="3">
                  <c:v>0.42782962698080979</c:v>
                </c:pt>
                <c:pt idx="4">
                  <c:v>0.57024198204858501</c:v>
                </c:pt>
                <c:pt idx="5">
                  <c:v>0.51723545183007569</c:v>
                </c:pt>
              </c:numCache>
            </c:numRef>
          </c:val>
          <c:extLst>
            <c:ext xmlns:c16="http://schemas.microsoft.com/office/drawing/2014/chart" uri="{C3380CC4-5D6E-409C-BE32-E72D297353CC}">
              <c16:uniqueId val="{00000000-6420-4A41-B401-3658F3A51795}"/>
            </c:ext>
          </c:extLst>
        </c:ser>
        <c:dLbls>
          <c:dLblPos val="outEnd"/>
          <c:showLegendKey val="0"/>
          <c:showVal val="1"/>
          <c:showCatName val="0"/>
          <c:showSerName val="0"/>
          <c:showPercent val="0"/>
          <c:showBubbleSize val="0"/>
        </c:dLbls>
        <c:gapWidth val="219"/>
        <c:overlap val="-27"/>
        <c:axId val="1539913775"/>
        <c:axId val="1539928175"/>
      </c:barChart>
      <c:catAx>
        <c:axId val="153991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28175"/>
        <c:crosses val="autoZero"/>
        <c:auto val="1"/>
        <c:lblAlgn val="ctr"/>
        <c:lblOffset val="100"/>
        <c:noMultiLvlLbl val="0"/>
      </c:catAx>
      <c:valAx>
        <c:axId val="153992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1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128</xdr:col>
      <xdr:colOff>1</xdr:colOff>
      <xdr:row>97</xdr:row>
      <xdr:rowOff>6262</xdr:rowOff>
    </xdr:from>
    <xdr:to>
      <xdr:col>140</xdr:col>
      <xdr:colOff>334027</xdr:colOff>
      <xdr:row>116</xdr:row>
      <xdr:rowOff>104383</xdr:rowOff>
    </xdr:to>
    <xdr:graphicFrame macro="">
      <xdr:nvGraphicFramePr>
        <xdr:cNvPr id="2" name="Chart 1">
          <a:extLst>
            <a:ext uri="{FF2B5EF4-FFF2-40B4-BE49-F238E27FC236}">
              <a16:creationId xmlns:a16="http://schemas.microsoft.com/office/drawing/2014/main" id="{D5717CE5-82D8-D727-1539-1ADDEE747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554182</xdr:colOff>
      <xdr:row>35</xdr:row>
      <xdr:rowOff>152401</xdr:rowOff>
    </xdr:from>
    <xdr:to>
      <xdr:col>71</xdr:col>
      <xdr:colOff>455221</xdr:colOff>
      <xdr:row>51</xdr:row>
      <xdr:rowOff>45523</xdr:rowOff>
    </xdr:to>
    <xdr:graphicFrame macro="">
      <xdr:nvGraphicFramePr>
        <xdr:cNvPr id="3" name="Chart 2">
          <a:extLst>
            <a:ext uri="{FF2B5EF4-FFF2-40B4-BE49-F238E27FC236}">
              <a16:creationId xmlns:a16="http://schemas.microsoft.com/office/drawing/2014/main" id="{7A915626-0FF7-825E-B555-69DE12AAD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576650</xdr:colOff>
      <xdr:row>26</xdr:row>
      <xdr:rowOff>30007</xdr:rowOff>
    </xdr:from>
    <xdr:to>
      <xdr:col>22</xdr:col>
      <xdr:colOff>27215</xdr:colOff>
      <xdr:row>53</xdr:row>
      <xdr:rowOff>129500</xdr:rowOff>
    </xdr:to>
    <xdr:graphicFrame macro="">
      <xdr:nvGraphicFramePr>
        <xdr:cNvPr id="6" name="Chart 5">
          <a:extLst>
            <a:ext uri="{FF2B5EF4-FFF2-40B4-BE49-F238E27FC236}">
              <a16:creationId xmlns:a16="http://schemas.microsoft.com/office/drawing/2014/main" id="{31767EE3-6E4A-C1ED-8F8A-4B0C2CA82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1031385</xdr:colOff>
      <xdr:row>76</xdr:row>
      <xdr:rowOff>122902</xdr:rowOff>
    </xdr:from>
    <xdr:to>
      <xdr:col>40</xdr:col>
      <xdr:colOff>1006125</xdr:colOff>
      <xdr:row>136</xdr:row>
      <xdr:rowOff>122902</xdr:rowOff>
    </xdr:to>
    <xdr:graphicFrame macro="">
      <xdr:nvGraphicFramePr>
        <xdr:cNvPr id="9" name="Chart 8">
          <a:extLst>
            <a:ext uri="{FF2B5EF4-FFF2-40B4-BE49-F238E27FC236}">
              <a16:creationId xmlns:a16="http://schemas.microsoft.com/office/drawing/2014/main" id="{B2082355-AA88-4093-92D5-659267828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10297</xdr:colOff>
      <xdr:row>37</xdr:row>
      <xdr:rowOff>183292</xdr:rowOff>
    </xdr:from>
    <xdr:to>
      <xdr:col>37</xdr:col>
      <xdr:colOff>957648</xdr:colOff>
      <xdr:row>59</xdr:row>
      <xdr:rowOff>123568</xdr:rowOff>
    </xdr:to>
    <xdr:graphicFrame macro="">
      <xdr:nvGraphicFramePr>
        <xdr:cNvPr id="10" name="Chart 9">
          <a:extLst>
            <a:ext uri="{FF2B5EF4-FFF2-40B4-BE49-F238E27FC236}">
              <a16:creationId xmlns:a16="http://schemas.microsoft.com/office/drawing/2014/main" id="{E7549DD5-FBB7-6361-BD75-5FD020046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189067</xdr:colOff>
      <xdr:row>110</xdr:row>
      <xdr:rowOff>172241</xdr:rowOff>
    </xdr:from>
    <xdr:to>
      <xdr:col>27</xdr:col>
      <xdr:colOff>621828</xdr:colOff>
      <xdr:row>119</xdr:row>
      <xdr:rowOff>20168</xdr:rowOff>
    </xdr:to>
    <xdr:sp macro="" textlink="">
      <xdr:nvSpPr>
        <xdr:cNvPr id="11" name="Callout: Double Bent Line 10">
          <a:extLst>
            <a:ext uri="{FF2B5EF4-FFF2-40B4-BE49-F238E27FC236}">
              <a16:creationId xmlns:a16="http://schemas.microsoft.com/office/drawing/2014/main" id="{31640220-8D30-BF3F-6FC4-06D864C0300D}"/>
            </a:ext>
          </a:extLst>
        </xdr:cNvPr>
        <xdr:cNvSpPr/>
      </xdr:nvSpPr>
      <xdr:spPr>
        <a:xfrm>
          <a:off x="32002567" y="23222741"/>
          <a:ext cx="1766261" cy="1562427"/>
        </a:xfrm>
        <a:prstGeom prst="borderCallout3">
          <a:avLst>
            <a:gd name="adj1" fmla="val 101559"/>
            <a:gd name="adj2" fmla="val 31365"/>
            <a:gd name="adj3" fmla="val 132784"/>
            <a:gd name="adj4" fmla="val 30854"/>
            <a:gd name="adj5" fmla="val 132746"/>
            <a:gd name="adj6" fmla="val 121928"/>
            <a:gd name="adj7" fmla="val 132889"/>
            <a:gd name="adj8" fmla="val 122394"/>
          </a:avLst>
        </a:prstGeom>
        <a:solidFill>
          <a:schemeClr val="accent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kern="1200" cap="none" spc="0">
              <a:ln w="0"/>
              <a:solidFill>
                <a:schemeClr val="tx1"/>
              </a:solidFill>
              <a:effectLst>
                <a:outerShdw blurRad="38100" dist="19050" dir="2700000" algn="tl" rotWithShape="0">
                  <a:schemeClr val="dk1">
                    <a:alpha val="40000"/>
                  </a:schemeClr>
                </a:outerShdw>
              </a:effectLst>
            </a:rPr>
            <a:t>HIGHEST INDIVIDUAL CATEGORY CONTRIBUTION </a:t>
          </a:r>
          <a:r>
            <a:rPr lang="en-IN" sz="1600" b="1" i="1" u="sng" kern="1200" cap="none" spc="0">
              <a:ln w="0"/>
              <a:solidFill>
                <a:schemeClr val="tx1"/>
              </a:solidFill>
              <a:effectLst>
                <a:outerShdw blurRad="38100" dist="19050" dir="2700000" algn="tl" rotWithShape="0">
                  <a:schemeClr val="dk1">
                    <a:alpha val="40000"/>
                  </a:schemeClr>
                </a:outerShdw>
              </a:effectLst>
            </a:rPr>
            <a:t>MEAT</a:t>
          </a:r>
          <a:r>
            <a:rPr lang="en-IN" sz="1600" b="1" i="1" u="sng" kern="1200" cap="none" spc="0" baseline="0">
              <a:ln w="0"/>
              <a:solidFill>
                <a:schemeClr val="tx1"/>
              </a:solidFill>
              <a:effectLst>
                <a:outerShdw blurRad="38100" dist="19050" dir="2700000" algn="tl" rotWithShape="0">
                  <a:schemeClr val="dk1">
                    <a:alpha val="40000"/>
                  </a:schemeClr>
                </a:outerShdw>
              </a:effectLst>
            </a:rPr>
            <a:t> AND FISH- </a:t>
          </a:r>
          <a:endParaRPr lang="en-IN" sz="1600" b="1" i="1" u="sng"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27</xdr:col>
      <xdr:colOff>291829</xdr:colOff>
      <xdr:row>43</xdr:row>
      <xdr:rowOff>16211</xdr:rowOff>
    </xdr:from>
    <xdr:to>
      <xdr:col>28</xdr:col>
      <xdr:colOff>622184</xdr:colOff>
      <xdr:row>46</xdr:row>
      <xdr:rowOff>139815</xdr:rowOff>
    </xdr:to>
    <xdr:sp macro="" textlink="">
      <xdr:nvSpPr>
        <xdr:cNvPr id="14" name="Callout: Line 13">
          <a:extLst>
            <a:ext uri="{FF2B5EF4-FFF2-40B4-BE49-F238E27FC236}">
              <a16:creationId xmlns:a16="http://schemas.microsoft.com/office/drawing/2014/main" id="{05B543F7-8769-9055-5DE8-E6FAD1C8C441}"/>
            </a:ext>
          </a:extLst>
        </xdr:cNvPr>
        <xdr:cNvSpPr/>
      </xdr:nvSpPr>
      <xdr:spPr>
        <a:xfrm>
          <a:off x="31988233" y="7943807"/>
          <a:ext cx="1148281" cy="668889"/>
        </a:xfrm>
        <a:prstGeom prst="borderCallout1">
          <a:avLst>
            <a:gd name="adj1" fmla="val 20480"/>
            <a:gd name="adj2" fmla="val 2286"/>
            <a:gd name="adj3" fmla="val -15532"/>
            <a:gd name="adj4" fmla="val -39850"/>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tx1"/>
              </a:solidFill>
            </a:rPr>
            <a:t>HIGHEST</a:t>
          </a:r>
        </a:p>
        <a:p>
          <a:pPr algn="l"/>
          <a:r>
            <a:rPr lang="en-IN" sz="1100" b="1" kern="1200">
              <a:solidFill>
                <a:schemeClr val="tx1"/>
              </a:solidFill>
            </a:rPr>
            <a:t>INFLATION</a:t>
          </a:r>
          <a:r>
            <a:rPr lang="en-IN" sz="1100" b="1" kern="1200" baseline="0">
              <a:solidFill>
                <a:schemeClr val="tx1"/>
              </a:solidFill>
            </a:rPr>
            <a:t> </a:t>
          </a:r>
        </a:p>
        <a:p>
          <a:pPr algn="l"/>
          <a:r>
            <a:rPr lang="en-IN" sz="1100" b="1" kern="1200" baseline="0">
              <a:solidFill>
                <a:schemeClr val="tx1"/>
              </a:solidFill>
            </a:rPr>
            <a:t>MONTH- JUNE</a:t>
          </a:r>
          <a:endParaRPr lang="en-IN" sz="1100" b="1" kern="1200">
            <a:solidFill>
              <a:schemeClr val="tx1"/>
            </a:solidFill>
          </a:endParaRPr>
        </a:p>
      </xdr:txBody>
    </xdr:sp>
    <xdr:clientData/>
  </xdr:twoCellAnchor>
  <xdr:twoCellAnchor>
    <xdr:from>
      <xdr:col>35</xdr:col>
      <xdr:colOff>743005</xdr:colOff>
      <xdr:row>55</xdr:row>
      <xdr:rowOff>159224</xdr:rowOff>
    </xdr:from>
    <xdr:to>
      <xdr:col>37</xdr:col>
      <xdr:colOff>272955</xdr:colOff>
      <xdr:row>58</xdr:row>
      <xdr:rowOff>78111</xdr:rowOff>
    </xdr:to>
    <xdr:sp macro="" textlink="">
      <xdr:nvSpPr>
        <xdr:cNvPr id="16" name="Callout: Bent Line 15">
          <a:extLst>
            <a:ext uri="{FF2B5EF4-FFF2-40B4-BE49-F238E27FC236}">
              <a16:creationId xmlns:a16="http://schemas.microsoft.com/office/drawing/2014/main" id="{1C137F17-71DC-39D8-7103-B7FFAA461D69}"/>
            </a:ext>
          </a:extLst>
        </xdr:cNvPr>
        <xdr:cNvSpPr/>
      </xdr:nvSpPr>
      <xdr:spPr>
        <a:xfrm>
          <a:off x="40332886" y="10440537"/>
          <a:ext cx="1611233" cy="715007"/>
        </a:xfrm>
        <a:prstGeom prst="borderCallout2">
          <a:avLst>
            <a:gd name="adj1" fmla="val 18751"/>
            <a:gd name="adj2" fmla="val 373"/>
            <a:gd name="adj3" fmla="val 16894"/>
            <a:gd name="adj4" fmla="val -51493"/>
            <a:gd name="adj5" fmla="val 54420"/>
            <a:gd name="adj6" fmla="val -62604"/>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tx1"/>
              </a:solidFill>
            </a:rPr>
            <a:t>LOWEST</a:t>
          </a:r>
          <a:r>
            <a:rPr lang="en-IN" sz="1200" b="1" kern="1200" baseline="0">
              <a:solidFill>
                <a:schemeClr val="tx1"/>
              </a:solidFill>
            </a:rPr>
            <a:t> INFLATION MONTH-</a:t>
          </a:r>
        </a:p>
        <a:p>
          <a:pPr algn="l"/>
          <a:r>
            <a:rPr lang="en-IN" sz="1200" b="1" kern="1200" baseline="0">
              <a:solidFill>
                <a:schemeClr val="tx1"/>
              </a:solidFill>
            </a:rPr>
            <a:t>FEBRUARY</a:t>
          </a:r>
        </a:p>
      </xdr:txBody>
    </xdr:sp>
    <xdr:clientData/>
  </xdr:twoCellAnchor>
  <xdr:twoCellAnchor>
    <xdr:from>
      <xdr:col>20</xdr:col>
      <xdr:colOff>41188</xdr:colOff>
      <xdr:row>30</xdr:row>
      <xdr:rowOff>164755</xdr:rowOff>
    </xdr:from>
    <xdr:to>
      <xdr:col>21</xdr:col>
      <xdr:colOff>777711</xdr:colOff>
      <xdr:row>32</xdr:row>
      <xdr:rowOff>149678</xdr:rowOff>
    </xdr:to>
    <xdr:sp macro="" textlink="">
      <xdr:nvSpPr>
        <xdr:cNvPr id="17" name="Callout: Line 16">
          <a:extLst>
            <a:ext uri="{FF2B5EF4-FFF2-40B4-BE49-F238E27FC236}">
              <a16:creationId xmlns:a16="http://schemas.microsoft.com/office/drawing/2014/main" id="{62A10561-14D0-5345-F2FE-BFE849A11DAA}"/>
            </a:ext>
          </a:extLst>
        </xdr:cNvPr>
        <xdr:cNvSpPr/>
      </xdr:nvSpPr>
      <xdr:spPr>
        <a:xfrm>
          <a:off x="23066157" y="6182198"/>
          <a:ext cx="2747575" cy="377707"/>
        </a:xfrm>
        <a:prstGeom prst="borderCallout1">
          <a:avLst>
            <a:gd name="adj1" fmla="val 37981"/>
            <a:gd name="adj2" fmla="val -412"/>
            <a:gd name="adj3" fmla="val 48112"/>
            <a:gd name="adj4" fmla="val -18848"/>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solidFill>
                <a:schemeClr val="tx1"/>
              </a:solidFill>
            </a:rPr>
            <a:t>HIGHEST</a:t>
          </a:r>
          <a:r>
            <a:rPr lang="en-IN" sz="1800" b="1" kern="1200" baseline="0">
              <a:solidFill>
                <a:schemeClr val="tx1"/>
              </a:solidFill>
            </a:rPr>
            <a:t> INFLATION - 2019</a:t>
          </a:r>
          <a:endParaRPr lang="en-IN" sz="1800" b="1" kern="1200">
            <a:solidFill>
              <a:schemeClr val="tx1"/>
            </a:solidFill>
          </a:endParaRPr>
        </a:p>
      </xdr:txBody>
    </xdr:sp>
    <xdr:clientData/>
  </xdr:twoCellAnchor>
  <xdr:twoCellAnchor>
    <xdr:from>
      <xdr:col>28</xdr:col>
      <xdr:colOff>151952</xdr:colOff>
      <xdr:row>120</xdr:row>
      <xdr:rowOff>150318</xdr:rowOff>
    </xdr:from>
    <xdr:to>
      <xdr:col>39</xdr:col>
      <xdr:colOff>1330002</xdr:colOff>
      <xdr:row>123</xdr:row>
      <xdr:rowOff>16264</xdr:rowOff>
    </xdr:to>
    <xdr:sp macro="" textlink="">
      <xdr:nvSpPr>
        <xdr:cNvPr id="3" name="Rectangle 2">
          <a:extLst>
            <a:ext uri="{FF2B5EF4-FFF2-40B4-BE49-F238E27FC236}">
              <a16:creationId xmlns:a16="http://schemas.microsoft.com/office/drawing/2014/main" id="{C5386A82-3DD6-BAB0-E30C-D47AA74CAA0A}"/>
            </a:ext>
          </a:extLst>
        </xdr:cNvPr>
        <xdr:cNvSpPr/>
      </xdr:nvSpPr>
      <xdr:spPr>
        <a:xfrm>
          <a:off x="34112907" y="25105818"/>
          <a:ext cx="13283459" cy="437446"/>
        </a:xfrm>
        <a:prstGeom prst="rect">
          <a:avLst/>
        </a:prstGeom>
        <a:noFill/>
        <a:ln w="25400">
          <a:solidFill>
            <a:schemeClr val="tx1"/>
          </a:solidFill>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twoCellAnchor>
    <xdr:from>
      <xdr:col>47</xdr:col>
      <xdr:colOff>9033</xdr:colOff>
      <xdr:row>21</xdr:row>
      <xdr:rowOff>190300</xdr:rowOff>
    </xdr:from>
    <xdr:to>
      <xdr:col>61</xdr:col>
      <xdr:colOff>0</xdr:colOff>
      <xdr:row>44</xdr:row>
      <xdr:rowOff>14111</xdr:rowOff>
    </xdr:to>
    <xdr:graphicFrame macro="">
      <xdr:nvGraphicFramePr>
        <xdr:cNvPr id="4" name="Chart 3">
          <a:extLst>
            <a:ext uri="{FF2B5EF4-FFF2-40B4-BE49-F238E27FC236}">
              <a16:creationId xmlns:a16="http://schemas.microsoft.com/office/drawing/2014/main" id="{69B52203-3865-4608-B5C2-411708D6F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459189</xdr:colOff>
      <xdr:row>25</xdr:row>
      <xdr:rowOff>62107</xdr:rowOff>
    </xdr:from>
    <xdr:to>
      <xdr:col>52</xdr:col>
      <xdr:colOff>399918</xdr:colOff>
      <xdr:row>29</xdr:row>
      <xdr:rowOff>140576</xdr:rowOff>
    </xdr:to>
    <xdr:sp macro="" textlink="">
      <xdr:nvSpPr>
        <xdr:cNvPr id="7" name="Callout: Down Arrow 6">
          <a:extLst>
            <a:ext uri="{FF2B5EF4-FFF2-40B4-BE49-F238E27FC236}">
              <a16:creationId xmlns:a16="http://schemas.microsoft.com/office/drawing/2014/main" id="{C8E68FD4-B797-4627-85C6-9D5B19D72D99}"/>
            </a:ext>
          </a:extLst>
        </xdr:cNvPr>
        <xdr:cNvSpPr/>
      </xdr:nvSpPr>
      <xdr:spPr>
        <a:xfrm>
          <a:off x="63310582" y="11464893"/>
          <a:ext cx="553050" cy="1044576"/>
        </a:xfrm>
        <a:prstGeom prst="downArrowCallou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ONSET OF COVID 19</a:t>
          </a:r>
        </a:p>
      </xdr:txBody>
    </xdr:sp>
    <xdr:clientData/>
  </xdr:twoCellAnchor>
  <xdr:twoCellAnchor>
    <xdr:from>
      <xdr:col>78</xdr:col>
      <xdr:colOff>23289</xdr:colOff>
      <xdr:row>45</xdr:row>
      <xdr:rowOff>209793</xdr:rowOff>
    </xdr:from>
    <xdr:to>
      <xdr:col>82</xdr:col>
      <xdr:colOff>599329</xdr:colOff>
      <xdr:row>74</xdr:row>
      <xdr:rowOff>216158</xdr:rowOff>
    </xdr:to>
    <xdr:graphicFrame macro="">
      <xdr:nvGraphicFramePr>
        <xdr:cNvPr id="8" name="Chart 7">
          <a:extLst>
            <a:ext uri="{FF2B5EF4-FFF2-40B4-BE49-F238E27FC236}">
              <a16:creationId xmlns:a16="http://schemas.microsoft.com/office/drawing/2014/main" id="{5B19F8CE-69EF-0266-6E65-ED3A95C30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78</xdr:col>
      <xdr:colOff>3027</xdr:colOff>
      <xdr:row>85</xdr:row>
      <xdr:rowOff>178355</xdr:rowOff>
    </xdr:from>
    <xdr:to>
      <xdr:col>82</xdr:col>
      <xdr:colOff>2710756</xdr:colOff>
      <xdr:row>123</xdr:row>
      <xdr:rowOff>101387</xdr:rowOff>
    </xdr:to>
    <xdr:graphicFrame macro="">
      <xdr:nvGraphicFramePr>
        <xdr:cNvPr id="12" name="Chart 11">
          <a:extLst>
            <a:ext uri="{FF2B5EF4-FFF2-40B4-BE49-F238E27FC236}">
              <a16:creationId xmlns:a16="http://schemas.microsoft.com/office/drawing/2014/main" id="{52062FF1-DF92-22E0-10A2-CE5C00E77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9406</xdr:colOff>
      <xdr:row>54</xdr:row>
      <xdr:rowOff>1881</xdr:rowOff>
    </xdr:from>
    <xdr:to>
      <xdr:col>86</xdr:col>
      <xdr:colOff>1936749</xdr:colOff>
      <xdr:row>71</xdr:row>
      <xdr:rowOff>150517</xdr:rowOff>
    </xdr:to>
    <xdr:graphicFrame macro="">
      <xdr:nvGraphicFramePr>
        <xdr:cNvPr id="13" name="Chart 12">
          <a:extLst>
            <a:ext uri="{FF2B5EF4-FFF2-40B4-BE49-F238E27FC236}">
              <a16:creationId xmlns:a16="http://schemas.microsoft.com/office/drawing/2014/main" id="{CAEF6ECC-A23B-C9DB-9662-A974599B5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124690</xdr:colOff>
      <xdr:row>50</xdr:row>
      <xdr:rowOff>27709</xdr:rowOff>
    </xdr:from>
    <xdr:to>
      <xdr:col>79</xdr:col>
      <xdr:colOff>1911927</xdr:colOff>
      <xdr:row>52</xdr:row>
      <xdr:rowOff>138545</xdr:rowOff>
    </xdr:to>
    <xdr:sp macro="" textlink="">
      <xdr:nvSpPr>
        <xdr:cNvPr id="2" name="Callout: Line 1">
          <a:extLst>
            <a:ext uri="{FF2B5EF4-FFF2-40B4-BE49-F238E27FC236}">
              <a16:creationId xmlns:a16="http://schemas.microsoft.com/office/drawing/2014/main" id="{BBAAC9C4-B8A4-6D52-63C1-D919FEB8B78C}"/>
            </a:ext>
          </a:extLst>
        </xdr:cNvPr>
        <xdr:cNvSpPr/>
      </xdr:nvSpPr>
      <xdr:spPr>
        <a:xfrm>
          <a:off x="87713126" y="10155382"/>
          <a:ext cx="1787237" cy="471054"/>
        </a:xfrm>
        <a:prstGeom prst="borderCallout1">
          <a:avLst>
            <a:gd name="adj1" fmla="val 34580"/>
            <a:gd name="adj2" fmla="val 969"/>
            <a:gd name="adj3" fmla="val 101193"/>
            <a:gd name="adj4" fmla="val -30581"/>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cap="none" spc="0">
              <a:ln w="0"/>
              <a:solidFill>
                <a:schemeClr val="tx1"/>
              </a:solidFill>
              <a:effectLst>
                <a:outerShdw blurRad="38100" dist="19050" dir="2700000" algn="tl" rotWithShape="0">
                  <a:schemeClr val="dk1">
                    <a:alpha val="40000"/>
                  </a:schemeClr>
                </a:outerShdw>
              </a:effectLst>
            </a:rPr>
            <a:t>STRONGESR</a:t>
          </a:r>
          <a:r>
            <a:rPr lang="en-IN" sz="1100" b="1" kern="1200" cap="none" spc="0" baseline="0">
              <a:ln w="0"/>
              <a:solidFill>
                <a:schemeClr val="tx1"/>
              </a:solidFill>
              <a:effectLst>
                <a:outerShdw blurRad="38100" dist="19050" dir="2700000" algn="tl" rotWithShape="0">
                  <a:schemeClr val="dk1">
                    <a:alpha val="40000"/>
                  </a:schemeClr>
                </a:outerShdw>
              </a:effectLst>
            </a:rPr>
            <a:t> CORRELATION (INDIVIDUAL CATEGORY )</a:t>
          </a:r>
          <a:endParaRPr lang="en-IN" sz="1100" b="1" kern="1200"/>
        </a:p>
      </xdr:txBody>
    </xdr:sp>
    <xdr:clientData/>
  </xdr:twoCellAnchor>
  <xdr:twoCellAnchor>
    <xdr:from>
      <xdr:col>80</xdr:col>
      <xdr:colOff>595746</xdr:colOff>
      <xdr:row>52</xdr:row>
      <xdr:rowOff>0</xdr:rowOff>
    </xdr:from>
    <xdr:to>
      <xdr:col>80</xdr:col>
      <xdr:colOff>2493818</xdr:colOff>
      <xdr:row>54</xdr:row>
      <xdr:rowOff>96981</xdr:rowOff>
    </xdr:to>
    <xdr:sp macro="" textlink="">
      <xdr:nvSpPr>
        <xdr:cNvPr id="15" name="Callout: Line 14">
          <a:extLst>
            <a:ext uri="{FF2B5EF4-FFF2-40B4-BE49-F238E27FC236}">
              <a16:creationId xmlns:a16="http://schemas.microsoft.com/office/drawing/2014/main" id="{4BF1F6F9-8FFC-33DD-3707-04CC31EC1F6D}"/>
            </a:ext>
          </a:extLst>
        </xdr:cNvPr>
        <xdr:cNvSpPr/>
      </xdr:nvSpPr>
      <xdr:spPr>
        <a:xfrm>
          <a:off x="91149055" y="10487891"/>
          <a:ext cx="1898072" cy="471054"/>
        </a:xfrm>
        <a:prstGeom prst="borderCallout1">
          <a:avLst>
            <a:gd name="adj1" fmla="val 42280"/>
            <a:gd name="adj2" fmla="val 426"/>
            <a:gd name="adj3" fmla="val 230147"/>
            <a:gd name="adj4" fmla="val -23005"/>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cap="none" spc="0">
              <a:ln w="0"/>
              <a:solidFill>
                <a:schemeClr val="tx1"/>
              </a:solidFill>
              <a:effectLst>
                <a:outerShdw blurRad="38100" dist="19050" dir="2700000" algn="tl" rotWithShape="0">
                  <a:schemeClr val="dk1">
                    <a:alpha val="40000"/>
                  </a:schemeClr>
                </a:outerShdw>
              </a:effectLst>
            </a:rPr>
            <a:t>STRONGEST CORRELATION</a:t>
          </a:r>
          <a:r>
            <a:rPr lang="en-IN" sz="1100" b="1" kern="1200" cap="none" spc="0" baseline="0">
              <a:ln w="0"/>
              <a:solidFill>
                <a:schemeClr val="tx1"/>
              </a:solidFill>
              <a:effectLst>
                <a:outerShdw blurRad="38100" dist="19050" dir="2700000" algn="tl" rotWithShape="0">
                  <a:schemeClr val="dk1">
                    <a:alpha val="40000"/>
                  </a:schemeClr>
                </a:outerShdw>
              </a:effectLst>
            </a:rPr>
            <a:t> (BROADER CAYEGORY)</a:t>
          </a:r>
          <a:endParaRPr lang="en-IN" sz="1100" b="1"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84</xdr:col>
      <xdr:colOff>1524000</xdr:colOff>
      <xdr:row>56</xdr:row>
      <xdr:rowOff>180110</xdr:rowOff>
    </xdr:from>
    <xdr:to>
      <xdr:col>85</xdr:col>
      <xdr:colOff>845126</xdr:colOff>
      <xdr:row>58</xdr:row>
      <xdr:rowOff>55418</xdr:rowOff>
    </xdr:to>
    <xdr:sp macro="" textlink="">
      <xdr:nvSpPr>
        <xdr:cNvPr id="20" name="Callout: Line 19">
          <a:extLst>
            <a:ext uri="{FF2B5EF4-FFF2-40B4-BE49-F238E27FC236}">
              <a16:creationId xmlns:a16="http://schemas.microsoft.com/office/drawing/2014/main" id="{A7525892-E713-4068-A470-D96541C9E186}"/>
            </a:ext>
          </a:extLst>
        </xdr:cNvPr>
        <xdr:cNvSpPr/>
      </xdr:nvSpPr>
      <xdr:spPr>
        <a:xfrm>
          <a:off x="102523636" y="11416146"/>
          <a:ext cx="1898072" cy="471054"/>
        </a:xfrm>
        <a:prstGeom prst="borderCallout1">
          <a:avLst>
            <a:gd name="adj1" fmla="val 42280"/>
            <a:gd name="adj2" fmla="val 426"/>
            <a:gd name="adj3" fmla="val 106618"/>
            <a:gd name="adj4" fmla="val -21545"/>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cap="none" spc="0">
              <a:ln w="0"/>
              <a:solidFill>
                <a:schemeClr val="tx1"/>
              </a:solidFill>
              <a:effectLst>
                <a:outerShdw blurRad="38100" dist="19050" dir="2700000" algn="tl" rotWithShape="0">
                  <a:schemeClr val="dk1">
                    <a:alpha val="40000"/>
                  </a:schemeClr>
                </a:outerShdw>
              </a:effectLst>
            </a:rPr>
            <a:t>STRONGEST CORRELATION</a:t>
          </a:r>
          <a:r>
            <a:rPr lang="en-IN" sz="1100" b="1" kern="1200" cap="none" spc="0" baseline="0">
              <a:ln w="0"/>
              <a:solidFill>
                <a:schemeClr val="tx1"/>
              </a:solidFill>
              <a:effectLst>
                <a:outerShdw blurRad="38100" dist="19050" dir="2700000" algn="tl" rotWithShape="0">
                  <a:schemeClr val="dk1">
                    <a:alpha val="40000"/>
                  </a:schemeClr>
                </a:outerShdw>
              </a:effectLst>
            </a:rPr>
            <a:t> (BROADER CAYEGORY)</a:t>
          </a:r>
          <a:endParaRPr lang="en-IN" sz="1100" b="1"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594986</xdr:colOff>
      <xdr:row>29</xdr:row>
      <xdr:rowOff>5374</xdr:rowOff>
    </xdr:from>
    <xdr:to>
      <xdr:col>5</xdr:col>
      <xdr:colOff>664723</xdr:colOff>
      <xdr:row>53</xdr:row>
      <xdr:rowOff>275617</xdr:rowOff>
    </xdr:to>
    <xdr:graphicFrame macro="">
      <xdr:nvGraphicFramePr>
        <xdr:cNvPr id="21" name="Chart 20">
          <a:extLst>
            <a:ext uri="{FF2B5EF4-FFF2-40B4-BE49-F238E27FC236}">
              <a16:creationId xmlns:a16="http://schemas.microsoft.com/office/drawing/2014/main" id="{C7A8578C-50CF-5F8D-E95B-A606E0E3C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28</xdr:row>
      <xdr:rowOff>183714</xdr:rowOff>
    </xdr:from>
    <xdr:to>
      <xdr:col>8</xdr:col>
      <xdr:colOff>584548</xdr:colOff>
      <xdr:row>53</xdr:row>
      <xdr:rowOff>0</xdr:rowOff>
    </xdr:to>
    <xdr:graphicFrame macro="">
      <xdr:nvGraphicFramePr>
        <xdr:cNvPr id="22" name="Chart 21">
          <a:extLst>
            <a:ext uri="{FF2B5EF4-FFF2-40B4-BE49-F238E27FC236}">
              <a16:creationId xmlns:a16="http://schemas.microsoft.com/office/drawing/2014/main" id="{EB8684AD-6C4A-B498-B091-0B1CF94D6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29</xdr:row>
      <xdr:rowOff>835</xdr:rowOff>
    </xdr:from>
    <xdr:to>
      <xdr:col>12</xdr:col>
      <xdr:colOff>1572638</xdr:colOff>
      <xdr:row>52</xdr:row>
      <xdr:rowOff>259404</xdr:rowOff>
    </xdr:to>
    <xdr:graphicFrame macro="">
      <xdr:nvGraphicFramePr>
        <xdr:cNvPr id="23" name="Chart 22">
          <a:extLst>
            <a:ext uri="{FF2B5EF4-FFF2-40B4-BE49-F238E27FC236}">
              <a16:creationId xmlns:a16="http://schemas.microsoft.com/office/drawing/2014/main" id="{E5C68D05-4835-A23A-8BA1-460774C81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3693</xdr:colOff>
      <xdr:row>7</xdr:row>
      <xdr:rowOff>37170</xdr:rowOff>
    </xdr:from>
    <xdr:to>
      <xdr:col>19</xdr:col>
      <xdr:colOff>247207</xdr:colOff>
      <xdr:row>60</xdr:row>
      <xdr:rowOff>101539</xdr:rowOff>
    </xdr:to>
    <xdr:sp macro="" textlink="">
      <xdr:nvSpPr>
        <xdr:cNvPr id="2" name="Rectangle 1">
          <a:extLst>
            <a:ext uri="{FF2B5EF4-FFF2-40B4-BE49-F238E27FC236}">
              <a16:creationId xmlns:a16="http://schemas.microsoft.com/office/drawing/2014/main" id="{5CF3A031-26E2-1EF2-50D5-02743C69F822}"/>
            </a:ext>
          </a:extLst>
        </xdr:cNvPr>
        <xdr:cNvSpPr/>
      </xdr:nvSpPr>
      <xdr:spPr>
        <a:xfrm>
          <a:off x="617010" y="1338146"/>
          <a:ext cx="11283221" cy="9914613"/>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257578</xdr:colOff>
      <xdr:row>9</xdr:row>
      <xdr:rowOff>0</xdr:rowOff>
    </xdr:from>
    <xdr:to>
      <xdr:col>18</xdr:col>
      <xdr:colOff>429295</xdr:colOff>
      <xdr:row>14</xdr:row>
      <xdr:rowOff>32197</xdr:rowOff>
    </xdr:to>
    <xdr:sp macro="" textlink="">
      <xdr:nvSpPr>
        <xdr:cNvPr id="3" name="Rectangle 2">
          <a:extLst>
            <a:ext uri="{FF2B5EF4-FFF2-40B4-BE49-F238E27FC236}">
              <a16:creationId xmlns:a16="http://schemas.microsoft.com/office/drawing/2014/main" id="{ECCC170C-59AA-6552-A63A-FBED4FB4B189}"/>
            </a:ext>
          </a:extLst>
        </xdr:cNvPr>
        <xdr:cNvSpPr/>
      </xdr:nvSpPr>
      <xdr:spPr>
        <a:xfrm>
          <a:off x="869324" y="1642056"/>
          <a:ext cx="10571408" cy="94445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268311</xdr:colOff>
      <xdr:row>8</xdr:row>
      <xdr:rowOff>182449</xdr:rowOff>
    </xdr:from>
    <xdr:to>
      <xdr:col>18</xdr:col>
      <xdr:colOff>450760</xdr:colOff>
      <xdr:row>14</xdr:row>
      <xdr:rowOff>21464</xdr:rowOff>
    </xdr:to>
    <xdr:sp macro="" textlink="">
      <xdr:nvSpPr>
        <xdr:cNvPr id="7169" name="Text Box 1">
          <a:extLst>
            <a:ext uri="{FF2B5EF4-FFF2-40B4-BE49-F238E27FC236}">
              <a16:creationId xmlns:a16="http://schemas.microsoft.com/office/drawing/2014/main" id="{F2470D68-5BC0-EBE9-A8A3-997062D9B6D6}"/>
            </a:ext>
          </a:extLst>
        </xdr:cNvPr>
        <xdr:cNvSpPr txBox="1">
          <a:spLocks noChangeArrowheads="1"/>
        </xdr:cNvSpPr>
      </xdr:nvSpPr>
      <xdr:spPr bwMode="auto">
        <a:xfrm>
          <a:off x="880057" y="1642055"/>
          <a:ext cx="10582140" cy="933719"/>
        </a:xfrm>
        <a:prstGeom prst="rect">
          <a:avLst/>
        </a:prstGeom>
        <a:solidFill>
          <a:schemeClr val="accent1">
            <a:lumMod val="40000"/>
            <a:lumOff val="60000"/>
          </a:schemeClr>
        </a:solidFill>
        <a:ln w="25400">
          <a:solidFill>
            <a:srgbClr val="000000"/>
          </a:solidFill>
          <a:miter lim="800000"/>
          <a:headEnd/>
          <a:tailEnd/>
        </a:ln>
      </xdr:spPr>
      <xdr:txBody>
        <a:bodyPr vertOverflow="clip" wrap="square" lIns="27432" tIns="22860" rIns="0" bIns="0" anchor="t" upright="1"/>
        <a:lstStyle/>
        <a:p>
          <a:pPr algn="l" rtl="0">
            <a:defRPr sz="1000"/>
          </a:pPr>
          <a:r>
            <a:rPr lang="en-IN" sz="2400" b="1" i="0" u="none" strike="noStrike" baseline="0">
              <a:solidFill>
                <a:srgbClr val="000000"/>
              </a:solidFill>
              <a:latin typeface="Calibri"/>
              <a:ea typeface="Calibri"/>
              <a:cs typeface="Calibri"/>
            </a:rPr>
            <a:t> </a:t>
          </a:r>
          <a:r>
            <a:rPr lang="en-IN" sz="2400" b="1" i="0" u="sng" strike="noStrike" baseline="0">
              <a:solidFill>
                <a:srgbClr val="000000"/>
              </a:solidFill>
              <a:latin typeface="Calibri"/>
              <a:ea typeface="Calibri"/>
              <a:cs typeface="Calibri"/>
            </a:rPr>
            <a:t>Food and beverages </a:t>
          </a:r>
          <a:r>
            <a:rPr lang="en-IN" sz="2400" b="1" i="0" u="none" strike="noStrike" baseline="0">
              <a:solidFill>
                <a:srgbClr val="000000"/>
              </a:solidFill>
              <a:latin typeface="Calibri"/>
              <a:ea typeface="Calibri"/>
              <a:cs typeface="Calibri"/>
            </a:rPr>
            <a:t>has the highest contribution towards CPI with</a:t>
          </a:r>
        </a:p>
        <a:p>
          <a:pPr algn="l" rtl="0">
            <a:defRPr sz="1000"/>
          </a:pPr>
          <a:r>
            <a:rPr lang="en-IN" sz="2400" b="1" i="0" u="none" strike="noStrike" baseline="0">
              <a:solidFill>
                <a:srgbClr val="000000"/>
              </a:solidFill>
              <a:latin typeface="Calibri"/>
              <a:ea typeface="Calibri"/>
              <a:cs typeface="Calibri"/>
            </a:rPr>
            <a:t> approximately </a:t>
          </a:r>
          <a:r>
            <a:rPr lang="en-IN" sz="2400" b="1" i="0" u="sng" strike="noStrike" baseline="0">
              <a:solidFill>
                <a:srgbClr val="000000"/>
              </a:solidFill>
              <a:latin typeface="Calibri"/>
              <a:ea typeface="Calibri"/>
              <a:cs typeface="Calibri"/>
            </a:rPr>
            <a:t>41%</a:t>
          </a:r>
          <a:r>
            <a:rPr lang="en-IN" sz="2400" b="1" i="0" u="none" strike="noStrike" baseline="0">
              <a:solidFill>
                <a:srgbClr val="000000"/>
              </a:solidFill>
              <a:latin typeface="Calibri"/>
              <a:ea typeface="Calibri"/>
              <a:cs typeface="Calibri"/>
            </a:rPr>
            <a:t> in all 3 sectors</a:t>
          </a:r>
        </a:p>
      </xdr:txBody>
    </xdr:sp>
    <xdr:clientData/>
  </xdr:twoCellAnchor>
  <xdr:twoCellAnchor>
    <xdr:from>
      <xdr:col>1</xdr:col>
      <xdr:colOff>256497</xdr:colOff>
      <xdr:row>14</xdr:row>
      <xdr:rowOff>180970</xdr:rowOff>
    </xdr:from>
    <xdr:to>
      <xdr:col>18</xdr:col>
      <xdr:colOff>450645</xdr:colOff>
      <xdr:row>18</xdr:row>
      <xdr:rowOff>7248</xdr:rowOff>
    </xdr:to>
    <xdr:sp macro="" textlink="">
      <xdr:nvSpPr>
        <xdr:cNvPr id="4" name="TextBox 3">
          <a:extLst>
            <a:ext uri="{FF2B5EF4-FFF2-40B4-BE49-F238E27FC236}">
              <a16:creationId xmlns:a16="http://schemas.microsoft.com/office/drawing/2014/main" id="{EF42892C-CA65-CBC9-C3F2-3ACA4D008637}"/>
            </a:ext>
          </a:extLst>
        </xdr:cNvPr>
        <xdr:cNvSpPr txBox="1"/>
      </xdr:nvSpPr>
      <xdr:spPr>
        <a:xfrm>
          <a:off x="862189" y="2779585"/>
          <a:ext cx="10490918" cy="568740"/>
        </a:xfrm>
        <a:prstGeom prst="rect">
          <a:avLst/>
        </a:prstGeom>
        <a:solidFill>
          <a:schemeClr val="accent2">
            <a:lumMod val="40000"/>
            <a:lumOff val="60000"/>
          </a:schemeClr>
        </a:solidFill>
        <a:ln w="22225" cmpd="sng">
          <a:solidFill>
            <a:schemeClr val="tx1"/>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t>Analyzed</a:t>
          </a:r>
          <a:r>
            <a:rPr lang="en-IN" sz="1400" b="1" kern="1200" baseline="0"/>
            <a:t> the</a:t>
          </a:r>
          <a:r>
            <a:rPr lang="en-IN" sz="1400" b="1" kern="1200"/>
            <a:t> broader categories based</a:t>
          </a:r>
          <a:r>
            <a:rPr lang="en-IN" sz="1400" b="1" kern="1200" baseline="0"/>
            <a:t> on their </a:t>
          </a:r>
          <a:r>
            <a:rPr lang="en-IN" sz="1400" b="1" kern="1200"/>
            <a:t>contribution towards the CPI Calculation</a:t>
          </a:r>
          <a:r>
            <a:rPr lang="en-IN" sz="1400" b="1" kern="1200" baseline="0"/>
            <a:t> in all three sectors- Rural,Urban &amp; Rural-Urban; created buckets of individual categories to do so.</a:t>
          </a:r>
          <a:endParaRPr lang="en-IN" sz="1400" b="1" kern="1200"/>
        </a:p>
      </xdr:txBody>
    </xdr:sp>
    <xdr:clientData/>
  </xdr:twoCellAnchor>
  <xdr:twoCellAnchor>
    <xdr:from>
      <xdr:col>1</xdr:col>
      <xdr:colOff>249620</xdr:colOff>
      <xdr:row>20</xdr:row>
      <xdr:rowOff>65689</xdr:rowOff>
    </xdr:from>
    <xdr:to>
      <xdr:col>18</xdr:col>
      <xdr:colOff>302171</xdr:colOff>
      <xdr:row>26</xdr:row>
      <xdr:rowOff>65689</xdr:rowOff>
    </xdr:to>
    <xdr:sp macro="" textlink="">
      <xdr:nvSpPr>
        <xdr:cNvPr id="5" name="Rectangle: Rounded Corners 4">
          <a:extLst>
            <a:ext uri="{FF2B5EF4-FFF2-40B4-BE49-F238E27FC236}">
              <a16:creationId xmlns:a16="http://schemas.microsoft.com/office/drawing/2014/main" id="{4F7CA48B-A148-03EF-9D23-543E1D481AC8}"/>
            </a:ext>
          </a:extLst>
        </xdr:cNvPr>
        <xdr:cNvSpPr/>
      </xdr:nvSpPr>
      <xdr:spPr>
        <a:xfrm>
          <a:off x="862937" y="3782762"/>
          <a:ext cx="10478941" cy="1115122"/>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kern="1200"/>
        </a:p>
        <a:p>
          <a:pPr algn="l"/>
          <a:r>
            <a:rPr lang="en-IN" sz="1400" kern="1200">
              <a:solidFill>
                <a:schemeClr val="tx1"/>
              </a:solidFill>
            </a:rPr>
            <a:t>* Out of all broader categories , </a:t>
          </a:r>
          <a:r>
            <a:rPr lang="en-IN" sz="1400" b="1" kern="1200">
              <a:solidFill>
                <a:schemeClr val="tx1"/>
              </a:solidFill>
            </a:rPr>
            <a:t>Food and Beverages </a:t>
          </a:r>
          <a:r>
            <a:rPr lang="en-IN" sz="1400" kern="1200">
              <a:solidFill>
                <a:schemeClr val="tx1"/>
              </a:solidFill>
            </a:rPr>
            <a:t>has the highest contribution in CPI calculation.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kern="1200">
              <a:solidFill>
                <a:schemeClr val="tx1"/>
              </a:solidFill>
            </a:rPr>
            <a:t>* </a:t>
          </a:r>
          <a:r>
            <a:rPr lang="en-IN" sz="1400" kern="0">
              <a:solidFill>
                <a:schemeClr val="tx1"/>
              </a:solidFill>
              <a:effectLst/>
              <a:latin typeface="+mn-lt"/>
              <a:ea typeface="+mn-ea"/>
              <a:cs typeface="+mn-cs"/>
            </a:rPr>
            <a:t>Contributing</a:t>
          </a:r>
          <a:r>
            <a:rPr lang="en-IN" sz="1400" kern="0" baseline="0">
              <a:solidFill>
                <a:schemeClr val="tx1"/>
              </a:solidFill>
              <a:effectLst/>
              <a:latin typeface="+mn-lt"/>
              <a:ea typeface="+mn-ea"/>
              <a:cs typeface="+mn-cs"/>
            </a:rPr>
            <a:t> </a:t>
          </a:r>
          <a:r>
            <a:rPr lang="en-IN" sz="1400" baseline="0">
              <a:solidFill>
                <a:schemeClr val="tx1"/>
              </a:solidFill>
              <a:effectLst/>
              <a:latin typeface="+mn-lt"/>
              <a:ea typeface="+mn-ea"/>
              <a:cs typeface="+mn-cs"/>
            </a:rPr>
            <a:t> </a:t>
          </a:r>
          <a:r>
            <a:rPr lang="en-IN" sz="1400" b="1" baseline="0">
              <a:solidFill>
                <a:schemeClr val="tx1"/>
              </a:solidFill>
              <a:effectLst/>
              <a:latin typeface="+mn-lt"/>
              <a:ea typeface="+mn-ea"/>
              <a:cs typeface="+mn-cs"/>
            </a:rPr>
            <a:t>41%</a:t>
          </a:r>
          <a:r>
            <a:rPr lang="en-IN" sz="1400" baseline="0">
              <a:solidFill>
                <a:schemeClr val="tx1"/>
              </a:solidFill>
              <a:effectLst/>
              <a:latin typeface="+mn-lt"/>
              <a:ea typeface="+mn-ea"/>
              <a:cs typeface="+mn-cs"/>
            </a:rPr>
            <a:t> in </a:t>
          </a:r>
          <a:r>
            <a:rPr lang="en-IN" sz="1400" b="1" baseline="0">
              <a:solidFill>
                <a:schemeClr val="tx1"/>
              </a:solidFill>
              <a:effectLst/>
              <a:latin typeface="+mn-lt"/>
              <a:ea typeface="+mn-ea"/>
              <a:cs typeface="+mn-cs"/>
            </a:rPr>
            <a:t>Rural and Urban</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baseline="0">
              <a:solidFill>
                <a:schemeClr val="tx1"/>
              </a:solidFill>
              <a:effectLst/>
              <a:latin typeface="+mn-lt"/>
              <a:ea typeface="+mn-ea"/>
              <a:cs typeface="+mn-cs"/>
            </a:rPr>
            <a:t>* Contributing </a:t>
          </a:r>
          <a:r>
            <a:rPr lang="en-IN" sz="1400" b="1" baseline="0">
              <a:solidFill>
                <a:schemeClr val="tx1"/>
              </a:solidFill>
              <a:effectLst/>
              <a:latin typeface="+mn-lt"/>
              <a:ea typeface="+mn-ea"/>
              <a:cs typeface="+mn-cs"/>
            </a:rPr>
            <a:t>40% </a:t>
          </a:r>
          <a:r>
            <a:rPr lang="en-IN" sz="1400" baseline="0">
              <a:solidFill>
                <a:schemeClr val="tx1"/>
              </a:solidFill>
              <a:effectLst/>
              <a:latin typeface="+mn-lt"/>
              <a:ea typeface="+mn-ea"/>
              <a:cs typeface="+mn-cs"/>
            </a:rPr>
            <a:t>in </a:t>
          </a:r>
          <a:r>
            <a:rPr lang="en-IN" sz="1400" b="1" baseline="0">
              <a:solidFill>
                <a:schemeClr val="tx1"/>
              </a:solidFill>
              <a:effectLst/>
              <a:latin typeface="+mn-lt"/>
              <a:ea typeface="+mn-ea"/>
              <a:cs typeface="+mn-cs"/>
            </a:rPr>
            <a:t>Rural+Urban</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aseline="0">
            <a:solidFill>
              <a:schemeClr val="tx1"/>
            </a:solidFill>
            <a:effectLst/>
            <a:latin typeface="+mn-lt"/>
            <a:ea typeface="+mn-ea"/>
            <a:cs typeface="+mn-cs"/>
          </a:endParaRPr>
        </a:p>
      </xdr:txBody>
    </xdr:sp>
    <xdr:clientData/>
  </xdr:twoCellAnchor>
  <xdr:twoCellAnchor>
    <xdr:from>
      <xdr:col>1</xdr:col>
      <xdr:colOff>247376</xdr:colOff>
      <xdr:row>19</xdr:row>
      <xdr:rowOff>55756</xdr:rowOff>
    </xdr:from>
    <xdr:to>
      <xdr:col>4</xdr:col>
      <xdr:colOff>371707</xdr:colOff>
      <xdr:row>21</xdr:row>
      <xdr:rowOff>46182</xdr:rowOff>
    </xdr:to>
    <xdr:sp macro="" textlink="">
      <xdr:nvSpPr>
        <xdr:cNvPr id="6" name="Rectangle: Rounded Corners 5">
          <a:extLst>
            <a:ext uri="{FF2B5EF4-FFF2-40B4-BE49-F238E27FC236}">
              <a16:creationId xmlns:a16="http://schemas.microsoft.com/office/drawing/2014/main" id="{DD71410A-645A-8CF1-AAC0-064CDB1F0B7D}"/>
            </a:ext>
          </a:extLst>
        </xdr:cNvPr>
        <xdr:cNvSpPr/>
      </xdr:nvSpPr>
      <xdr:spPr>
        <a:xfrm>
          <a:off x="859285" y="3565574"/>
          <a:ext cx="1960058" cy="359881"/>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t>KEY INSIGHTS </a:t>
          </a:r>
          <a:endParaRPr lang="en-IN" sz="2400" b="1" kern="1200"/>
        </a:p>
      </xdr:txBody>
    </xdr:sp>
    <xdr:clientData/>
  </xdr:twoCellAnchor>
  <xdr:twoCellAnchor>
    <xdr:from>
      <xdr:col>1</xdr:col>
      <xdr:colOff>363786</xdr:colOff>
      <xdr:row>54</xdr:row>
      <xdr:rowOff>126999</xdr:rowOff>
    </xdr:from>
    <xdr:to>
      <xdr:col>9</xdr:col>
      <xdr:colOff>486383</xdr:colOff>
      <xdr:row>59</xdr:row>
      <xdr:rowOff>97277</xdr:rowOff>
    </xdr:to>
    <xdr:sp macro="" textlink="">
      <xdr:nvSpPr>
        <xdr:cNvPr id="9" name="Rectangle: Rounded Corners 8">
          <a:extLst>
            <a:ext uri="{FF2B5EF4-FFF2-40B4-BE49-F238E27FC236}">
              <a16:creationId xmlns:a16="http://schemas.microsoft.com/office/drawing/2014/main" id="{98866BCF-B981-11FF-F549-AF80EF9EE77C}"/>
            </a:ext>
          </a:extLst>
        </xdr:cNvPr>
        <xdr:cNvSpPr/>
      </xdr:nvSpPr>
      <xdr:spPr>
        <a:xfrm>
          <a:off x="979871" y="9757382"/>
          <a:ext cx="5051278" cy="8619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cap="none" spc="0">
              <a:ln w="0"/>
              <a:solidFill>
                <a:schemeClr val="tx1"/>
              </a:solidFill>
              <a:effectLst>
                <a:outerShdw blurRad="38100" dist="19050" dir="2700000" algn="tl" rotWithShape="0">
                  <a:schemeClr val="dk1">
                    <a:alpha val="40000"/>
                  </a:schemeClr>
                </a:outerShdw>
              </a:effectLst>
            </a:rPr>
            <a:t>Data source- </a:t>
          </a:r>
          <a:r>
            <a:rPr lang="en-IN" sz="1400" b="0" kern="1200" cap="none" spc="0">
              <a:ln w="0"/>
              <a:solidFill>
                <a:schemeClr val="tx1"/>
              </a:solidFill>
              <a:effectLst>
                <a:outerShdw blurRad="38100" dist="19050" dir="2700000" algn="tl" rotWithShape="0">
                  <a:schemeClr val="dk1">
                    <a:alpha val="40000"/>
                  </a:schemeClr>
                </a:outerShdw>
              </a:effectLst>
            </a:rPr>
            <a:t>CPI Inflation</a:t>
          </a:r>
          <a:r>
            <a:rPr lang="en-IN" sz="1400" b="0" kern="1200" cap="none" spc="0" baseline="0">
              <a:ln w="0"/>
              <a:solidFill>
                <a:schemeClr val="tx1"/>
              </a:solidFill>
              <a:effectLst>
                <a:outerShdw blurRad="38100" dist="19050" dir="2700000" algn="tl" rotWithShape="0">
                  <a:schemeClr val="dk1">
                    <a:alpha val="40000"/>
                  </a:schemeClr>
                </a:outerShdw>
              </a:effectLst>
            </a:rPr>
            <a:t> Index from GOI Website</a:t>
          </a:r>
        </a:p>
        <a:p>
          <a:pPr algn="l"/>
          <a:r>
            <a:rPr lang="en-IN" sz="1400" b="1" kern="1200" cap="none" spc="0" baseline="0">
              <a:ln w="0"/>
              <a:solidFill>
                <a:schemeClr val="tx1"/>
              </a:solidFill>
              <a:effectLst>
                <a:outerShdw blurRad="38100" dist="19050" dir="2700000" algn="tl" rotWithShape="0">
                  <a:schemeClr val="dk1">
                    <a:alpha val="40000"/>
                  </a:schemeClr>
                </a:outerShdw>
              </a:effectLst>
            </a:rPr>
            <a:t>Data Time-  </a:t>
          </a:r>
          <a:r>
            <a:rPr lang="en-IN" sz="1400" b="0" kern="1200" cap="none" spc="0" baseline="0">
              <a:ln w="0"/>
              <a:solidFill>
                <a:schemeClr val="tx1"/>
              </a:solidFill>
              <a:effectLst>
                <a:outerShdw blurRad="38100" dist="19050" dir="2700000" algn="tl" rotWithShape="0">
                  <a:schemeClr val="dk1">
                    <a:alpha val="40000"/>
                  </a:schemeClr>
                </a:outerShdw>
              </a:effectLst>
            </a:rPr>
            <a:t>January'2013 to May'2023</a:t>
          </a:r>
        </a:p>
        <a:p>
          <a:pPr algn="l"/>
          <a:r>
            <a:rPr lang="en-IN" sz="1400" b="1" kern="1200" cap="none" spc="0" baseline="0">
              <a:ln w="0"/>
              <a:solidFill>
                <a:schemeClr val="tx1"/>
              </a:solidFill>
              <a:effectLst>
                <a:outerShdw blurRad="38100" dist="19050" dir="2700000" algn="tl" rotWithShape="0">
                  <a:schemeClr val="dk1">
                    <a:alpha val="40000"/>
                  </a:schemeClr>
                </a:outerShdw>
              </a:effectLst>
            </a:rPr>
            <a:t>Data Size- </a:t>
          </a:r>
          <a:r>
            <a:rPr lang="en-IN" sz="1400" b="0" kern="1200" cap="none" spc="0" baseline="0">
              <a:ln w="0"/>
              <a:solidFill>
                <a:schemeClr val="tx1"/>
              </a:solidFill>
              <a:effectLst>
                <a:outerShdw blurRad="38100" dist="19050" dir="2700000" algn="tl" rotWithShape="0">
                  <a:schemeClr val="dk1">
                    <a:alpha val="40000"/>
                  </a:schemeClr>
                </a:outerShdw>
              </a:effectLst>
            </a:rPr>
            <a:t>372 entries, equitable distribution in all 3 sectors</a:t>
          </a:r>
          <a:r>
            <a:rPr lang="en-IN" sz="1400" b="0" kern="120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9</xdr:col>
      <xdr:colOff>567447</xdr:colOff>
      <xdr:row>54</xdr:row>
      <xdr:rowOff>129669</xdr:rowOff>
    </xdr:from>
    <xdr:to>
      <xdr:col>18</xdr:col>
      <xdr:colOff>556846</xdr:colOff>
      <xdr:row>59</xdr:row>
      <xdr:rowOff>97276</xdr:rowOff>
    </xdr:to>
    <xdr:sp macro="" textlink="">
      <xdr:nvSpPr>
        <xdr:cNvPr id="10" name="Rectangle: Rounded Corners 9">
          <a:extLst>
            <a:ext uri="{FF2B5EF4-FFF2-40B4-BE49-F238E27FC236}">
              <a16:creationId xmlns:a16="http://schemas.microsoft.com/office/drawing/2014/main" id="{61076978-EBDC-2F86-695C-71915A131181}"/>
            </a:ext>
          </a:extLst>
        </xdr:cNvPr>
        <xdr:cNvSpPr/>
      </xdr:nvSpPr>
      <xdr:spPr>
        <a:xfrm>
          <a:off x="6112213" y="9760052"/>
          <a:ext cx="5534165" cy="859309"/>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Caveats</a:t>
          </a:r>
          <a:r>
            <a:rPr lang="en-IN" sz="1400" kern="1200">
              <a:solidFill>
                <a:schemeClr val="tx1"/>
              </a:solidFill>
            </a:rPr>
            <a:t>- For Rural sector,</a:t>
          </a:r>
          <a:r>
            <a:rPr lang="en-IN" sz="1400" kern="1200" baseline="0">
              <a:solidFill>
                <a:schemeClr val="tx1"/>
              </a:solidFill>
            </a:rPr>
            <a:t> not enough data is there. Therfore shows 0%.</a:t>
          </a:r>
        </a:p>
        <a:p>
          <a:pPr algn="l"/>
          <a:r>
            <a:rPr lang="en-IN" sz="1400" b="1" kern="1200" baseline="0">
              <a:solidFill>
                <a:schemeClr val="tx1"/>
              </a:solidFill>
            </a:rPr>
            <a:t>Mapping Used-</a:t>
          </a:r>
          <a:r>
            <a:rPr lang="en-IN" sz="1400" kern="1200" baseline="0">
              <a:solidFill>
                <a:schemeClr val="tx1"/>
              </a:solidFill>
            </a:rPr>
            <a:t> For a country level analysis RURAL+URBAN sector is utilised.  </a:t>
          </a:r>
          <a:r>
            <a:rPr lang="en-IN" sz="1400" kern="1200">
              <a:solidFill>
                <a:schemeClr val="tx1"/>
              </a:solidFill>
            </a:rPr>
            <a:t>  </a:t>
          </a:r>
        </a:p>
      </xdr:txBody>
    </xdr:sp>
    <xdr:clientData/>
  </xdr:twoCellAnchor>
  <xdr:twoCellAnchor>
    <xdr:from>
      <xdr:col>0</xdr:col>
      <xdr:colOff>554182</xdr:colOff>
      <xdr:row>53</xdr:row>
      <xdr:rowOff>103910</xdr:rowOff>
    </xdr:from>
    <xdr:to>
      <xdr:col>19</xdr:col>
      <xdr:colOff>202791</xdr:colOff>
      <xdr:row>53</xdr:row>
      <xdr:rowOff>104468</xdr:rowOff>
    </xdr:to>
    <xdr:cxnSp macro="">
      <xdr:nvCxnSpPr>
        <xdr:cNvPr id="12" name="Straight Connector 11">
          <a:extLst>
            <a:ext uri="{FF2B5EF4-FFF2-40B4-BE49-F238E27FC236}">
              <a16:creationId xmlns:a16="http://schemas.microsoft.com/office/drawing/2014/main" id="{4846223D-233D-104E-B0CA-29FB14A9B374}"/>
            </a:ext>
          </a:extLst>
        </xdr:cNvPr>
        <xdr:cNvCxnSpPr/>
      </xdr:nvCxnSpPr>
      <xdr:spPr>
        <a:xfrm>
          <a:off x="554182" y="9874716"/>
          <a:ext cx="11207657" cy="558"/>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520642</xdr:colOff>
      <xdr:row>10</xdr:row>
      <xdr:rowOff>35583</xdr:rowOff>
    </xdr:from>
    <xdr:to>
      <xdr:col>49</xdr:col>
      <xdr:colOff>508000</xdr:colOff>
      <xdr:row>77</xdr:row>
      <xdr:rowOff>56445</xdr:rowOff>
    </xdr:to>
    <xdr:sp macro="" textlink="">
      <xdr:nvSpPr>
        <xdr:cNvPr id="14" name="Rectangle 13">
          <a:extLst>
            <a:ext uri="{FF2B5EF4-FFF2-40B4-BE49-F238E27FC236}">
              <a16:creationId xmlns:a16="http://schemas.microsoft.com/office/drawing/2014/main" id="{F6AE6FE5-FA13-4A6F-B00F-EB6CAC7CE660}"/>
            </a:ext>
          </a:extLst>
        </xdr:cNvPr>
        <xdr:cNvSpPr/>
      </xdr:nvSpPr>
      <xdr:spPr>
        <a:xfrm>
          <a:off x="17510420" y="2067583"/>
          <a:ext cx="12729691" cy="12311640"/>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29</xdr:col>
      <xdr:colOff>264784</xdr:colOff>
      <xdr:row>11</xdr:row>
      <xdr:rowOff>89958</xdr:rowOff>
    </xdr:from>
    <xdr:to>
      <xdr:col>49</xdr:col>
      <xdr:colOff>52917</xdr:colOff>
      <xdr:row>22</xdr:row>
      <xdr:rowOff>31749</xdr:rowOff>
    </xdr:to>
    <xdr:sp macro="" textlink="">
      <xdr:nvSpPr>
        <xdr:cNvPr id="16" name="Text Box 1">
          <a:extLst>
            <a:ext uri="{FF2B5EF4-FFF2-40B4-BE49-F238E27FC236}">
              <a16:creationId xmlns:a16="http://schemas.microsoft.com/office/drawing/2014/main" id="{ABF5BB7F-A324-4487-A817-04DFED90A146}"/>
            </a:ext>
          </a:extLst>
        </xdr:cNvPr>
        <xdr:cNvSpPr txBox="1">
          <a:spLocks noChangeArrowheads="1"/>
        </xdr:cNvSpPr>
      </xdr:nvSpPr>
      <xdr:spPr bwMode="auto">
        <a:xfrm>
          <a:off x="17759034" y="2344208"/>
          <a:ext cx="11853133" cy="2037291"/>
        </a:xfrm>
        <a:prstGeom prst="rect">
          <a:avLst/>
        </a:prstGeom>
        <a:solidFill>
          <a:schemeClr val="accent1">
            <a:lumMod val="40000"/>
            <a:lumOff val="60000"/>
          </a:schemeClr>
        </a:solidFill>
        <a:ln w="25400">
          <a:solidFill>
            <a:srgbClr val="000000"/>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3200" b="1" i="0" u="none" strike="noStrike" baseline="0">
              <a:solidFill>
                <a:srgbClr val="000000"/>
              </a:solidFill>
              <a:latin typeface="+mn-lt"/>
              <a:ea typeface="Calibri"/>
              <a:cs typeface="Calibri"/>
            </a:rPr>
            <a:t>The year 2019 has the highest inflation rate due to </a:t>
          </a:r>
          <a:r>
            <a:rPr lang="en-IN" sz="3200" b="1"/>
            <a:t>soaring food prices, particularly onions, driven by unseasonal rains, supply disruptions, and volatile crude oil prices, alongside a weaker rupee increasing import costs.</a:t>
          </a:r>
        </a:p>
        <a:p>
          <a:pPr algn="l" rtl="0">
            <a:defRPr sz="1000"/>
          </a:pPr>
          <a:endParaRPr lang="en-IN" sz="2400" b="1" i="0" u="none" strike="noStrike" baseline="0">
            <a:solidFill>
              <a:srgbClr val="000000"/>
            </a:solidFill>
            <a:latin typeface="+mn-lt"/>
            <a:ea typeface="Calibri"/>
            <a:cs typeface="Calibri"/>
          </a:endParaRPr>
        </a:p>
      </xdr:txBody>
    </xdr:sp>
    <xdr:clientData/>
  </xdr:twoCellAnchor>
  <xdr:twoCellAnchor>
    <xdr:from>
      <xdr:col>29</xdr:col>
      <xdr:colOff>254000</xdr:colOff>
      <xdr:row>23</xdr:row>
      <xdr:rowOff>1054</xdr:rowOff>
    </xdr:from>
    <xdr:to>
      <xdr:col>48</xdr:col>
      <xdr:colOff>564444</xdr:colOff>
      <xdr:row>27</xdr:row>
      <xdr:rowOff>95250</xdr:rowOff>
    </xdr:to>
    <xdr:sp macro="" textlink="">
      <xdr:nvSpPr>
        <xdr:cNvPr id="17" name="TextBox 16">
          <a:extLst>
            <a:ext uri="{FF2B5EF4-FFF2-40B4-BE49-F238E27FC236}">
              <a16:creationId xmlns:a16="http://schemas.microsoft.com/office/drawing/2014/main" id="{FD6D6164-34C1-4B93-BECE-4D6521D7028E}"/>
            </a:ext>
          </a:extLst>
        </xdr:cNvPr>
        <xdr:cNvSpPr txBox="1"/>
      </xdr:nvSpPr>
      <xdr:spPr>
        <a:xfrm>
          <a:off x="17748250" y="4541304"/>
          <a:ext cx="11772194" cy="856196"/>
        </a:xfrm>
        <a:prstGeom prst="rect">
          <a:avLst/>
        </a:prstGeom>
        <a:solidFill>
          <a:schemeClr val="accent2">
            <a:lumMod val="40000"/>
            <a:lumOff val="60000"/>
          </a:schemeClr>
        </a:solidFill>
        <a:ln w="22225" cmpd="sng">
          <a:solidFill>
            <a:schemeClr val="tx1"/>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t>Identified the year with highest inflation rate by</a:t>
          </a:r>
          <a:r>
            <a:rPr lang="en-IN" sz="2000" b="1" kern="1200" baseline="0"/>
            <a:t> calculating the annual inflation rate and the reason for the spike in inflation was analyzed by doing primary research</a:t>
          </a:r>
          <a:endParaRPr lang="en-IN" sz="2000" b="1" kern="1200"/>
        </a:p>
      </xdr:txBody>
    </xdr:sp>
    <xdr:clientData/>
  </xdr:twoCellAnchor>
  <xdr:twoCellAnchor>
    <xdr:from>
      <xdr:col>29</xdr:col>
      <xdr:colOff>210016</xdr:colOff>
      <xdr:row>29</xdr:row>
      <xdr:rowOff>40456</xdr:rowOff>
    </xdr:from>
    <xdr:to>
      <xdr:col>49</xdr:col>
      <xdr:colOff>2730</xdr:colOff>
      <xdr:row>40</xdr:row>
      <xdr:rowOff>123360</xdr:rowOff>
    </xdr:to>
    <xdr:sp macro="" textlink="">
      <xdr:nvSpPr>
        <xdr:cNvPr id="18" name="Rectangle: Rounded Corners 17">
          <a:extLst>
            <a:ext uri="{FF2B5EF4-FFF2-40B4-BE49-F238E27FC236}">
              <a16:creationId xmlns:a16="http://schemas.microsoft.com/office/drawing/2014/main" id="{9F66EEC6-5D9E-4106-81DC-9826A64D60E3}"/>
            </a:ext>
          </a:extLst>
        </xdr:cNvPr>
        <xdr:cNvSpPr/>
      </xdr:nvSpPr>
      <xdr:spPr>
        <a:xfrm>
          <a:off x="17793371" y="5456391"/>
          <a:ext cx="11919165" cy="2065743"/>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400" baseline="0">
              <a:solidFill>
                <a:schemeClr val="tx1"/>
              </a:solidFill>
              <a:effectLst/>
              <a:latin typeface="+mn-lt"/>
              <a:ea typeface="+mn-ea"/>
              <a:cs typeface="+mn-cs"/>
            </a:rPr>
            <a:t> </a:t>
          </a:r>
          <a:r>
            <a:rPr lang="en-IN" sz="2000" baseline="0">
              <a:solidFill>
                <a:schemeClr val="tx1"/>
              </a:solidFill>
              <a:effectLst/>
              <a:latin typeface="+mn-lt"/>
              <a:ea typeface="+mn-ea"/>
              <a:cs typeface="+mn-cs"/>
            </a:rPr>
            <a:t>* </a:t>
          </a:r>
          <a:r>
            <a:rPr lang="en-IN" sz="1800" baseline="0">
              <a:solidFill>
                <a:schemeClr val="tx1"/>
              </a:solidFill>
              <a:effectLst/>
              <a:latin typeface="+mn-lt"/>
              <a:ea typeface="+mn-ea"/>
              <a:cs typeface="+mn-cs"/>
            </a:rPr>
            <a:t>The year 2019 has the highest inflation rate of 7.74%</a:t>
          </a:r>
        </a:p>
        <a:p>
          <a:pPr marL="0" marR="0" lvl="0" indent="0" algn="l" defTabSz="914400" eaLnBrk="1" fontAlgn="auto" latinLnBrk="0" hangingPunct="1">
            <a:lnSpc>
              <a:spcPct val="100000"/>
            </a:lnSpc>
            <a:spcBef>
              <a:spcPts val="0"/>
            </a:spcBef>
            <a:spcAft>
              <a:spcPts val="0"/>
            </a:spcAft>
            <a:buClrTx/>
            <a:buSzTx/>
            <a:buFontTx/>
            <a:buNone/>
            <a:tabLst/>
            <a:defRPr/>
          </a:pPr>
          <a:r>
            <a:rPr lang="en-IN" sz="1600" b="1" i="0" u="none" strike="noStrike">
              <a:solidFill>
                <a:sysClr val="windowText" lastClr="000000"/>
              </a:solidFill>
              <a:effectLst/>
              <a:latin typeface="+mn-lt"/>
              <a:ea typeface="+mn-ea"/>
              <a:cs typeface="+mn-cs"/>
            </a:rPr>
            <a:t> * REASON -</a:t>
          </a:r>
          <a:r>
            <a:rPr lang="en-IN" sz="1600" b="0" i="0" u="none" strike="noStrike">
              <a:solidFill>
                <a:sysClr val="windowText" lastClr="000000"/>
              </a:solidFill>
              <a:effectLst/>
              <a:latin typeface="+mn-lt"/>
              <a:ea typeface="+mn-ea"/>
              <a:cs typeface="+mn-cs"/>
            </a:rPr>
            <a:t>&gt; Due to soaring food prices, particularly onions, driven by unseasonal rains.</a:t>
          </a:r>
          <a:r>
            <a:rPr lang="en-IN" sz="1600" b="1" i="0" u="none" strike="noStrike">
              <a:solidFill>
                <a:schemeClr val="lt1"/>
              </a:solidFill>
              <a:effectLst/>
              <a:latin typeface="+mn-lt"/>
              <a:ea typeface="+mn-ea"/>
              <a:cs typeface="+mn-cs"/>
            </a:rPr>
            <a:t>REASON WHY 2019 HAS THE HIGHEST INFLATION RAT</a:t>
          </a:r>
          <a:r>
            <a:rPr lang="en-IN" sz="1600" b="0" i="0" u="none" strike="noStrike">
              <a:solidFill>
                <a:schemeClr val="lt1"/>
              </a:solidFill>
              <a:effectLst/>
              <a:latin typeface="+mn-lt"/>
              <a:ea typeface="+mn-ea"/>
              <a:cs typeface="+mn-cs"/>
            </a:rPr>
            <a:t>nseaso  </a:t>
          </a:r>
          <a:r>
            <a:rPr lang="en-IN" sz="1600" b="0" i="0" u="none" strike="noStrike">
              <a:solidFill>
                <a:sysClr val="windowText" lastClr="000000"/>
              </a:solidFill>
              <a:effectLst/>
              <a:latin typeface="+mn-lt"/>
              <a:ea typeface="+mn-ea"/>
              <a:cs typeface="+mn-cs"/>
            </a:rPr>
            <a:t>&gt; Supply side disruptions</a:t>
          </a:r>
          <a:r>
            <a:rPr lang="en-IN" sz="2000">
              <a:solidFill>
                <a:sysClr val="windowText" lastClr="000000"/>
              </a:solidFill>
            </a:rPr>
            <a:t> </a:t>
          </a:r>
          <a:r>
            <a:rPr lang="en-IN" sz="1600" b="0" i="0" u="none" strike="noStrike">
              <a:solidFill>
                <a:sysClr val="windowText" lastClr="000000"/>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rPr>
            <a:t>                 </a:t>
          </a:r>
          <a:r>
            <a:rPr lang="en-IN" sz="1600" b="0" i="0" u="none" strike="noStrike">
              <a:solidFill>
                <a:sysClr val="windowText" lastClr="000000"/>
              </a:solidFill>
              <a:effectLst/>
              <a:latin typeface="+mn-lt"/>
              <a:ea typeface="+mn-ea"/>
              <a:cs typeface="+mn-cs"/>
            </a:rPr>
            <a:t>&gt; Volatile crude oil prices</a:t>
          </a:r>
          <a:r>
            <a:rPr lang="en-IN" sz="2000">
              <a:solidFill>
                <a:sysClr val="windowText" lastClr="000000"/>
              </a:solidFill>
            </a:rPr>
            <a:t> </a:t>
          </a:r>
          <a:r>
            <a:rPr lang="en-IN" sz="1600" b="0" i="0" u="none" strike="noStrike">
              <a:solidFill>
                <a:sysClr val="windowText" lastClr="000000"/>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rPr>
            <a:t>                 </a:t>
          </a:r>
          <a:r>
            <a:rPr lang="en-IN" sz="1600" b="0" i="0" u="none" strike="noStrike">
              <a:solidFill>
                <a:sysClr val="windowText" lastClr="000000"/>
              </a:solidFill>
              <a:effectLst/>
              <a:latin typeface="+mn-lt"/>
              <a:ea typeface="+mn-ea"/>
              <a:cs typeface="+mn-cs"/>
            </a:rPr>
            <a:t>&gt; A weaker rupee that lead to increasing import costs</a:t>
          </a:r>
          <a:r>
            <a:rPr lang="en-IN" sz="2000">
              <a:solidFill>
                <a:sysClr val="windowText" lastClr="000000"/>
              </a:solidFill>
            </a:rPr>
            <a:t> </a:t>
          </a:r>
          <a:r>
            <a:rPr lang="en-IN" sz="1600" b="0" i="0" u="none" strike="noStrike">
              <a:solidFill>
                <a:sysClr val="windowText" lastClr="000000"/>
              </a:solidFill>
              <a:effectLst/>
              <a:latin typeface="+mn-lt"/>
              <a:ea typeface="+mn-ea"/>
              <a:cs typeface="+mn-cs"/>
            </a:rPr>
            <a:t> </a:t>
          </a:r>
          <a:r>
            <a:rPr lang="en-IN" sz="2000">
              <a:solidFill>
                <a:sysClr val="windowText" lastClr="000000"/>
              </a:solidFill>
            </a:rPr>
            <a:t> </a:t>
          </a:r>
          <a:endParaRPr lang="en-IN" sz="200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400" baseline="0">
              <a:solidFill>
                <a:schemeClr val="tx1"/>
              </a:solidFill>
              <a:effectLst/>
              <a:latin typeface="+mn-lt"/>
              <a:ea typeface="+mn-ea"/>
              <a:cs typeface="+mn-cs"/>
            </a:rPr>
            <a:t> </a:t>
          </a:r>
        </a:p>
      </xdr:txBody>
    </xdr:sp>
    <xdr:clientData/>
  </xdr:twoCellAnchor>
  <xdr:twoCellAnchor>
    <xdr:from>
      <xdr:col>29</xdr:col>
      <xdr:colOff>473153</xdr:colOff>
      <xdr:row>27</xdr:row>
      <xdr:rowOff>174626</xdr:rowOff>
    </xdr:from>
    <xdr:to>
      <xdr:col>33</xdr:col>
      <xdr:colOff>338666</xdr:colOff>
      <xdr:row>30</xdr:row>
      <xdr:rowOff>136143</xdr:rowOff>
    </xdr:to>
    <xdr:sp macro="" textlink="">
      <xdr:nvSpPr>
        <xdr:cNvPr id="19" name="Rectangle: Rounded Corners 18">
          <a:extLst>
            <a:ext uri="{FF2B5EF4-FFF2-40B4-BE49-F238E27FC236}">
              <a16:creationId xmlns:a16="http://schemas.microsoft.com/office/drawing/2014/main" id="{A1E3707D-8B65-4F91-BFF4-31B1E6113E1E}"/>
            </a:ext>
          </a:extLst>
        </xdr:cNvPr>
        <xdr:cNvSpPr/>
      </xdr:nvSpPr>
      <xdr:spPr>
        <a:xfrm>
          <a:off x="17967403" y="5476876"/>
          <a:ext cx="2278513" cy="53301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kern="1200"/>
            <a:t>KEY INSIGHTS </a:t>
          </a:r>
          <a:endParaRPr lang="en-IN" sz="3200" b="1" kern="1200"/>
        </a:p>
      </xdr:txBody>
    </xdr:sp>
    <xdr:clientData/>
  </xdr:twoCellAnchor>
  <xdr:twoCellAnchor>
    <xdr:from>
      <xdr:col>29</xdr:col>
      <xdr:colOff>392008</xdr:colOff>
      <xdr:row>70</xdr:row>
      <xdr:rowOff>141112</xdr:rowOff>
    </xdr:from>
    <xdr:to>
      <xdr:col>38</xdr:col>
      <xdr:colOff>224465</xdr:colOff>
      <xdr:row>75</xdr:row>
      <xdr:rowOff>153583</xdr:rowOff>
    </xdr:to>
    <xdr:sp macro="" textlink="">
      <xdr:nvSpPr>
        <xdr:cNvPr id="21" name="Rectangle: Rounded Corners 20">
          <a:extLst>
            <a:ext uri="{FF2B5EF4-FFF2-40B4-BE49-F238E27FC236}">
              <a16:creationId xmlns:a16="http://schemas.microsoft.com/office/drawing/2014/main" id="{C1B9B8AA-31ED-4903-A695-A8D356CF888F}"/>
            </a:ext>
          </a:extLst>
        </xdr:cNvPr>
        <xdr:cNvSpPr/>
      </xdr:nvSpPr>
      <xdr:spPr>
        <a:xfrm>
          <a:off x="18036148" y="13142368"/>
          <a:ext cx="5308224" cy="928052"/>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cap="none" spc="0">
              <a:ln w="0"/>
              <a:solidFill>
                <a:schemeClr val="tx1"/>
              </a:solidFill>
              <a:effectLst>
                <a:outerShdw blurRad="38100" dist="19050" dir="2700000" algn="tl" rotWithShape="0">
                  <a:schemeClr val="dk1">
                    <a:alpha val="40000"/>
                  </a:schemeClr>
                </a:outerShdw>
              </a:effectLst>
            </a:rPr>
            <a:t>Data source- </a:t>
          </a:r>
          <a:r>
            <a:rPr lang="en-IN" sz="1400" b="0" kern="1200" cap="none" spc="0">
              <a:ln w="0"/>
              <a:solidFill>
                <a:schemeClr val="tx1"/>
              </a:solidFill>
              <a:effectLst>
                <a:outerShdw blurRad="38100" dist="19050" dir="2700000" algn="tl" rotWithShape="0">
                  <a:schemeClr val="dk1">
                    <a:alpha val="40000"/>
                  </a:schemeClr>
                </a:outerShdw>
              </a:effectLst>
            </a:rPr>
            <a:t>CPI Inflation</a:t>
          </a:r>
          <a:r>
            <a:rPr lang="en-IN" sz="1400" b="0" kern="1200" cap="none" spc="0" baseline="0">
              <a:ln w="0"/>
              <a:solidFill>
                <a:schemeClr val="tx1"/>
              </a:solidFill>
              <a:effectLst>
                <a:outerShdw blurRad="38100" dist="19050" dir="2700000" algn="tl" rotWithShape="0">
                  <a:schemeClr val="dk1">
                    <a:alpha val="40000"/>
                  </a:schemeClr>
                </a:outerShdw>
              </a:effectLst>
            </a:rPr>
            <a:t> Index from GOI Website,RBI for research</a:t>
          </a:r>
        </a:p>
        <a:p>
          <a:pPr algn="l"/>
          <a:r>
            <a:rPr lang="en-IN" sz="1400" b="1" kern="1200" cap="none" spc="0" baseline="0">
              <a:ln w="0"/>
              <a:solidFill>
                <a:schemeClr val="tx1"/>
              </a:solidFill>
              <a:effectLst>
                <a:outerShdw blurRad="38100" dist="19050" dir="2700000" algn="tl" rotWithShape="0">
                  <a:schemeClr val="dk1">
                    <a:alpha val="40000"/>
                  </a:schemeClr>
                </a:outerShdw>
              </a:effectLst>
            </a:rPr>
            <a:t>Data Time-  </a:t>
          </a:r>
          <a:r>
            <a:rPr lang="en-IN" sz="1400" b="0" kern="1200" cap="none" spc="0" baseline="0">
              <a:ln w="0"/>
              <a:solidFill>
                <a:schemeClr val="tx1"/>
              </a:solidFill>
              <a:effectLst>
                <a:outerShdw blurRad="38100" dist="19050" dir="2700000" algn="tl" rotWithShape="0">
                  <a:schemeClr val="dk1">
                    <a:alpha val="40000"/>
                  </a:schemeClr>
                </a:outerShdw>
              </a:effectLst>
            </a:rPr>
            <a:t>January'2017 to December'2022</a:t>
          </a:r>
        </a:p>
        <a:p>
          <a:pPr algn="l"/>
          <a:r>
            <a:rPr lang="en-IN" sz="1400" b="1" kern="1200" cap="none" spc="0" baseline="0">
              <a:ln w="0"/>
              <a:solidFill>
                <a:schemeClr val="tx1"/>
              </a:solidFill>
              <a:effectLst>
                <a:outerShdw blurRad="38100" dist="19050" dir="2700000" algn="tl" rotWithShape="0">
                  <a:schemeClr val="dk1">
                    <a:alpha val="40000"/>
                  </a:schemeClr>
                </a:outerShdw>
              </a:effectLst>
            </a:rPr>
            <a:t>Data Size- </a:t>
          </a:r>
          <a:r>
            <a:rPr lang="en-IN" sz="1400" b="0" kern="1200" cap="none" spc="0" baseline="0">
              <a:ln w="0"/>
              <a:solidFill>
                <a:schemeClr val="tx1"/>
              </a:solidFill>
              <a:effectLst>
                <a:outerShdw blurRad="38100" dist="19050" dir="2700000" algn="tl" rotWithShape="0">
                  <a:schemeClr val="dk1">
                    <a:alpha val="40000"/>
                  </a:schemeClr>
                </a:outerShdw>
              </a:effectLst>
            </a:rPr>
            <a:t>124 entries(RURAL+URBAN)</a:t>
          </a:r>
          <a:endParaRPr lang="en-IN" sz="14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38</xdr:col>
      <xdr:colOff>355779</xdr:colOff>
      <xdr:row>71</xdr:row>
      <xdr:rowOff>2670</xdr:rowOff>
    </xdr:from>
    <xdr:to>
      <xdr:col>47</xdr:col>
      <xdr:colOff>345178</xdr:colOff>
      <xdr:row>75</xdr:row>
      <xdr:rowOff>153721</xdr:rowOff>
    </xdr:to>
    <xdr:sp macro="" textlink="">
      <xdr:nvSpPr>
        <xdr:cNvPr id="22" name="Rectangle: Rounded Corners 21">
          <a:extLst>
            <a:ext uri="{FF2B5EF4-FFF2-40B4-BE49-F238E27FC236}">
              <a16:creationId xmlns:a16="http://schemas.microsoft.com/office/drawing/2014/main" id="{FE95069E-698A-4FBC-9B13-2C195A484CE6}"/>
            </a:ext>
          </a:extLst>
        </xdr:cNvPr>
        <xdr:cNvSpPr/>
      </xdr:nvSpPr>
      <xdr:spPr>
        <a:xfrm>
          <a:off x="23413335" y="13224781"/>
          <a:ext cx="5450399" cy="884829"/>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solidFill>
                <a:schemeClr val="tx1"/>
              </a:solidFill>
            </a:rPr>
            <a:t>Caveats</a:t>
          </a:r>
          <a:r>
            <a:rPr lang="en-IN" sz="1400" kern="1200">
              <a:solidFill>
                <a:schemeClr val="tx1"/>
              </a:solidFill>
            </a:rPr>
            <a:t>- For Rural sector,</a:t>
          </a:r>
          <a:r>
            <a:rPr lang="en-IN" sz="1400" kern="1200" baseline="0">
              <a:solidFill>
                <a:schemeClr val="tx1"/>
              </a:solidFill>
            </a:rPr>
            <a:t> not enough data is there. Therfore shows 0%.</a:t>
          </a:r>
        </a:p>
        <a:p>
          <a:pPr algn="l"/>
          <a:r>
            <a:rPr lang="en-IN" sz="1400" b="1" kern="1200" baseline="0">
              <a:solidFill>
                <a:schemeClr val="tx1"/>
              </a:solidFill>
            </a:rPr>
            <a:t>Mapping Used-</a:t>
          </a:r>
          <a:r>
            <a:rPr lang="en-IN" sz="1400" kern="1200" baseline="0">
              <a:solidFill>
                <a:schemeClr val="tx1"/>
              </a:solidFill>
            </a:rPr>
            <a:t> For a country level analysis RURAL+URBAN sector is utilised.  </a:t>
          </a:r>
          <a:r>
            <a:rPr lang="en-IN" sz="1400" kern="1200">
              <a:solidFill>
                <a:schemeClr val="tx1"/>
              </a:solidFill>
            </a:rPr>
            <a:t>  </a:t>
          </a:r>
        </a:p>
      </xdr:txBody>
    </xdr:sp>
    <xdr:clientData/>
  </xdr:twoCellAnchor>
  <xdr:twoCellAnchor>
    <xdr:from>
      <xdr:col>28</xdr:col>
      <xdr:colOff>568293</xdr:colOff>
      <xdr:row>69</xdr:row>
      <xdr:rowOff>118020</xdr:rowOff>
    </xdr:from>
    <xdr:to>
      <xdr:col>49</xdr:col>
      <xdr:colOff>592667</xdr:colOff>
      <xdr:row>69</xdr:row>
      <xdr:rowOff>155222</xdr:rowOff>
    </xdr:to>
    <xdr:cxnSp macro="">
      <xdr:nvCxnSpPr>
        <xdr:cNvPr id="23" name="Straight Connector 22">
          <a:extLst>
            <a:ext uri="{FF2B5EF4-FFF2-40B4-BE49-F238E27FC236}">
              <a16:creationId xmlns:a16="http://schemas.microsoft.com/office/drawing/2014/main" id="{3DEEE556-28BE-494E-BBB2-ADD0A095E435}"/>
            </a:ext>
          </a:extLst>
        </xdr:cNvPr>
        <xdr:cNvCxnSpPr/>
      </xdr:nvCxnSpPr>
      <xdr:spPr>
        <a:xfrm>
          <a:off x="17558071" y="12973242"/>
          <a:ext cx="12766707" cy="37202"/>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0</xdr:colOff>
      <xdr:row>6</xdr:row>
      <xdr:rowOff>159863</xdr:rowOff>
    </xdr:from>
    <xdr:to>
      <xdr:col>93</xdr:col>
      <xdr:colOff>7104</xdr:colOff>
      <xdr:row>63</xdr:row>
      <xdr:rowOff>156308</xdr:rowOff>
    </xdr:to>
    <xdr:sp macro="" textlink="">
      <xdr:nvSpPr>
        <xdr:cNvPr id="24" name="Rectangle 23">
          <a:extLst>
            <a:ext uri="{FF2B5EF4-FFF2-40B4-BE49-F238E27FC236}">
              <a16:creationId xmlns:a16="http://schemas.microsoft.com/office/drawing/2014/main" id="{D77FE8C0-DE55-4A82-AA80-0F4A33B10D62}"/>
            </a:ext>
          </a:extLst>
        </xdr:cNvPr>
        <xdr:cNvSpPr/>
      </xdr:nvSpPr>
      <xdr:spPr>
        <a:xfrm>
          <a:off x="35130154" y="1293094"/>
          <a:ext cx="21362642" cy="10019676"/>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58</xdr:col>
      <xdr:colOff>229234</xdr:colOff>
      <xdr:row>8</xdr:row>
      <xdr:rowOff>58846</xdr:rowOff>
    </xdr:from>
    <xdr:to>
      <xdr:col>91</xdr:col>
      <xdr:colOff>195384</xdr:colOff>
      <xdr:row>14</xdr:row>
      <xdr:rowOff>136769</xdr:rowOff>
    </xdr:to>
    <xdr:sp macro="" textlink="">
      <xdr:nvSpPr>
        <xdr:cNvPr id="26" name="Text Box 1">
          <a:extLst>
            <a:ext uri="{FF2B5EF4-FFF2-40B4-BE49-F238E27FC236}">
              <a16:creationId xmlns:a16="http://schemas.microsoft.com/office/drawing/2014/main" id="{E77D770B-ADB7-49C7-BEE4-19DF6B87C8F8}"/>
            </a:ext>
          </a:extLst>
        </xdr:cNvPr>
        <xdr:cNvSpPr txBox="1">
          <a:spLocks noChangeArrowheads="1"/>
        </xdr:cNvSpPr>
      </xdr:nvSpPr>
      <xdr:spPr bwMode="auto">
        <a:xfrm>
          <a:off x="34753696" y="1113923"/>
          <a:ext cx="19953996" cy="1133000"/>
        </a:xfrm>
        <a:prstGeom prst="rect">
          <a:avLst/>
        </a:prstGeom>
        <a:solidFill>
          <a:schemeClr val="accent1">
            <a:lumMod val="40000"/>
            <a:lumOff val="60000"/>
          </a:schemeClr>
        </a:solidFill>
        <a:ln w="25400">
          <a:solidFill>
            <a:srgbClr val="000000"/>
          </a:solidFill>
          <a:miter lim="800000"/>
          <a:headEnd/>
          <a:tailEnd/>
        </a:ln>
      </xdr:spPr>
      <xdr:txBody>
        <a:bodyPr vertOverflow="clip" wrap="square" lIns="27432" tIns="22860" rIns="0" bIns="0" anchor="t" upright="1"/>
        <a:lstStyle/>
        <a:p>
          <a:pPr algn="l" rtl="0">
            <a:defRPr sz="1000"/>
          </a:pPr>
          <a:r>
            <a:rPr lang="en-IN" sz="3200" b="1" i="0" u="none" strike="noStrike" baseline="0">
              <a:solidFill>
                <a:srgbClr val="000000"/>
              </a:solidFill>
              <a:latin typeface="+mn-lt"/>
              <a:ea typeface="Calibri"/>
              <a:cs typeface="Calibri"/>
            </a:rPr>
            <a:t>Highest food inflation can be seen in June 2022 and Lowest Food Inflation can be seen in february of 2023;  MEAT AND FISH contributed most towards the Inflation.</a:t>
          </a:r>
        </a:p>
      </xdr:txBody>
    </xdr:sp>
    <xdr:clientData/>
  </xdr:twoCellAnchor>
  <xdr:twoCellAnchor>
    <xdr:from>
      <xdr:col>58</xdr:col>
      <xdr:colOff>256496</xdr:colOff>
      <xdr:row>15</xdr:row>
      <xdr:rowOff>97692</xdr:rowOff>
    </xdr:from>
    <xdr:to>
      <xdr:col>91</xdr:col>
      <xdr:colOff>214923</xdr:colOff>
      <xdr:row>20</xdr:row>
      <xdr:rowOff>39077</xdr:rowOff>
    </xdr:to>
    <xdr:sp macro="" textlink="">
      <xdr:nvSpPr>
        <xdr:cNvPr id="27" name="TextBox 26">
          <a:extLst>
            <a:ext uri="{FF2B5EF4-FFF2-40B4-BE49-F238E27FC236}">
              <a16:creationId xmlns:a16="http://schemas.microsoft.com/office/drawing/2014/main" id="{E4F05817-0A6A-4858-A44B-75C601303DD8}"/>
            </a:ext>
          </a:extLst>
        </xdr:cNvPr>
        <xdr:cNvSpPr txBox="1"/>
      </xdr:nvSpPr>
      <xdr:spPr>
        <a:xfrm>
          <a:off x="34780958" y="2383692"/>
          <a:ext cx="19946273" cy="820616"/>
        </a:xfrm>
        <a:prstGeom prst="rect">
          <a:avLst/>
        </a:prstGeom>
        <a:solidFill>
          <a:schemeClr val="accent2">
            <a:lumMod val="40000"/>
            <a:lumOff val="60000"/>
          </a:schemeClr>
        </a:solidFill>
        <a:ln w="22225" cmpd="sng">
          <a:solidFill>
            <a:schemeClr val="tx1"/>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b="1" kern="1200"/>
            <a:t>Highest and lowest inflation month Analyzed</a:t>
          </a:r>
          <a:r>
            <a:rPr lang="en-IN" sz="2200" b="1" kern="1200" baseline="0"/>
            <a:t> by calculating the</a:t>
          </a:r>
          <a:r>
            <a:rPr lang="en-IN" sz="2200" b="1" kern="1200"/>
            <a:t> monthly</a:t>
          </a:r>
          <a:r>
            <a:rPr lang="en-IN" sz="2200" b="1" kern="1200" baseline="0"/>
            <a:t> Inflation Rate; Used charts to identify which individual category( of the FOOD &amp; BEVERAGES broader category) contributed most towards the inflation.</a:t>
          </a:r>
          <a:endParaRPr lang="en-IN" sz="2200" b="1" kern="1200"/>
        </a:p>
      </xdr:txBody>
    </xdr:sp>
    <xdr:clientData/>
  </xdr:twoCellAnchor>
  <xdr:twoCellAnchor>
    <xdr:from>
      <xdr:col>58</xdr:col>
      <xdr:colOff>424593</xdr:colOff>
      <xdr:row>21</xdr:row>
      <xdr:rowOff>179353</xdr:rowOff>
    </xdr:from>
    <xdr:to>
      <xdr:col>68</xdr:col>
      <xdr:colOff>278881</xdr:colOff>
      <xdr:row>26</xdr:row>
      <xdr:rowOff>165619</xdr:rowOff>
    </xdr:to>
    <xdr:sp macro="" textlink="">
      <xdr:nvSpPr>
        <xdr:cNvPr id="28" name="Rectangle: Rounded Corners 27">
          <a:extLst>
            <a:ext uri="{FF2B5EF4-FFF2-40B4-BE49-F238E27FC236}">
              <a16:creationId xmlns:a16="http://schemas.microsoft.com/office/drawing/2014/main" id="{6449F765-2B1E-4621-80D8-61E4E4601E33}"/>
            </a:ext>
          </a:extLst>
        </xdr:cNvPr>
        <xdr:cNvSpPr/>
      </xdr:nvSpPr>
      <xdr:spPr>
        <a:xfrm>
          <a:off x="35371490" y="3674043"/>
          <a:ext cx="5985322" cy="905921"/>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kern="1200">
              <a:solidFill>
                <a:schemeClr val="tx1"/>
              </a:solidFill>
            </a:rPr>
            <a:t>* </a:t>
          </a:r>
          <a:r>
            <a:rPr lang="en-IN" sz="1800" b="1" kern="1200">
              <a:solidFill>
                <a:schemeClr val="tx1"/>
              </a:solidFill>
            </a:rPr>
            <a:t>Highest</a:t>
          </a:r>
          <a:r>
            <a:rPr lang="en-IN" sz="1800" kern="1200">
              <a:solidFill>
                <a:schemeClr val="tx1"/>
              </a:solidFill>
            </a:rPr>
            <a:t> food inflation can be seen in </a:t>
          </a:r>
          <a:r>
            <a:rPr lang="en-IN" sz="1800" b="1" u="sng" kern="1200">
              <a:solidFill>
                <a:schemeClr val="tx1"/>
              </a:solidFill>
            </a:rPr>
            <a:t>June 2022 </a:t>
          </a:r>
        </a:p>
        <a:p>
          <a:pPr algn="l"/>
          <a:r>
            <a:rPr lang="en-IN" sz="1800" kern="1200">
              <a:solidFill>
                <a:schemeClr val="tx1"/>
              </a:solidFill>
            </a:rPr>
            <a:t>*</a:t>
          </a:r>
          <a:r>
            <a:rPr lang="en-IN" sz="1800" b="1" kern="1200">
              <a:solidFill>
                <a:schemeClr val="tx1"/>
              </a:solidFill>
            </a:rPr>
            <a:t> Lowest </a:t>
          </a:r>
          <a:r>
            <a:rPr lang="en-IN" sz="1800" kern="1200">
              <a:solidFill>
                <a:schemeClr val="tx1"/>
              </a:solidFill>
            </a:rPr>
            <a:t>Food Inflation can be seen in </a:t>
          </a:r>
          <a:r>
            <a:rPr lang="en-IN" sz="1800" b="1" u="sng" kern="1200">
              <a:solidFill>
                <a:schemeClr val="tx1"/>
              </a:solidFill>
            </a:rPr>
            <a:t>february  2023</a:t>
          </a:r>
          <a:r>
            <a:rPr lang="en-IN" sz="1800" kern="1200">
              <a:solidFill>
                <a:schemeClr val="tx1"/>
              </a:solidFill>
            </a:rPr>
            <a:t>.</a:t>
          </a:r>
        </a:p>
      </xdr:txBody>
    </xdr:sp>
    <xdr:clientData/>
  </xdr:twoCellAnchor>
  <xdr:twoCellAnchor>
    <xdr:from>
      <xdr:col>58</xdr:col>
      <xdr:colOff>330384</xdr:colOff>
      <xdr:row>20</xdr:row>
      <xdr:rowOff>107711</xdr:rowOff>
    </xdr:from>
    <xdr:to>
      <xdr:col>61</xdr:col>
      <xdr:colOff>454715</xdr:colOff>
      <xdr:row>22</xdr:row>
      <xdr:rowOff>98137</xdr:rowOff>
    </xdr:to>
    <xdr:sp macro="" textlink="">
      <xdr:nvSpPr>
        <xdr:cNvPr id="29" name="Rectangle: Rounded Corners 28">
          <a:extLst>
            <a:ext uri="{FF2B5EF4-FFF2-40B4-BE49-F238E27FC236}">
              <a16:creationId xmlns:a16="http://schemas.microsoft.com/office/drawing/2014/main" id="{8911CFBE-3B05-42A7-890C-1F5C96E6270F}"/>
            </a:ext>
          </a:extLst>
        </xdr:cNvPr>
        <xdr:cNvSpPr/>
      </xdr:nvSpPr>
      <xdr:spPr>
        <a:xfrm>
          <a:off x="34880157" y="3536711"/>
          <a:ext cx="1942740" cy="37142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t>KEY INSIGHTS </a:t>
          </a:r>
          <a:endParaRPr lang="en-IN" sz="2400" b="1" kern="1200"/>
        </a:p>
      </xdr:txBody>
    </xdr:sp>
    <xdr:clientData/>
  </xdr:twoCellAnchor>
  <xdr:twoCellAnchor>
    <xdr:from>
      <xdr:col>58</xdr:col>
      <xdr:colOff>490786</xdr:colOff>
      <xdr:row>56</xdr:row>
      <xdr:rowOff>95249</xdr:rowOff>
    </xdr:from>
    <xdr:to>
      <xdr:col>72</xdr:col>
      <xdr:colOff>460375</xdr:colOff>
      <xdr:row>62</xdr:row>
      <xdr:rowOff>47625</xdr:rowOff>
    </xdr:to>
    <xdr:sp macro="" textlink="">
      <xdr:nvSpPr>
        <xdr:cNvPr id="31" name="Rectangle: Rounded Corners 30">
          <a:extLst>
            <a:ext uri="{FF2B5EF4-FFF2-40B4-BE49-F238E27FC236}">
              <a16:creationId xmlns:a16="http://schemas.microsoft.com/office/drawing/2014/main" id="{96F7CA31-5B98-4DD9-B8E5-F372815A8D18}"/>
            </a:ext>
          </a:extLst>
        </xdr:cNvPr>
        <xdr:cNvSpPr/>
      </xdr:nvSpPr>
      <xdr:spPr>
        <a:xfrm>
          <a:off x="34876036" y="10382249"/>
          <a:ext cx="8415089" cy="109537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cap="none" spc="0">
              <a:ln w="0"/>
              <a:solidFill>
                <a:schemeClr val="tx1"/>
              </a:solidFill>
              <a:effectLst>
                <a:outerShdw blurRad="38100" dist="19050" dir="2700000" algn="tl" rotWithShape="0">
                  <a:schemeClr val="dk1">
                    <a:alpha val="40000"/>
                  </a:schemeClr>
                </a:outerShdw>
              </a:effectLst>
            </a:rPr>
            <a:t>Data source- </a:t>
          </a:r>
          <a:r>
            <a:rPr lang="en-IN" sz="1800" b="0" kern="1200" cap="none" spc="0">
              <a:ln w="0"/>
              <a:solidFill>
                <a:schemeClr val="tx1"/>
              </a:solidFill>
              <a:effectLst>
                <a:outerShdw blurRad="38100" dist="19050" dir="2700000" algn="tl" rotWithShape="0">
                  <a:schemeClr val="dk1">
                    <a:alpha val="40000"/>
                  </a:schemeClr>
                </a:outerShdw>
              </a:effectLst>
            </a:rPr>
            <a:t>CPI Inflation</a:t>
          </a:r>
          <a:r>
            <a:rPr lang="en-IN" sz="1800" b="0" kern="1200" cap="none" spc="0" baseline="0">
              <a:ln w="0"/>
              <a:solidFill>
                <a:schemeClr val="tx1"/>
              </a:solidFill>
              <a:effectLst>
                <a:outerShdw blurRad="38100" dist="19050" dir="2700000" algn="tl" rotWithShape="0">
                  <a:schemeClr val="dk1">
                    <a:alpha val="40000"/>
                  </a:schemeClr>
                </a:outerShdw>
              </a:effectLst>
            </a:rPr>
            <a:t> Index from GOI Website</a:t>
          </a:r>
        </a:p>
        <a:p>
          <a:pPr algn="l"/>
          <a:r>
            <a:rPr lang="en-IN" sz="1800" b="1" kern="1200" cap="none" spc="0" baseline="0">
              <a:ln w="0"/>
              <a:solidFill>
                <a:schemeClr val="tx1"/>
              </a:solidFill>
              <a:effectLst>
                <a:outerShdw blurRad="38100" dist="19050" dir="2700000" algn="tl" rotWithShape="0">
                  <a:schemeClr val="dk1">
                    <a:alpha val="40000"/>
                  </a:schemeClr>
                </a:outerShdw>
              </a:effectLst>
            </a:rPr>
            <a:t>Data Time-  </a:t>
          </a:r>
          <a:r>
            <a:rPr lang="en-IN" sz="1800" b="0" kern="1200" cap="none" spc="0" baseline="0">
              <a:ln w="0"/>
              <a:solidFill>
                <a:schemeClr val="tx1"/>
              </a:solidFill>
              <a:effectLst>
                <a:outerShdw blurRad="38100" dist="19050" dir="2700000" algn="tl" rotWithShape="0">
                  <a:schemeClr val="dk1">
                    <a:alpha val="40000"/>
                  </a:schemeClr>
                </a:outerShdw>
              </a:effectLst>
            </a:rPr>
            <a:t>JUNE'2022 to May'2023</a:t>
          </a:r>
        </a:p>
        <a:p>
          <a:pPr marL="0" marR="0" lvl="0" indent="0" algn="l" defTabSz="914400" eaLnBrk="1" fontAlgn="auto" latinLnBrk="0" hangingPunct="1">
            <a:lnSpc>
              <a:spcPct val="100000"/>
            </a:lnSpc>
            <a:spcBef>
              <a:spcPts val="0"/>
            </a:spcBef>
            <a:spcAft>
              <a:spcPts val="0"/>
            </a:spcAft>
            <a:buClrTx/>
            <a:buSzTx/>
            <a:buFontTx/>
            <a:buNone/>
            <a:tabLst/>
            <a:defRPr/>
          </a:pPr>
          <a:r>
            <a:rPr lang="en-IN" sz="1800" b="1" baseline="0">
              <a:solidFill>
                <a:sysClr val="windowText" lastClr="000000"/>
              </a:solidFill>
              <a:effectLst>
                <a:outerShdw blurRad="38100" dist="19050" dir="2700000" algn="tl" rotWithShape="0">
                  <a:schemeClr val="dk1">
                    <a:alpha val="40000"/>
                  </a:schemeClr>
                </a:outerShdw>
              </a:effectLst>
              <a:latin typeface="+mn-lt"/>
              <a:ea typeface="+mn-ea"/>
              <a:cs typeface="+mn-cs"/>
            </a:rPr>
            <a:t>Data Size- </a:t>
          </a:r>
          <a:r>
            <a:rPr lang="en-IN" sz="1800" b="0" baseline="0">
              <a:solidFill>
                <a:sysClr val="windowText" lastClr="000000"/>
              </a:solidFill>
              <a:effectLst>
                <a:outerShdw blurRad="38100" dist="19050" dir="2700000" algn="tl" rotWithShape="0">
                  <a:schemeClr val="dk1">
                    <a:alpha val="40000"/>
                  </a:schemeClr>
                </a:outerShdw>
              </a:effectLst>
              <a:latin typeface="+mn-lt"/>
              <a:ea typeface="+mn-ea"/>
              <a:cs typeface="+mn-cs"/>
            </a:rPr>
            <a:t>124 entries(RURAL+URBAN), equitable distribution in all categories</a:t>
          </a:r>
          <a:r>
            <a:rPr lang="en-IN" sz="1800" b="0">
              <a:solidFill>
                <a:sysClr val="windowText" lastClr="000000"/>
              </a:solidFill>
              <a:effectLst>
                <a:outerShdw blurRad="38100" dist="19050" dir="2700000" algn="tl" rotWithShape="0">
                  <a:schemeClr val="dk1">
                    <a:alpha val="40000"/>
                  </a:schemeClr>
                </a:outerShdw>
              </a:effectLst>
              <a:latin typeface="+mn-lt"/>
              <a:ea typeface="+mn-ea"/>
              <a:cs typeface="+mn-cs"/>
            </a:rPr>
            <a:t> </a:t>
          </a:r>
          <a:endParaRPr lang="en-IN" sz="3200">
            <a:solidFill>
              <a:sysClr val="windowText" lastClr="000000"/>
            </a:solidFill>
            <a:effectLst/>
          </a:endParaRPr>
        </a:p>
        <a:p>
          <a:pPr algn="l"/>
          <a:r>
            <a:rPr lang="en-IN" sz="1800" b="0" kern="120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73</xdr:col>
      <xdr:colOff>347684</xdr:colOff>
      <xdr:row>56</xdr:row>
      <xdr:rowOff>96198</xdr:rowOff>
    </xdr:from>
    <xdr:to>
      <xdr:col>89</xdr:col>
      <xdr:colOff>478737</xdr:colOff>
      <xdr:row>62</xdr:row>
      <xdr:rowOff>45904</xdr:rowOff>
    </xdr:to>
    <xdr:sp macro="" textlink="">
      <xdr:nvSpPr>
        <xdr:cNvPr id="32" name="Rectangle: Rounded Corners 31">
          <a:extLst>
            <a:ext uri="{FF2B5EF4-FFF2-40B4-BE49-F238E27FC236}">
              <a16:creationId xmlns:a16="http://schemas.microsoft.com/office/drawing/2014/main" id="{A1AB157E-302B-41AA-AA5F-586084C08083}"/>
            </a:ext>
          </a:extLst>
        </xdr:cNvPr>
        <xdr:cNvSpPr/>
      </xdr:nvSpPr>
      <xdr:spPr>
        <a:xfrm>
          <a:off x="43974479" y="10011379"/>
          <a:ext cx="9825897" cy="1051392"/>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baseline="0">
              <a:solidFill>
                <a:schemeClr val="tx1"/>
              </a:solidFill>
            </a:rPr>
            <a:t>Mapping Used-</a:t>
          </a:r>
          <a:r>
            <a:rPr lang="en-IN" sz="1800" kern="1200" baseline="0">
              <a:solidFill>
                <a:schemeClr val="tx1"/>
              </a:solidFill>
            </a:rPr>
            <a:t> For a country level analysis RURAL+URBAN sector is utilised.  </a:t>
          </a:r>
          <a:r>
            <a:rPr lang="en-IN" sz="1800" kern="1200">
              <a:solidFill>
                <a:schemeClr val="tx1"/>
              </a:solidFill>
            </a:rPr>
            <a:t>  </a:t>
          </a:r>
        </a:p>
      </xdr:txBody>
    </xdr:sp>
    <xdr:clientData/>
  </xdr:twoCellAnchor>
  <xdr:twoCellAnchor>
    <xdr:from>
      <xdr:col>57</xdr:col>
      <xdr:colOff>586154</xdr:colOff>
      <xdr:row>55</xdr:row>
      <xdr:rowOff>78154</xdr:rowOff>
    </xdr:from>
    <xdr:to>
      <xdr:col>92</xdr:col>
      <xdr:colOff>566615</xdr:colOff>
      <xdr:row>56</xdr:row>
      <xdr:rowOff>0</xdr:rowOff>
    </xdr:to>
    <xdr:cxnSp macro="">
      <xdr:nvCxnSpPr>
        <xdr:cNvPr id="33" name="Straight Connector 32">
          <a:extLst>
            <a:ext uri="{FF2B5EF4-FFF2-40B4-BE49-F238E27FC236}">
              <a16:creationId xmlns:a16="http://schemas.microsoft.com/office/drawing/2014/main" id="{50BB813C-8DC0-46E7-A77E-000D76CC71BE}"/>
            </a:ext>
          </a:extLst>
        </xdr:cNvPr>
        <xdr:cNvCxnSpPr/>
      </xdr:nvCxnSpPr>
      <xdr:spPr>
        <a:xfrm flipV="1">
          <a:off x="35110616" y="9827846"/>
          <a:ext cx="21335999" cy="97692"/>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209564</xdr:colOff>
      <xdr:row>21</xdr:row>
      <xdr:rowOff>124518</xdr:rowOff>
    </xdr:from>
    <xdr:to>
      <xdr:col>89</xdr:col>
      <xdr:colOff>92364</xdr:colOff>
      <xdr:row>25</xdr:row>
      <xdr:rowOff>103910</xdr:rowOff>
    </xdr:to>
    <xdr:sp macro="" textlink="">
      <xdr:nvSpPr>
        <xdr:cNvPr id="39" name="Rectangle: Rounded Corners 38">
          <a:extLst>
            <a:ext uri="{FF2B5EF4-FFF2-40B4-BE49-F238E27FC236}">
              <a16:creationId xmlns:a16="http://schemas.microsoft.com/office/drawing/2014/main" id="{64D60B4C-8921-456B-B37E-5B1575245CFF}"/>
            </a:ext>
          </a:extLst>
        </xdr:cNvPr>
        <xdr:cNvSpPr/>
      </xdr:nvSpPr>
      <xdr:spPr>
        <a:xfrm>
          <a:off x="41396641" y="3465595"/>
          <a:ext cx="11996646" cy="682777"/>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kern="1200"/>
        </a:p>
        <a:p>
          <a:pPr algn="l"/>
          <a:r>
            <a:rPr lang="en-IN" sz="1200" kern="1200">
              <a:solidFill>
                <a:schemeClr val="tx1"/>
              </a:solidFill>
            </a:rPr>
            <a:t>* </a:t>
          </a:r>
          <a:r>
            <a:rPr lang="en-IN" sz="2000" kern="1200">
              <a:solidFill>
                <a:schemeClr val="tx1"/>
              </a:solidFill>
            </a:rPr>
            <a:t>Out of all Individual categories</a:t>
          </a:r>
          <a:r>
            <a:rPr lang="en-IN" sz="2000" b="1" u="sng" kern="1200">
              <a:solidFill>
                <a:schemeClr val="tx1"/>
              </a:solidFill>
            </a:rPr>
            <a:t>, MEAT AND FISH</a:t>
          </a:r>
          <a:r>
            <a:rPr lang="en-IN" sz="2000" kern="1200">
              <a:solidFill>
                <a:schemeClr val="tx1"/>
              </a:solidFill>
            </a:rPr>
            <a:t> contributed most towards the Inflation</a:t>
          </a:r>
          <a:r>
            <a:rPr lang="en-IN" sz="1200" kern="1200">
              <a:solidFill>
                <a:schemeClr val="tx1"/>
              </a:solidFill>
            </a:rPr>
            <a:t>.</a:t>
          </a:r>
        </a:p>
      </xdr:txBody>
    </xdr:sp>
    <xdr:clientData/>
  </xdr:twoCellAnchor>
  <xdr:twoCellAnchor>
    <xdr:from>
      <xdr:col>69</xdr:col>
      <xdr:colOff>425159</xdr:colOff>
      <xdr:row>20</xdr:row>
      <xdr:rowOff>118234</xdr:rowOff>
    </xdr:from>
    <xdr:to>
      <xdr:col>72</xdr:col>
      <xdr:colOff>542270</xdr:colOff>
      <xdr:row>22</xdr:row>
      <xdr:rowOff>108660</xdr:rowOff>
    </xdr:to>
    <xdr:sp macro="" textlink="">
      <xdr:nvSpPr>
        <xdr:cNvPr id="41" name="Rectangle: Rounded Corners 40">
          <a:extLst>
            <a:ext uri="{FF2B5EF4-FFF2-40B4-BE49-F238E27FC236}">
              <a16:creationId xmlns:a16="http://schemas.microsoft.com/office/drawing/2014/main" id="{11896F10-CF75-4462-B014-A3B8666A15F5}"/>
            </a:ext>
          </a:extLst>
        </xdr:cNvPr>
        <xdr:cNvSpPr/>
      </xdr:nvSpPr>
      <xdr:spPr>
        <a:xfrm>
          <a:off x="41612236" y="3283465"/>
          <a:ext cx="1934188" cy="34211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t>KEY INSIGHTS </a:t>
          </a:r>
          <a:endParaRPr lang="en-IN" sz="2400" b="1" kern="1200"/>
        </a:p>
      </xdr:txBody>
    </xdr:sp>
    <xdr:clientData/>
  </xdr:twoCellAnchor>
  <xdr:twoCellAnchor>
    <xdr:from>
      <xdr:col>58</xdr:col>
      <xdr:colOff>183931</xdr:colOff>
      <xdr:row>28</xdr:row>
      <xdr:rowOff>69273</xdr:rowOff>
    </xdr:from>
    <xdr:to>
      <xdr:col>68</xdr:col>
      <xdr:colOff>17319</xdr:colOff>
      <xdr:row>55</xdr:row>
      <xdr:rowOff>15875</xdr:rowOff>
    </xdr:to>
    <xdr:graphicFrame macro="">
      <xdr:nvGraphicFramePr>
        <xdr:cNvPr id="44" name="Chart 43">
          <a:extLst>
            <a:ext uri="{FF2B5EF4-FFF2-40B4-BE49-F238E27FC236}">
              <a16:creationId xmlns:a16="http://schemas.microsoft.com/office/drawing/2014/main" id="{46624FF2-D2BB-4B40-98FD-CC25C320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68</xdr:col>
      <xdr:colOff>574709</xdr:colOff>
      <xdr:row>27</xdr:row>
      <xdr:rowOff>173182</xdr:rowOff>
    </xdr:from>
    <xdr:to>
      <xdr:col>91</xdr:col>
      <xdr:colOff>287961</xdr:colOff>
      <xdr:row>55</xdr:row>
      <xdr:rowOff>0</xdr:rowOff>
    </xdr:to>
    <xdr:graphicFrame macro="">
      <xdr:nvGraphicFramePr>
        <xdr:cNvPr id="46" name="Chart 45">
          <a:extLst>
            <a:ext uri="{FF2B5EF4-FFF2-40B4-BE49-F238E27FC236}">
              <a16:creationId xmlns:a16="http://schemas.microsoft.com/office/drawing/2014/main" id="{D67A10F1-6C5D-40A7-B629-CA57A156B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76</xdr:col>
      <xdr:colOff>0</xdr:colOff>
      <xdr:row>68</xdr:row>
      <xdr:rowOff>0</xdr:rowOff>
    </xdr:from>
    <xdr:to>
      <xdr:col>76</xdr:col>
      <xdr:colOff>304800</xdr:colOff>
      <xdr:row>69</xdr:row>
      <xdr:rowOff>68580</xdr:rowOff>
    </xdr:to>
    <xdr:sp macro="" textlink="">
      <xdr:nvSpPr>
        <xdr:cNvPr id="7172" name="Text Box 4">
          <a:extLst>
            <a:ext uri="{FF2B5EF4-FFF2-40B4-BE49-F238E27FC236}">
              <a16:creationId xmlns:a16="http://schemas.microsoft.com/office/drawing/2014/main" id="{EB595D39-26F2-3804-A7E3-394DF12CA0EC}"/>
            </a:ext>
          </a:extLst>
        </xdr:cNvPr>
        <xdr:cNvSpPr txBox="1">
          <a:spLocks noChangeArrowheads="1"/>
        </xdr:cNvSpPr>
      </xdr:nvSpPr>
      <xdr:spPr bwMode="auto">
        <a:xfrm>
          <a:off x="46329600" y="12435840"/>
          <a:ext cx="304800" cy="25146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IN" sz="1100" b="0" i="0" u="none" strike="noStrike" baseline="0">
              <a:solidFill>
                <a:schemeClr val="tx1"/>
              </a:solidFill>
              <a:latin typeface="Calibri"/>
              <a:ea typeface="Calibri"/>
              <a:cs typeface="Calibri"/>
            </a:rPr>
            <a:t>Out of all Individual categories, MEAT AND FISH contributed most towards the Inflation.</a:t>
          </a:r>
        </a:p>
      </xdr:txBody>
    </xdr:sp>
    <xdr:clientData/>
  </xdr:twoCellAnchor>
  <xdr:twoCellAnchor>
    <xdr:from>
      <xdr:col>69</xdr:col>
      <xdr:colOff>449383</xdr:colOff>
      <xdr:row>23</xdr:row>
      <xdr:rowOff>19538</xdr:rowOff>
    </xdr:from>
    <xdr:to>
      <xdr:col>88</xdr:col>
      <xdr:colOff>566615</xdr:colOff>
      <xdr:row>25</xdr:row>
      <xdr:rowOff>97692</xdr:rowOff>
    </xdr:to>
    <xdr:sp macro="" textlink="">
      <xdr:nvSpPr>
        <xdr:cNvPr id="7173" name="Text Box 5">
          <a:extLst>
            <a:ext uri="{FF2B5EF4-FFF2-40B4-BE49-F238E27FC236}">
              <a16:creationId xmlns:a16="http://schemas.microsoft.com/office/drawing/2014/main" id="{9EB331E0-C1BD-D8AA-9652-688468D2BC21}"/>
            </a:ext>
          </a:extLst>
        </xdr:cNvPr>
        <xdr:cNvSpPr txBox="1">
          <a:spLocks noChangeArrowheads="1"/>
        </xdr:cNvSpPr>
      </xdr:nvSpPr>
      <xdr:spPr bwMode="auto">
        <a:xfrm>
          <a:off x="41636460" y="3712307"/>
          <a:ext cx="11625386" cy="429847"/>
        </a:xfrm>
        <a:prstGeom prst="rect">
          <a:avLst/>
        </a:prstGeom>
        <a:solidFill>
          <a:srgbClr val="FFFFFF"/>
        </a:solidFill>
        <a:ln w="9525">
          <a:noFill/>
          <a:miter lim="800000"/>
          <a:headEnd/>
          <a:tailEnd/>
        </a:ln>
      </xdr:spPr>
      <xdr:txBody>
        <a:bodyPr vertOverflow="clip" wrap="square" lIns="18288" tIns="18288" rIns="0" bIns="0" anchor="t" upright="1"/>
        <a:lstStyle/>
        <a:p>
          <a:pPr algn="l" rtl="0">
            <a:defRPr sz="1000"/>
          </a:pPr>
          <a:r>
            <a:rPr lang="en-IN" sz="2000" b="0" i="0" u="none" strike="noStrike" baseline="0">
              <a:solidFill>
                <a:srgbClr val="000000"/>
              </a:solidFill>
              <a:latin typeface="Calibri"/>
              <a:ea typeface="Calibri"/>
              <a:cs typeface="Calibri"/>
            </a:rPr>
            <a:t>*Out of all Individual categories, </a:t>
          </a:r>
          <a:r>
            <a:rPr lang="en-IN" sz="2000" b="1" i="0" u="sng" strike="noStrike" baseline="0">
              <a:solidFill>
                <a:srgbClr val="000000"/>
              </a:solidFill>
              <a:latin typeface="Calibri"/>
              <a:ea typeface="Calibri"/>
              <a:cs typeface="Calibri"/>
            </a:rPr>
            <a:t>MEAT AND FISH </a:t>
          </a:r>
          <a:r>
            <a:rPr lang="en-IN" sz="2000" b="0" i="0" u="none" strike="noStrike" baseline="0">
              <a:solidFill>
                <a:srgbClr val="000000"/>
              </a:solidFill>
              <a:latin typeface="Calibri"/>
              <a:ea typeface="Calibri"/>
              <a:cs typeface="Calibri"/>
            </a:rPr>
            <a:t>contributed most towards the Inflation.</a:t>
          </a:r>
        </a:p>
      </xdr:txBody>
    </xdr:sp>
    <xdr:clientData/>
  </xdr:twoCellAnchor>
  <xdr:twoCellAnchor>
    <xdr:from>
      <xdr:col>60</xdr:col>
      <xdr:colOff>259405</xdr:colOff>
      <xdr:row>31</xdr:row>
      <xdr:rowOff>64852</xdr:rowOff>
    </xdr:from>
    <xdr:to>
      <xdr:col>62</xdr:col>
      <xdr:colOff>98291</xdr:colOff>
      <xdr:row>35</xdr:row>
      <xdr:rowOff>12977</xdr:rowOff>
    </xdr:to>
    <xdr:sp macro="" textlink="">
      <xdr:nvSpPr>
        <xdr:cNvPr id="48" name="Callout: Line 47">
          <a:extLst>
            <a:ext uri="{FF2B5EF4-FFF2-40B4-BE49-F238E27FC236}">
              <a16:creationId xmlns:a16="http://schemas.microsoft.com/office/drawing/2014/main" id="{8939FD90-F79B-483F-A1D5-E940FE78B54B}"/>
            </a:ext>
          </a:extLst>
        </xdr:cNvPr>
        <xdr:cNvSpPr/>
      </xdr:nvSpPr>
      <xdr:spPr>
        <a:xfrm>
          <a:off x="36608426" y="5236724"/>
          <a:ext cx="1071056" cy="661487"/>
        </a:xfrm>
        <a:prstGeom prst="borderCallout1">
          <a:avLst>
            <a:gd name="adj1" fmla="val 20480"/>
            <a:gd name="adj2" fmla="val 2286"/>
            <a:gd name="adj3" fmla="val 70252"/>
            <a:gd name="adj4" fmla="val -59103"/>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tx1"/>
              </a:solidFill>
            </a:rPr>
            <a:t>HIGHEST</a:t>
          </a:r>
        </a:p>
        <a:p>
          <a:pPr algn="l"/>
          <a:r>
            <a:rPr lang="en-IN" sz="1100" b="1" kern="1200">
              <a:solidFill>
                <a:schemeClr val="tx1"/>
              </a:solidFill>
            </a:rPr>
            <a:t>INFLATION</a:t>
          </a:r>
          <a:r>
            <a:rPr lang="en-IN" sz="1100" b="1" kern="1200" baseline="0">
              <a:solidFill>
                <a:schemeClr val="tx1"/>
              </a:solidFill>
            </a:rPr>
            <a:t> </a:t>
          </a:r>
        </a:p>
        <a:p>
          <a:pPr algn="l"/>
          <a:r>
            <a:rPr lang="en-IN" sz="1100" b="1" kern="1200" baseline="0">
              <a:solidFill>
                <a:schemeClr val="tx1"/>
              </a:solidFill>
            </a:rPr>
            <a:t>MONTH- JUNE</a:t>
          </a:r>
          <a:endParaRPr lang="en-IN" sz="1100" b="1" kern="1200">
            <a:solidFill>
              <a:schemeClr val="tx1"/>
            </a:solidFill>
          </a:endParaRPr>
        </a:p>
      </xdr:txBody>
    </xdr:sp>
    <xdr:clientData/>
  </xdr:twoCellAnchor>
  <xdr:twoCellAnchor>
    <xdr:from>
      <xdr:col>65</xdr:col>
      <xdr:colOff>541132</xdr:colOff>
      <xdr:row>49</xdr:row>
      <xdr:rowOff>165652</xdr:rowOff>
    </xdr:from>
    <xdr:to>
      <xdr:col>67</xdr:col>
      <xdr:colOff>320261</xdr:colOff>
      <xdr:row>54</xdr:row>
      <xdr:rowOff>43649</xdr:rowOff>
    </xdr:to>
    <xdr:sp macro="" textlink="">
      <xdr:nvSpPr>
        <xdr:cNvPr id="52" name="Callout: Line 51">
          <a:extLst>
            <a:ext uri="{FF2B5EF4-FFF2-40B4-BE49-F238E27FC236}">
              <a16:creationId xmlns:a16="http://schemas.microsoft.com/office/drawing/2014/main" id="{DEBD0571-24F7-48C6-AC04-80FB08AEDAC3}"/>
            </a:ext>
          </a:extLst>
        </xdr:cNvPr>
        <xdr:cNvSpPr/>
      </xdr:nvSpPr>
      <xdr:spPr>
        <a:xfrm>
          <a:off x="39414175" y="8989391"/>
          <a:ext cx="993912" cy="816693"/>
        </a:xfrm>
        <a:prstGeom prst="borderCallout1">
          <a:avLst>
            <a:gd name="adj1" fmla="val 20480"/>
            <a:gd name="adj2" fmla="val 2286"/>
            <a:gd name="adj3" fmla="val 33148"/>
            <a:gd name="adj4" fmla="val -43183"/>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tx1"/>
              </a:solidFill>
            </a:rPr>
            <a:t>LOWEST</a:t>
          </a:r>
        </a:p>
        <a:p>
          <a:pPr algn="l"/>
          <a:r>
            <a:rPr lang="en-IN" sz="1100" b="1" kern="1200">
              <a:solidFill>
                <a:schemeClr val="tx1"/>
              </a:solidFill>
            </a:rPr>
            <a:t>INFLATION</a:t>
          </a:r>
          <a:r>
            <a:rPr lang="en-IN" sz="1100" b="1" kern="1200" baseline="0">
              <a:solidFill>
                <a:schemeClr val="tx1"/>
              </a:solidFill>
            </a:rPr>
            <a:t> </a:t>
          </a:r>
        </a:p>
        <a:p>
          <a:pPr algn="l"/>
          <a:r>
            <a:rPr lang="en-IN" sz="1100" b="1" kern="1200" baseline="0">
              <a:solidFill>
                <a:schemeClr val="tx1"/>
              </a:solidFill>
            </a:rPr>
            <a:t>MONTH- FEBRUARY</a:t>
          </a:r>
          <a:endParaRPr lang="en-IN" sz="1100" b="1" kern="1200">
            <a:solidFill>
              <a:schemeClr val="tx1"/>
            </a:solidFill>
          </a:endParaRPr>
        </a:p>
      </xdr:txBody>
    </xdr:sp>
    <xdr:clientData/>
  </xdr:twoCellAnchor>
  <xdr:twoCellAnchor>
    <xdr:from>
      <xdr:col>98</xdr:col>
      <xdr:colOff>1875</xdr:colOff>
      <xdr:row>7</xdr:row>
      <xdr:rowOff>25053</xdr:rowOff>
    </xdr:from>
    <xdr:to>
      <xdr:col>128</xdr:col>
      <xdr:colOff>472966</xdr:colOff>
      <xdr:row>103</xdr:row>
      <xdr:rowOff>97159</xdr:rowOff>
    </xdr:to>
    <xdr:sp macro="" textlink="">
      <xdr:nvSpPr>
        <xdr:cNvPr id="7" name="Rectangle 6">
          <a:extLst>
            <a:ext uri="{FF2B5EF4-FFF2-40B4-BE49-F238E27FC236}">
              <a16:creationId xmlns:a16="http://schemas.microsoft.com/office/drawing/2014/main" id="{131EA393-7E31-46E3-80F4-20ED969C9C22}"/>
            </a:ext>
          </a:extLst>
        </xdr:cNvPr>
        <xdr:cNvSpPr/>
      </xdr:nvSpPr>
      <xdr:spPr>
        <a:xfrm>
          <a:off x="59207503" y="1336402"/>
          <a:ext cx="18652765" cy="17084199"/>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98</xdr:col>
      <xdr:colOff>372139</xdr:colOff>
      <xdr:row>8</xdr:row>
      <xdr:rowOff>159776</xdr:rowOff>
    </xdr:from>
    <xdr:to>
      <xdr:col>128</xdr:col>
      <xdr:colOff>53163</xdr:colOff>
      <xdr:row>21</xdr:row>
      <xdr:rowOff>53163</xdr:rowOff>
    </xdr:to>
    <xdr:sp macro="" textlink="">
      <xdr:nvSpPr>
        <xdr:cNvPr id="13" name="Text Box 1">
          <a:extLst>
            <a:ext uri="{FF2B5EF4-FFF2-40B4-BE49-F238E27FC236}">
              <a16:creationId xmlns:a16="http://schemas.microsoft.com/office/drawing/2014/main" id="{7C8CC3FF-E64A-478F-8924-866EB3A76D1B}"/>
            </a:ext>
          </a:extLst>
        </xdr:cNvPr>
        <xdr:cNvSpPr txBox="1">
          <a:spLocks noChangeArrowheads="1"/>
        </xdr:cNvSpPr>
      </xdr:nvSpPr>
      <xdr:spPr bwMode="auto">
        <a:xfrm>
          <a:off x="59577767" y="1648334"/>
          <a:ext cx="17862698" cy="2197108"/>
        </a:xfrm>
        <a:prstGeom prst="rect">
          <a:avLst/>
        </a:prstGeom>
        <a:solidFill>
          <a:schemeClr val="accent1">
            <a:lumMod val="40000"/>
            <a:lumOff val="60000"/>
          </a:schemeClr>
        </a:solidFill>
        <a:ln w="25400">
          <a:solidFill>
            <a:srgbClr val="000000"/>
          </a:solidFill>
          <a:miter lim="800000"/>
          <a:headEnd/>
          <a:tailEnd/>
        </a:ln>
      </xdr:spPr>
      <xdr:txBody>
        <a:bodyPr vertOverflow="clip" wrap="square" lIns="27432" tIns="22860" rIns="0" bIns="0" anchor="t" upright="1"/>
        <a:lstStyle/>
        <a:p>
          <a:pPr algn="l" rtl="0">
            <a:defRPr sz="1000"/>
          </a:pPr>
          <a:r>
            <a:rPr lang="en-IN" sz="2800" b="1" i="0" u="none" strike="noStrike" baseline="0">
              <a:solidFill>
                <a:srgbClr val="000000"/>
              </a:solidFill>
              <a:latin typeface="+mn-lt"/>
              <a:ea typeface="Calibri"/>
              <a:cs typeface="Calibri"/>
            </a:rPr>
            <a:t> </a:t>
          </a:r>
          <a:r>
            <a:rPr lang="en-IN" sz="3200" b="1" i="0" u="none" strike="noStrike" baseline="0">
              <a:solidFill>
                <a:srgbClr val="000000"/>
              </a:solidFill>
              <a:latin typeface="+mn-lt"/>
              <a:ea typeface="Calibri"/>
              <a:cs typeface="Calibri"/>
            </a:rPr>
            <a:t>Fuel and Light was most impacted by COVID 19, it increased to 11% in 2021 from 3% in 2019; </a:t>
          </a:r>
        </a:p>
        <a:p>
          <a:pPr algn="l" rtl="0">
            <a:defRPr sz="1000"/>
          </a:pPr>
          <a:r>
            <a:rPr lang="en-IN" sz="3200" b="1" i="0" u="none" strike="noStrike" baseline="0">
              <a:solidFill>
                <a:srgbClr val="000000"/>
              </a:solidFill>
              <a:latin typeface="+mn-lt"/>
              <a:ea typeface="Calibri"/>
              <a:cs typeface="Calibri"/>
            </a:rPr>
            <a:t> Transport and communication has shown an increasing trend;</a:t>
          </a:r>
        </a:p>
        <a:p>
          <a:pPr algn="l" rtl="0">
            <a:defRPr sz="1000"/>
          </a:pPr>
          <a:r>
            <a:rPr lang="en-IN" sz="3200" b="1" i="0" u="none" strike="noStrike" baseline="0">
              <a:solidFill>
                <a:srgbClr val="000000"/>
              </a:solidFill>
              <a:latin typeface="+mn-lt"/>
              <a:ea typeface="Calibri"/>
              <a:cs typeface="Calibri"/>
            </a:rPr>
            <a:t> Housing Inflation  Rate shows very minimal fluctuation;</a:t>
          </a:r>
        </a:p>
        <a:p>
          <a:pPr algn="l" rtl="0">
            <a:defRPr sz="1000"/>
          </a:pPr>
          <a:r>
            <a:rPr lang="en-IN" sz="3200" b="1"/>
            <a:t> Health inflation decreased just before the pandemic but increased sharply afterward</a:t>
          </a:r>
          <a:r>
            <a:rPr lang="en-IN" sz="2800" b="1"/>
            <a:t>. </a:t>
          </a:r>
          <a:endParaRPr lang="en-IN" sz="2800" b="1" i="0" u="none" strike="noStrike" baseline="0">
            <a:solidFill>
              <a:srgbClr val="000000"/>
            </a:solidFill>
            <a:latin typeface="+mn-lt"/>
            <a:ea typeface="Calibri"/>
            <a:cs typeface="Calibri"/>
          </a:endParaRPr>
        </a:p>
      </xdr:txBody>
    </xdr:sp>
    <xdr:clientData/>
  </xdr:twoCellAnchor>
  <xdr:twoCellAnchor>
    <xdr:from>
      <xdr:col>98</xdr:col>
      <xdr:colOff>369680</xdr:colOff>
      <xdr:row>22</xdr:row>
      <xdr:rowOff>53162</xdr:rowOff>
    </xdr:from>
    <xdr:to>
      <xdr:col>127</xdr:col>
      <xdr:colOff>567069</xdr:colOff>
      <xdr:row>27</xdr:row>
      <xdr:rowOff>17720</xdr:rowOff>
    </xdr:to>
    <xdr:sp macro="" textlink="">
      <xdr:nvSpPr>
        <xdr:cNvPr id="25" name="TextBox 24">
          <a:extLst>
            <a:ext uri="{FF2B5EF4-FFF2-40B4-BE49-F238E27FC236}">
              <a16:creationId xmlns:a16="http://schemas.microsoft.com/office/drawing/2014/main" id="{D6CAB97F-EB71-4A9D-8680-43DBEF8BB121}"/>
            </a:ext>
          </a:extLst>
        </xdr:cNvPr>
        <xdr:cNvSpPr txBox="1"/>
      </xdr:nvSpPr>
      <xdr:spPr>
        <a:xfrm>
          <a:off x="59575308" y="4022650"/>
          <a:ext cx="17776552" cy="850605"/>
        </a:xfrm>
        <a:prstGeom prst="rect">
          <a:avLst/>
        </a:prstGeom>
        <a:solidFill>
          <a:schemeClr val="accent2">
            <a:lumMod val="40000"/>
            <a:lumOff val="60000"/>
          </a:schemeClr>
        </a:solidFill>
        <a:ln w="22225" cmpd="sng">
          <a:solidFill>
            <a:schemeClr val="tx1"/>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Analyzed the</a:t>
          </a:r>
          <a:r>
            <a:rPr lang="en-IN" sz="2400" b="1" kern="1200" baseline="0"/>
            <a:t> impact of COVID 19 on categories like health,food and essential services by calculating the annual inflation rate pre and post COVID 19.</a:t>
          </a:r>
          <a:endParaRPr lang="en-IN" sz="2400" b="1" kern="1200"/>
        </a:p>
      </xdr:txBody>
    </xdr:sp>
    <xdr:clientData/>
  </xdr:twoCellAnchor>
  <xdr:twoCellAnchor>
    <xdr:from>
      <xdr:col>98</xdr:col>
      <xdr:colOff>361849</xdr:colOff>
      <xdr:row>28</xdr:row>
      <xdr:rowOff>106326</xdr:rowOff>
    </xdr:from>
    <xdr:to>
      <xdr:col>128</xdr:col>
      <xdr:colOff>280479</xdr:colOff>
      <xdr:row>54</xdr:row>
      <xdr:rowOff>104493</xdr:rowOff>
    </xdr:to>
    <xdr:sp macro="" textlink="">
      <xdr:nvSpPr>
        <xdr:cNvPr id="30" name="Rectangle: Rounded Corners 29">
          <a:extLst>
            <a:ext uri="{FF2B5EF4-FFF2-40B4-BE49-F238E27FC236}">
              <a16:creationId xmlns:a16="http://schemas.microsoft.com/office/drawing/2014/main" id="{F35F8CE3-E045-41BB-A9C7-68F1CC4321D6}"/>
            </a:ext>
          </a:extLst>
        </xdr:cNvPr>
        <xdr:cNvSpPr/>
      </xdr:nvSpPr>
      <xdr:spPr>
        <a:xfrm>
          <a:off x="59567477" y="5139070"/>
          <a:ext cx="18100304" cy="4605609"/>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General index shows a decreasing but stable trend after COVID 19</a:t>
          </a:r>
          <a:r>
            <a:rPr lang="en-IN" sz="3200">
              <a:solidFill>
                <a:sysClr val="windowText" lastClr="000000"/>
              </a:solidFill>
            </a:rPr>
            <a:t> </a:t>
          </a:r>
          <a:r>
            <a:rPr lang="en-IN" sz="2000" b="0" i="0" u="none" strike="noStrike">
              <a:solidFill>
                <a:schemeClr val="lt1"/>
              </a:solidFill>
              <a:effectLst/>
              <a:latin typeface="+mn-lt"/>
              <a:ea typeface="+mn-ea"/>
              <a:cs typeface="+mn-cs"/>
            </a:rPr>
            <a:t>&gt; General index shows a decreasing but stable trend after COVID 19</a:t>
          </a:r>
          <a:r>
            <a:rPr lang="en-IN" sz="2400"/>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Food inflation was lowest in 2018 before COVID at -1%, it peaked right before the onset of COVID and shows a diminishing trend after Covid 19.</a:t>
          </a:r>
          <a:r>
            <a:rPr lang="en-IN" sz="3200">
              <a:solidFill>
                <a:sysClr val="windowText" lastClr="000000"/>
              </a:solidFill>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Fuel and Light was the category which was most impacted by COVID 19, it increased to 11% in 2021 from 3% in 2019. </a:t>
          </a:r>
          <a:r>
            <a:rPr lang="en-IN" sz="3200">
              <a:solidFill>
                <a:sysClr val="windowText" lastClr="000000"/>
              </a:solidFill>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Throughout the time frame, transport and communication has shown an increasing trend year on year from 3.6% in 2018 to 9.7% in 2021</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Housing Inflation Rate shows very minimal fluctuation after Covid 19, falling to 3.6% in 2021 from 4.3% in 2018. It had the least impact of Covid19.</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Education shows a diminishing trend as well but starts recovering slightly.</a:t>
          </a:r>
          <a:r>
            <a:rPr lang="en-IN" sz="3200">
              <a:solidFill>
                <a:sysClr val="windowText" lastClr="000000"/>
              </a:solidFill>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i="0" u="none" strike="noStrike">
              <a:solidFill>
                <a:sysClr val="windowText" lastClr="000000"/>
              </a:solidFill>
              <a:effectLst/>
              <a:latin typeface="+mn-lt"/>
              <a:ea typeface="+mn-ea"/>
              <a:cs typeface="+mn-cs"/>
            </a:rPr>
            <a:t>* Health has shown a decreasing inflation on the onset of covId 19 but can be seen to going back to its initial Inflation rate later on which was before COVID 19</a:t>
          </a:r>
          <a:r>
            <a:rPr lang="en-IN" sz="1400" b="0" i="0" u="none" strike="noStrike">
              <a:solidFill>
                <a:sysClr val="windowText" lastClr="000000"/>
              </a:solidFill>
              <a:effectLst/>
              <a:latin typeface="+mn-lt"/>
              <a:ea typeface="+mn-ea"/>
              <a:cs typeface="+mn-cs"/>
            </a:rPr>
            <a:t>.</a:t>
          </a:r>
          <a:r>
            <a:rPr lang="en-IN" sz="1800">
              <a:solidFill>
                <a:sysClr val="windowText" lastClr="000000"/>
              </a:solidFill>
            </a:rPr>
            <a:t> </a:t>
          </a:r>
          <a:endParaRPr lang="en-IN" sz="1800" baseline="0">
            <a:solidFill>
              <a:sysClr val="windowText" lastClr="000000"/>
            </a:solidFill>
            <a:effectLst/>
            <a:latin typeface="+mn-lt"/>
            <a:ea typeface="+mn-ea"/>
            <a:cs typeface="+mn-cs"/>
          </a:endParaRPr>
        </a:p>
      </xdr:txBody>
    </xdr:sp>
    <xdr:clientData/>
  </xdr:twoCellAnchor>
  <xdr:twoCellAnchor>
    <xdr:from>
      <xdr:col>99</xdr:col>
      <xdr:colOff>179635</xdr:colOff>
      <xdr:row>27</xdr:row>
      <xdr:rowOff>88604</xdr:rowOff>
    </xdr:from>
    <xdr:to>
      <xdr:col>103</xdr:col>
      <xdr:colOff>35440</xdr:colOff>
      <xdr:row>30</xdr:row>
      <xdr:rowOff>74763</xdr:rowOff>
    </xdr:to>
    <xdr:sp macro="" textlink="">
      <xdr:nvSpPr>
        <xdr:cNvPr id="34" name="Rectangle: Rounded Corners 33">
          <a:extLst>
            <a:ext uri="{FF2B5EF4-FFF2-40B4-BE49-F238E27FC236}">
              <a16:creationId xmlns:a16="http://schemas.microsoft.com/office/drawing/2014/main" id="{49BFDC97-C03C-4A6F-BDBE-D250A5B7FEBF}"/>
            </a:ext>
          </a:extLst>
        </xdr:cNvPr>
        <xdr:cNvSpPr/>
      </xdr:nvSpPr>
      <xdr:spPr>
        <a:xfrm>
          <a:off x="59987775" y="4944139"/>
          <a:ext cx="2372177" cy="51778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kern="1200"/>
            <a:t>KEY INSIGHTS </a:t>
          </a:r>
          <a:endParaRPr lang="en-IN" sz="3200" b="1" kern="1200"/>
        </a:p>
      </xdr:txBody>
    </xdr:sp>
    <xdr:clientData/>
  </xdr:twoCellAnchor>
  <xdr:twoCellAnchor>
    <xdr:from>
      <xdr:col>99</xdr:col>
      <xdr:colOff>419730</xdr:colOff>
      <xdr:row>95</xdr:row>
      <xdr:rowOff>159489</xdr:rowOff>
    </xdr:from>
    <xdr:to>
      <xdr:col>113</xdr:col>
      <xdr:colOff>420414</xdr:colOff>
      <xdr:row>101</xdr:row>
      <xdr:rowOff>159489</xdr:rowOff>
    </xdr:to>
    <xdr:sp macro="" textlink="">
      <xdr:nvSpPr>
        <xdr:cNvPr id="36" name="Rectangle: Rounded Corners 35">
          <a:extLst>
            <a:ext uri="{FF2B5EF4-FFF2-40B4-BE49-F238E27FC236}">
              <a16:creationId xmlns:a16="http://schemas.microsoft.com/office/drawing/2014/main" id="{41EDCCF5-5607-43D5-9944-313E9D945B0C}"/>
            </a:ext>
          </a:extLst>
        </xdr:cNvPr>
        <xdr:cNvSpPr/>
      </xdr:nvSpPr>
      <xdr:spPr>
        <a:xfrm>
          <a:off x="60227870" y="17065256"/>
          <a:ext cx="8435846" cy="106325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cap="none" spc="0">
              <a:ln w="0"/>
              <a:solidFill>
                <a:schemeClr val="tx1"/>
              </a:solidFill>
              <a:effectLst>
                <a:outerShdw blurRad="38100" dist="19050" dir="2700000" algn="tl" rotWithShape="0">
                  <a:schemeClr val="dk1">
                    <a:alpha val="40000"/>
                  </a:schemeClr>
                </a:outerShdw>
              </a:effectLst>
            </a:rPr>
            <a:t>Data source- </a:t>
          </a:r>
          <a:r>
            <a:rPr lang="en-IN" sz="1800" b="0" kern="1200" cap="none" spc="0">
              <a:ln w="0"/>
              <a:solidFill>
                <a:schemeClr val="tx1"/>
              </a:solidFill>
              <a:effectLst>
                <a:outerShdw blurRad="38100" dist="19050" dir="2700000" algn="tl" rotWithShape="0">
                  <a:schemeClr val="dk1">
                    <a:alpha val="40000"/>
                  </a:schemeClr>
                </a:outerShdw>
              </a:effectLst>
            </a:rPr>
            <a:t>CPI Inflation</a:t>
          </a:r>
          <a:r>
            <a:rPr lang="en-IN" sz="1800" b="0" kern="1200" cap="none" spc="0" baseline="0">
              <a:ln w="0"/>
              <a:solidFill>
                <a:schemeClr val="tx1"/>
              </a:solidFill>
              <a:effectLst>
                <a:outerShdw blurRad="38100" dist="19050" dir="2700000" algn="tl" rotWithShape="0">
                  <a:schemeClr val="dk1">
                    <a:alpha val="40000"/>
                  </a:schemeClr>
                </a:outerShdw>
              </a:effectLst>
            </a:rPr>
            <a:t> Index from GOI Website</a:t>
          </a:r>
        </a:p>
        <a:p>
          <a:pPr algn="l"/>
          <a:r>
            <a:rPr lang="en-IN" sz="1800" b="1" kern="1200" cap="none" spc="0" baseline="0">
              <a:ln w="0"/>
              <a:solidFill>
                <a:schemeClr val="tx1"/>
              </a:solidFill>
              <a:effectLst>
                <a:outerShdw blurRad="38100" dist="19050" dir="2700000" algn="tl" rotWithShape="0">
                  <a:schemeClr val="dk1">
                    <a:alpha val="40000"/>
                  </a:schemeClr>
                </a:outerShdw>
              </a:effectLst>
            </a:rPr>
            <a:t>Data Time-  </a:t>
          </a:r>
          <a:r>
            <a:rPr lang="en-IN" sz="1800" b="0" kern="1200" cap="none" spc="0" baseline="0">
              <a:ln w="0"/>
              <a:solidFill>
                <a:schemeClr val="tx1"/>
              </a:solidFill>
              <a:effectLst>
                <a:outerShdw blurRad="38100" dist="19050" dir="2700000" algn="tl" rotWithShape="0">
                  <a:schemeClr val="dk1">
                    <a:alpha val="40000"/>
                  </a:schemeClr>
                </a:outerShdw>
              </a:effectLst>
            </a:rPr>
            <a:t>January'2018 December'2022</a:t>
          </a:r>
        </a:p>
        <a:p>
          <a:pPr marL="0" marR="0" lvl="0" indent="0" algn="l" defTabSz="914400" eaLnBrk="1" fontAlgn="auto" latinLnBrk="0" hangingPunct="1">
            <a:lnSpc>
              <a:spcPct val="100000"/>
            </a:lnSpc>
            <a:spcBef>
              <a:spcPts val="0"/>
            </a:spcBef>
            <a:spcAft>
              <a:spcPts val="0"/>
            </a:spcAft>
            <a:buClrTx/>
            <a:buSzTx/>
            <a:buFontTx/>
            <a:buNone/>
            <a:tabLst/>
            <a:defRPr/>
          </a:pPr>
          <a:r>
            <a:rPr lang="en-IN" sz="1800" b="1" kern="1200" cap="none" spc="0" baseline="0">
              <a:ln w="0"/>
              <a:solidFill>
                <a:schemeClr val="tx1"/>
              </a:solidFill>
              <a:effectLst>
                <a:outerShdw blurRad="38100" dist="19050" dir="2700000" algn="tl" rotWithShape="0">
                  <a:schemeClr val="dk1">
                    <a:alpha val="40000"/>
                  </a:schemeClr>
                </a:outerShdw>
              </a:effectLst>
            </a:rPr>
            <a:t>Data Size- </a:t>
          </a:r>
          <a:r>
            <a:rPr lang="en-IN" sz="1800" b="0" baseline="0">
              <a:solidFill>
                <a:sysClr val="windowText" lastClr="000000"/>
              </a:solidFill>
              <a:effectLst>
                <a:outerShdw blurRad="38100" dist="19050" dir="2700000" algn="tl" rotWithShape="0">
                  <a:schemeClr val="dk1">
                    <a:alpha val="40000"/>
                  </a:schemeClr>
                </a:outerShdw>
              </a:effectLst>
              <a:latin typeface="+mn-lt"/>
              <a:ea typeface="+mn-ea"/>
              <a:cs typeface="+mn-cs"/>
            </a:rPr>
            <a:t>124 entries(RURAL+URBAN), equitable distribution in all categories</a:t>
          </a:r>
          <a:r>
            <a:rPr lang="en-IN" sz="1800" b="0">
              <a:solidFill>
                <a:sysClr val="windowText" lastClr="000000"/>
              </a:solidFill>
              <a:effectLst>
                <a:outerShdw blurRad="38100" dist="19050" dir="2700000" algn="tl" rotWithShape="0">
                  <a:schemeClr val="dk1">
                    <a:alpha val="40000"/>
                  </a:schemeClr>
                </a:outerShdw>
              </a:effectLst>
              <a:latin typeface="+mn-lt"/>
              <a:ea typeface="+mn-ea"/>
              <a:cs typeface="+mn-cs"/>
            </a:rPr>
            <a:t> </a:t>
          </a:r>
          <a:endParaRPr lang="en-IN" sz="1800">
            <a:solidFill>
              <a:sysClr val="windowText" lastClr="000000"/>
            </a:solidFill>
            <a:effectLst/>
          </a:endParaRPr>
        </a:p>
        <a:p>
          <a:pPr algn="l"/>
          <a:endParaRPr lang="en-IN" sz="1800" b="0"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114</xdr:col>
      <xdr:colOff>499241</xdr:colOff>
      <xdr:row>95</xdr:row>
      <xdr:rowOff>141769</xdr:rowOff>
    </xdr:from>
    <xdr:to>
      <xdr:col>128</xdr:col>
      <xdr:colOff>157655</xdr:colOff>
      <xdr:row>101</xdr:row>
      <xdr:rowOff>159489</xdr:rowOff>
    </xdr:to>
    <xdr:sp macro="" textlink="">
      <xdr:nvSpPr>
        <xdr:cNvPr id="37" name="Rectangle: Rounded Corners 36">
          <a:extLst>
            <a:ext uri="{FF2B5EF4-FFF2-40B4-BE49-F238E27FC236}">
              <a16:creationId xmlns:a16="http://schemas.microsoft.com/office/drawing/2014/main" id="{A3422D9B-1EFE-4B57-A224-79BFAD8C6F57}"/>
            </a:ext>
          </a:extLst>
        </xdr:cNvPr>
        <xdr:cNvSpPr/>
      </xdr:nvSpPr>
      <xdr:spPr>
        <a:xfrm>
          <a:off x="69345055" y="17047536"/>
          <a:ext cx="8093577" cy="108097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baseline="0">
              <a:solidFill>
                <a:schemeClr val="tx1"/>
              </a:solidFill>
            </a:rPr>
            <a:t>Mapping Used-</a:t>
          </a:r>
          <a:r>
            <a:rPr lang="en-IN" sz="1800" kern="1200" baseline="0">
              <a:solidFill>
                <a:schemeClr val="tx1"/>
              </a:solidFill>
            </a:rPr>
            <a:t> For a country level analysis RURAL+URBAN sector is utilised.  </a:t>
          </a:r>
          <a:r>
            <a:rPr lang="en-IN" sz="1800" kern="1200">
              <a:solidFill>
                <a:schemeClr val="tx1"/>
              </a:solidFill>
            </a:rPr>
            <a:t>  </a:t>
          </a:r>
        </a:p>
      </xdr:txBody>
    </xdr:sp>
    <xdr:clientData/>
  </xdr:twoCellAnchor>
  <xdr:twoCellAnchor>
    <xdr:from>
      <xdr:col>98</xdr:col>
      <xdr:colOff>102984</xdr:colOff>
      <xdr:row>94</xdr:row>
      <xdr:rowOff>140278</xdr:rowOff>
    </xdr:from>
    <xdr:to>
      <xdr:col>129</xdr:col>
      <xdr:colOff>-1</xdr:colOff>
      <xdr:row>95</xdr:row>
      <xdr:rowOff>0</xdr:rowOff>
    </xdr:to>
    <xdr:cxnSp macro="">
      <xdr:nvCxnSpPr>
        <xdr:cNvPr id="38" name="Straight Connector 37">
          <a:extLst>
            <a:ext uri="{FF2B5EF4-FFF2-40B4-BE49-F238E27FC236}">
              <a16:creationId xmlns:a16="http://schemas.microsoft.com/office/drawing/2014/main" id="{1A3CEC91-FC1F-43D2-9EED-21A13A422B05}"/>
            </a:ext>
          </a:extLst>
        </xdr:cNvPr>
        <xdr:cNvCxnSpPr/>
      </xdr:nvCxnSpPr>
      <xdr:spPr>
        <a:xfrm>
          <a:off x="59486432" y="17482347"/>
          <a:ext cx="18631705" cy="43653"/>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578916</xdr:colOff>
      <xdr:row>55</xdr:row>
      <xdr:rowOff>100016</xdr:rowOff>
    </xdr:from>
    <xdr:to>
      <xdr:col>128</xdr:col>
      <xdr:colOff>157654</xdr:colOff>
      <xdr:row>93</xdr:row>
      <xdr:rowOff>105102</xdr:rowOff>
    </xdr:to>
    <xdr:graphicFrame macro="">
      <xdr:nvGraphicFramePr>
        <xdr:cNvPr id="42" name="Chart 41">
          <a:extLst>
            <a:ext uri="{FF2B5EF4-FFF2-40B4-BE49-F238E27FC236}">
              <a16:creationId xmlns:a16="http://schemas.microsoft.com/office/drawing/2014/main" id="{5DE51DA8-3608-4860-945A-6626A394E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506557</xdr:colOff>
      <xdr:row>6</xdr:row>
      <xdr:rowOff>44823</xdr:rowOff>
    </xdr:from>
    <xdr:to>
      <xdr:col>166</xdr:col>
      <xdr:colOff>313765</xdr:colOff>
      <xdr:row>116</xdr:row>
      <xdr:rowOff>169396</xdr:rowOff>
    </xdr:to>
    <xdr:sp macro="" textlink="">
      <xdr:nvSpPr>
        <xdr:cNvPr id="51" name="Rectangle 50">
          <a:extLst>
            <a:ext uri="{FF2B5EF4-FFF2-40B4-BE49-F238E27FC236}">
              <a16:creationId xmlns:a16="http://schemas.microsoft.com/office/drawing/2014/main" id="{6ADFC908-9867-48E7-AE2F-DD0A2612460A}"/>
            </a:ext>
          </a:extLst>
        </xdr:cNvPr>
        <xdr:cNvSpPr/>
      </xdr:nvSpPr>
      <xdr:spPr>
        <a:xfrm>
          <a:off x="87329733" y="1299882"/>
          <a:ext cx="17378032" cy="19846926"/>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139</xdr:col>
      <xdr:colOff>257578</xdr:colOff>
      <xdr:row>13</xdr:row>
      <xdr:rowOff>0</xdr:rowOff>
    </xdr:from>
    <xdr:to>
      <xdr:col>156</xdr:col>
      <xdr:colOff>429295</xdr:colOff>
      <xdr:row>18</xdr:row>
      <xdr:rowOff>32197</xdr:rowOff>
    </xdr:to>
    <xdr:sp macro="" textlink="">
      <xdr:nvSpPr>
        <xdr:cNvPr id="53" name="Rectangle 52">
          <a:extLst>
            <a:ext uri="{FF2B5EF4-FFF2-40B4-BE49-F238E27FC236}">
              <a16:creationId xmlns:a16="http://schemas.microsoft.com/office/drawing/2014/main" id="{D5C03DE3-7EBD-4D51-9185-EB5552116A67}"/>
            </a:ext>
          </a:extLst>
        </xdr:cNvPr>
        <xdr:cNvSpPr/>
      </xdr:nvSpPr>
      <xdr:spPr>
        <a:xfrm>
          <a:off x="18263356" y="1608667"/>
          <a:ext cx="10726828" cy="87886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139</xdr:col>
      <xdr:colOff>207819</xdr:colOff>
      <xdr:row>9</xdr:row>
      <xdr:rowOff>6928</xdr:rowOff>
    </xdr:from>
    <xdr:to>
      <xdr:col>165</xdr:col>
      <xdr:colOff>554183</xdr:colOff>
      <xdr:row>27</xdr:row>
      <xdr:rowOff>69272</xdr:rowOff>
    </xdr:to>
    <xdr:sp macro="" textlink="">
      <xdr:nvSpPr>
        <xdr:cNvPr id="54" name="Text Box 1">
          <a:extLst>
            <a:ext uri="{FF2B5EF4-FFF2-40B4-BE49-F238E27FC236}">
              <a16:creationId xmlns:a16="http://schemas.microsoft.com/office/drawing/2014/main" id="{8D6A48C9-4AF9-4A28-98DE-9869D70D28CC}"/>
            </a:ext>
          </a:extLst>
        </xdr:cNvPr>
        <xdr:cNvSpPr txBox="1">
          <a:spLocks noChangeArrowheads="1"/>
        </xdr:cNvSpPr>
      </xdr:nvSpPr>
      <xdr:spPr bwMode="auto">
        <a:xfrm>
          <a:off x="87075819" y="1808019"/>
          <a:ext cx="16556182" cy="3179617"/>
        </a:xfrm>
        <a:prstGeom prst="rect">
          <a:avLst/>
        </a:prstGeom>
        <a:solidFill>
          <a:schemeClr val="accent1">
            <a:lumMod val="40000"/>
            <a:lumOff val="60000"/>
          </a:schemeClr>
        </a:solidFill>
        <a:ln w="25400">
          <a:solidFill>
            <a:srgbClr val="000000"/>
          </a:solidFill>
          <a:miter lim="800000"/>
          <a:headEnd/>
          <a:tailEnd/>
        </a:ln>
      </xdr:spPr>
      <xdr:txBody>
        <a:bodyPr vertOverflow="clip" wrap="square" lIns="27432" tIns="22860" rIns="0" bIns="0" anchor="t" upright="1"/>
        <a:lstStyle/>
        <a:p>
          <a:pPr algn="l" rtl="0">
            <a:defRPr sz="1000"/>
          </a:pPr>
          <a:r>
            <a:rPr lang="en-IN" sz="3200" b="1" i="0" u="none" strike="noStrike" baseline="0">
              <a:solidFill>
                <a:srgbClr val="000000"/>
              </a:solidFill>
              <a:latin typeface="Calibri"/>
              <a:ea typeface="Calibri"/>
              <a:cs typeface="Calibri"/>
            </a:rPr>
            <a:t> In Indivividual category, OIL AND FATS's inflation Price strongly changes with the change in price of imported oil;</a:t>
          </a:r>
        </a:p>
        <a:p>
          <a:pPr algn="l" rtl="0">
            <a:defRPr sz="1000"/>
          </a:pPr>
          <a:r>
            <a:rPr lang="en-IN" sz="3200" b="1" i="0" u="none" strike="noStrike" baseline="0">
              <a:solidFill>
                <a:srgbClr val="000000"/>
              </a:solidFill>
              <a:latin typeface="Calibri"/>
              <a:ea typeface="Calibri"/>
              <a:cs typeface="Calibri"/>
            </a:rPr>
            <a:t> In Broader Category, FOOD AND BEVERAGES's inflation prices strongly changes with change in  imported oil prices;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IN" sz="3200" b="1">
              <a:effectLst/>
              <a:latin typeface="+mn-lt"/>
              <a:ea typeface="+mn-ea"/>
              <a:cs typeface="+mn-cs"/>
            </a:rPr>
            <a:t> Imported oil prices rose steadily from 2021 to mid-2022, peaked in June 2022 at 116.01, then declined at diminishing rate throughout 2023.</a:t>
          </a:r>
          <a:endParaRPr lang="en-IN" sz="3200">
            <a:effectLst/>
          </a:endParaRPr>
        </a:p>
        <a:p>
          <a:pPr algn="l" rtl="0">
            <a:defRPr sz="1000"/>
          </a:pPr>
          <a:endParaRPr lang="en-IN" sz="4400" b="1" i="0" u="none" strike="noStrike" baseline="0">
            <a:solidFill>
              <a:srgbClr val="000000"/>
            </a:solidFill>
            <a:latin typeface="Calibri"/>
            <a:ea typeface="Calibri"/>
            <a:cs typeface="Calibri"/>
          </a:endParaRPr>
        </a:p>
      </xdr:txBody>
    </xdr:sp>
    <xdr:clientData/>
  </xdr:twoCellAnchor>
  <xdr:twoCellAnchor>
    <xdr:from>
      <xdr:col>139</xdr:col>
      <xdr:colOff>262608</xdr:colOff>
      <xdr:row>28</xdr:row>
      <xdr:rowOff>81064</xdr:rowOff>
    </xdr:from>
    <xdr:to>
      <xdr:col>165</xdr:col>
      <xdr:colOff>448235</xdr:colOff>
      <xdr:row>34</xdr:row>
      <xdr:rowOff>0</xdr:rowOff>
    </xdr:to>
    <xdr:sp macro="" textlink="">
      <xdr:nvSpPr>
        <xdr:cNvPr id="55" name="TextBox 54">
          <a:extLst>
            <a:ext uri="{FF2B5EF4-FFF2-40B4-BE49-F238E27FC236}">
              <a16:creationId xmlns:a16="http://schemas.microsoft.com/office/drawing/2014/main" id="{1D33E280-669B-4CD5-9F45-9FEF8E60EC08}"/>
            </a:ext>
          </a:extLst>
        </xdr:cNvPr>
        <xdr:cNvSpPr txBox="1"/>
      </xdr:nvSpPr>
      <xdr:spPr>
        <a:xfrm>
          <a:off x="86125417" y="5285362"/>
          <a:ext cx="16203839" cy="988978"/>
        </a:xfrm>
        <a:prstGeom prst="rect">
          <a:avLst/>
        </a:prstGeom>
        <a:solidFill>
          <a:schemeClr val="accent2">
            <a:lumMod val="40000"/>
            <a:lumOff val="60000"/>
          </a:schemeClr>
        </a:solidFill>
        <a:ln w="22225" cmpd="sng">
          <a:solidFill>
            <a:schemeClr val="tx1"/>
          </a:solidFill>
          <a:extLst>
            <a:ext uri="{C807C97D-BFC1-408E-A445-0C87EB9F89A2}">
              <ask:lineSketchStyleProps xmlns:ask="http://schemas.microsoft.com/office/drawing/2018/sketchyshapes">
                <ask:type>
                  <ask:lineSketchNon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t>Analysed trends in inflation prices of all categories and imported oil prices by finding out the correlation between them.</a:t>
          </a:r>
        </a:p>
      </xdr:txBody>
    </xdr:sp>
    <xdr:clientData/>
  </xdr:twoCellAnchor>
  <xdr:twoCellAnchor>
    <xdr:from>
      <xdr:col>139</xdr:col>
      <xdr:colOff>294443</xdr:colOff>
      <xdr:row>36</xdr:row>
      <xdr:rowOff>129702</xdr:rowOff>
    </xdr:from>
    <xdr:to>
      <xdr:col>165</xdr:col>
      <xdr:colOff>403411</xdr:colOff>
      <xdr:row>51</xdr:row>
      <xdr:rowOff>64851</xdr:rowOff>
    </xdr:to>
    <xdr:sp macro="" textlink="">
      <xdr:nvSpPr>
        <xdr:cNvPr id="56" name="Rectangle: Rounded Corners 55">
          <a:extLst>
            <a:ext uri="{FF2B5EF4-FFF2-40B4-BE49-F238E27FC236}">
              <a16:creationId xmlns:a16="http://schemas.microsoft.com/office/drawing/2014/main" id="{783FA66F-0D2B-4938-AF13-E2A1D7E75F9F}"/>
            </a:ext>
          </a:extLst>
        </xdr:cNvPr>
        <xdr:cNvSpPr/>
      </xdr:nvSpPr>
      <xdr:spPr>
        <a:xfrm>
          <a:off x="86157252" y="6760723"/>
          <a:ext cx="16127180" cy="2610256"/>
        </a:xfrm>
        <a:prstGeom prst="roundRect">
          <a:avLst/>
        </a:prstGeom>
        <a:solidFill>
          <a:schemeClr val="bg1"/>
        </a:solidFill>
        <a:ln w="254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0" baseline="0">
              <a:solidFill>
                <a:schemeClr val="tx1"/>
              </a:solidFill>
              <a:effectLst/>
              <a:latin typeface="+mn-lt"/>
              <a:ea typeface="+mn-ea"/>
              <a:cs typeface="+mn-cs"/>
            </a:rPr>
            <a:t>* In INDIVIDUAL CATEGORIES,Oils and Fat's inflation Prices strongly changes with fluctuations in imported oil price with a high correlation of 0.81</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baseline="0">
              <a:solidFill>
                <a:sysClr val="windowText" lastClr="000000"/>
              </a:solidFill>
              <a:effectLst/>
              <a:latin typeface="+mn-lt"/>
              <a:ea typeface="+mn-ea"/>
              <a:cs typeface="+mn-cs"/>
            </a:rPr>
            <a:t>* In BROADER CATEGORIES,FOOD AND BEVERAGES's inflation Prices strongly changes with fluctuations in imported oil price with correlation of 0.58</a:t>
          </a:r>
        </a:p>
        <a:p>
          <a:pPr marL="0" marR="0" lvl="0" indent="0" algn="l" defTabSz="914400" eaLnBrk="1" fontAlgn="auto" latinLnBrk="0" hangingPunct="1">
            <a:lnSpc>
              <a:spcPct val="100000"/>
            </a:lnSpc>
            <a:spcBef>
              <a:spcPts val="0"/>
            </a:spcBef>
            <a:spcAft>
              <a:spcPts val="0"/>
            </a:spcAft>
            <a:buClrTx/>
            <a:buSzTx/>
            <a:buFontTx/>
            <a:buNone/>
            <a:tabLst/>
            <a:defRPr/>
          </a:pPr>
          <a:r>
            <a:rPr lang="en-IN" sz="2400" b="0">
              <a:solidFill>
                <a:sysClr val="windowText" lastClr="000000"/>
              </a:solidFill>
            </a:rPr>
            <a:t>* Imported oil prices rose steadily from 2021 to mid-2022, peaked in June 2022 at 116.01, then declined at diminishing rate throughout 2023.</a:t>
          </a:r>
          <a:endParaRPr lang="en-IN" sz="2400" b="0" baseline="0">
            <a:solidFill>
              <a:sysClr val="windowText" lastClr="000000"/>
            </a:solidFill>
            <a:effectLst/>
            <a:latin typeface="+mn-lt"/>
            <a:ea typeface="+mn-ea"/>
            <a:cs typeface="+mn-cs"/>
          </a:endParaRPr>
        </a:p>
      </xdr:txBody>
    </xdr:sp>
    <xdr:clientData/>
  </xdr:twoCellAnchor>
  <xdr:twoCellAnchor>
    <xdr:from>
      <xdr:col>139</xdr:col>
      <xdr:colOff>276940</xdr:colOff>
      <xdr:row>34</xdr:row>
      <xdr:rowOff>177828</xdr:rowOff>
    </xdr:from>
    <xdr:to>
      <xdr:col>142</xdr:col>
      <xdr:colOff>556002</xdr:colOff>
      <xdr:row>37</xdr:row>
      <xdr:rowOff>122072</xdr:rowOff>
    </xdr:to>
    <xdr:sp macro="" textlink="">
      <xdr:nvSpPr>
        <xdr:cNvPr id="57" name="Rectangle: Rounded Corners 56">
          <a:extLst>
            <a:ext uri="{FF2B5EF4-FFF2-40B4-BE49-F238E27FC236}">
              <a16:creationId xmlns:a16="http://schemas.microsoft.com/office/drawing/2014/main" id="{12D70B95-ABFB-4BEC-9A48-8235079E77BB}"/>
            </a:ext>
          </a:extLst>
        </xdr:cNvPr>
        <xdr:cNvSpPr/>
      </xdr:nvSpPr>
      <xdr:spPr>
        <a:xfrm>
          <a:off x="86139749" y="6452168"/>
          <a:ext cx="2127317" cy="47926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kern="1200"/>
            <a:t>KEY INSIGHTS </a:t>
          </a:r>
          <a:endParaRPr lang="en-IN" sz="3200" b="1" kern="1200"/>
        </a:p>
      </xdr:txBody>
    </xdr:sp>
    <xdr:clientData/>
  </xdr:twoCellAnchor>
  <xdr:twoCellAnchor>
    <xdr:from>
      <xdr:col>139</xdr:col>
      <xdr:colOff>455156</xdr:colOff>
      <xdr:row>107</xdr:row>
      <xdr:rowOff>44824</xdr:rowOff>
    </xdr:from>
    <xdr:to>
      <xdr:col>152</xdr:col>
      <xdr:colOff>167640</xdr:colOff>
      <xdr:row>115</xdr:row>
      <xdr:rowOff>91440</xdr:rowOff>
    </xdr:to>
    <xdr:sp macro="" textlink="">
      <xdr:nvSpPr>
        <xdr:cNvPr id="59" name="Rectangle: Rounded Corners 58">
          <a:extLst>
            <a:ext uri="{FF2B5EF4-FFF2-40B4-BE49-F238E27FC236}">
              <a16:creationId xmlns:a16="http://schemas.microsoft.com/office/drawing/2014/main" id="{5150B5B7-1730-4ABB-B9FE-55CA6ECF1CA2}"/>
            </a:ext>
          </a:extLst>
        </xdr:cNvPr>
        <xdr:cNvSpPr/>
      </xdr:nvSpPr>
      <xdr:spPr>
        <a:xfrm>
          <a:off x="85433396" y="19811104"/>
          <a:ext cx="7637284" cy="1509656"/>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cap="none" spc="0">
              <a:ln w="0"/>
              <a:solidFill>
                <a:schemeClr val="tx1"/>
              </a:solidFill>
              <a:effectLst>
                <a:outerShdw blurRad="38100" dist="19050" dir="2700000" algn="tl" rotWithShape="0">
                  <a:schemeClr val="dk1">
                    <a:alpha val="40000"/>
                  </a:schemeClr>
                </a:outerShdw>
              </a:effectLst>
            </a:rPr>
            <a:t>Data source- </a:t>
          </a:r>
          <a:r>
            <a:rPr lang="en-IN" sz="1800" b="0" kern="1200" cap="none" spc="0">
              <a:ln w="0"/>
              <a:solidFill>
                <a:schemeClr val="tx1"/>
              </a:solidFill>
              <a:effectLst>
                <a:outerShdw blurRad="38100" dist="19050" dir="2700000" algn="tl" rotWithShape="0">
                  <a:schemeClr val="dk1">
                    <a:alpha val="40000"/>
                  </a:schemeClr>
                </a:outerShdw>
              </a:effectLst>
            </a:rPr>
            <a:t>CPI Inflation</a:t>
          </a:r>
          <a:r>
            <a:rPr lang="en-IN" sz="1800" b="0" kern="1200" cap="none" spc="0" baseline="0">
              <a:ln w="0"/>
              <a:solidFill>
                <a:schemeClr val="tx1"/>
              </a:solidFill>
              <a:effectLst>
                <a:outerShdw blurRad="38100" dist="19050" dir="2700000" algn="tl" rotWithShape="0">
                  <a:schemeClr val="dk1">
                    <a:alpha val="40000"/>
                  </a:schemeClr>
                </a:outerShdw>
              </a:effectLst>
            </a:rPr>
            <a:t> Index from GOI Website &amp; Crude Oil FOB Price (Indian Basket) from Petroleum Planning &amp; Analysis Cell (GOI)</a:t>
          </a:r>
        </a:p>
        <a:p>
          <a:pPr algn="l"/>
          <a:r>
            <a:rPr lang="en-IN" sz="1800" b="1" kern="1200" cap="none" spc="0" baseline="0">
              <a:ln w="0"/>
              <a:solidFill>
                <a:schemeClr val="tx1"/>
              </a:solidFill>
              <a:effectLst>
                <a:outerShdw blurRad="38100" dist="19050" dir="2700000" algn="tl" rotWithShape="0">
                  <a:schemeClr val="dk1">
                    <a:alpha val="40000"/>
                  </a:schemeClr>
                </a:outerShdw>
              </a:effectLst>
            </a:rPr>
            <a:t>Data Time-  </a:t>
          </a:r>
          <a:r>
            <a:rPr lang="en-IN" sz="1800" b="0" kern="1200" cap="none" spc="0" baseline="0">
              <a:ln w="0"/>
              <a:solidFill>
                <a:schemeClr val="tx1"/>
              </a:solidFill>
              <a:effectLst>
                <a:outerShdw blurRad="38100" dist="19050" dir="2700000" algn="tl" rotWithShape="0">
                  <a:schemeClr val="dk1">
                    <a:alpha val="40000"/>
                  </a:schemeClr>
                </a:outerShdw>
              </a:effectLst>
            </a:rPr>
            <a:t>January'2021 to May'2023</a:t>
          </a:r>
        </a:p>
        <a:p>
          <a:pPr algn="l"/>
          <a:r>
            <a:rPr lang="en-IN" sz="1800" b="1" kern="1200" cap="none" spc="0" baseline="0">
              <a:ln w="0"/>
              <a:solidFill>
                <a:schemeClr val="tx1"/>
              </a:solidFill>
              <a:effectLst>
                <a:outerShdw blurRad="38100" dist="19050" dir="2700000" algn="tl" rotWithShape="0">
                  <a:schemeClr val="dk1">
                    <a:alpha val="40000"/>
                  </a:schemeClr>
                </a:outerShdw>
              </a:effectLst>
            </a:rPr>
            <a:t>Data Size- </a:t>
          </a:r>
          <a:r>
            <a:rPr lang="en-IN" sz="1800" b="0" kern="1200" cap="none" spc="0" baseline="0">
              <a:ln w="0"/>
              <a:solidFill>
                <a:schemeClr val="tx1"/>
              </a:solidFill>
              <a:effectLst>
                <a:outerShdw blurRad="38100" dist="19050" dir="2700000" algn="tl" rotWithShape="0">
                  <a:schemeClr val="dk1">
                    <a:alpha val="40000"/>
                  </a:schemeClr>
                </a:outerShdw>
              </a:effectLst>
            </a:rPr>
            <a:t>124 entries(RURAL+URBAN), equitable distribution in all categories</a:t>
          </a:r>
          <a:r>
            <a:rPr lang="en-IN" sz="1800" b="0" kern="120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152</xdr:col>
      <xdr:colOff>308851</xdr:colOff>
      <xdr:row>107</xdr:row>
      <xdr:rowOff>100362</xdr:rowOff>
    </xdr:from>
    <xdr:to>
      <xdr:col>164</xdr:col>
      <xdr:colOff>448235</xdr:colOff>
      <xdr:row>115</xdr:row>
      <xdr:rowOff>63500</xdr:rowOff>
    </xdr:to>
    <xdr:sp macro="" textlink="">
      <xdr:nvSpPr>
        <xdr:cNvPr id="60" name="Rectangle: Rounded Corners 59">
          <a:extLst>
            <a:ext uri="{FF2B5EF4-FFF2-40B4-BE49-F238E27FC236}">
              <a16:creationId xmlns:a16="http://schemas.microsoft.com/office/drawing/2014/main" id="{784C1A60-E10D-4EBA-B3A3-35DBAD917E2A}"/>
            </a:ext>
          </a:extLst>
        </xdr:cNvPr>
        <xdr:cNvSpPr/>
      </xdr:nvSpPr>
      <xdr:spPr>
        <a:xfrm>
          <a:off x="93844351" y="20632029"/>
          <a:ext cx="7505384" cy="1487138"/>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baseline="0">
              <a:solidFill>
                <a:schemeClr val="tx1"/>
              </a:solidFill>
            </a:rPr>
            <a:t>Mapping Used-</a:t>
          </a:r>
          <a:r>
            <a:rPr lang="en-IN" sz="1800" kern="1200" baseline="0">
              <a:solidFill>
                <a:schemeClr val="tx1"/>
              </a:solidFill>
            </a:rPr>
            <a:t> For a country level analysis RURAL+URBAN sector is utilised.  </a:t>
          </a:r>
          <a:r>
            <a:rPr lang="en-IN" sz="1800" kern="1200">
              <a:solidFill>
                <a:schemeClr val="tx1"/>
              </a:solidFill>
            </a:rPr>
            <a:t>  </a:t>
          </a:r>
        </a:p>
      </xdr:txBody>
    </xdr:sp>
    <xdr:clientData/>
  </xdr:twoCellAnchor>
  <xdr:twoCellAnchor>
    <xdr:from>
      <xdr:col>138</xdr:col>
      <xdr:colOff>470171</xdr:colOff>
      <xdr:row>105</xdr:row>
      <xdr:rowOff>113489</xdr:rowOff>
    </xdr:from>
    <xdr:to>
      <xdr:col>166</xdr:col>
      <xdr:colOff>308043</xdr:colOff>
      <xdr:row>105</xdr:row>
      <xdr:rowOff>129702</xdr:rowOff>
    </xdr:to>
    <xdr:cxnSp macro="">
      <xdr:nvCxnSpPr>
        <xdr:cNvPr id="61" name="Straight Connector 60">
          <a:extLst>
            <a:ext uri="{FF2B5EF4-FFF2-40B4-BE49-F238E27FC236}">
              <a16:creationId xmlns:a16="http://schemas.microsoft.com/office/drawing/2014/main" id="{02D4EA81-FA5F-4371-8EEF-D1373D04D47E}"/>
            </a:ext>
          </a:extLst>
        </xdr:cNvPr>
        <xdr:cNvCxnSpPr/>
      </xdr:nvCxnSpPr>
      <xdr:spPr>
        <a:xfrm flipV="1">
          <a:off x="85716894" y="19050000"/>
          <a:ext cx="17088255" cy="16213"/>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0</xdr:colOff>
      <xdr:row>48</xdr:row>
      <xdr:rowOff>0</xdr:rowOff>
    </xdr:from>
    <xdr:to>
      <xdr:col>135</xdr:col>
      <xdr:colOff>457200</xdr:colOff>
      <xdr:row>49</xdr:row>
      <xdr:rowOff>114300</xdr:rowOff>
    </xdr:to>
    <xdr:sp macro="" textlink="">
      <xdr:nvSpPr>
        <xdr:cNvPr id="4098" name="Text Box 2">
          <a:extLst>
            <a:ext uri="{FF2B5EF4-FFF2-40B4-BE49-F238E27FC236}">
              <a16:creationId xmlns:a16="http://schemas.microsoft.com/office/drawing/2014/main" id="{8A922C77-F3DF-19CD-03E4-72F4328EE86A}"/>
            </a:ext>
          </a:extLst>
        </xdr:cNvPr>
        <xdr:cNvSpPr txBox="1">
          <a:spLocks noChangeArrowheads="1"/>
        </xdr:cNvSpPr>
      </xdr:nvSpPr>
      <xdr:spPr bwMode="auto">
        <a:xfrm>
          <a:off x="82532220" y="8961120"/>
          <a:ext cx="457200" cy="29718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IN" sz="1100" b="0" i="0" u="none" strike="noStrike" baseline="0">
              <a:solidFill>
                <a:srgbClr val="000000"/>
              </a:solidFill>
              <a:latin typeface="Calibri"/>
              <a:ea typeface="Calibri"/>
              <a:cs typeface="Calibri"/>
            </a:rPr>
            <a:t>In INDIVIDUAL CATEGORIES,Oils and Fat's inflation Prices strongly changes with fluctuations in imported oil price with a high correlation of 0.81</a:t>
          </a:r>
        </a:p>
      </xdr:txBody>
    </xdr:sp>
    <xdr:clientData/>
  </xdr:twoCellAnchor>
  <xdr:twoCellAnchor>
    <xdr:from>
      <xdr:col>139</xdr:col>
      <xdr:colOff>357353</xdr:colOff>
      <xdr:row>53</xdr:row>
      <xdr:rowOff>93305</xdr:rowOff>
    </xdr:from>
    <xdr:to>
      <xdr:col>165</xdr:col>
      <xdr:colOff>403411</xdr:colOff>
      <xdr:row>103</xdr:row>
      <xdr:rowOff>145915</xdr:rowOff>
    </xdr:to>
    <xdr:graphicFrame macro="">
      <xdr:nvGraphicFramePr>
        <xdr:cNvPr id="40" name="Chart 39">
          <a:extLst>
            <a:ext uri="{FF2B5EF4-FFF2-40B4-BE49-F238E27FC236}">
              <a16:creationId xmlns:a16="http://schemas.microsoft.com/office/drawing/2014/main" id="{3315C8B7-4438-405C-B6F7-E5D9C2A6B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145</xdr:col>
      <xdr:colOff>518160</xdr:colOff>
      <xdr:row>58</xdr:row>
      <xdr:rowOff>60960</xdr:rowOff>
    </xdr:from>
    <xdr:to>
      <xdr:col>149</xdr:col>
      <xdr:colOff>137160</xdr:colOff>
      <xdr:row>62</xdr:row>
      <xdr:rowOff>181494</xdr:rowOff>
    </xdr:to>
    <xdr:sp macro="" textlink="">
      <xdr:nvSpPr>
        <xdr:cNvPr id="49" name="Callout: Line 48">
          <a:extLst>
            <a:ext uri="{FF2B5EF4-FFF2-40B4-BE49-F238E27FC236}">
              <a16:creationId xmlns:a16="http://schemas.microsoft.com/office/drawing/2014/main" id="{DBC5A948-0EB3-4C12-8C8F-4FF9A84B519B}"/>
            </a:ext>
          </a:extLst>
        </xdr:cNvPr>
        <xdr:cNvSpPr/>
      </xdr:nvSpPr>
      <xdr:spPr>
        <a:xfrm>
          <a:off x="89154000" y="10866120"/>
          <a:ext cx="2057400" cy="852054"/>
        </a:xfrm>
        <a:prstGeom prst="borderCallout1">
          <a:avLst>
            <a:gd name="adj1" fmla="val 98970"/>
            <a:gd name="adj2" fmla="val 12080"/>
            <a:gd name="adj3" fmla="val 131600"/>
            <a:gd name="adj4" fmla="val -29099"/>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cap="none" spc="0">
              <a:ln w="0"/>
              <a:solidFill>
                <a:schemeClr val="tx1"/>
              </a:solidFill>
              <a:effectLst>
                <a:outerShdw blurRad="38100" dist="19050" dir="2700000" algn="tl" rotWithShape="0">
                  <a:schemeClr val="dk1">
                    <a:alpha val="40000"/>
                  </a:schemeClr>
                </a:outerShdw>
              </a:effectLst>
            </a:rPr>
            <a:t>STRONGESR</a:t>
          </a:r>
          <a:r>
            <a:rPr lang="en-IN" sz="1400" b="1" kern="1200" cap="none" spc="0" baseline="0">
              <a:ln w="0"/>
              <a:solidFill>
                <a:schemeClr val="tx1"/>
              </a:solidFill>
              <a:effectLst>
                <a:outerShdw blurRad="38100" dist="19050" dir="2700000" algn="tl" rotWithShape="0">
                  <a:schemeClr val="dk1">
                    <a:alpha val="40000"/>
                  </a:schemeClr>
                </a:outerShdw>
              </a:effectLst>
            </a:rPr>
            <a:t> CORRELATION (INDIVIDUAL CATEGORY )</a:t>
          </a:r>
          <a:endParaRPr lang="en-IN" sz="1400" b="1" kern="1200"/>
        </a:p>
      </xdr:txBody>
    </xdr:sp>
    <xdr:clientData/>
  </xdr:twoCellAnchor>
  <xdr:twoCellAnchor>
    <xdr:from>
      <xdr:col>153</xdr:col>
      <xdr:colOff>76200</xdr:colOff>
      <xdr:row>64</xdr:row>
      <xdr:rowOff>121920</xdr:rowOff>
    </xdr:from>
    <xdr:to>
      <xdr:col>156</xdr:col>
      <xdr:colOff>441960</xdr:colOff>
      <xdr:row>68</xdr:row>
      <xdr:rowOff>13854</xdr:rowOff>
    </xdr:to>
    <xdr:sp macro="" textlink="">
      <xdr:nvSpPr>
        <xdr:cNvPr id="58" name="Callout: Line 57">
          <a:extLst>
            <a:ext uri="{FF2B5EF4-FFF2-40B4-BE49-F238E27FC236}">
              <a16:creationId xmlns:a16="http://schemas.microsoft.com/office/drawing/2014/main" id="{5DF86B5F-DDBF-4376-86AC-336A3408A5B0}"/>
            </a:ext>
          </a:extLst>
        </xdr:cNvPr>
        <xdr:cNvSpPr/>
      </xdr:nvSpPr>
      <xdr:spPr>
        <a:xfrm>
          <a:off x="93588840" y="12024360"/>
          <a:ext cx="2194560" cy="623454"/>
        </a:xfrm>
        <a:prstGeom prst="borderCallout1">
          <a:avLst>
            <a:gd name="adj1" fmla="val 100516"/>
            <a:gd name="adj2" fmla="val 30134"/>
            <a:gd name="adj3" fmla="val 230147"/>
            <a:gd name="adj4" fmla="val -23005"/>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cap="none" spc="0">
              <a:ln w="0"/>
              <a:solidFill>
                <a:schemeClr val="tx1"/>
              </a:solidFill>
              <a:effectLst>
                <a:outerShdw blurRad="38100" dist="19050" dir="2700000" algn="tl" rotWithShape="0">
                  <a:schemeClr val="dk1">
                    <a:alpha val="40000"/>
                  </a:schemeClr>
                </a:outerShdw>
              </a:effectLst>
            </a:rPr>
            <a:t>STRONGEST CORRELATION</a:t>
          </a:r>
          <a:r>
            <a:rPr lang="en-IN" sz="1400" b="1" kern="1200" cap="none" spc="0" baseline="0">
              <a:ln w="0"/>
              <a:solidFill>
                <a:schemeClr val="tx1"/>
              </a:solidFill>
              <a:effectLst>
                <a:outerShdw blurRad="38100" dist="19050" dir="2700000" algn="tl" rotWithShape="0">
                  <a:schemeClr val="dk1">
                    <a:alpha val="40000"/>
                  </a:schemeClr>
                </a:outerShdw>
              </a:effectLst>
            </a:rPr>
            <a:t> (BROADER CAYEGORY)</a:t>
          </a:r>
          <a:endParaRPr lang="en-IN" sz="1400" b="1"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29</xdr:col>
      <xdr:colOff>280753</xdr:colOff>
      <xdr:row>41</xdr:row>
      <xdr:rowOff>176695</xdr:rowOff>
    </xdr:from>
    <xdr:to>
      <xdr:col>49</xdr:col>
      <xdr:colOff>98777</xdr:colOff>
      <xdr:row>68</xdr:row>
      <xdr:rowOff>112889</xdr:rowOff>
    </xdr:to>
    <xdr:graphicFrame macro="">
      <xdr:nvGraphicFramePr>
        <xdr:cNvPr id="7170" name="Chart 7169">
          <a:extLst>
            <a:ext uri="{FF2B5EF4-FFF2-40B4-BE49-F238E27FC236}">
              <a16:creationId xmlns:a16="http://schemas.microsoft.com/office/drawing/2014/main" id="{7897DB48-6257-4E12-A92A-49606209A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529165</xdr:colOff>
      <xdr:row>45</xdr:row>
      <xdr:rowOff>116417</xdr:rowOff>
    </xdr:from>
    <xdr:to>
      <xdr:col>43</xdr:col>
      <xdr:colOff>264584</xdr:colOff>
      <xdr:row>47</xdr:row>
      <xdr:rowOff>134291</xdr:rowOff>
    </xdr:to>
    <xdr:sp macro="" textlink="">
      <xdr:nvSpPr>
        <xdr:cNvPr id="7175" name="Callout: Line 7174">
          <a:extLst>
            <a:ext uri="{FF2B5EF4-FFF2-40B4-BE49-F238E27FC236}">
              <a16:creationId xmlns:a16="http://schemas.microsoft.com/office/drawing/2014/main" id="{F881A2AE-A780-4C7E-A37F-9DBEAC2D20AA}"/>
            </a:ext>
          </a:extLst>
        </xdr:cNvPr>
        <xdr:cNvSpPr/>
      </xdr:nvSpPr>
      <xdr:spPr>
        <a:xfrm>
          <a:off x="23854832" y="8403167"/>
          <a:ext cx="2804585" cy="377707"/>
        </a:xfrm>
        <a:prstGeom prst="borderCallout1">
          <a:avLst>
            <a:gd name="adj1" fmla="val 37981"/>
            <a:gd name="adj2" fmla="val -412"/>
            <a:gd name="adj3" fmla="val 90142"/>
            <a:gd name="adj4" fmla="val -18292"/>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solidFill>
                <a:schemeClr val="tx1"/>
              </a:solidFill>
            </a:rPr>
            <a:t>HIGHEST</a:t>
          </a:r>
          <a:r>
            <a:rPr lang="en-IN" sz="1800" b="1" kern="1200" baseline="0">
              <a:solidFill>
                <a:schemeClr val="tx1"/>
              </a:solidFill>
            </a:rPr>
            <a:t> INFLATION - 2019</a:t>
          </a:r>
          <a:endParaRPr lang="en-IN" sz="1800" b="1" kern="1200">
            <a:solidFill>
              <a:schemeClr val="tx1"/>
            </a:solidFill>
          </a:endParaRPr>
        </a:p>
      </xdr:txBody>
    </xdr:sp>
    <xdr:clientData/>
  </xdr:twoCellAnchor>
  <xdr:twoCellAnchor>
    <xdr:from>
      <xdr:col>1</xdr:col>
      <xdr:colOff>379667</xdr:colOff>
      <xdr:row>27</xdr:row>
      <xdr:rowOff>63981</xdr:rowOff>
    </xdr:from>
    <xdr:to>
      <xdr:col>7</xdr:col>
      <xdr:colOff>37476</xdr:colOff>
      <xdr:row>49</xdr:row>
      <xdr:rowOff>87441</xdr:rowOff>
    </xdr:to>
    <xdr:graphicFrame macro="">
      <xdr:nvGraphicFramePr>
        <xdr:cNvPr id="15" name="Chart 14">
          <a:extLst>
            <a:ext uri="{FF2B5EF4-FFF2-40B4-BE49-F238E27FC236}">
              <a16:creationId xmlns:a16="http://schemas.microsoft.com/office/drawing/2014/main" id="{49697C65-3CFC-4756-A135-CEDFAA41D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242255</xdr:colOff>
      <xdr:row>27</xdr:row>
      <xdr:rowOff>63982</xdr:rowOff>
    </xdr:from>
    <xdr:to>
      <xdr:col>13</xdr:col>
      <xdr:colOff>24983</xdr:colOff>
      <xdr:row>49</xdr:row>
      <xdr:rowOff>112426</xdr:rowOff>
    </xdr:to>
    <xdr:graphicFrame macro="">
      <xdr:nvGraphicFramePr>
        <xdr:cNvPr id="35" name="Chart 34">
          <a:extLst>
            <a:ext uri="{FF2B5EF4-FFF2-40B4-BE49-F238E27FC236}">
              <a16:creationId xmlns:a16="http://schemas.microsoft.com/office/drawing/2014/main" id="{C0A8B462-9442-4109-B73E-323B251E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217272</xdr:colOff>
      <xdr:row>27</xdr:row>
      <xdr:rowOff>63982</xdr:rowOff>
    </xdr:from>
    <xdr:to>
      <xdr:col>18</xdr:col>
      <xdr:colOff>562132</xdr:colOff>
      <xdr:row>49</xdr:row>
      <xdr:rowOff>114586</xdr:rowOff>
    </xdr:to>
    <xdr:graphicFrame macro="">
      <xdr:nvGraphicFramePr>
        <xdr:cNvPr id="45" name="Chart 44">
          <a:extLst>
            <a:ext uri="{FF2B5EF4-FFF2-40B4-BE49-F238E27FC236}">
              <a16:creationId xmlns:a16="http://schemas.microsoft.com/office/drawing/2014/main" id="{34DA80A1-AAB1-407F-8490-4524F3DDE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156574</xdr:colOff>
      <xdr:row>49</xdr:row>
      <xdr:rowOff>146137</xdr:rowOff>
    </xdr:from>
    <xdr:to>
      <xdr:col>16</xdr:col>
      <xdr:colOff>58453</xdr:colOff>
      <xdr:row>52</xdr:row>
      <xdr:rowOff>149732</xdr:rowOff>
    </xdr:to>
    <xdr:pic>
      <xdr:nvPicPr>
        <xdr:cNvPr id="43" name="Picture 42">
          <a:extLst>
            <a:ext uri="{FF2B5EF4-FFF2-40B4-BE49-F238E27FC236}">
              <a16:creationId xmlns:a16="http://schemas.microsoft.com/office/drawing/2014/main" id="{C0587FDF-2D51-2AD7-A3D1-3C91B1DC4EB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72848" y="9519781"/>
          <a:ext cx="7772400" cy="567266"/>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0.00599</cdr:x>
      <cdr:y>0.3155</cdr:y>
    </cdr:from>
    <cdr:to>
      <cdr:x>0.10135</cdr:x>
      <cdr:y>0.68579</cdr:y>
    </cdr:to>
    <cdr:sp macro="" textlink="">
      <cdr:nvSpPr>
        <cdr:cNvPr id="3" name="Callout: Double Bent Line 2">
          <a:extLst xmlns:a="http://schemas.openxmlformats.org/drawingml/2006/main">
            <a:ext uri="{FF2B5EF4-FFF2-40B4-BE49-F238E27FC236}">
              <a16:creationId xmlns:a16="http://schemas.microsoft.com/office/drawing/2014/main" id="{31640220-8D30-BF3F-6FC4-06D864C0300D}"/>
            </a:ext>
          </a:extLst>
        </cdr:cNvPr>
        <cdr:cNvSpPr/>
      </cdr:nvSpPr>
      <cdr:spPr>
        <a:xfrm xmlns:a="http://schemas.openxmlformats.org/drawingml/2006/main">
          <a:off x="81903" y="1372635"/>
          <a:ext cx="1302818" cy="1611015"/>
        </a:xfrm>
        <a:prstGeom xmlns:a="http://schemas.openxmlformats.org/drawingml/2006/main" prst="borderCallout3">
          <a:avLst>
            <a:gd name="adj1" fmla="val 101559"/>
            <a:gd name="adj2" fmla="val 31365"/>
            <a:gd name="adj3" fmla="val 132784"/>
            <a:gd name="adj4" fmla="val 30854"/>
            <a:gd name="adj5" fmla="val 131781"/>
            <a:gd name="adj6" fmla="val 105217"/>
            <a:gd name="adj7" fmla="val 130958"/>
            <a:gd name="adj8" fmla="val 110458"/>
          </a:avLst>
        </a:prstGeom>
        <a:solidFill xmlns:a="http://schemas.openxmlformats.org/drawingml/2006/main">
          <a:schemeClr val="accent2">
            <a:lumMod val="60000"/>
            <a:lumOff val="40000"/>
          </a:schemeClr>
        </a:solidFill>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IN" sz="1600" b="1" kern="1200" cap="none" spc="0">
              <a:ln w="0"/>
              <a:solidFill>
                <a:schemeClr val="tx1"/>
              </a:solidFill>
              <a:effectLst>
                <a:outerShdw blurRad="38100" dist="19050" dir="2700000" algn="tl" rotWithShape="0">
                  <a:schemeClr val="dk1">
                    <a:alpha val="40000"/>
                  </a:schemeClr>
                </a:outerShdw>
              </a:effectLst>
            </a:rPr>
            <a:t>HIGHEST INDIVIDUAL CATEGORY CONTRIBUTION </a:t>
          </a:r>
          <a:r>
            <a:rPr lang="en-IN" sz="1600" b="1" i="1" u="sng" kern="1200" cap="none" spc="0">
              <a:ln w="0"/>
              <a:solidFill>
                <a:schemeClr val="tx1"/>
              </a:solidFill>
              <a:effectLst>
                <a:outerShdw blurRad="38100" dist="19050" dir="2700000" algn="tl" rotWithShape="0">
                  <a:schemeClr val="dk1">
                    <a:alpha val="40000"/>
                  </a:schemeClr>
                </a:outerShdw>
              </a:effectLst>
            </a:rPr>
            <a:t>MEAT</a:t>
          </a:r>
          <a:r>
            <a:rPr lang="en-IN" sz="1600" b="1" i="1" u="sng" kern="1200" cap="none" spc="0" baseline="0">
              <a:ln w="0"/>
              <a:solidFill>
                <a:schemeClr val="tx1"/>
              </a:solidFill>
              <a:effectLst>
                <a:outerShdw blurRad="38100" dist="19050" dir="2700000" algn="tl" rotWithShape="0">
                  <a:schemeClr val="dk1">
                    <a:alpha val="40000"/>
                  </a:schemeClr>
                </a:outerShdw>
              </a:effectLst>
            </a:rPr>
            <a:t> AND FISH- </a:t>
          </a:r>
          <a:endParaRPr lang="en-IN" sz="1600" b="1" i="1" u="sng" kern="1200" cap="none" spc="0">
            <a:ln w="0"/>
            <a:solidFill>
              <a:schemeClr val="tx1"/>
            </a:solidFill>
            <a:effectLst>
              <a:outerShdw blurRad="38100" dist="19050" dir="2700000" algn="tl" rotWithShape="0">
                <a:schemeClr val="dk1">
                  <a:alpha val="40000"/>
                </a:schemeClr>
              </a:outerShdw>
            </a:effectLst>
          </a:endParaRPr>
        </a:p>
      </cdr:txBody>
    </cdr:sp>
  </cdr:relSizeAnchor>
  <cdr:relSizeAnchor xmlns:cdr="http://schemas.openxmlformats.org/drawingml/2006/chartDrawing">
    <cdr:from>
      <cdr:x>0.11273</cdr:x>
      <cdr:y>0.77499</cdr:y>
    </cdr:from>
    <cdr:to>
      <cdr:x>0.98713</cdr:x>
      <cdr:y>0.82279</cdr:y>
    </cdr:to>
    <cdr:sp macro="" textlink="">
      <cdr:nvSpPr>
        <cdr:cNvPr id="5" name="Rectangle 4">
          <a:extLst xmlns:a="http://schemas.openxmlformats.org/drawingml/2006/main">
            <a:ext uri="{FF2B5EF4-FFF2-40B4-BE49-F238E27FC236}">
              <a16:creationId xmlns:a16="http://schemas.microsoft.com/office/drawing/2014/main" id="{C5386A82-3DD6-BAB0-E30C-D47AA74CAA0A}"/>
            </a:ext>
          </a:extLst>
        </cdr:cNvPr>
        <cdr:cNvSpPr/>
      </cdr:nvSpPr>
      <cdr:spPr>
        <a:xfrm xmlns:a="http://schemas.openxmlformats.org/drawingml/2006/main">
          <a:off x="1540230" y="3530080"/>
          <a:ext cx="11946483" cy="217714"/>
        </a:xfrm>
        <a:prstGeom xmlns:a="http://schemas.openxmlformats.org/drawingml/2006/main" prst="rect">
          <a:avLst/>
        </a:prstGeom>
        <a:noFill xmlns:a="http://schemas.openxmlformats.org/drawingml/2006/main"/>
        <a:ln xmlns:a="http://schemas.openxmlformats.org/drawingml/2006/main" w="25400">
          <a:solidFill>
            <a:schemeClr val="tx1"/>
          </a:solidFill>
          <a:prstDash val="sysDot"/>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b="1" kern="1200"/>
        </a:p>
      </cdr:txBody>
    </cdr:sp>
  </cdr:relSizeAnchor>
</c:userShapes>
</file>

<file path=xl/drawings/drawing5.xml><?xml version="1.0" encoding="utf-8"?>
<c:userShapes xmlns:c="http://schemas.openxmlformats.org/drawingml/2006/chart">
  <cdr:relSizeAnchor xmlns:cdr="http://schemas.openxmlformats.org/drawingml/2006/chartDrawing">
    <cdr:from>
      <cdr:x>0.47822</cdr:x>
      <cdr:y>0.23549</cdr:y>
    </cdr:from>
    <cdr:to>
      <cdr:x>0.53514</cdr:x>
      <cdr:y>0.41049</cdr:y>
    </cdr:to>
    <cdr:sp macro="" textlink="">
      <cdr:nvSpPr>
        <cdr:cNvPr id="3" name="Callout: Down Arrow 2">
          <a:extLst xmlns:a="http://schemas.openxmlformats.org/drawingml/2006/main">
            <a:ext uri="{FF2B5EF4-FFF2-40B4-BE49-F238E27FC236}">
              <a16:creationId xmlns:a16="http://schemas.microsoft.com/office/drawing/2014/main" id="{C8E68FD4-B797-4627-85C6-9D5B19D72D99}"/>
            </a:ext>
          </a:extLst>
        </cdr:cNvPr>
        <cdr:cNvSpPr/>
      </cdr:nvSpPr>
      <cdr:spPr>
        <a:xfrm xmlns:a="http://schemas.openxmlformats.org/drawingml/2006/main">
          <a:off x="8493299" y="1586954"/>
          <a:ext cx="1010994" cy="1179333"/>
        </a:xfrm>
        <a:prstGeom xmlns:a="http://schemas.openxmlformats.org/drawingml/2006/main" prst="downArrowCallout">
          <a:avLst/>
        </a:prstGeom>
        <a:solidFill xmlns:a="http://schemas.openxmlformats.org/drawingml/2006/main">
          <a:schemeClr val="accent2">
            <a:lumMod val="60000"/>
            <a:lumOff val="40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IN" sz="1400" b="1" kern="1200">
              <a:solidFill>
                <a:schemeClr val="tx1"/>
              </a:solidFill>
            </a:rPr>
            <a:t>ONSET OF COVID 19</a:t>
          </a:r>
        </a:p>
      </cdr:txBody>
    </cdr:sp>
  </cdr:relSizeAnchor>
</c:userShapes>
</file>

<file path=xl/drawings/drawing6.xml><?xml version="1.0" encoding="utf-8"?>
<xdr:wsDr xmlns:xdr="http://schemas.openxmlformats.org/drawingml/2006/spreadsheetDrawing" xmlns:a="http://schemas.openxmlformats.org/drawingml/2006/main">
  <xdr:oneCellAnchor>
    <xdr:from>
      <xdr:col>0</xdr:col>
      <xdr:colOff>0</xdr:colOff>
      <xdr:row>1</xdr:row>
      <xdr:rowOff>19050</xdr:rowOff>
    </xdr:from>
    <xdr:ext cx="941070" cy="1089660"/>
    <xdr:pic>
      <xdr:nvPicPr>
        <xdr:cNvPr id="2" name="Picture 1">
          <a:extLst>
            <a:ext uri="{FF2B5EF4-FFF2-40B4-BE49-F238E27FC236}">
              <a16:creationId xmlns:a16="http://schemas.microsoft.com/office/drawing/2014/main" id="{D33CF553-1BFF-4990-8989-28BCCE4AE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1930"/>
          <a:ext cx="94107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nany\Downloads\CPI%20INFLATION%20CASE%20STUDY%20v0.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ingh" refreshedDate="45610.763407754632" createdVersion="8" refreshedVersion="8" minRefreshableVersion="3" recordCount="372" xr:uid="{49762260-0259-4D93-973A-CCF70AF35626}">
  <cacheSource type="worksheet">
    <worksheetSource ref="A1:AG373" sheet="M DATA" r:id="rId2"/>
  </cacheSource>
  <cacheFields count="33">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s v="December"/>
        <s v="November " u="1"/>
        <s v="Marcrh" u="1"/>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Food " numFmtId="0">
      <sharedItems containsString="0" containsBlank="1" containsNumber="1" minValue="132.1846153846154" maxValue="177.45384615384617"/>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Clothing &amp; footwear" numFmtId="0">
      <sharedItems containsString="0" containsBlank="1" containsNumber="1" minValue="134.33333333333334" maxValue="184.4"/>
    </cacheField>
    <cacheField name="Housing" numFmtId="0">
      <sharedItems containsSemiMixedTypes="0" containsString="0"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Miscellaneous braoder" numFmtId="0">
      <sharedItems containsString="0" containsBlank="1" containsNumber="1" minValue="125.3" maxValue="176.41428571428574"/>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ingh" refreshedDate="45800.790301504632" createdVersion="8" refreshedVersion="8" minRefreshableVersion="3" recordCount="372" xr:uid="{E2635953-0177-4848-8893-1C4A2877ECE4}">
  <cacheSource type="worksheet">
    <worksheetSource ref="A1:AG373" sheet="Main Data"/>
  </cacheSource>
  <cacheFields count="33">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2">
        <s v="January"/>
        <s v="February"/>
        <s v="March"/>
        <s v="April"/>
        <s v="May"/>
        <s v="June"/>
        <s v="July"/>
        <s v="August"/>
        <s v="September"/>
        <s v="October"/>
        <s v="November"/>
        <s v="December"/>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ount="284">
        <n v="103.1"/>
        <n v="101.8"/>
        <n v="102.7"/>
        <n v="102.3"/>
        <n v="102.8"/>
        <n v="103.3"/>
        <n v="102.4"/>
        <n v="103"/>
        <n v="103.2"/>
        <n v="103.5"/>
        <n v="104"/>
        <n v="105"/>
        <n v="104.3"/>
        <n v="105.4"/>
        <n v="106.4"/>
        <n v="105.7"/>
        <n v="107.5"/>
        <n v="106.8"/>
        <n v="106.9"/>
        <n v="108.5"/>
        <n v="107.4"/>
        <n v="107.9"/>
        <n v="109.1"/>
        <n v="108.3"/>
        <n v="108.2"/>
        <n v="109.6"/>
        <n v="108.7"/>
        <n v="109"/>
        <n v="110.3"/>
        <n v="109.4"/>
        <n v="109.8"/>
        <n v="111.9"/>
        <n v="110.5"/>
        <n v="110.2"/>
        <n v="112.7"/>
        <n v="111"/>
        <n v="110.4"/>
        <n v="113.5"/>
        <n v="111.4"/>
        <n v="110.7"/>
        <n v="114.1"/>
        <n v="111.8"/>
        <n v="111.2"/>
        <n v="115.3"/>
        <n v="112.6"/>
        <n v="111.6"/>
        <n v="117"/>
        <n v="113.4"/>
        <n v="112.3"/>
        <n v="118.3"/>
        <n v="114.3"/>
        <n v="113.3"/>
        <n v="120"/>
        <n v="115.5"/>
        <n v="114.6"/>
        <n v="122.1"/>
        <n v="117.1"/>
        <n v="114.9"/>
        <n v="122.9"/>
        <n v="117.6"/>
        <n v="123.8"/>
        <n v="118.1"/>
        <n v="115.8"/>
        <n v="124.6"/>
        <n v="118.7"/>
        <n v="116"/>
        <n v="125.4"/>
        <n v="119.1"/>
        <n v="117.2"/>
        <n v="126.6"/>
        <n v="120.3"/>
        <n v="118.6"/>
        <n v="127.7"/>
        <n v="121.6"/>
        <n v="119.4"/>
        <n v="127.4"/>
        <n v="119.8"/>
        <n v="122.4"/>
        <n v="120.7"/>
        <n v="128.80000000000001"/>
        <n v="123.4"/>
        <n v="123"/>
        <n v="130.5"/>
        <n v="125.5"/>
        <n v="131.5"/>
        <n v="126.1"/>
        <n v="123.9"/>
        <n v="132.69999999999999"/>
        <n v="126.8"/>
        <n v="134.4"/>
        <n v="128.4"/>
        <n v="135.80000000000001"/>
        <n v="129.69999999999999"/>
        <n v="128.30000000000001"/>
        <n v="137.1"/>
        <n v="131.19999999999999"/>
        <n v="128.9"/>
        <n v="138.6"/>
        <n v="132.1"/>
        <n v="129.6"/>
        <n v="139.5"/>
        <n v="132.9"/>
        <n v="130.6"/>
        <n v="139.69999999999999"/>
        <n v="133.6"/>
        <n v="130.80000000000001"/>
        <n v="140.1"/>
        <n v="133.9"/>
        <n v="131.4"/>
        <n v="140.4"/>
        <n v="132.19999999999999"/>
        <n v="141.5"/>
        <n v="135.30000000000001"/>
        <n v="133.1"/>
        <n v="142.80000000000001"/>
        <n v="136.30000000000001"/>
        <n v="134.30000000000001"/>
        <n v="143.9"/>
        <n v="137.5"/>
        <n v="134.9"/>
        <n v="144.6"/>
        <n v="138.1"/>
        <n v="144.80000000000001"/>
        <n v="138.80000000000001"/>
        <n v="145.30000000000001"/>
        <n v="139.30000000000001"/>
        <n v="136.80000000000001"/>
        <n v="145.4"/>
        <n v="145.5"/>
        <n v="140.19999999999999"/>
        <n v="136.9"/>
        <n v="144.9"/>
        <n v="139.6"/>
        <n v="136"/>
        <n v="144"/>
        <n v="138.69999999999999"/>
        <n v="135.6"/>
        <n v="142.6"/>
        <n v="137.9"/>
        <n v="134.1"/>
        <n v="141.30000000000001"/>
        <n v="136.5"/>
        <n v="134"/>
        <n v="139.9"/>
        <n v="133.5"/>
        <n v="137.80000000000001"/>
        <n v="135.19999999999999"/>
        <n v="134.69999999999999"/>
        <n v="137.30000000000001"/>
        <n v="138.30000000000001"/>
        <n v="140.5"/>
        <n v="140.69999999999999"/>
        <n v="137.19999999999999"/>
        <n v="138.19999999999999"/>
        <n v="137.4"/>
        <n v="137.6"/>
        <n v="140"/>
        <n v="138.4"/>
        <n v="140.30000000000001"/>
        <n v="138.9"/>
        <n v="141.1"/>
        <n v="139.4"/>
        <n v="141.19999999999999"/>
        <n v="141"/>
        <n v="140.6"/>
        <n v="141.4"/>
        <n v="140.9"/>
        <n v="139.19999999999999"/>
        <n v="140.80000000000001"/>
        <n v="141.69999999999999"/>
        <n v="141.6"/>
        <n v="142.69999999999999"/>
        <n v="142.5"/>
        <n v="144.19999999999999"/>
        <n v="143.80000000000001"/>
        <n v="144.1"/>
        <n v="145.19999999999999"/>
        <n v="147.30000000000001"/>
        <n v="146.30000000000001"/>
        <n v="147"/>
        <n v="149.1"/>
        <n v="148"/>
        <n v="148.69999999999999"/>
        <n v="151.6"/>
        <n v="149.5"/>
        <n v="150.9"/>
        <n v="152.80000000000001"/>
        <n v="150.4"/>
        <n v="152"/>
        <n v="154"/>
        <n v="151.5"/>
        <n v="153.19999999999999"/>
        <n v="158.69999999999999"/>
        <n v="157.1"/>
        <n v="159.25"/>
        <n v="156.4"/>
        <n v="158.30000000000001"/>
        <n v="159.80000000000001"/>
        <n v="158.80000000000001"/>
        <n v="159.5"/>
        <n v="160"/>
        <n v="160.9"/>
        <n v="160.30000000000001"/>
        <n v="161.30000000000001"/>
        <n v="161"/>
        <n v="162"/>
        <n v="161.4"/>
        <n v="161.80000000000001"/>
        <n v="163.5"/>
        <n v="161.9"/>
        <n v="163"/>
        <n v="164.5"/>
        <n v="164"/>
        <n v="165"/>
        <n v="162.5"/>
        <n v="164.2"/>
        <n v="162.6"/>
        <n v="164.4"/>
        <n v="162.80000000000001"/>
        <n v="163.9"/>
        <n v="169.7"/>
        <n v="165.2"/>
        <n v="168.2"/>
        <n v="170"/>
        <n v="165.5"/>
        <n v="168.5"/>
        <n v="168.3"/>
        <n v="169.8"/>
        <n v="166.2"/>
        <n v="168.8"/>
        <n v="170.1"/>
        <n v="170.6"/>
        <n v="166.8"/>
        <n v="169.3"/>
        <n v="170.8"/>
        <n v="167.2"/>
        <n v="169.6"/>
        <n v="171.7"/>
        <n v="170.5"/>
        <n v="173.3"/>
        <n v="172.1"/>
        <n v="175.4"/>
        <n v="172.2"/>
        <n v="174.3"/>
        <n v="178.7"/>
        <n v="174.7"/>
        <n v="177.4"/>
        <n v="182.9"/>
        <n v="178"/>
        <n v="181.3"/>
        <n v="186.6"/>
        <n v="181.4"/>
        <n v="184.9"/>
        <n v="188.9"/>
        <n v="183.5"/>
        <n v="187.1"/>
        <n v="191.8"/>
        <n v="186.3"/>
        <n v="190"/>
        <n v="195.6"/>
        <n v="189.7"/>
        <n v="193.6"/>
        <n v="199.1"/>
        <n v="197.3"/>
        <n v="201.6"/>
        <n v="196.4"/>
        <n v="199.9"/>
        <n v="204.8"/>
        <n v="198.8"/>
        <n v="202.8"/>
        <n v="207.5"/>
        <n v="200.5"/>
        <n v="205.2"/>
        <n v="210.5"/>
        <n v="204.3"/>
        <n v="208.4"/>
        <n v="212.1"/>
        <n v="209.7"/>
        <n v="215.5"/>
        <n v="207.8"/>
        <n v="212.9"/>
        <n v="221"/>
        <n v="211.9"/>
        <n v="218"/>
      </sharedItems>
    </cacheField>
    <cacheField name="Non-alcoholic beverages" numFmtId="0">
      <sharedItems containsSemiMixedTypes="0" containsString="0" containsNumber="1" minValue="104.8" maxValue="178.7"/>
    </cacheField>
    <cacheField name="Prepared meals, s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FOOD &amp; BEVERAGES" numFmtId="164">
      <sharedItems containsSemiMixedTypes="0" containsString="0" containsNumber="1" minValue="105.5153846153846" maxValue="179.62307692307692"/>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CLOTHING &amp; FOOTWEAR" numFmtId="0">
      <sharedItems containsSemiMixedTypes="0" containsString="0" containsNumber="1" minValue="105.56666666666666" maxValue="189.9666666666667"/>
    </cacheField>
    <cacheField name="HOUSING" numFmtId="0">
      <sharedItems containsBlank="1" containsMixedTypes="1" containsNumber="1" minValue="100.3" maxValue="175.6"/>
    </cacheField>
    <cacheField name="FUEL &amp;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MISCELLANEOUS2" numFmtId="0">
      <sharedItems containsString="0" containsBlank="1" containsNumber="1" minValue="103.87142857142858" maxValue="179.4"/>
    </cacheField>
    <cacheField name="General index" numFmtId="0">
      <sharedItems containsString="0" containsBlank="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m/>
    <n v="105.1"/>
    <n v="106.5"/>
    <n v="105.8"/>
    <n v="106.4"/>
    <m/>
    <n v="138.95819672131142"/>
    <n v="105.5"/>
    <n v="104.8"/>
    <n v="104"/>
    <n v="103.3"/>
    <n v="103.4"/>
    <n v="103.8"/>
    <n v="104.7"/>
    <n v="104"/>
    <m/>
    <n v="105.1"/>
  </r>
  <r>
    <x v="1"/>
    <x v="0"/>
    <x v="0"/>
    <n v="110.5"/>
    <n v="109.1"/>
    <n v="113"/>
    <n v="103.6"/>
    <n v="103.4"/>
    <n v="102.3"/>
    <n v="102.9"/>
    <n v="105.8"/>
    <n v="105.1"/>
    <n v="101.8"/>
    <n v="105.1"/>
    <n v="107.9"/>
    <n v="105.9"/>
    <m/>
    <n v="105.2"/>
    <n v="105.9"/>
    <n v="105"/>
    <n v="105.8"/>
    <m/>
    <n v="100.3"/>
    <n v="105.4"/>
    <n v="104.8"/>
    <n v="104.1"/>
    <n v="103.2"/>
    <n v="102.9"/>
    <n v="103.5"/>
    <n v="104.3"/>
    <n v="103.7"/>
    <m/>
    <n v="104"/>
  </r>
  <r>
    <x v="2"/>
    <x v="0"/>
    <x v="0"/>
    <n v="108.4"/>
    <n v="107.3"/>
    <n v="110"/>
    <n v="104.4"/>
    <n v="105.1"/>
    <n v="103.2"/>
    <n v="102.2"/>
    <n v="106"/>
    <n v="106.2"/>
    <n v="102.7"/>
    <n v="104.9"/>
    <n v="107.3"/>
    <n v="105.6"/>
    <m/>
    <n v="105.1"/>
    <n v="106.3"/>
    <n v="105.5"/>
    <n v="106.2"/>
    <m/>
    <n v="100.3"/>
    <n v="105.5"/>
    <n v="104.8"/>
    <n v="104"/>
    <n v="103.2"/>
    <n v="103.1"/>
    <n v="103.6"/>
    <n v="104.5"/>
    <n v="103.9"/>
    <m/>
    <n v="104.6"/>
  </r>
  <r>
    <x v="0"/>
    <x v="0"/>
    <x v="1"/>
    <n v="109.2"/>
    <n v="108.7"/>
    <n v="110.2"/>
    <n v="105.4"/>
    <n v="106.7"/>
    <n v="104"/>
    <n v="102.4"/>
    <n v="105.9"/>
    <n v="105.7"/>
    <n v="103.1"/>
    <n v="105.1"/>
    <n v="107.7"/>
    <n v="106.3"/>
    <m/>
    <n v="105.6"/>
    <n v="107.1"/>
    <n v="106.3"/>
    <n v="107"/>
    <m/>
    <n v="138.95819672131142"/>
    <n v="106.2"/>
    <n v="105.2"/>
    <n v="104.4"/>
    <n v="103.9"/>
    <n v="104"/>
    <n v="104.1"/>
    <n v="104.6"/>
    <n v="104.4"/>
    <m/>
    <n v="105.8"/>
  </r>
  <r>
    <x v="1"/>
    <x v="0"/>
    <x v="1"/>
    <n v="112.9"/>
    <n v="112.9"/>
    <n v="116.9"/>
    <n v="104"/>
    <n v="103.5"/>
    <n v="103.1"/>
    <n v="104.9"/>
    <n v="104.1"/>
    <n v="103.8"/>
    <n v="102.3"/>
    <n v="106"/>
    <n v="109"/>
    <n v="107.2"/>
    <m/>
    <n v="106"/>
    <n v="106.6"/>
    <n v="105.5"/>
    <n v="106.4"/>
    <m/>
    <n v="100.4"/>
    <n v="105.7"/>
    <n v="105.2"/>
    <n v="104.7"/>
    <n v="104.4"/>
    <n v="103.3"/>
    <n v="103.7"/>
    <n v="104.3"/>
    <n v="104.3"/>
    <m/>
    <n v="104.7"/>
  </r>
  <r>
    <x v="2"/>
    <x v="0"/>
    <x v="1"/>
    <n v="110.4"/>
    <n v="110.2"/>
    <n v="112.8"/>
    <n v="104.9"/>
    <n v="105.5"/>
    <n v="103.6"/>
    <n v="103.2"/>
    <n v="105.3"/>
    <n v="105.1"/>
    <n v="102.8"/>
    <n v="105.5"/>
    <n v="108.3"/>
    <n v="106.6"/>
    <m/>
    <n v="105.7"/>
    <n v="106.9"/>
    <n v="106"/>
    <n v="106.8"/>
    <m/>
    <n v="100.4"/>
    <n v="106"/>
    <n v="105.2"/>
    <n v="104.5"/>
    <n v="104.2"/>
    <n v="103.6"/>
    <n v="103.9"/>
    <n v="104.5"/>
    <n v="104.4"/>
    <m/>
    <n v="105.3"/>
  </r>
  <r>
    <x v="0"/>
    <x v="0"/>
    <x v="2"/>
    <n v="110.2"/>
    <n v="108.8"/>
    <n v="109.9"/>
    <n v="105.6"/>
    <n v="106.2"/>
    <n v="105.7"/>
    <n v="101.4"/>
    <n v="105.7"/>
    <n v="105"/>
    <n v="103.3"/>
    <n v="105.6"/>
    <n v="108.2"/>
    <n v="106.6"/>
    <m/>
    <n v="106.5"/>
    <n v="107.6"/>
    <n v="106.8"/>
    <n v="107.5"/>
    <m/>
    <n v="138.95819672131142"/>
    <n v="106.1"/>
    <n v="105.6"/>
    <n v="104.7"/>
    <n v="104.6"/>
    <n v="104"/>
    <n v="104.3"/>
    <n v="104.3"/>
    <n v="104.6"/>
    <m/>
    <n v="106"/>
  </r>
  <r>
    <x v="1"/>
    <x v="0"/>
    <x v="2"/>
    <n v="113.9"/>
    <n v="111.4"/>
    <n v="113.2"/>
    <n v="104.3"/>
    <n v="102.7"/>
    <n v="104.9"/>
    <n v="103.8"/>
    <n v="103.5"/>
    <n v="102.6"/>
    <n v="102.4"/>
    <n v="107"/>
    <n v="109.8"/>
    <n v="107.3"/>
    <m/>
    <n v="106.8"/>
    <n v="107.2"/>
    <n v="106"/>
    <n v="107"/>
    <m/>
    <n v="100.4"/>
    <n v="106"/>
    <n v="105.7"/>
    <n v="105.2"/>
    <n v="105.5"/>
    <n v="103.5"/>
    <n v="103.8"/>
    <n v="104.2"/>
    <n v="104.9"/>
    <m/>
    <n v="105"/>
  </r>
  <r>
    <x v="2"/>
    <x v="0"/>
    <x v="2"/>
    <n v="111.4"/>
    <n v="109.7"/>
    <n v="111.2"/>
    <n v="105.1"/>
    <n v="104.9"/>
    <n v="105.3"/>
    <n v="102.2"/>
    <n v="105"/>
    <n v="104.2"/>
    <n v="103"/>
    <n v="106.2"/>
    <n v="108.9"/>
    <n v="106.9"/>
    <m/>
    <n v="106.6"/>
    <n v="107.4"/>
    <n v="106.5"/>
    <n v="107.3"/>
    <m/>
    <n v="100.4"/>
    <n v="106.1"/>
    <n v="105.6"/>
    <n v="104.9"/>
    <n v="105.1"/>
    <n v="103.7"/>
    <n v="104"/>
    <n v="104.3"/>
    <n v="104.7"/>
    <m/>
    <n v="105.5"/>
  </r>
  <r>
    <x v="0"/>
    <x v="0"/>
    <x v="3"/>
    <n v="110.2"/>
    <n v="109.5"/>
    <n v="106.9"/>
    <n v="106.3"/>
    <n v="105.7"/>
    <n v="108.3"/>
    <n v="103.4"/>
    <n v="105.7"/>
    <n v="104.2"/>
    <n v="103.2"/>
    <n v="106.5"/>
    <n v="108.8"/>
    <n v="107.1"/>
    <m/>
    <n v="107.1"/>
    <n v="108.1"/>
    <n v="107.4"/>
    <n v="108"/>
    <m/>
    <n v="138.95819672131142"/>
    <n v="106.5"/>
    <n v="106.1"/>
    <n v="105.1"/>
    <n v="104.4"/>
    <n v="104.5"/>
    <n v="104.8"/>
    <n v="102.7"/>
    <n v="104.6"/>
    <m/>
    <n v="106.4"/>
  </r>
  <r>
    <x v="1"/>
    <x v="0"/>
    <x v="3"/>
    <n v="114.6"/>
    <n v="113.4"/>
    <n v="106"/>
    <n v="104.7"/>
    <n v="102.1"/>
    <n v="109.5"/>
    <n v="109.7"/>
    <n v="104.6"/>
    <n v="102"/>
    <n v="103.5"/>
    <n v="108.2"/>
    <n v="110.6"/>
    <n v="108.8"/>
    <m/>
    <n v="108.5"/>
    <n v="107.9"/>
    <n v="106.4"/>
    <n v="107.7"/>
    <m/>
    <n v="100.5"/>
    <n v="106.4"/>
    <n v="106.5"/>
    <n v="105.7"/>
    <n v="105"/>
    <n v="104"/>
    <n v="105.2"/>
    <n v="103.2"/>
    <n v="105.1"/>
    <m/>
    <n v="105.7"/>
  </r>
  <r>
    <x v="2"/>
    <x v="0"/>
    <x v="3"/>
    <n v="111.6"/>
    <n v="110.9"/>
    <n v="106.6"/>
    <n v="105.7"/>
    <n v="104.4"/>
    <n v="108.9"/>
    <n v="105.5"/>
    <n v="105.3"/>
    <n v="103.5"/>
    <n v="103.3"/>
    <n v="107.2"/>
    <n v="109.6"/>
    <n v="107.7"/>
    <m/>
    <n v="107.5"/>
    <n v="108"/>
    <n v="107"/>
    <n v="107.9"/>
    <m/>
    <n v="100.5"/>
    <n v="106.5"/>
    <n v="106.3"/>
    <n v="105.3"/>
    <n v="104.7"/>
    <n v="104.2"/>
    <n v="105"/>
    <n v="102.9"/>
    <n v="104.8"/>
    <m/>
    <n v="106.1"/>
  </r>
  <r>
    <x v="0"/>
    <x v="0"/>
    <x v="4"/>
    <n v="110.9"/>
    <n v="109.8"/>
    <n v="105.9"/>
    <n v="107.5"/>
    <n v="105.3"/>
    <n v="108.1"/>
    <n v="107.3"/>
    <n v="106.1"/>
    <n v="103.7"/>
    <n v="104"/>
    <n v="107.4"/>
    <n v="109.9"/>
    <n v="108.1"/>
    <m/>
    <n v="108.1"/>
    <n v="108.8"/>
    <n v="107.9"/>
    <n v="108.6"/>
    <m/>
    <n v="138.95819672131142"/>
    <n v="107.5"/>
    <n v="106.8"/>
    <n v="105.7"/>
    <n v="104.1"/>
    <n v="105"/>
    <n v="105.5"/>
    <n v="102.1"/>
    <n v="104.8"/>
    <m/>
    <n v="107.2"/>
  </r>
  <r>
    <x v="1"/>
    <x v="0"/>
    <x v="4"/>
    <n v="115.4"/>
    <n v="114.2"/>
    <n v="102.7"/>
    <n v="105.5"/>
    <n v="101.5"/>
    <n v="110.6"/>
    <n v="123.7"/>
    <n v="105.2"/>
    <n v="101.9"/>
    <n v="105"/>
    <n v="109.1"/>
    <n v="111.3"/>
    <n v="111.1"/>
    <m/>
    <n v="109.8"/>
    <n v="108.5"/>
    <n v="106.7"/>
    <n v="108.3"/>
    <m/>
    <n v="100.5"/>
    <n v="107.2"/>
    <n v="107.1"/>
    <n v="106.2"/>
    <n v="103.9"/>
    <n v="104.6"/>
    <n v="105.7"/>
    <n v="102.6"/>
    <n v="104.9"/>
    <m/>
    <n v="106.6"/>
  </r>
  <r>
    <x v="2"/>
    <x v="0"/>
    <x v="4"/>
    <n v="112.3"/>
    <n v="111.3"/>
    <n v="104.7"/>
    <n v="106.8"/>
    <n v="103.9"/>
    <n v="109.3"/>
    <n v="112.9"/>
    <n v="105.8"/>
    <n v="103.1"/>
    <n v="104.3"/>
    <n v="108.1"/>
    <n v="110.5"/>
    <n v="109.2"/>
    <m/>
    <n v="108.6"/>
    <n v="108.7"/>
    <n v="107.4"/>
    <n v="108.5"/>
    <m/>
    <n v="100.5"/>
    <n v="107.4"/>
    <n v="106.9"/>
    <n v="105.9"/>
    <n v="104"/>
    <n v="104.8"/>
    <n v="105.6"/>
    <n v="102.3"/>
    <n v="104.8"/>
    <m/>
    <n v="106.9"/>
  </r>
  <r>
    <x v="0"/>
    <x v="0"/>
    <x v="5"/>
    <n v="112.3"/>
    <n v="112.1"/>
    <n v="108.1"/>
    <n v="108.3"/>
    <n v="105.9"/>
    <n v="109.2"/>
    <n v="118"/>
    <n v="106.8"/>
    <n v="104.1"/>
    <n v="105.4"/>
    <n v="108.2"/>
    <n v="111"/>
    <n v="110.6"/>
    <m/>
    <n v="109"/>
    <n v="109.7"/>
    <n v="108.8"/>
    <n v="109.5"/>
    <m/>
    <n v="138.95819672131142"/>
    <n v="108.5"/>
    <n v="107.5"/>
    <n v="106.3"/>
    <n v="105"/>
    <n v="105.6"/>
    <n v="106.5"/>
    <n v="102.5"/>
    <n v="105.5"/>
    <m/>
    <n v="108.9"/>
  </r>
  <r>
    <x v="1"/>
    <x v="0"/>
    <x v="5"/>
    <n v="117"/>
    <n v="120.1"/>
    <n v="112.5"/>
    <n v="107.3"/>
    <n v="101.3"/>
    <n v="112.4"/>
    <n v="143.6"/>
    <n v="105.4"/>
    <n v="101.4"/>
    <n v="106.4"/>
    <n v="110"/>
    <n v="112.2"/>
    <n v="115"/>
    <m/>
    <n v="110.9"/>
    <n v="109.2"/>
    <n v="107.2"/>
    <n v="108.9"/>
    <m/>
    <n v="106.6"/>
    <n v="108"/>
    <n v="107.7"/>
    <n v="106.5"/>
    <n v="105.2"/>
    <n v="105.2"/>
    <n v="108.1"/>
    <n v="103.3"/>
    <n v="106.1"/>
    <m/>
    <n v="109.7"/>
  </r>
  <r>
    <x v="2"/>
    <x v="0"/>
    <x v="5"/>
    <n v="113.8"/>
    <n v="114.9"/>
    <n v="109.8"/>
    <n v="107.9"/>
    <n v="104.2"/>
    <n v="110.7"/>
    <n v="126.7"/>
    <n v="106.3"/>
    <n v="103.2"/>
    <n v="105.7"/>
    <n v="109"/>
    <n v="111.6"/>
    <n v="112.2"/>
    <m/>
    <n v="109.5"/>
    <n v="109.5"/>
    <n v="108.1"/>
    <n v="109.3"/>
    <m/>
    <n v="106.6"/>
    <n v="108.3"/>
    <n v="107.6"/>
    <n v="106.4"/>
    <n v="105.1"/>
    <n v="105.4"/>
    <n v="107.4"/>
    <n v="102.8"/>
    <n v="105.8"/>
    <m/>
    <n v="109.3"/>
  </r>
  <r>
    <x v="0"/>
    <x v="0"/>
    <x v="6"/>
    <n v="113.4"/>
    <n v="114.9"/>
    <n v="110.5"/>
    <n v="109.3"/>
    <n v="106.2"/>
    <n v="110.3"/>
    <n v="129.19999999999999"/>
    <n v="107.1"/>
    <n v="104.3"/>
    <n v="106.4"/>
    <n v="109.1"/>
    <n v="112.1"/>
    <n v="113.1"/>
    <m/>
    <n v="109.8"/>
    <n v="110.5"/>
    <n v="109.5"/>
    <n v="110.3"/>
    <m/>
    <n v="138.95819672131142"/>
    <n v="109.5"/>
    <n v="108.3"/>
    <n v="106.9"/>
    <n v="106.8"/>
    <n v="106.4"/>
    <n v="107.8"/>
    <n v="102.5"/>
    <n v="106.5"/>
    <m/>
    <n v="110.7"/>
  </r>
  <r>
    <x v="1"/>
    <x v="0"/>
    <x v="6"/>
    <n v="117.8"/>
    <n v="119.2"/>
    <n v="114"/>
    <n v="108.3"/>
    <n v="101.1"/>
    <n v="113.2"/>
    <n v="160.9"/>
    <n v="105.1"/>
    <n v="101.3"/>
    <n v="107.5"/>
    <n v="110.4"/>
    <n v="113.1"/>
    <n v="117.5"/>
    <m/>
    <n v="111.7"/>
    <n v="109.8"/>
    <n v="107.8"/>
    <n v="109.5"/>
    <m/>
    <n v="107.7"/>
    <n v="108.6"/>
    <n v="108.1"/>
    <n v="107.1"/>
    <n v="107.3"/>
    <n v="105.9"/>
    <n v="110.1"/>
    <n v="103.2"/>
    <n v="107.3"/>
    <m/>
    <n v="111.4"/>
  </r>
  <r>
    <x v="2"/>
    <x v="0"/>
    <x v="6"/>
    <n v="114.8"/>
    <n v="116.4"/>
    <n v="111.9"/>
    <n v="108.9"/>
    <n v="104.3"/>
    <n v="111.7"/>
    <n v="140"/>
    <n v="106.4"/>
    <n v="103.3"/>
    <n v="106.8"/>
    <n v="109.6"/>
    <n v="112.6"/>
    <n v="114.7"/>
    <m/>
    <n v="110.3"/>
    <n v="110.2"/>
    <n v="108.8"/>
    <n v="110"/>
    <m/>
    <n v="107.7"/>
    <n v="109.2"/>
    <n v="108.2"/>
    <n v="107"/>
    <n v="107.1"/>
    <n v="106.1"/>
    <n v="109.1"/>
    <n v="102.8"/>
    <n v="106.9"/>
    <m/>
    <n v="111"/>
  </r>
  <r>
    <x v="0"/>
    <x v="0"/>
    <x v="7"/>
    <n v="114.3"/>
    <n v="115.4"/>
    <n v="111.1"/>
    <n v="110"/>
    <n v="106.4"/>
    <n v="110.8"/>
    <n v="138.9"/>
    <n v="107.4"/>
    <n v="104.1"/>
    <n v="106.9"/>
    <n v="109.7"/>
    <n v="112.6"/>
    <n v="114.9"/>
    <m/>
    <n v="110.7"/>
    <n v="111.3"/>
    <n v="110.2"/>
    <n v="111.1"/>
    <m/>
    <n v="138.95819672131142"/>
    <n v="109.9"/>
    <n v="108.7"/>
    <n v="107.5"/>
    <n v="107.8"/>
    <n v="106.8"/>
    <n v="108.7"/>
    <n v="105"/>
    <n v="107.5"/>
    <m/>
    <n v="112.1"/>
  </r>
  <r>
    <x v="1"/>
    <x v="0"/>
    <x v="7"/>
    <n v="118.3"/>
    <n v="120.4"/>
    <n v="112.7"/>
    <n v="108.9"/>
    <n v="101.1"/>
    <n v="108.7"/>
    <n v="177"/>
    <n v="104.7"/>
    <n v="101"/>
    <n v="108.5"/>
    <n v="110.9"/>
    <n v="114.3"/>
    <n v="119.6"/>
    <m/>
    <n v="112.4"/>
    <n v="110.6"/>
    <n v="108.3"/>
    <n v="110.2"/>
    <m/>
    <n v="108.9"/>
    <n v="109.3"/>
    <n v="108.7"/>
    <n v="107.6"/>
    <n v="108.1"/>
    <n v="106.5"/>
    <n v="110.8"/>
    <n v="106"/>
    <n v="108.3"/>
    <m/>
    <n v="112.7"/>
  </r>
  <r>
    <x v="2"/>
    <x v="0"/>
    <x v="7"/>
    <n v="115.6"/>
    <n v="117.2"/>
    <n v="111.7"/>
    <n v="109.6"/>
    <n v="104.5"/>
    <n v="109.8"/>
    <n v="151.80000000000001"/>
    <n v="106.5"/>
    <n v="103.1"/>
    <n v="107.4"/>
    <n v="110.2"/>
    <n v="113.4"/>
    <n v="116.6"/>
    <m/>
    <n v="111.2"/>
    <n v="111"/>
    <n v="109.4"/>
    <n v="110.7"/>
    <m/>
    <n v="108.9"/>
    <n v="109.7"/>
    <n v="108.7"/>
    <n v="107.5"/>
    <n v="108"/>
    <n v="106.6"/>
    <n v="109.9"/>
    <n v="105.4"/>
    <n v="107.9"/>
    <m/>
    <n v="112.4"/>
  </r>
  <r>
    <x v="0"/>
    <x v="0"/>
    <x v="8"/>
    <n v="115.4"/>
    <n v="115.7"/>
    <n v="111.7"/>
    <n v="111"/>
    <n v="107.4"/>
    <n v="110.9"/>
    <n v="154"/>
    <n v="108.1"/>
    <n v="104.2"/>
    <n v="107.9"/>
    <n v="110.4"/>
    <n v="114"/>
    <n v="117.8"/>
    <m/>
    <n v="111.7"/>
    <n v="112.7"/>
    <n v="111.4"/>
    <n v="112.5"/>
    <m/>
    <n v="138.95819672131142"/>
    <n v="111.1"/>
    <n v="109.6"/>
    <n v="108.3"/>
    <n v="109.3"/>
    <n v="107.7"/>
    <n v="109.8"/>
    <n v="106.7"/>
    <n v="108.7"/>
    <m/>
    <n v="114.2"/>
  </r>
  <r>
    <x v="1"/>
    <x v="0"/>
    <x v="8"/>
    <n v="118.6"/>
    <n v="119.1"/>
    <n v="113.2"/>
    <n v="109.6"/>
    <n v="101.7"/>
    <n v="103.2"/>
    <n v="174.3"/>
    <n v="105.1"/>
    <n v="100.8"/>
    <n v="109.1"/>
    <n v="111.1"/>
    <n v="115.4"/>
    <n v="119.2"/>
    <m/>
    <n v="112.9"/>
    <n v="111.4"/>
    <n v="109"/>
    <n v="111.1"/>
    <m/>
    <n v="109.7"/>
    <n v="109.5"/>
    <n v="109.6"/>
    <n v="107.9"/>
    <n v="110.4"/>
    <n v="107.4"/>
    <n v="111.2"/>
    <n v="106.9"/>
    <n v="109.4"/>
    <m/>
    <n v="113.2"/>
  </r>
  <r>
    <x v="2"/>
    <x v="0"/>
    <x v="8"/>
    <n v="116.4"/>
    <n v="116.9"/>
    <n v="112.3"/>
    <n v="110.5"/>
    <n v="105.3"/>
    <n v="107.3"/>
    <n v="160.9"/>
    <n v="107.1"/>
    <n v="103.1"/>
    <n v="108.3"/>
    <n v="110.7"/>
    <n v="114.6"/>
    <n v="118.3"/>
    <m/>
    <n v="112"/>
    <n v="112.2"/>
    <n v="110.4"/>
    <n v="111.9"/>
    <m/>
    <n v="109.7"/>
    <n v="110.5"/>
    <n v="109.6"/>
    <n v="108.1"/>
    <n v="109.9"/>
    <n v="107.5"/>
    <n v="110.6"/>
    <n v="106.8"/>
    <n v="109"/>
    <m/>
    <n v="113.7"/>
  </r>
  <r>
    <x v="0"/>
    <x v="0"/>
    <x v="9"/>
    <n v="116.3"/>
    <n v="115.4"/>
    <n v="112.6"/>
    <n v="111.7"/>
    <n v="107.7"/>
    <n v="113.2"/>
    <n v="164.9"/>
    <n v="108.3"/>
    <n v="103.9"/>
    <n v="108.2"/>
    <n v="111.1"/>
    <n v="114.9"/>
    <n v="119.8"/>
    <m/>
    <n v="112.2"/>
    <n v="113.6"/>
    <n v="112.3"/>
    <n v="113.4"/>
    <m/>
    <n v="138.95819672131142"/>
    <n v="111.6"/>
    <n v="110.4"/>
    <n v="108.9"/>
    <n v="109.3"/>
    <n v="108.3"/>
    <n v="110.2"/>
    <n v="107.5"/>
    <n v="109.1"/>
    <m/>
    <n v="115.5"/>
  </r>
  <r>
    <x v="1"/>
    <x v="0"/>
    <x v="9"/>
    <n v="118.9"/>
    <n v="118.1"/>
    <n v="114.5"/>
    <n v="110.4"/>
    <n v="102.3"/>
    <n v="106.2"/>
    <n v="183.5"/>
    <n v="105.3"/>
    <n v="100.2"/>
    <n v="109.6"/>
    <n v="111.4"/>
    <n v="116"/>
    <n v="120.8"/>
    <m/>
    <n v="113.5"/>
    <n v="112.5"/>
    <n v="109.7"/>
    <n v="112"/>
    <m/>
    <n v="110.5"/>
    <n v="109.7"/>
    <n v="110.2"/>
    <n v="108.2"/>
    <n v="109.7"/>
    <n v="108"/>
    <n v="111.3"/>
    <n v="107.3"/>
    <n v="109.4"/>
    <m/>
    <n v="114"/>
  </r>
  <r>
    <x v="2"/>
    <x v="0"/>
    <x v="9"/>
    <n v="117.1"/>
    <n v="116.3"/>
    <n v="113.3"/>
    <n v="111.2"/>
    <n v="105.7"/>
    <n v="109.9"/>
    <n v="171.2"/>
    <n v="107.3"/>
    <n v="102.7"/>
    <n v="108.7"/>
    <n v="111.2"/>
    <n v="115.4"/>
    <n v="120.2"/>
    <m/>
    <n v="112.5"/>
    <n v="113.2"/>
    <n v="111.2"/>
    <n v="112.8"/>
    <m/>
    <n v="110.5"/>
    <n v="110.9"/>
    <n v="110.3"/>
    <n v="108.6"/>
    <n v="109.5"/>
    <n v="108.1"/>
    <n v="110.8"/>
    <n v="107.4"/>
    <n v="109.2"/>
    <m/>
    <n v="114.8"/>
  </r>
  <r>
    <x v="0"/>
    <x v="0"/>
    <x v="10"/>
    <n v="117.3"/>
    <n v="114.9"/>
    <n v="116.2"/>
    <n v="112.8"/>
    <n v="108.9"/>
    <n v="116.6"/>
    <n v="178.1"/>
    <n v="109.1"/>
    <n v="103.6"/>
    <n v="109"/>
    <n v="111.8"/>
    <n v="116"/>
    <n v="122.5"/>
    <m/>
    <n v="112.8"/>
    <n v="114.6"/>
    <n v="113.1"/>
    <n v="114.4"/>
    <m/>
    <n v="138.95819672131142"/>
    <n v="112.6"/>
    <n v="111.3"/>
    <n v="109.7"/>
    <n v="109.6"/>
    <n v="108.7"/>
    <n v="111"/>
    <n v="108.2"/>
    <n v="109.8"/>
    <m/>
    <n v="117.4"/>
  </r>
  <r>
    <x v="1"/>
    <x v="0"/>
    <x v="10"/>
    <n v="119.8"/>
    <n v="116.3"/>
    <n v="122.6"/>
    <n v="112"/>
    <n v="103.2"/>
    <n v="110"/>
    <n v="192.8"/>
    <n v="106.3"/>
    <n v="99.5"/>
    <n v="110.3"/>
    <n v="111.8"/>
    <n v="117.1"/>
    <n v="122.9"/>
    <m/>
    <n v="114.1"/>
    <n v="113.5"/>
    <n v="110.3"/>
    <n v="113"/>
    <m/>
    <n v="111.1"/>
    <n v="110"/>
    <n v="110.9"/>
    <n v="108.6"/>
    <n v="109.5"/>
    <n v="108.5"/>
    <n v="111.3"/>
    <n v="107.9"/>
    <n v="109.6"/>
    <m/>
    <n v="115"/>
  </r>
  <r>
    <x v="2"/>
    <x v="0"/>
    <x v="10"/>
    <n v="118.1"/>
    <n v="115.4"/>
    <n v="118.7"/>
    <n v="112.5"/>
    <n v="106.8"/>
    <n v="113.5"/>
    <n v="183.1"/>
    <n v="108.2"/>
    <n v="102.2"/>
    <n v="109.4"/>
    <n v="111.8"/>
    <n v="116.5"/>
    <n v="122.6"/>
    <m/>
    <n v="113.1"/>
    <n v="114.2"/>
    <n v="111.9"/>
    <n v="113.8"/>
    <m/>
    <n v="111.1"/>
    <n v="111.6"/>
    <n v="111.1"/>
    <n v="109.3"/>
    <n v="109.5"/>
    <n v="108.6"/>
    <n v="111.2"/>
    <n v="108.1"/>
    <n v="109.7"/>
    <m/>
    <n v="116.3"/>
  </r>
  <r>
    <x v="0"/>
    <x v="0"/>
    <x v="11"/>
    <n v="118.4"/>
    <n v="115.9"/>
    <n v="120.4"/>
    <n v="113.8"/>
    <n v="109.5"/>
    <n v="115.5"/>
    <n v="145.69999999999999"/>
    <n v="109.5"/>
    <n v="102.9"/>
    <n v="109.8"/>
    <n v="112.1"/>
    <n v="116.8"/>
    <n v="118.7"/>
    <m/>
    <n v="113.6"/>
    <n v="115.8"/>
    <n v="114"/>
    <n v="115.5"/>
    <m/>
    <n v="138.95819672131142"/>
    <n v="112.8"/>
    <n v="112.1"/>
    <n v="110.1"/>
    <n v="109.9"/>
    <n v="109.2"/>
    <n v="111.6"/>
    <n v="108.1"/>
    <n v="110.1"/>
    <m/>
    <n v="115.5"/>
  </r>
  <r>
    <x v="1"/>
    <x v="0"/>
    <x v="11"/>
    <n v="120.5"/>
    <n v="118.1"/>
    <n v="128.5"/>
    <n v="112.8"/>
    <n v="103.4"/>
    <n v="110.7"/>
    <n v="144.80000000000001"/>
    <n v="107.1"/>
    <n v="98.6"/>
    <n v="111.9"/>
    <n v="112.1"/>
    <n v="118.1"/>
    <n v="117.8"/>
    <m/>
    <n v="115"/>
    <n v="114.2"/>
    <n v="110.9"/>
    <n v="113.7"/>
    <m/>
    <n v="110.7"/>
    <n v="110.4"/>
    <n v="111.3"/>
    <n v="109"/>
    <n v="109.7"/>
    <n v="108.9"/>
    <n v="111.4"/>
    <n v="107.7"/>
    <n v="109.8"/>
    <m/>
    <n v="113.3"/>
  </r>
  <r>
    <x v="2"/>
    <x v="0"/>
    <x v="11"/>
    <n v="119.1"/>
    <n v="116.7"/>
    <n v="123.5"/>
    <n v="113.4"/>
    <n v="107.3"/>
    <n v="113.3"/>
    <n v="145.4"/>
    <n v="108.7"/>
    <n v="101.5"/>
    <n v="110.5"/>
    <n v="112.1"/>
    <n v="117.4"/>
    <n v="118.4"/>
    <m/>
    <n v="114"/>
    <n v="115.2"/>
    <n v="112.7"/>
    <n v="114.8"/>
    <m/>
    <n v="110.7"/>
    <n v="111.9"/>
    <n v="111.7"/>
    <n v="109.7"/>
    <n v="109.8"/>
    <n v="109"/>
    <n v="111.5"/>
    <n v="107.9"/>
    <n v="110"/>
    <m/>
    <n v="114.5"/>
  </r>
  <r>
    <x v="0"/>
    <x v="1"/>
    <x v="0"/>
    <n v="118.9"/>
    <n v="117.1"/>
    <n v="120.5"/>
    <n v="114.4"/>
    <n v="109"/>
    <n v="115.5"/>
    <n v="123.9"/>
    <n v="109.6"/>
    <n v="101.8"/>
    <n v="110.2"/>
    <n v="112.4"/>
    <n v="117.3"/>
    <n v="116"/>
    <m/>
    <n v="114"/>
    <n v="116.5"/>
    <n v="114.5"/>
    <n v="116.2"/>
    <m/>
    <n v="138.95819672131142"/>
    <n v="113"/>
    <n v="112.6"/>
    <n v="110.6"/>
    <n v="110.5"/>
    <n v="109.6"/>
    <n v="111.8"/>
    <n v="108.3"/>
    <n v="110.6"/>
    <m/>
    <n v="114.2"/>
  </r>
  <r>
    <x v="1"/>
    <x v="1"/>
    <x v="0"/>
    <n v="121.2"/>
    <n v="122"/>
    <n v="129.9"/>
    <n v="113.6"/>
    <n v="102.9"/>
    <n v="112.1"/>
    <n v="118.9"/>
    <n v="107.5"/>
    <n v="96.9"/>
    <n v="112.7"/>
    <n v="112.1"/>
    <n v="119"/>
    <n v="115.5"/>
    <m/>
    <n v="115.7"/>
    <n v="114.8"/>
    <n v="111.3"/>
    <n v="114.3"/>
    <m/>
    <n v="111.6"/>
    <n v="111"/>
    <n v="111.9"/>
    <n v="109.7"/>
    <n v="110.8"/>
    <n v="109.8"/>
    <n v="111.5"/>
    <n v="108"/>
    <n v="110.5"/>
    <m/>
    <n v="112.9"/>
  </r>
  <r>
    <x v="2"/>
    <x v="1"/>
    <x v="0"/>
    <n v="119.6"/>
    <n v="118.8"/>
    <n v="124.1"/>
    <n v="114.1"/>
    <n v="106.8"/>
    <n v="113.9"/>
    <n v="122.2"/>
    <n v="108.9"/>
    <n v="100.2"/>
    <n v="111"/>
    <n v="112.3"/>
    <n v="118.1"/>
    <n v="115.8"/>
    <m/>
    <n v="114.5"/>
    <n v="115.8"/>
    <n v="113.2"/>
    <n v="115.4"/>
    <m/>
    <n v="111.6"/>
    <n v="112.2"/>
    <n v="112.3"/>
    <n v="110.3"/>
    <n v="110.7"/>
    <n v="109.7"/>
    <n v="111.6"/>
    <n v="108.2"/>
    <n v="110.6"/>
    <m/>
    <n v="113.6"/>
  </r>
  <r>
    <x v="0"/>
    <x v="1"/>
    <x v="1"/>
    <n v="119.4"/>
    <n v="117.7"/>
    <n v="121.2"/>
    <n v="115"/>
    <n v="109"/>
    <n v="116.6"/>
    <n v="116"/>
    <n v="109.8"/>
    <n v="101.1"/>
    <n v="110.4"/>
    <n v="112.9"/>
    <n v="117.8"/>
    <n v="115.3"/>
    <m/>
    <n v="114.2"/>
    <n v="117.1"/>
    <n v="114.5"/>
    <n v="116.7"/>
    <m/>
    <n v="138.95819672131142"/>
    <n v="113.2"/>
    <n v="112.9"/>
    <n v="110.9"/>
    <n v="110.8"/>
    <n v="109.9"/>
    <n v="112"/>
    <n v="108.7"/>
    <n v="110.9"/>
    <m/>
    <n v="114"/>
  </r>
  <r>
    <x v="1"/>
    <x v="1"/>
    <x v="1"/>
    <n v="121.9"/>
    <n v="122"/>
    <n v="124.5"/>
    <n v="115.2"/>
    <n v="102.5"/>
    <n v="114.1"/>
    <n v="111.5"/>
    <n v="108.2"/>
    <n v="95.4"/>
    <n v="113.5"/>
    <n v="112.1"/>
    <n v="119.9"/>
    <n v="115.2"/>
    <m/>
    <n v="116.2"/>
    <n v="115.3"/>
    <n v="111.7"/>
    <n v="114.7"/>
    <m/>
    <n v="112.5"/>
    <n v="111.1"/>
    <n v="112.6"/>
    <n v="110.4"/>
    <n v="111.3"/>
    <n v="110.3"/>
    <n v="111.6"/>
    <n v="108.7"/>
    <n v="111"/>
    <m/>
    <n v="113.1"/>
  </r>
  <r>
    <x v="2"/>
    <x v="1"/>
    <x v="1"/>
    <n v="120.2"/>
    <n v="119.2"/>
    <n v="122.5"/>
    <n v="115.1"/>
    <n v="106.6"/>
    <n v="115.4"/>
    <n v="114.5"/>
    <n v="109.3"/>
    <n v="99.2"/>
    <n v="111.4"/>
    <n v="112.6"/>
    <n v="118.8"/>
    <n v="115.3"/>
    <m/>
    <n v="114.7"/>
    <n v="116.4"/>
    <n v="113.3"/>
    <n v="115.9"/>
    <m/>
    <n v="112.5"/>
    <n v="112.4"/>
    <n v="112.8"/>
    <n v="110.7"/>
    <n v="111.1"/>
    <n v="110.1"/>
    <n v="111.8"/>
    <n v="108.7"/>
    <n v="110.9"/>
    <m/>
    <n v="113.6"/>
  </r>
  <r>
    <x v="0"/>
    <x v="1"/>
    <x v="2"/>
    <n v="120.1"/>
    <n v="118.1"/>
    <n v="120.7"/>
    <n v="116.1"/>
    <n v="109.3"/>
    <n v="119.6"/>
    <n v="117.9"/>
    <n v="110.2"/>
    <n v="101.2"/>
    <n v="110.7"/>
    <n v="113"/>
    <n v="118.3"/>
    <n v="116.2"/>
    <m/>
    <n v="114.6"/>
    <n v="117.5"/>
    <n v="114.9"/>
    <n v="117.2"/>
    <m/>
    <n v="138.95819672131142"/>
    <n v="113.4"/>
    <n v="113.4"/>
    <n v="111.4"/>
    <n v="111.2"/>
    <n v="110.2"/>
    <n v="112.4"/>
    <n v="108.9"/>
    <n v="111.3"/>
    <m/>
    <n v="114.6"/>
  </r>
  <r>
    <x v="1"/>
    <x v="1"/>
    <x v="2"/>
    <n v="122.1"/>
    <n v="121.4"/>
    <n v="121.5"/>
    <n v="116.2"/>
    <n v="102.8"/>
    <n v="117.7"/>
    <n v="113.3"/>
    <n v="108.9"/>
    <n v="96.3"/>
    <n v="114.1"/>
    <n v="112.2"/>
    <n v="120.5"/>
    <n v="116"/>
    <m/>
    <n v="116.7"/>
    <n v="115.8"/>
    <n v="112.1"/>
    <n v="115.2"/>
    <m/>
    <n v="113.2"/>
    <n v="110.9"/>
    <n v="113"/>
    <n v="110.8"/>
    <n v="111.6"/>
    <n v="110.9"/>
    <n v="111.8"/>
    <n v="109.2"/>
    <n v="111.4"/>
    <m/>
    <n v="113.7"/>
  </r>
  <r>
    <x v="2"/>
    <x v="1"/>
    <x v="2"/>
    <n v="120.7"/>
    <n v="119.3"/>
    <n v="121"/>
    <n v="116.1"/>
    <n v="106.9"/>
    <n v="118.7"/>
    <n v="116.3"/>
    <n v="109.8"/>
    <n v="99.6"/>
    <n v="111.8"/>
    <n v="112.7"/>
    <n v="119.3"/>
    <n v="116.1"/>
    <m/>
    <n v="115.2"/>
    <n v="116.8"/>
    <n v="113.7"/>
    <n v="116.4"/>
    <m/>
    <n v="113.2"/>
    <n v="112.5"/>
    <n v="113.2"/>
    <n v="111.2"/>
    <n v="111.4"/>
    <n v="110.6"/>
    <n v="112"/>
    <n v="109"/>
    <n v="111.3"/>
    <m/>
    <n v="114.2"/>
  </r>
  <r>
    <x v="0"/>
    <x v="1"/>
    <x v="3"/>
    <n v="120.2"/>
    <n v="118.9"/>
    <n v="118.1"/>
    <n v="117"/>
    <n v="109.7"/>
    <n v="125.5"/>
    <n v="120.5"/>
    <n v="111"/>
    <n v="102.6"/>
    <n v="111.2"/>
    <n v="113.5"/>
    <n v="118.7"/>
    <n v="117.2"/>
    <m/>
    <n v="115.4"/>
    <n v="118.1"/>
    <n v="116.1"/>
    <n v="117.8"/>
    <m/>
    <n v="138.95819672131142"/>
    <n v="113.4"/>
    <n v="113.7"/>
    <n v="111.8"/>
    <n v="111.2"/>
    <n v="110.5"/>
    <n v="113"/>
    <n v="108.9"/>
    <n v="111.5"/>
    <m/>
    <n v="115.4"/>
  </r>
  <r>
    <x v="1"/>
    <x v="1"/>
    <x v="3"/>
    <n v="122.5"/>
    <n v="121.7"/>
    <n v="113.3"/>
    <n v="117"/>
    <n v="103.1"/>
    <n v="126.7"/>
    <n v="121.2"/>
    <n v="111"/>
    <n v="100.3"/>
    <n v="115.3"/>
    <n v="112.7"/>
    <n v="121"/>
    <n v="118.2"/>
    <m/>
    <n v="117.6"/>
    <n v="116.3"/>
    <n v="112.5"/>
    <n v="115.7"/>
    <m/>
    <n v="113.9"/>
    <n v="110.9"/>
    <n v="113.4"/>
    <n v="111"/>
    <n v="111.2"/>
    <n v="111.2"/>
    <n v="112.5"/>
    <n v="109.1"/>
    <n v="111.4"/>
    <m/>
    <n v="114.7"/>
  </r>
  <r>
    <x v="2"/>
    <x v="1"/>
    <x v="3"/>
    <n v="120.9"/>
    <n v="119.9"/>
    <n v="116.2"/>
    <n v="117"/>
    <n v="107.3"/>
    <n v="126.1"/>
    <n v="120.7"/>
    <n v="111"/>
    <n v="101.8"/>
    <n v="112.6"/>
    <n v="113.2"/>
    <n v="119.8"/>
    <n v="117.6"/>
    <m/>
    <n v="116"/>
    <n v="117.4"/>
    <n v="114.6"/>
    <n v="117"/>
    <m/>
    <n v="113.9"/>
    <n v="112.5"/>
    <n v="113.6"/>
    <n v="111.5"/>
    <n v="111.2"/>
    <n v="110.9"/>
    <n v="112.7"/>
    <n v="109"/>
    <n v="111.5"/>
    <m/>
    <n v="115.1"/>
  </r>
  <r>
    <x v="0"/>
    <x v="1"/>
    <x v="4"/>
    <n v="120.3"/>
    <n v="120.2"/>
    <n v="116.9"/>
    <n v="118"/>
    <n v="110.1"/>
    <n v="126.3"/>
    <n v="123.9"/>
    <n v="111.5"/>
    <n v="103.5"/>
    <n v="111.6"/>
    <n v="114.2"/>
    <n v="119.2"/>
    <n v="118.2"/>
    <m/>
    <n v="116.3"/>
    <n v="118.7"/>
    <n v="116.8"/>
    <n v="118.5"/>
    <m/>
    <n v="138.95819672131142"/>
    <n v="113.4"/>
    <n v="114.1"/>
    <n v="112.1"/>
    <n v="111.4"/>
    <n v="110.9"/>
    <n v="113.1"/>
    <n v="108.9"/>
    <n v="111.8"/>
    <m/>
    <n v="116"/>
  </r>
  <r>
    <x v="1"/>
    <x v="1"/>
    <x v="4"/>
    <n v="122.7"/>
    <n v="124.1"/>
    <n v="114.2"/>
    <n v="119.1"/>
    <n v="103.5"/>
    <n v="129.19999999999999"/>
    <n v="127"/>
    <n v="112.6"/>
    <n v="101.3"/>
    <n v="117"/>
    <n v="112.9"/>
    <n v="121.7"/>
    <n v="120"/>
    <m/>
    <n v="118.3"/>
    <n v="116.8"/>
    <n v="112.9"/>
    <n v="116.2"/>
    <m/>
    <n v="114.3"/>
    <n v="111.1"/>
    <n v="114.1"/>
    <n v="111.2"/>
    <n v="111.3"/>
    <n v="111.5"/>
    <n v="112.9"/>
    <n v="109.3"/>
    <n v="111.7"/>
    <m/>
    <n v="115.6"/>
  </r>
  <r>
    <x v="2"/>
    <x v="1"/>
    <x v="4"/>
    <n v="121.1"/>
    <n v="121.6"/>
    <n v="115.9"/>
    <n v="118.4"/>
    <n v="107.7"/>
    <n v="127.7"/>
    <n v="125"/>
    <n v="111.9"/>
    <n v="102.8"/>
    <n v="113.4"/>
    <n v="113.7"/>
    <n v="120.4"/>
    <n v="118.9"/>
    <m/>
    <n v="116.8"/>
    <n v="118"/>
    <n v="115.2"/>
    <n v="117.6"/>
    <m/>
    <n v="114.3"/>
    <n v="112.5"/>
    <n v="114.1"/>
    <n v="111.8"/>
    <n v="111.3"/>
    <n v="111.2"/>
    <n v="113"/>
    <n v="109.1"/>
    <n v="111.8"/>
    <m/>
    <n v="115.8"/>
  </r>
  <r>
    <x v="0"/>
    <x v="1"/>
    <x v="5"/>
    <n v="120.7"/>
    <n v="121.6"/>
    <n v="116.1"/>
    <n v="119.3"/>
    <n v="110.3"/>
    <n v="125.8"/>
    <n v="129.30000000000001"/>
    <n v="112.2"/>
    <n v="103.6"/>
    <n v="112.3"/>
    <n v="114.9"/>
    <n v="120.1"/>
    <n v="119.5"/>
    <m/>
    <n v="117.3"/>
    <n v="119.7"/>
    <n v="117.3"/>
    <n v="119.3"/>
    <m/>
    <n v="138.95819672131142"/>
    <n v="114.4"/>
    <n v="114.9"/>
    <n v="112.8"/>
    <n v="112.2"/>
    <n v="111.4"/>
    <n v="114.3"/>
    <n v="108"/>
    <n v="112.3"/>
    <m/>
    <n v="117"/>
  </r>
  <r>
    <x v="1"/>
    <x v="1"/>
    <x v="5"/>
    <n v="123.1"/>
    <n v="125.9"/>
    <n v="115.4"/>
    <n v="120.4"/>
    <n v="103.4"/>
    <n v="131.19999999999999"/>
    <n v="137.5"/>
    <n v="112.8"/>
    <n v="101.4"/>
    <n v="118.3"/>
    <n v="113.2"/>
    <n v="122.4"/>
    <n v="122"/>
    <m/>
    <n v="119"/>
    <n v="117.4"/>
    <n v="113.2"/>
    <n v="116.7"/>
    <m/>
    <n v="113.9"/>
    <n v="111.2"/>
    <n v="114.3"/>
    <n v="111.4"/>
    <n v="111.5"/>
    <n v="111.8"/>
    <n v="115.1"/>
    <n v="108.7"/>
    <n v="112.2"/>
    <m/>
    <n v="116.4"/>
  </r>
  <r>
    <x v="2"/>
    <x v="1"/>
    <x v="5"/>
    <n v="121.5"/>
    <n v="123.1"/>
    <n v="115.8"/>
    <n v="119.7"/>
    <n v="107.8"/>
    <n v="128.30000000000001"/>
    <n v="132.1"/>
    <n v="112.4"/>
    <n v="102.9"/>
    <n v="114.3"/>
    <n v="114.2"/>
    <n v="121.2"/>
    <n v="120.4"/>
    <m/>
    <n v="117.8"/>
    <n v="118.8"/>
    <n v="115.6"/>
    <n v="118.3"/>
    <m/>
    <n v="113.9"/>
    <n v="113.2"/>
    <n v="114.6"/>
    <n v="112.3"/>
    <n v="111.8"/>
    <n v="111.6"/>
    <n v="114.8"/>
    <n v="108.3"/>
    <n v="112.3"/>
    <m/>
    <n v="116.7"/>
  </r>
  <r>
    <x v="0"/>
    <x v="1"/>
    <x v="6"/>
    <n v="121.7"/>
    <n v="122.5"/>
    <n v="117.7"/>
    <n v="120.6"/>
    <n v="110.4"/>
    <n v="129.1"/>
    <n v="150.1"/>
    <n v="113.2"/>
    <n v="104.8"/>
    <n v="113.3"/>
    <n v="115.6"/>
    <n v="120.9"/>
    <n v="123.3"/>
    <m/>
    <n v="118"/>
    <n v="120.7"/>
    <n v="118.3"/>
    <n v="120.3"/>
    <m/>
    <n v="138.95819672131142"/>
    <n v="115.3"/>
    <n v="115.4"/>
    <n v="113.4"/>
    <n v="113.2"/>
    <n v="111.8"/>
    <n v="115.5"/>
    <n v="108.8"/>
    <n v="113.1"/>
    <m/>
    <n v="119.5"/>
  </r>
  <r>
    <x v="1"/>
    <x v="1"/>
    <x v="6"/>
    <n v="123.8"/>
    <n v="126.4"/>
    <n v="118"/>
    <n v="121.6"/>
    <n v="103.5"/>
    <n v="133.69999999999999"/>
    <n v="172.4"/>
    <n v="113.1"/>
    <n v="102.7"/>
    <n v="120"/>
    <n v="113.8"/>
    <n v="123.4"/>
    <n v="127.1"/>
    <m/>
    <n v="121"/>
    <n v="118"/>
    <n v="113.6"/>
    <n v="117.4"/>
    <m/>
    <n v="114.8"/>
    <n v="111.6"/>
    <n v="114.9"/>
    <n v="111.5"/>
    <n v="113"/>
    <n v="112.4"/>
    <n v="117.8"/>
    <n v="109.7"/>
    <n v="113.5"/>
    <m/>
    <n v="118.9"/>
  </r>
  <r>
    <x v="2"/>
    <x v="1"/>
    <x v="6"/>
    <n v="122.4"/>
    <n v="123.9"/>
    <n v="117.8"/>
    <n v="121"/>
    <n v="107.9"/>
    <n v="131.19999999999999"/>
    <n v="157.69999999999999"/>
    <n v="113.2"/>
    <n v="104.1"/>
    <n v="115.5"/>
    <n v="114.8"/>
    <n v="122.1"/>
    <n v="124.7"/>
    <m/>
    <n v="118.8"/>
    <n v="119.6"/>
    <n v="116.3"/>
    <n v="119.1"/>
    <m/>
    <n v="114.8"/>
    <n v="113.9"/>
    <n v="115.2"/>
    <n v="112.7"/>
    <n v="113.1"/>
    <n v="112.1"/>
    <n v="116.8"/>
    <n v="109.2"/>
    <n v="113.3"/>
    <m/>
    <n v="119.2"/>
  </r>
  <r>
    <x v="0"/>
    <x v="1"/>
    <x v="7"/>
    <n v="121.8"/>
    <n v="122.8"/>
    <n v="117.8"/>
    <n v="121.9"/>
    <n v="110.6"/>
    <n v="129.69999999999999"/>
    <n v="161.1"/>
    <n v="114.1"/>
    <n v="105.1"/>
    <n v="114.6"/>
    <n v="115.8"/>
    <n v="121.7"/>
    <n v="125.3"/>
    <m/>
    <n v="118.8"/>
    <n v="120.9"/>
    <n v="118.8"/>
    <n v="120.7"/>
    <m/>
    <n v="138.95819672131142"/>
    <n v="115.4"/>
    <n v="115.9"/>
    <n v="114"/>
    <n v="113.2"/>
    <n v="112.2"/>
    <n v="116.2"/>
    <n v="109.4"/>
    <n v="113.5"/>
    <m/>
    <n v="120.7"/>
  </r>
  <r>
    <x v="1"/>
    <x v="1"/>
    <x v="7"/>
    <n v="124.8"/>
    <n v="127.3"/>
    <n v="116.5"/>
    <n v="122.2"/>
    <n v="103.6"/>
    <n v="132.69999999999999"/>
    <n v="181.9"/>
    <n v="115.2"/>
    <n v="102.7"/>
    <n v="122.1"/>
    <n v="114.4"/>
    <n v="124.7"/>
    <n v="128.9"/>
    <m/>
    <n v="123"/>
    <n v="118.6"/>
    <n v="114.1"/>
    <n v="117.9"/>
    <m/>
    <n v="115.5"/>
    <n v="111.8"/>
    <n v="115.3"/>
    <n v="112.2"/>
    <n v="112.5"/>
    <n v="112.9"/>
    <n v="119.2"/>
    <n v="110.5"/>
    <n v="113.9"/>
    <m/>
    <n v="119.9"/>
  </r>
  <r>
    <x v="2"/>
    <x v="1"/>
    <x v="7"/>
    <n v="122.7"/>
    <n v="124.4"/>
    <n v="117.3"/>
    <n v="122"/>
    <n v="108"/>
    <n v="131.1"/>
    <n v="168.2"/>
    <n v="114.5"/>
    <n v="104.3"/>
    <n v="117.1"/>
    <n v="115.2"/>
    <n v="123.1"/>
    <n v="126.6"/>
    <m/>
    <n v="119.9"/>
    <n v="120"/>
    <n v="116.8"/>
    <n v="119.6"/>
    <m/>
    <n v="115.5"/>
    <n v="114"/>
    <n v="115.6"/>
    <n v="113.3"/>
    <n v="112.8"/>
    <n v="112.6"/>
    <n v="118"/>
    <n v="109.9"/>
    <n v="113.7"/>
    <m/>
    <n v="120.3"/>
  </r>
  <r>
    <x v="0"/>
    <x v="1"/>
    <x v="8"/>
    <n v="122.3"/>
    <n v="122.4"/>
    <n v="117.8"/>
    <n v="122.7"/>
    <n v="110.4"/>
    <n v="129.80000000000001"/>
    <n v="158.80000000000001"/>
    <n v="115"/>
    <n v="104.7"/>
    <n v="114.9"/>
    <n v="116.5"/>
    <n v="122.6"/>
    <n v="125.3"/>
    <m/>
    <n v="119.5"/>
    <n v="121.7"/>
    <n v="119.2"/>
    <n v="121.3"/>
    <m/>
    <n v="138.95819672131142"/>
    <n v="115.8"/>
    <n v="116.7"/>
    <n v="114.5"/>
    <n v="112.8"/>
    <n v="112.6"/>
    <n v="116.6"/>
    <n v="109.1"/>
    <n v="113.7"/>
    <m/>
    <n v="120.9"/>
  </r>
  <r>
    <x v="1"/>
    <x v="1"/>
    <x v="8"/>
    <n v="124.2"/>
    <n v="125.4"/>
    <n v="116.4"/>
    <n v="122.7"/>
    <n v="103.5"/>
    <n v="124.5"/>
    <n v="168.6"/>
    <n v="116.9"/>
    <n v="101.9"/>
    <n v="122.9"/>
    <n v="114.8"/>
    <n v="125.2"/>
    <n v="126.7"/>
    <m/>
    <n v="124.3"/>
    <n v="119.2"/>
    <n v="114.5"/>
    <n v="118.4"/>
    <m/>
    <n v="116.1"/>
    <n v="111.8"/>
    <n v="115.5"/>
    <n v="112.3"/>
    <n v="111.2"/>
    <n v="113.4"/>
    <n v="120"/>
    <n v="110"/>
    <n v="113.6"/>
    <m/>
    <n v="119.2"/>
  </r>
  <r>
    <x v="2"/>
    <x v="1"/>
    <x v="8"/>
    <n v="122.9"/>
    <n v="123.5"/>
    <n v="117.3"/>
    <n v="122.7"/>
    <n v="107.9"/>
    <n v="127.3"/>
    <n v="162.1"/>
    <n v="115.6"/>
    <n v="103.8"/>
    <n v="117.6"/>
    <n v="115.8"/>
    <n v="123.8"/>
    <n v="125.8"/>
    <m/>
    <n v="120.8"/>
    <n v="120.7"/>
    <n v="117.2"/>
    <n v="120.1"/>
    <m/>
    <n v="116.1"/>
    <n v="114.3"/>
    <n v="116.1"/>
    <n v="113.7"/>
    <n v="112"/>
    <n v="113.1"/>
    <n v="118.6"/>
    <n v="109.5"/>
    <n v="113.7"/>
    <m/>
    <n v="120.1"/>
  </r>
  <r>
    <x v="0"/>
    <x v="1"/>
    <x v="9"/>
    <n v="122.6"/>
    <n v="122.5"/>
    <n v="118.3"/>
    <n v="123.2"/>
    <n v="110.5"/>
    <n v="128.9"/>
    <n v="155.30000000000001"/>
    <n v="115.5"/>
    <n v="104"/>
    <n v="115.3"/>
    <n v="116.8"/>
    <n v="123.2"/>
    <n v="125.1"/>
    <m/>
    <n v="120"/>
    <n v="122.7"/>
    <n v="120.3"/>
    <n v="122.3"/>
    <m/>
    <n v="138.95819672131142"/>
    <n v="116.4"/>
    <n v="117.5"/>
    <n v="115.3"/>
    <n v="112.6"/>
    <n v="113"/>
    <n v="116.9"/>
    <n v="109.3"/>
    <n v="114"/>
    <m/>
    <n v="121"/>
  </r>
  <r>
    <x v="1"/>
    <x v="1"/>
    <x v="9"/>
    <n v="124.6"/>
    <n v="126.1"/>
    <n v="117.8"/>
    <n v="123.1"/>
    <n v="103.5"/>
    <n v="123.5"/>
    <n v="159.6"/>
    <n v="117.4"/>
    <n v="101.2"/>
    <n v="123.8"/>
    <n v="115.2"/>
    <n v="125.9"/>
    <n v="125.8"/>
    <m/>
    <n v="124.3"/>
    <n v="119.6"/>
    <n v="114.9"/>
    <n v="118.9"/>
    <m/>
    <n v="116.7"/>
    <n v="112"/>
    <n v="115.8"/>
    <n v="112.6"/>
    <n v="111"/>
    <n v="113.6"/>
    <n v="120.2"/>
    <n v="110.1"/>
    <n v="113.7"/>
    <m/>
    <n v="119.1"/>
  </r>
  <r>
    <x v="2"/>
    <x v="1"/>
    <x v="9"/>
    <n v="123.2"/>
    <n v="123.8"/>
    <n v="118.1"/>
    <n v="123.2"/>
    <n v="107.9"/>
    <n v="126.4"/>
    <n v="156.80000000000001"/>
    <n v="116.1"/>
    <n v="103.1"/>
    <n v="118.1"/>
    <n v="116.1"/>
    <n v="124.5"/>
    <n v="125.4"/>
    <m/>
    <n v="121.1"/>
    <n v="121.5"/>
    <n v="118.1"/>
    <n v="121"/>
    <m/>
    <n v="116.7"/>
    <n v="114.7"/>
    <n v="116.7"/>
    <n v="114.3"/>
    <n v="111.8"/>
    <n v="113.3"/>
    <n v="118.8"/>
    <n v="109.6"/>
    <n v="113.9"/>
    <m/>
    <n v="120.1"/>
  </r>
  <r>
    <x v="0"/>
    <x v="1"/>
    <x v="10"/>
    <n v="122.7"/>
    <n v="122.6"/>
    <n v="119.9"/>
    <n v="124"/>
    <n v="110.5"/>
    <n v="128.80000000000001"/>
    <n v="152"/>
    <n v="116.2"/>
    <n v="103.3"/>
    <n v="115.8"/>
    <n v="116.8"/>
    <n v="124.5"/>
    <n v="124.9"/>
    <m/>
    <n v="120.8"/>
    <n v="123.3"/>
    <n v="120.5"/>
    <n v="122.9"/>
    <m/>
    <n v="138.95819672131142"/>
    <n v="117.3"/>
    <n v="118.1"/>
    <n v="115.9"/>
    <n v="112"/>
    <n v="113.3"/>
    <n v="117.2"/>
    <n v="108.8"/>
    <n v="114.1"/>
    <m/>
    <n v="121.1"/>
  </r>
  <r>
    <x v="1"/>
    <x v="1"/>
    <x v="10"/>
    <n v="124.5"/>
    <n v="125.6"/>
    <n v="122.7"/>
    <n v="124.6"/>
    <n v="103.2"/>
    <n v="122.2"/>
    <n v="153.19999999999999"/>
    <n v="119.3"/>
    <n v="99.8"/>
    <n v="124.6"/>
    <n v="115.8"/>
    <n v="126.9"/>
    <n v="125.4"/>
    <m/>
    <n v="125.8"/>
    <n v="120.3"/>
    <n v="115.4"/>
    <n v="119.5"/>
    <m/>
    <n v="117.1"/>
    <n v="112.6"/>
    <n v="116.4"/>
    <n v="113"/>
    <n v="109.7"/>
    <n v="114"/>
    <n v="120.3"/>
    <n v="109.6"/>
    <n v="113.4"/>
    <m/>
    <n v="119"/>
  </r>
  <r>
    <x v="2"/>
    <x v="1"/>
    <x v="10"/>
    <n v="123.3"/>
    <n v="123.7"/>
    <n v="121"/>
    <n v="124.2"/>
    <n v="107.8"/>
    <n v="125.7"/>
    <n v="152.4"/>
    <n v="117.2"/>
    <n v="102.1"/>
    <n v="118.7"/>
    <n v="116.4"/>
    <n v="125.6"/>
    <n v="125.1"/>
    <m/>
    <n v="122.1"/>
    <n v="122.1"/>
    <n v="118.4"/>
    <n v="121.6"/>
    <m/>
    <n v="117.1"/>
    <n v="115.5"/>
    <n v="117.3"/>
    <n v="114.8"/>
    <n v="110.8"/>
    <n v="113.7"/>
    <n v="119"/>
    <n v="109.1"/>
    <n v="113.8"/>
    <m/>
    <n v="120.1"/>
  </r>
  <r>
    <x v="0"/>
    <x v="1"/>
    <x v="11"/>
    <n v="122.4"/>
    <n v="122.4"/>
    <n v="121.8"/>
    <n v="124.2"/>
    <n v="110.2"/>
    <n v="128.6"/>
    <n v="140.30000000000001"/>
    <n v="116.3"/>
    <n v="102"/>
    <n v="116"/>
    <n v="117.3"/>
    <n v="124.8"/>
    <n v="123.3"/>
    <m/>
    <n v="121.7"/>
    <n v="123.8"/>
    <n v="120.6"/>
    <n v="123.3"/>
    <m/>
    <n v="138.95819672131142"/>
    <n v="117.4"/>
    <n v="118.2"/>
    <n v="116.2"/>
    <n v="111.5"/>
    <n v="113.3"/>
    <n v="117.7"/>
    <n v="109.4"/>
    <n v="114.2"/>
    <m/>
    <n v="120.3"/>
  </r>
  <r>
    <x v="1"/>
    <x v="1"/>
    <x v="11"/>
    <n v="124"/>
    <n v="124.7"/>
    <n v="126.3"/>
    <n v="124.9"/>
    <n v="103"/>
    <n v="122.3"/>
    <n v="141"/>
    <n v="120.1"/>
    <n v="97.8"/>
    <n v="125.4"/>
    <n v="116.1"/>
    <n v="127.6"/>
    <n v="124"/>
    <m/>
    <n v="126.4"/>
    <n v="120.7"/>
    <n v="115.8"/>
    <n v="120"/>
    <m/>
    <n v="116.5"/>
    <n v="113"/>
    <n v="116.8"/>
    <n v="113.2"/>
    <n v="108.8"/>
    <n v="114.3"/>
    <n v="120.7"/>
    <n v="110.4"/>
    <n v="113.4"/>
    <m/>
    <n v="118.4"/>
  </r>
  <r>
    <x v="2"/>
    <x v="1"/>
    <x v="11"/>
    <n v="122.9"/>
    <n v="123.2"/>
    <n v="123.5"/>
    <n v="124.5"/>
    <n v="107.6"/>
    <n v="125.7"/>
    <n v="140.5"/>
    <n v="117.6"/>
    <n v="100.6"/>
    <n v="119.1"/>
    <n v="116.8"/>
    <n v="126.1"/>
    <n v="123.6"/>
    <m/>
    <n v="123"/>
    <n v="122.6"/>
    <n v="118.6"/>
    <n v="122"/>
    <m/>
    <n v="116.5"/>
    <n v="115.7"/>
    <n v="117.5"/>
    <n v="115.1"/>
    <n v="110.1"/>
    <n v="113.9"/>
    <n v="119.5"/>
    <n v="109.8"/>
    <n v="113.8"/>
    <m/>
    <n v="119.4"/>
  </r>
  <r>
    <x v="0"/>
    <x v="2"/>
    <x v="0"/>
    <n v="123.1"/>
    <n v="123.1"/>
    <n v="122.1"/>
    <n v="124.9"/>
    <n v="111"/>
    <n v="130.4"/>
    <n v="132.30000000000001"/>
    <n v="117.2"/>
    <n v="100.5"/>
    <n v="117.2"/>
    <n v="117.9"/>
    <n v="125.6"/>
    <n v="122.8"/>
    <m/>
    <n v="122.7"/>
    <n v="124.4"/>
    <n v="121.6"/>
    <n v="124"/>
    <m/>
    <n v="138.95819672131142"/>
    <n v="118.4"/>
    <n v="118.9"/>
    <n v="116.6"/>
    <n v="111"/>
    <n v="114"/>
    <n v="118.2"/>
    <n v="110.2"/>
    <n v="114.5"/>
    <m/>
    <n v="120.3"/>
  </r>
  <r>
    <x v="1"/>
    <x v="2"/>
    <x v="0"/>
    <n v="124"/>
    <n v="125.5"/>
    <n v="126.6"/>
    <n v="125.2"/>
    <n v="104.3"/>
    <n v="121.3"/>
    <n v="134.4"/>
    <n v="122.9"/>
    <n v="96.1"/>
    <n v="126.6"/>
    <n v="116.5"/>
    <n v="128"/>
    <n v="123.5"/>
    <m/>
    <n v="127.4"/>
    <n v="121"/>
    <n v="116.1"/>
    <n v="120.2"/>
    <m/>
    <n v="117.3"/>
    <n v="113.4"/>
    <n v="117.2"/>
    <n v="113.7"/>
    <n v="107.9"/>
    <n v="114.6"/>
    <n v="120.8"/>
    <n v="111.4"/>
    <n v="113.4"/>
    <m/>
    <n v="118.5"/>
  </r>
  <r>
    <x v="2"/>
    <x v="2"/>
    <x v="0"/>
    <n v="123.4"/>
    <n v="123.9"/>
    <n v="123.8"/>
    <n v="125"/>
    <n v="108.5"/>
    <n v="126.2"/>
    <n v="133"/>
    <n v="119.1"/>
    <n v="99"/>
    <n v="120.3"/>
    <n v="117.3"/>
    <n v="126.7"/>
    <n v="123.1"/>
    <m/>
    <n v="124"/>
    <n v="123.1"/>
    <n v="119.3"/>
    <n v="122.5"/>
    <m/>
    <n v="117.3"/>
    <n v="116.5"/>
    <n v="118.1"/>
    <n v="115.5"/>
    <n v="109.4"/>
    <n v="114.3"/>
    <n v="119.7"/>
    <n v="110.7"/>
    <n v="114"/>
    <m/>
    <n v="119.5"/>
  </r>
  <r>
    <x v="0"/>
    <x v="2"/>
    <x v="1"/>
    <n v="123.4"/>
    <n v="124.4"/>
    <n v="122.1"/>
    <n v="125.8"/>
    <n v="111.5"/>
    <n v="129.4"/>
    <n v="128.19999999999999"/>
    <n v="118.8"/>
    <n v="100"/>
    <n v="118.6"/>
    <n v="118.8"/>
    <n v="126.8"/>
    <n v="122.8"/>
    <m/>
    <n v="124.2"/>
    <n v="125.4"/>
    <n v="122.7"/>
    <n v="125"/>
    <m/>
    <n v="138.95819672131142"/>
    <n v="120"/>
    <n v="119.6"/>
    <n v="117.7"/>
    <n v="110.9"/>
    <n v="114.8"/>
    <n v="118.7"/>
    <n v="110.8"/>
    <n v="115"/>
    <m/>
    <n v="120.6"/>
  </r>
  <r>
    <x v="1"/>
    <x v="2"/>
    <x v="1"/>
    <n v="124.3"/>
    <n v="126.5"/>
    <n v="119.5"/>
    <n v="125.6"/>
    <n v="104.9"/>
    <n v="121.6"/>
    <n v="131.80000000000001"/>
    <n v="125.1"/>
    <n v="95"/>
    <n v="127.7"/>
    <n v="116.8"/>
    <n v="128.6"/>
    <n v="123.7"/>
    <m/>
    <n v="128.1"/>
    <n v="121.3"/>
    <n v="116.5"/>
    <n v="120.6"/>
    <m/>
    <n v="118.1"/>
    <n v="114"/>
    <n v="117.7"/>
    <n v="114.1"/>
    <n v="106.8"/>
    <n v="114.9"/>
    <n v="120.4"/>
    <n v="111.7"/>
    <n v="113.2"/>
    <m/>
    <n v="118.7"/>
  </r>
  <r>
    <x v="2"/>
    <x v="2"/>
    <x v="1"/>
    <n v="123.7"/>
    <n v="125.1"/>
    <n v="121.1"/>
    <n v="125.7"/>
    <n v="109.1"/>
    <n v="125.8"/>
    <n v="129.4"/>
    <n v="120.9"/>
    <n v="98.3"/>
    <n v="121.6"/>
    <n v="118"/>
    <n v="127.6"/>
    <n v="123.1"/>
    <m/>
    <n v="125.2"/>
    <n v="123.8"/>
    <n v="120.1"/>
    <n v="123.3"/>
    <m/>
    <n v="118.1"/>
    <n v="117.7"/>
    <n v="118.7"/>
    <n v="116.3"/>
    <n v="108.7"/>
    <n v="114.9"/>
    <n v="119.7"/>
    <n v="111.2"/>
    <n v="114.1"/>
    <m/>
    <n v="119.7"/>
  </r>
  <r>
    <x v="0"/>
    <x v="2"/>
    <x v="2"/>
    <n v="123.3"/>
    <n v="124.7"/>
    <n v="118.9"/>
    <n v="126"/>
    <n v="111.8"/>
    <n v="130.9"/>
    <n v="128"/>
    <n v="119.9"/>
    <n v="98.9"/>
    <n v="119.4"/>
    <n v="118.9"/>
    <n v="127.7"/>
    <n v="123.1"/>
    <m/>
    <n v="124.7"/>
    <n v="126"/>
    <n v="122.9"/>
    <n v="125.5"/>
    <m/>
    <n v="138.95819672131142"/>
    <n v="120.6"/>
    <n v="120.2"/>
    <n v="118.2"/>
    <n v="111.6"/>
    <n v="115.5"/>
    <n v="119.4"/>
    <n v="110.8"/>
    <n v="115.5"/>
    <m/>
    <n v="121.1"/>
  </r>
  <r>
    <x v="1"/>
    <x v="2"/>
    <x v="2"/>
    <n v="124"/>
    <n v="126.7"/>
    <n v="113.5"/>
    <n v="125.9"/>
    <n v="104.8"/>
    <n v="123.8"/>
    <n v="131.4"/>
    <n v="127.2"/>
    <n v="93.2"/>
    <n v="127.4"/>
    <n v="117"/>
    <n v="129.19999999999999"/>
    <n v="123.9"/>
    <m/>
    <n v="128.80000000000001"/>
    <n v="121.7"/>
    <n v="116.9"/>
    <n v="120.9"/>
    <m/>
    <n v="118.6"/>
    <n v="114.4"/>
    <n v="118"/>
    <n v="114.3"/>
    <n v="108.4"/>
    <n v="115.4"/>
    <n v="120.6"/>
    <n v="111.3"/>
    <n v="113.8"/>
    <m/>
    <n v="119.1"/>
  </r>
  <r>
    <x v="2"/>
    <x v="2"/>
    <x v="2"/>
    <n v="123.5"/>
    <n v="125.4"/>
    <n v="116.8"/>
    <n v="126"/>
    <n v="109.2"/>
    <n v="127.6"/>
    <n v="129.19999999999999"/>
    <n v="122.4"/>
    <n v="97"/>
    <n v="122.1"/>
    <n v="118.1"/>
    <n v="128.4"/>
    <n v="123.4"/>
    <m/>
    <n v="125.8"/>
    <n v="124.3"/>
    <n v="120.4"/>
    <n v="123.7"/>
    <m/>
    <n v="118.6"/>
    <n v="118.3"/>
    <n v="119.2"/>
    <n v="116.7"/>
    <n v="109.9"/>
    <n v="115.4"/>
    <n v="120.1"/>
    <n v="111"/>
    <n v="114.7"/>
    <m/>
    <n v="120.2"/>
  </r>
  <r>
    <x v="0"/>
    <x v="2"/>
    <x v="3"/>
    <n v="123.3"/>
    <n v="125.5"/>
    <n v="117.2"/>
    <n v="126.8"/>
    <n v="111.9"/>
    <n v="134.19999999999999"/>
    <n v="127.5"/>
    <n v="121.5"/>
    <n v="97.8"/>
    <n v="119.8"/>
    <n v="119.4"/>
    <n v="128.69999999999999"/>
    <n v="123.6"/>
    <m/>
    <n v="125.7"/>
    <n v="126.4"/>
    <n v="123.3"/>
    <n v="126"/>
    <m/>
    <n v="138.95819672131142"/>
    <n v="121.2"/>
    <n v="120.9"/>
    <n v="118.6"/>
    <n v="111.9"/>
    <n v="116.2"/>
    <n v="119.9"/>
    <n v="111.6"/>
    <n v="116"/>
    <m/>
    <n v="121.5"/>
  </r>
  <r>
    <x v="1"/>
    <x v="2"/>
    <x v="3"/>
    <n v="123.8"/>
    <n v="128.19999999999999"/>
    <n v="110"/>
    <n v="126.3"/>
    <n v="104.5"/>
    <n v="130.6"/>
    <n v="130.80000000000001"/>
    <n v="131.30000000000001"/>
    <n v="91.6"/>
    <n v="127.7"/>
    <n v="117.2"/>
    <n v="129.5"/>
    <n v="124.6"/>
    <m/>
    <n v="130.1"/>
    <n v="122.1"/>
    <n v="117.2"/>
    <n v="121.3"/>
    <m/>
    <n v="119.2"/>
    <n v="114.7"/>
    <n v="118.4"/>
    <n v="114.6"/>
    <n v="108.4"/>
    <n v="115.6"/>
    <n v="121.7"/>
    <n v="111.8"/>
    <n v="114.2"/>
    <m/>
    <n v="119.7"/>
  </r>
  <r>
    <x v="2"/>
    <x v="2"/>
    <x v="3"/>
    <n v="123.5"/>
    <n v="126.4"/>
    <n v="114.4"/>
    <n v="126.6"/>
    <n v="109.2"/>
    <n v="132.5"/>
    <n v="128.6"/>
    <n v="124.8"/>
    <n v="95.7"/>
    <n v="122.4"/>
    <n v="118.5"/>
    <n v="129.1"/>
    <n v="124"/>
    <m/>
    <n v="126.9"/>
    <n v="124.7"/>
    <n v="120.8"/>
    <n v="124.1"/>
    <m/>
    <n v="119.2"/>
    <n v="118.7"/>
    <n v="119.7"/>
    <n v="117.1"/>
    <n v="110.1"/>
    <n v="115.9"/>
    <n v="121"/>
    <n v="111.7"/>
    <n v="115.1"/>
    <m/>
    <n v="120.7"/>
  </r>
  <r>
    <x v="0"/>
    <x v="2"/>
    <x v="4"/>
    <n v="123.5"/>
    <n v="127.1"/>
    <n v="117.3"/>
    <n v="127.7"/>
    <n v="112.5"/>
    <n v="134.1"/>
    <n v="128.5"/>
    <n v="124.3"/>
    <n v="97.6"/>
    <n v="120.7"/>
    <n v="120.2"/>
    <n v="129.80000000000001"/>
    <n v="124.4"/>
    <m/>
    <n v="126.7"/>
    <n v="127.3"/>
    <n v="124.1"/>
    <n v="126.8"/>
    <m/>
    <n v="138.95819672131142"/>
    <n v="121.9"/>
    <n v="121.5"/>
    <n v="119.4"/>
    <n v="113.3"/>
    <n v="116.7"/>
    <n v="120.5"/>
    <n v="112.3"/>
    <n v="116.9"/>
    <m/>
    <n v="122.4"/>
  </r>
  <r>
    <x v="1"/>
    <x v="2"/>
    <x v="4"/>
    <n v="123.8"/>
    <n v="129.69999999999999"/>
    <n v="111.3"/>
    <n v="126.6"/>
    <n v="105.2"/>
    <n v="130.80000000000001"/>
    <n v="135.6"/>
    <n v="142.6"/>
    <n v="90.8"/>
    <n v="128.80000000000001"/>
    <n v="117.7"/>
    <n v="129.9"/>
    <n v="126.1"/>
    <m/>
    <n v="131.30000000000001"/>
    <n v="122.4"/>
    <n v="117.4"/>
    <n v="121.6"/>
    <m/>
    <n v="119.6"/>
    <n v="114.9"/>
    <n v="118.7"/>
    <n v="114.9"/>
    <n v="110.8"/>
    <n v="116"/>
    <n v="122"/>
    <n v="112.4"/>
    <n v="115.2"/>
    <m/>
    <n v="120.7"/>
  </r>
  <r>
    <x v="2"/>
    <x v="2"/>
    <x v="4"/>
    <n v="123.6"/>
    <n v="128"/>
    <n v="115"/>
    <n v="127.3"/>
    <n v="109.8"/>
    <n v="132.6"/>
    <n v="130.9"/>
    <n v="130.5"/>
    <n v="95.3"/>
    <n v="123.4"/>
    <n v="119.2"/>
    <n v="129.80000000000001"/>
    <n v="125"/>
    <m/>
    <n v="127.9"/>
    <n v="125.4"/>
    <n v="121.3"/>
    <n v="124.7"/>
    <m/>
    <n v="119.6"/>
    <n v="119.2"/>
    <n v="120.2"/>
    <n v="117.7"/>
    <n v="112"/>
    <n v="116.3"/>
    <n v="121.4"/>
    <n v="112.3"/>
    <n v="116.1"/>
    <m/>
    <n v="121.6"/>
  </r>
  <r>
    <x v="0"/>
    <x v="2"/>
    <x v="5"/>
    <n v="124.1"/>
    <n v="130.4"/>
    <n v="122.1"/>
    <n v="128.69999999999999"/>
    <n v="114.1"/>
    <n v="133.19999999999999"/>
    <n v="135.19999999999999"/>
    <n v="131.9"/>
    <n v="96.3"/>
    <n v="123"/>
    <n v="121.1"/>
    <n v="131.19999999999999"/>
    <n v="126.6"/>
    <m/>
    <n v="128.19999999999999"/>
    <n v="128.4"/>
    <n v="125.1"/>
    <n v="128"/>
    <m/>
    <n v="138.95819672131142"/>
    <n v="122.6"/>
    <n v="122.8"/>
    <n v="120.4"/>
    <n v="114.2"/>
    <n v="117.9"/>
    <n v="122"/>
    <n v="113"/>
    <n v="117.9"/>
    <m/>
    <n v="124.1"/>
  </r>
  <r>
    <x v="1"/>
    <x v="2"/>
    <x v="5"/>
    <n v="123.6"/>
    <n v="134.4"/>
    <n v="120.9"/>
    <n v="127.3"/>
    <n v="106"/>
    <n v="132.30000000000001"/>
    <n v="146.69999999999999"/>
    <n v="148.1"/>
    <n v="89.8"/>
    <n v="130.5"/>
    <n v="118"/>
    <n v="130.5"/>
    <n v="128.5"/>
    <m/>
    <n v="132.1"/>
    <n v="123.2"/>
    <n v="117.6"/>
    <n v="122.3"/>
    <m/>
    <n v="119"/>
    <n v="115.1"/>
    <n v="119.2"/>
    <n v="115.4"/>
    <n v="111.7"/>
    <n v="116.2"/>
    <n v="123.8"/>
    <n v="112.5"/>
    <n v="116"/>
    <m/>
    <n v="121.7"/>
  </r>
  <r>
    <x v="2"/>
    <x v="2"/>
    <x v="5"/>
    <n v="123.9"/>
    <n v="131.80000000000001"/>
    <n v="121.6"/>
    <n v="128.19999999999999"/>
    <n v="111.1"/>
    <n v="132.80000000000001"/>
    <n v="139.1"/>
    <n v="137.4"/>
    <n v="94.1"/>
    <n v="125.5"/>
    <n v="119.8"/>
    <n v="130.9"/>
    <n v="127.3"/>
    <m/>
    <n v="129.19999999999999"/>
    <n v="126.4"/>
    <n v="122"/>
    <n v="125.7"/>
    <m/>
    <n v="119"/>
    <n v="119.8"/>
    <n v="121.1"/>
    <n v="118.5"/>
    <n v="112.9"/>
    <n v="116.9"/>
    <n v="123.1"/>
    <n v="112.8"/>
    <n v="117"/>
    <m/>
    <n v="123"/>
  </r>
  <r>
    <x v="0"/>
    <x v="2"/>
    <x v="6"/>
    <n v="124"/>
    <n v="131.5"/>
    <n v="122"/>
    <n v="128.69999999999999"/>
    <n v="113.5"/>
    <n v="133.30000000000001"/>
    <n v="140.80000000000001"/>
    <n v="133.80000000000001"/>
    <n v="94.1"/>
    <n v="123.4"/>
    <n v="121"/>
    <n v="131.69999999999999"/>
    <n v="127.5"/>
    <m/>
    <n v="129.4"/>
    <n v="128.80000000000001"/>
    <n v="125.5"/>
    <n v="128.30000000000001"/>
    <m/>
    <n v="138.95819672131142"/>
    <n v="123"/>
    <n v="123"/>
    <n v="120.8"/>
    <n v="114.1"/>
    <n v="118"/>
    <n v="122.9"/>
    <n v="112.7"/>
    <n v="118.1"/>
    <m/>
    <n v="124.7"/>
  </r>
  <r>
    <x v="1"/>
    <x v="2"/>
    <x v="6"/>
    <n v="123.2"/>
    <n v="134.30000000000001"/>
    <n v="119.5"/>
    <n v="127.7"/>
    <n v="106.3"/>
    <n v="132.80000000000001"/>
    <n v="153.5"/>
    <n v="149.5"/>
    <n v="85.7"/>
    <n v="131.5"/>
    <n v="118.3"/>
    <n v="131.1"/>
    <n v="129.5"/>
    <m/>
    <n v="133.1"/>
    <n v="123.5"/>
    <n v="117.9"/>
    <n v="122.7"/>
    <m/>
    <n v="119.9"/>
    <n v="115.3"/>
    <n v="119.5"/>
    <n v="116"/>
    <n v="111.5"/>
    <n v="116.6"/>
    <n v="125.4"/>
    <n v="111.7"/>
    <n v="116.3"/>
    <m/>
    <n v="122.4"/>
  </r>
  <r>
    <x v="2"/>
    <x v="2"/>
    <x v="6"/>
    <n v="123.7"/>
    <n v="132.5"/>
    <n v="121"/>
    <n v="128.30000000000001"/>
    <n v="110.9"/>
    <n v="133.1"/>
    <n v="145.1"/>
    <n v="139.1"/>
    <n v="91.3"/>
    <n v="126.1"/>
    <n v="119.9"/>
    <n v="131.4"/>
    <n v="128.19999999999999"/>
    <m/>
    <n v="130.4"/>
    <n v="126.7"/>
    <n v="122.3"/>
    <n v="126.1"/>
    <m/>
    <n v="119.9"/>
    <n v="120.1"/>
    <n v="121.3"/>
    <n v="119"/>
    <n v="112.7"/>
    <n v="117.2"/>
    <n v="124.4"/>
    <n v="112.3"/>
    <n v="117.2"/>
    <m/>
    <n v="123.6"/>
  </r>
  <r>
    <x v="0"/>
    <x v="2"/>
    <x v="7"/>
    <n v="124.7"/>
    <n v="131.30000000000001"/>
    <n v="121.3"/>
    <n v="128.80000000000001"/>
    <n v="114"/>
    <n v="134.19999999999999"/>
    <n v="153.6"/>
    <n v="137.9"/>
    <n v="93.1"/>
    <n v="123.9"/>
    <n v="121.5"/>
    <n v="132.5"/>
    <n v="129.80000000000001"/>
    <m/>
    <n v="130.1"/>
    <n v="129.5"/>
    <n v="126.3"/>
    <n v="129"/>
    <m/>
    <n v="138.95819672131142"/>
    <n v="123.8"/>
    <n v="123.7"/>
    <n v="121.1"/>
    <n v="113.6"/>
    <n v="118.5"/>
    <n v="123.6"/>
    <n v="112.5"/>
    <n v="118.2"/>
    <m/>
    <n v="126.1"/>
  </r>
  <r>
    <x v="1"/>
    <x v="2"/>
    <x v="7"/>
    <n v="123.1"/>
    <n v="131.69999999999999"/>
    <n v="118.1"/>
    <n v="128"/>
    <n v="106.8"/>
    <n v="130.1"/>
    <n v="165.5"/>
    <n v="156"/>
    <n v="85.3"/>
    <n v="132.69999999999999"/>
    <n v="118.8"/>
    <n v="131.69999999999999"/>
    <n v="131.1"/>
    <m/>
    <n v="134.19999999999999"/>
    <n v="123.7"/>
    <n v="118.2"/>
    <n v="122.9"/>
    <m/>
    <n v="120.9"/>
    <n v="115.3"/>
    <n v="120"/>
    <n v="116.6"/>
    <n v="109.9"/>
    <n v="117.2"/>
    <n v="126.2"/>
    <n v="112"/>
    <n v="116.2"/>
    <m/>
    <n v="123.2"/>
  </r>
  <r>
    <x v="2"/>
    <x v="2"/>
    <x v="7"/>
    <n v="124.2"/>
    <n v="131.4"/>
    <n v="120.1"/>
    <n v="128.5"/>
    <n v="111.4"/>
    <n v="132.30000000000001"/>
    <n v="157.6"/>
    <n v="144"/>
    <n v="90.5"/>
    <n v="126.8"/>
    <n v="120.4"/>
    <n v="132.1"/>
    <n v="130.30000000000001"/>
    <m/>
    <n v="131.19999999999999"/>
    <n v="127.2"/>
    <n v="122.9"/>
    <n v="126.6"/>
    <m/>
    <n v="120.9"/>
    <n v="120.6"/>
    <n v="122"/>
    <n v="119.4"/>
    <n v="111.7"/>
    <n v="117.8"/>
    <n v="125.1"/>
    <n v="112.3"/>
    <n v="117.2"/>
    <m/>
    <n v="124.8"/>
  </r>
  <r>
    <x v="0"/>
    <x v="2"/>
    <x v="8"/>
    <n v="125.1"/>
    <n v="131.1"/>
    <n v="120.7"/>
    <n v="129.19999999999999"/>
    <n v="114.7"/>
    <n v="132.30000000000001"/>
    <n v="158.9"/>
    <n v="142.1"/>
    <n v="92.5"/>
    <n v="125.4"/>
    <n v="121.9"/>
    <n v="132.69999999999999"/>
    <n v="131"/>
    <m/>
    <n v="131"/>
    <n v="130.4"/>
    <n v="126.8"/>
    <n v="129.9"/>
    <m/>
    <n v="138.95819672131142"/>
    <n v="123.7"/>
    <n v="124.5"/>
    <n v="121.4"/>
    <n v="113.8"/>
    <n v="119.6"/>
    <n v="124.5"/>
    <n v="113.7"/>
    <n v="118.8"/>
    <m/>
    <n v="127"/>
  </r>
  <r>
    <x v="1"/>
    <x v="2"/>
    <x v="8"/>
    <n v="123.4"/>
    <n v="129"/>
    <n v="115.6"/>
    <n v="128.30000000000001"/>
    <n v="107"/>
    <n v="124"/>
    <n v="168.5"/>
    <n v="165.4"/>
    <n v="86.3"/>
    <n v="134.4"/>
    <n v="119.1"/>
    <n v="132.30000000000001"/>
    <n v="131.5"/>
    <m/>
    <n v="134.69999999999999"/>
    <n v="124"/>
    <n v="118.6"/>
    <n v="123.2"/>
    <m/>
    <n v="121.6"/>
    <n v="115.1"/>
    <n v="120.4"/>
    <n v="117.1"/>
    <n v="109.1"/>
    <n v="117.3"/>
    <n v="126.5"/>
    <n v="112.9"/>
    <n v="116.2"/>
    <m/>
    <n v="123.5"/>
  </r>
  <r>
    <x v="2"/>
    <x v="2"/>
    <x v="8"/>
    <n v="124.6"/>
    <n v="130.4"/>
    <n v="118.7"/>
    <n v="128.9"/>
    <n v="111.9"/>
    <n v="128.4"/>
    <n v="162.19999999999999"/>
    <n v="150"/>
    <n v="90.4"/>
    <n v="128.4"/>
    <n v="120.7"/>
    <n v="132.5"/>
    <n v="131.19999999999999"/>
    <m/>
    <n v="132"/>
    <n v="127.9"/>
    <n v="123.4"/>
    <n v="127.2"/>
    <m/>
    <n v="121.6"/>
    <n v="120.4"/>
    <n v="122.6"/>
    <n v="119.8"/>
    <n v="111.3"/>
    <n v="118.3"/>
    <n v="125.7"/>
    <n v="113.4"/>
    <n v="117.5"/>
    <m/>
    <n v="125.4"/>
  </r>
  <r>
    <x v="0"/>
    <x v="2"/>
    <x v="9"/>
    <n v="125.6"/>
    <n v="130.4"/>
    <n v="120.8"/>
    <n v="129.4"/>
    <n v="115.8"/>
    <n v="133.19999999999999"/>
    <n v="157.69999999999999"/>
    <n v="154.19999999999999"/>
    <n v="93.7"/>
    <n v="126.6"/>
    <n v="122.3"/>
    <n v="133.1"/>
    <n v="131.80000000000001"/>
    <m/>
    <n v="131.5"/>
    <n v="131.1"/>
    <n v="127.3"/>
    <n v="130.6"/>
    <m/>
    <n v="138.95819672131142"/>
    <n v="124.4"/>
    <n v="125.1"/>
    <n v="122"/>
    <n v="113.8"/>
    <n v="120.1"/>
    <n v="125.1"/>
    <n v="114.2"/>
    <n v="119.2"/>
    <m/>
    <n v="127.7"/>
  </r>
  <r>
    <x v="1"/>
    <x v="2"/>
    <x v="9"/>
    <n v="123.6"/>
    <n v="128.6"/>
    <n v="115.9"/>
    <n v="128.5"/>
    <n v="109"/>
    <n v="124.1"/>
    <n v="165.8"/>
    <n v="187.2"/>
    <n v="89.4"/>
    <n v="135.80000000000001"/>
    <n v="119.4"/>
    <n v="132.9"/>
    <n v="132.6"/>
    <m/>
    <n v="135.30000000000001"/>
    <n v="124.4"/>
    <n v="118.8"/>
    <n v="123.6"/>
    <m/>
    <n v="122.4"/>
    <n v="114.9"/>
    <n v="120.7"/>
    <n v="117.7"/>
    <n v="109.3"/>
    <n v="117.7"/>
    <n v="126.5"/>
    <n v="113.5"/>
    <n v="116.5"/>
    <m/>
    <n v="124.2"/>
  </r>
  <r>
    <x v="2"/>
    <x v="2"/>
    <x v="9"/>
    <n v="125"/>
    <n v="129.80000000000001"/>
    <n v="118.9"/>
    <n v="129.1"/>
    <n v="113.3"/>
    <n v="129"/>
    <n v="160.4"/>
    <n v="165.3"/>
    <n v="92.3"/>
    <n v="129.69999999999999"/>
    <n v="121.1"/>
    <n v="133"/>
    <n v="132.1"/>
    <m/>
    <n v="132.5"/>
    <n v="128.5"/>
    <n v="123.8"/>
    <n v="127.8"/>
    <m/>
    <n v="122.4"/>
    <n v="120.8"/>
    <n v="123"/>
    <n v="120.4"/>
    <n v="111.4"/>
    <n v="118.7"/>
    <n v="125.9"/>
    <n v="113.9"/>
    <n v="117.9"/>
    <m/>
    <n v="126.1"/>
  </r>
  <r>
    <x v="0"/>
    <x v="2"/>
    <x v="10"/>
    <n v="126.1"/>
    <n v="130.6"/>
    <n v="121.7"/>
    <n v="129.5"/>
    <n v="117.8"/>
    <n v="132.1"/>
    <n v="155.19999999999999"/>
    <n v="160.80000000000001"/>
    <n v="94.5"/>
    <n v="128.30000000000001"/>
    <n v="123.1"/>
    <n v="134.19999999999999"/>
    <n v="132.4"/>
    <m/>
    <n v="132.19999999999999"/>
    <n v="132.1"/>
    <n v="128.19999999999999"/>
    <n v="131.5"/>
    <m/>
    <n v="138.95819672131142"/>
    <n v="125.6"/>
    <n v="125.6"/>
    <n v="122.6"/>
    <n v="114"/>
    <n v="120.9"/>
    <n v="125.8"/>
    <n v="114.2"/>
    <n v="119.6"/>
    <m/>
    <n v="128.30000000000001"/>
  </r>
  <r>
    <x v="1"/>
    <x v="2"/>
    <x v="10"/>
    <n v="124"/>
    <n v="129.80000000000001"/>
    <n v="121.5"/>
    <n v="128.6"/>
    <n v="110"/>
    <n v="123.7"/>
    <n v="164.6"/>
    <n v="191.6"/>
    <n v="90.8"/>
    <n v="137.1"/>
    <n v="119.8"/>
    <n v="133.69999999999999"/>
    <n v="133.30000000000001"/>
    <m/>
    <n v="137.6"/>
    <n v="125"/>
    <n v="119.3"/>
    <n v="124.2"/>
    <m/>
    <n v="122.9"/>
    <n v="115.1"/>
    <n v="121"/>
    <n v="118.1"/>
    <n v="109.3"/>
    <n v="117.9"/>
    <n v="126.6"/>
    <n v="113.3"/>
    <n v="116.6"/>
    <m/>
    <n v="124.6"/>
  </r>
  <r>
    <x v="2"/>
    <x v="2"/>
    <x v="10"/>
    <n v="125.4"/>
    <n v="130.30000000000001"/>
    <n v="121.6"/>
    <n v="129.19999999999999"/>
    <n v="114.9"/>
    <n v="128.19999999999999"/>
    <n v="158.4"/>
    <n v="171.2"/>
    <n v="93.3"/>
    <n v="131.19999999999999"/>
    <n v="121.7"/>
    <n v="134"/>
    <n v="132.69999999999999"/>
    <m/>
    <n v="133.6"/>
    <n v="129.30000000000001"/>
    <n v="124.5"/>
    <n v="128.6"/>
    <m/>
    <n v="122.9"/>
    <n v="121.6"/>
    <n v="123.4"/>
    <n v="120.9"/>
    <n v="111.5"/>
    <n v="119.2"/>
    <n v="126.3"/>
    <n v="113.8"/>
    <n v="118.1"/>
    <m/>
    <n v="126.6"/>
  </r>
  <r>
    <x v="0"/>
    <x v="2"/>
    <x v="11"/>
    <n v="126.3"/>
    <n v="131.30000000000001"/>
    <n v="123.3"/>
    <n v="129.80000000000001"/>
    <n v="118.3"/>
    <n v="131.6"/>
    <n v="145.5"/>
    <n v="162.1"/>
    <n v="95.4"/>
    <n v="128.9"/>
    <n v="123.3"/>
    <n v="135.1"/>
    <n v="131.4"/>
    <m/>
    <n v="133.1"/>
    <n v="132.5"/>
    <n v="128.5"/>
    <n v="131.9"/>
    <m/>
    <n v="138.95819672131142"/>
    <n v="125.7"/>
    <n v="126"/>
    <n v="123.1"/>
    <n v="114"/>
    <n v="121.6"/>
    <n v="125.6"/>
    <n v="114.1"/>
    <n v="119.8"/>
    <m/>
    <n v="127.9"/>
  </r>
  <r>
    <x v="1"/>
    <x v="2"/>
    <x v="11"/>
    <n v="124.3"/>
    <n v="131.69999999999999"/>
    <n v="127.1"/>
    <n v="128.6"/>
    <n v="110"/>
    <n v="120.8"/>
    <n v="149"/>
    <n v="190.1"/>
    <n v="92.7"/>
    <n v="138.6"/>
    <n v="120.2"/>
    <n v="134.19999999999999"/>
    <n v="131.5"/>
    <m/>
    <n v="138.19999999999999"/>
    <n v="125.4"/>
    <n v="119.5"/>
    <n v="124.5"/>
    <m/>
    <n v="122.4"/>
    <n v="116"/>
    <n v="121"/>
    <n v="118.6"/>
    <n v="109.3"/>
    <n v="118.1"/>
    <n v="126.6"/>
    <n v="113.2"/>
    <n v="116.7"/>
    <m/>
    <n v="124"/>
  </r>
  <r>
    <x v="2"/>
    <x v="2"/>
    <x v="11"/>
    <n v="125.7"/>
    <n v="131.4"/>
    <n v="124.8"/>
    <n v="129.4"/>
    <n v="115.3"/>
    <n v="126.6"/>
    <n v="146.69999999999999"/>
    <n v="171.5"/>
    <n v="94.5"/>
    <n v="132.1"/>
    <n v="122"/>
    <n v="134.69999999999999"/>
    <n v="131.4"/>
    <m/>
    <n v="134.5"/>
    <n v="129.69999999999999"/>
    <n v="124.8"/>
    <n v="129"/>
    <m/>
    <n v="122.4"/>
    <n v="122"/>
    <n v="123.6"/>
    <n v="121.4"/>
    <n v="111.5"/>
    <n v="119.6"/>
    <n v="126.2"/>
    <n v="113.7"/>
    <n v="118.3"/>
    <m/>
    <n v="126.1"/>
  </r>
  <r>
    <x v="0"/>
    <x v="3"/>
    <x v="0"/>
    <n v="126.8"/>
    <n v="133.19999999999999"/>
    <n v="126.5"/>
    <n v="130.30000000000001"/>
    <n v="118.9"/>
    <n v="131.6"/>
    <n v="140.1"/>
    <n v="163.80000000000001"/>
    <n v="97.7"/>
    <n v="129.6"/>
    <n v="124.3"/>
    <n v="135.9"/>
    <n v="131.4"/>
    <m/>
    <n v="133.6"/>
    <n v="133.19999999999999"/>
    <n v="128.9"/>
    <n v="132.6"/>
    <m/>
    <n v="138.95819672131142"/>
    <n v="126.2"/>
    <n v="126.6"/>
    <n v="123.7"/>
    <n v="113.6"/>
    <n v="121.4"/>
    <n v="126.2"/>
    <n v="114.9"/>
    <n v="120.1"/>
    <m/>
    <n v="128.1"/>
  </r>
  <r>
    <x v="1"/>
    <x v="3"/>
    <x v="0"/>
    <n v="124.7"/>
    <n v="135.9"/>
    <n v="132"/>
    <n v="129.19999999999999"/>
    <n v="109.7"/>
    <n v="119"/>
    <n v="144.1"/>
    <n v="184.2"/>
    <n v="96.7"/>
    <n v="139.5"/>
    <n v="120.5"/>
    <n v="134.69999999999999"/>
    <n v="131.19999999999999"/>
    <m/>
    <n v="139.5"/>
    <n v="125.8"/>
    <n v="119.8"/>
    <n v="124.9"/>
    <m/>
    <n v="123.4"/>
    <n v="116.9"/>
    <n v="121.6"/>
    <n v="119.1"/>
    <n v="108.9"/>
    <n v="118.5"/>
    <n v="126.4"/>
    <n v="114"/>
    <n v="116.8"/>
    <m/>
    <n v="124.2"/>
  </r>
  <r>
    <x v="2"/>
    <x v="3"/>
    <x v="0"/>
    <n v="126.1"/>
    <n v="134.1"/>
    <n v="128.6"/>
    <n v="129.9"/>
    <n v="115.5"/>
    <n v="125.7"/>
    <n v="141.5"/>
    <n v="170.7"/>
    <n v="97.4"/>
    <n v="132.9"/>
    <n v="122.7"/>
    <n v="135.30000000000001"/>
    <n v="131.30000000000001"/>
    <m/>
    <n v="135.19999999999999"/>
    <n v="130.30000000000001"/>
    <n v="125.1"/>
    <n v="129.5"/>
    <m/>
    <n v="123.4"/>
    <n v="122.7"/>
    <n v="124.2"/>
    <n v="122"/>
    <n v="111.1"/>
    <n v="119.8"/>
    <n v="126.3"/>
    <n v="114.5"/>
    <n v="118.5"/>
    <m/>
    <n v="126.3"/>
  </r>
  <r>
    <x v="0"/>
    <x v="3"/>
    <x v="1"/>
    <n v="127.1"/>
    <n v="133.69999999999999"/>
    <n v="127.7"/>
    <n v="130.69999999999999"/>
    <n v="118.5"/>
    <n v="130.4"/>
    <n v="130.9"/>
    <n v="162.80000000000001"/>
    <n v="98.7"/>
    <n v="130.6"/>
    <n v="124.8"/>
    <n v="136.4"/>
    <n v="130.30000000000001"/>
    <m/>
    <n v="134.4"/>
    <n v="133.9"/>
    <n v="129.80000000000001"/>
    <n v="133.4"/>
    <m/>
    <n v="138.95819672131142"/>
    <n v="127.5"/>
    <n v="127.1"/>
    <n v="124.3"/>
    <n v="113.9"/>
    <n v="122.3"/>
    <n v="127.1"/>
    <n v="116.8"/>
    <n v="120.9"/>
    <m/>
    <n v="127.9"/>
  </r>
  <r>
    <x v="1"/>
    <x v="3"/>
    <x v="1"/>
    <n v="124.8"/>
    <n v="135.1"/>
    <n v="130.30000000000001"/>
    <n v="129.6"/>
    <n v="108.4"/>
    <n v="118.6"/>
    <n v="129.19999999999999"/>
    <n v="176.4"/>
    <n v="99.1"/>
    <n v="139.69999999999999"/>
    <n v="120.6"/>
    <n v="135.19999999999999"/>
    <n v="129.1"/>
    <m/>
    <n v="140"/>
    <n v="126.2"/>
    <n v="120.1"/>
    <n v="125.3"/>
    <m/>
    <n v="124.4"/>
    <n v="116"/>
    <n v="121.8"/>
    <n v="119.5"/>
    <n v="109.1"/>
    <n v="118.8"/>
    <n v="126.3"/>
    <n v="116.2"/>
    <n v="117.2"/>
    <m/>
    <n v="123.8"/>
  </r>
  <r>
    <x v="2"/>
    <x v="3"/>
    <x v="1"/>
    <n v="126.4"/>
    <n v="134.19999999999999"/>
    <n v="128.69999999999999"/>
    <n v="130.30000000000001"/>
    <n v="114.8"/>
    <n v="124.9"/>
    <n v="130.30000000000001"/>
    <n v="167.4"/>
    <n v="98.8"/>
    <n v="133.6"/>
    <n v="123"/>
    <n v="135.80000000000001"/>
    <n v="129.9"/>
    <m/>
    <n v="135.9"/>
    <n v="130.9"/>
    <n v="125.8"/>
    <n v="130.19999999999999"/>
    <m/>
    <n v="124.4"/>
    <n v="123.1"/>
    <n v="124.6"/>
    <n v="122.5"/>
    <n v="111.4"/>
    <n v="120.3"/>
    <n v="126.6"/>
    <n v="116.6"/>
    <n v="119.1"/>
    <m/>
    <n v="126"/>
  </r>
  <r>
    <x v="0"/>
    <x v="3"/>
    <x v="2"/>
    <n v="127.3"/>
    <n v="134.4"/>
    <n v="125.1"/>
    <n v="130.5"/>
    <n v="118.3"/>
    <n v="131.69999999999999"/>
    <n v="130.69999999999999"/>
    <n v="161.19999999999999"/>
    <n v="100.4"/>
    <n v="130.80000000000001"/>
    <n v="124.9"/>
    <n v="137"/>
    <n v="130.4"/>
    <m/>
    <n v="135"/>
    <n v="134.4"/>
    <n v="130.19999999999999"/>
    <n v="133.80000000000001"/>
    <m/>
    <n v="138.95819672131142"/>
    <n v="127"/>
    <n v="127.7"/>
    <n v="124.8"/>
    <n v="113.6"/>
    <n v="122.5"/>
    <n v="127.5"/>
    <n v="117.4"/>
    <n v="121.1"/>
    <m/>
    <n v="128"/>
  </r>
  <r>
    <x v="1"/>
    <x v="3"/>
    <x v="2"/>
    <n v="124.8"/>
    <n v="136.30000000000001"/>
    <n v="123.7"/>
    <n v="129.69999999999999"/>
    <n v="107.9"/>
    <n v="119.9"/>
    <n v="128.1"/>
    <n v="170.3"/>
    <n v="101.8"/>
    <n v="140.1"/>
    <n v="120.7"/>
    <n v="135.4"/>
    <n v="128.9"/>
    <m/>
    <n v="140.6"/>
    <n v="126.4"/>
    <n v="120.3"/>
    <n v="125.5"/>
    <m/>
    <n v="124.9"/>
    <n v="114.8"/>
    <n v="122.3"/>
    <n v="119.7"/>
    <n v="108.5"/>
    <n v="119.1"/>
    <n v="126.4"/>
    <n v="117.1"/>
    <n v="117.3"/>
    <m/>
    <n v="123.8"/>
  </r>
  <r>
    <x v="2"/>
    <x v="3"/>
    <x v="2"/>
    <n v="126.5"/>
    <n v="135.1"/>
    <n v="124.6"/>
    <n v="130.19999999999999"/>
    <n v="114.5"/>
    <n v="126.2"/>
    <n v="129.80000000000001"/>
    <n v="164.3"/>
    <n v="100.9"/>
    <n v="133.9"/>
    <n v="123.1"/>
    <n v="136.30000000000001"/>
    <n v="129.80000000000001"/>
    <m/>
    <n v="136.5"/>
    <n v="131.30000000000001"/>
    <n v="126.1"/>
    <n v="130.5"/>
    <m/>
    <n v="124.9"/>
    <n v="122.4"/>
    <n v="125.1"/>
    <n v="122.9"/>
    <n v="110.9"/>
    <n v="120.6"/>
    <n v="126.9"/>
    <n v="117.3"/>
    <n v="119.3"/>
    <m/>
    <n v="126"/>
  </r>
  <r>
    <x v="0"/>
    <x v="3"/>
    <x v="3"/>
    <n v="127.4"/>
    <n v="135.4"/>
    <n v="123.4"/>
    <n v="131.30000000000001"/>
    <n v="118.2"/>
    <n v="138.1"/>
    <n v="134.1"/>
    <n v="162.69999999999999"/>
    <n v="105"/>
    <n v="131.4"/>
    <n v="125.4"/>
    <n v="137.4"/>
    <n v="131.80000000000001"/>
    <m/>
    <n v="135.5"/>
    <n v="135"/>
    <n v="130.6"/>
    <n v="134.4"/>
    <m/>
    <n v="138.95819672131142"/>
    <n v="127"/>
    <n v="128"/>
    <n v="125.2"/>
    <n v="114.4"/>
    <n v="123.2"/>
    <n v="127.9"/>
    <n v="118.4"/>
    <n v="121.7"/>
    <m/>
    <n v="129"/>
  </r>
  <r>
    <x v="1"/>
    <x v="3"/>
    <x v="3"/>
    <n v="124.9"/>
    <n v="139.30000000000001"/>
    <n v="119.9"/>
    <n v="130.19999999999999"/>
    <n v="108.9"/>
    <n v="131.1"/>
    <n v="136.80000000000001"/>
    <n v="176.9"/>
    <n v="109.1"/>
    <n v="140.4"/>
    <n v="121.1"/>
    <n v="135.9"/>
    <n v="131.80000000000001"/>
    <m/>
    <n v="141.5"/>
    <n v="126.8"/>
    <n v="120.5"/>
    <n v="125.8"/>
    <m/>
    <n v="125.6"/>
    <n v="114.6"/>
    <n v="122.8"/>
    <n v="120"/>
    <n v="110"/>
    <n v="119.5"/>
    <n v="127.6"/>
    <n v="117.6"/>
    <n v="118.2"/>
    <m/>
    <n v="125.3"/>
  </r>
  <r>
    <x v="2"/>
    <x v="3"/>
    <x v="3"/>
    <n v="126.6"/>
    <n v="136.80000000000001"/>
    <n v="122"/>
    <n v="130.9"/>
    <n v="114.8"/>
    <n v="134.80000000000001"/>
    <n v="135"/>
    <n v="167.5"/>
    <n v="106.4"/>
    <n v="134.4"/>
    <n v="123.6"/>
    <n v="136.69999999999999"/>
    <n v="131.80000000000001"/>
    <m/>
    <n v="137.1"/>
    <n v="131.80000000000001"/>
    <n v="126.4"/>
    <n v="131"/>
    <m/>
    <n v="125.6"/>
    <n v="122.3"/>
    <n v="125.5"/>
    <n v="123.2"/>
    <n v="112.1"/>
    <n v="121.1"/>
    <n v="127.7"/>
    <n v="118.1"/>
    <n v="120"/>
    <m/>
    <n v="127.3"/>
  </r>
  <r>
    <x v="0"/>
    <x v="3"/>
    <x v="4"/>
    <n v="127.6"/>
    <n v="137.5"/>
    <n v="124.4"/>
    <n v="132.4"/>
    <n v="118.2"/>
    <n v="138.1"/>
    <n v="141.80000000000001"/>
    <n v="166"/>
    <n v="107.5"/>
    <n v="132.19999999999999"/>
    <n v="126.1"/>
    <n v="138.30000000000001"/>
    <n v="133.6"/>
    <m/>
    <n v="136"/>
    <n v="135.4"/>
    <n v="131.1"/>
    <n v="134.80000000000001"/>
    <m/>
    <n v="138.95819672131142"/>
    <n v="127.4"/>
    <n v="128.5"/>
    <n v="125.8"/>
    <n v="115.1"/>
    <n v="123.6"/>
    <n v="129.1"/>
    <n v="119.7"/>
    <n v="122.5"/>
    <m/>
    <n v="130.30000000000001"/>
  </r>
  <r>
    <x v="1"/>
    <x v="3"/>
    <x v="4"/>
    <n v="125"/>
    <n v="142.1"/>
    <n v="127"/>
    <n v="130.4"/>
    <n v="109.6"/>
    <n v="133.5"/>
    <n v="151.4"/>
    <n v="182.8"/>
    <n v="111.1"/>
    <n v="141.5"/>
    <n v="121.5"/>
    <n v="136.30000000000001"/>
    <n v="134.6"/>
    <m/>
    <n v="142.19999999999999"/>
    <n v="127.2"/>
    <n v="120.7"/>
    <n v="126.2"/>
    <m/>
    <n v="126"/>
    <n v="115"/>
    <n v="123.2"/>
    <n v="120.3"/>
    <n v="110.7"/>
    <n v="119.8"/>
    <n v="128"/>
    <n v="118.5"/>
    <n v="118.7"/>
    <m/>
    <n v="126.6"/>
  </r>
  <r>
    <x v="2"/>
    <x v="3"/>
    <x v="4"/>
    <n v="126.8"/>
    <n v="139.1"/>
    <n v="125.4"/>
    <n v="131.69999999999999"/>
    <n v="115"/>
    <n v="136"/>
    <n v="145.1"/>
    <n v="171.7"/>
    <n v="108.7"/>
    <n v="135.30000000000001"/>
    <n v="124.2"/>
    <n v="137.4"/>
    <n v="134"/>
    <m/>
    <n v="137.69999999999999"/>
    <n v="132.19999999999999"/>
    <n v="126.8"/>
    <n v="131.4"/>
    <m/>
    <n v="126"/>
    <n v="122.7"/>
    <n v="126"/>
    <n v="123.7"/>
    <n v="112.8"/>
    <n v="121.5"/>
    <n v="128.5"/>
    <n v="119.2"/>
    <n v="120.7"/>
    <m/>
    <n v="128.6"/>
  </r>
  <r>
    <x v="0"/>
    <x v="3"/>
    <x v="5"/>
    <n v="128.6"/>
    <n v="138.6"/>
    <n v="126.6"/>
    <n v="133.6"/>
    <n v="118.6"/>
    <n v="137.4"/>
    <n v="152.5"/>
    <n v="169.2"/>
    <n v="108.8"/>
    <n v="133.1"/>
    <n v="126.4"/>
    <n v="139.19999999999999"/>
    <n v="136"/>
    <m/>
    <n v="137.19999999999999"/>
    <n v="136.30000000000001"/>
    <n v="131.6"/>
    <n v="135.6"/>
    <m/>
    <n v="138.95819672131142"/>
    <n v="128"/>
    <n v="129.30000000000001"/>
    <n v="126.2"/>
    <n v="116.3"/>
    <n v="124.1"/>
    <n v="130.19999999999999"/>
    <n v="119.9"/>
    <n v="123.3"/>
    <m/>
    <n v="131.9"/>
  </r>
  <r>
    <x v="1"/>
    <x v="3"/>
    <x v="5"/>
    <n v="125.9"/>
    <n v="143.9"/>
    <n v="130.9"/>
    <n v="131"/>
    <n v="110.2"/>
    <n v="135.5"/>
    <n v="173.7"/>
    <n v="184.4"/>
    <n v="112"/>
    <n v="142.80000000000001"/>
    <n v="121.6"/>
    <n v="136.9"/>
    <n v="138.19999999999999"/>
    <m/>
    <n v="142.69999999999999"/>
    <n v="127.6"/>
    <n v="121.1"/>
    <n v="126.6"/>
    <m/>
    <n v="125.5"/>
    <n v="115.5"/>
    <n v="123.2"/>
    <n v="120.6"/>
    <n v="112.3"/>
    <n v="119.9"/>
    <n v="129.30000000000001"/>
    <n v="118.8"/>
    <n v="119.6"/>
    <m/>
    <n v="128.1"/>
  </r>
  <r>
    <x v="2"/>
    <x v="3"/>
    <x v="5"/>
    <n v="127.7"/>
    <n v="140.5"/>
    <n v="128.30000000000001"/>
    <n v="132.6"/>
    <n v="115.5"/>
    <n v="136.5"/>
    <n v="159.69999999999999"/>
    <n v="174.3"/>
    <n v="109.9"/>
    <n v="136.30000000000001"/>
    <n v="124.4"/>
    <n v="138.1"/>
    <n v="136.80000000000001"/>
    <m/>
    <n v="138.69999999999999"/>
    <n v="132.9"/>
    <n v="127.2"/>
    <n v="132"/>
    <m/>
    <n v="125.5"/>
    <n v="123.3"/>
    <n v="126.4"/>
    <n v="124.1"/>
    <n v="114.2"/>
    <n v="121.7"/>
    <n v="129.69999999999999"/>
    <n v="119.4"/>
    <n v="121.5"/>
    <m/>
    <n v="130.1"/>
  </r>
  <r>
    <x v="0"/>
    <x v="3"/>
    <x v="6"/>
    <n v="129.30000000000001"/>
    <n v="139.5"/>
    <n v="129.6"/>
    <n v="134.5"/>
    <n v="119.5"/>
    <n v="138.5"/>
    <n v="158.19999999999999"/>
    <n v="171.8"/>
    <n v="110.3"/>
    <n v="134.30000000000001"/>
    <n v="127.3"/>
    <n v="139.9"/>
    <n v="137.6"/>
    <m/>
    <n v="138"/>
    <n v="137.19999999999999"/>
    <n v="132.19999999999999"/>
    <n v="136.5"/>
    <m/>
    <n v="138.95819672131142"/>
    <n v="128.19999999999999"/>
    <n v="130"/>
    <n v="126.7"/>
    <n v="116.4"/>
    <n v="125.2"/>
    <n v="130.80000000000001"/>
    <n v="120.9"/>
    <n v="123.8"/>
    <m/>
    <n v="133"/>
  </r>
  <r>
    <x v="1"/>
    <x v="3"/>
    <x v="6"/>
    <n v="126.8"/>
    <n v="144.19999999999999"/>
    <n v="136.6"/>
    <n v="131.80000000000001"/>
    <n v="111"/>
    <n v="137"/>
    <n v="179.5"/>
    <n v="188.4"/>
    <n v="113.3"/>
    <n v="143.9"/>
    <n v="121.7"/>
    <n v="137.5"/>
    <n v="139.80000000000001"/>
    <m/>
    <n v="142.9"/>
    <n v="127.9"/>
    <n v="121.1"/>
    <n v="126.9"/>
    <m/>
    <n v="126.4"/>
    <n v="115.5"/>
    <n v="123.5"/>
    <n v="120.9"/>
    <n v="111.7"/>
    <n v="120.3"/>
    <n v="130.80000000000001"/>
    <n v="120"/>
    <n v="119.9"/>
    <m/>
    <n v="129"/>
  </r>
  <r>
    <x v="2"/>
    <x v="3"/>
    <x v="6"/>
    <n v="128.5"/>
    <n v="141.19999999999999"/>
    <n v="132.30000000000001"/>
    <n v="133.5"/>
    <n v="116.4"/>
    <n v="137.80000000000001"/>
    <n v="165.4"/>
    <n v="177.4"/>
    <n v="111.3"/>
    <n v="137.5"/>
    <n v="125"/>
    <n v="138.80000000000001"/>
    <n v="138.4"/>
    <m/>
    <n v="139.30000000000001"/>
    <n v="133.5"/>
    <n v="127.6"/>
    <n v="132.69999999999999"/>
    <m/>
    <n v="126.4"/>
    <n v="123.4"/>
    <n v="126.9"/>
    <n v="124.5"/>
    <n v="113.9"/>
    <n v="122.4"/>
    <n v="130.80000000000001"/>
    <n v="120.5"/>
    <n v="121.9"/>
    <m/>
    <n v="131.1"/>
  </r>
  <r>
    <x v="0"/>
    <x v="3"/>
    <x v="7"/>
    <n v="130.1"/>
    <n v="138.80000000000001"/>
    <n v="130.30000000000001"/>
    <n v="135.30000000000001"/>
    <n v="119.9"/>
    <n v="140.19999999999999"/>
    <n v="156.9"/>
    <n v="172.2"/>
    <n v="112.1"/>
    <n v="134.9"/>
    <n v="128.1"/>
    <n v="140.69999999999999"/>
    <n v="138"/>
    <m/>
    <n v="138.9"/>
    <n v="137.80000000000001"/>
    <n v="133"/>
    <n v="137.1"/>
    <m/>
    <n v="138.95819672131142"/>
    <n v="129.1"/>
    <n v="130.6"/>
    <n v="127"/>
    <n v="116"/>
    <n v="125.5"/>
    <n v="131.9"/>
    <n v="122"/>
    <n v="124.2"/>
    <m/>
    <n v="133.5"/>
  </r>
  <r>
    <x v="1"/>
    <x v="3"/>
    <x v="7"/>
    <n v="127.6"/>
    <n v="140.30000000000001"/>
    <n v="133.69999999999999"/>
    <n v="132.19999999999999"/>
    <n v="111.8"/>
    <n v="135.80000000000001"/>
    <n v="163.5"/>
    <n v="182.3"/>
    <n v="114.6"/>
    <n v="144.6"/>
    <n v="121.9"/>
    <n v="138.1"/>
    <n v="137.6"/>
    <m/>
    <n v="143.6"/>
    <n v="128.30000000000001"/>
    <n v="121.4"/>
    <n v="127.3"/>
    <m/>
    <n v="127.3"/>
    <n v="114.7"/>
    <n v="123.9"/>
    <n v="121.2"/>
    <n v="110.4"/>
    <n v="120.6"/>
    <n v="131.5"/>
    <n v="120.9"/>
    <n v="119.9"/>
    <m/>
    <n v="128.4"/>
  </r>
  <r>
    <x v="2"/>
    <x v="3"/>
    <x v="7"/>
    <n v="129.30000000000001"/>
    <n v="139.30000000000001"/>
    <n v="131.6"/>
    <n v="134.1"/>
    <n v="116.9"/>
    <n v="138.1"/>
    <n v="159.1"/>
    <n v="175.6"/>
    <n v="112.9"/>
    <n v="138.1"/>
    <n v="125.5"/>
    <n v="139.5"/>
    <n v="137.9"/>
    <m/>
    <n v="140.19999999999999"/>
    <n v="134.1"/>
    <n v="128.19999999999999"/>
    <n v="133.19999999999999"/>
    <m/>
    <n v="127.3"/>
    <n v="123.6"/>
    <n v="127.4"/>
    <n v="124.8"/>
    <n v="113.1"/>
    <n v="122.7"/>
    <n v="131.69999999999999"/>
    <n v="121.5"/>
    <n v="122.1"/>
    <m/>
    <n v="131.1"/>
  </r>
  <r>
    <x v="0"/>
    <x v="3"/>
    <x v="8"/>
    <n v="130.80000000000001"/>
    <n v="138.19999999999999"/>
    <n v="130.5"/>
    <n v="135.5"/>
    <n v="120.2"/>
    <n v="139.19999999999999"/>
    <n v="149.5"/>
    <n v="170.4"/>
    <n v="113.1"/>
    <n v="135.80000000000001"/>
    <n v="128.80000000000001"/>
    <n v="141.5"/>
    <n v="137.19999999999999"/>
    <m/>
    <n v="139.9"/>
    <n v="138.5"/>
    <n v="133.5"/>
    <n v="137.80000000000001"/>
    <m/>
    <n v="138.95819672131142"/>
    <n v="129.69999999999999"/>
    <n v="131.1"/>
    <n v="127.8"/>
    <n v="117"/>
    <n v="125.7"/>
    <n v="132.19999999999999"/>
    <n v="122.8"/>
    <n v="124.9"/>
    <m/>
    <n v="133.4"/>
  </r>
  <r>
    <x v="1"/>
    <x v="3"/>
    <x v="8"/>
    <n v="128.1"/>
    <n v="137.69999999999999"/>
    <n v="130.6"/>
    <n v="132.6"/>
    <n v="111.9"/>
    <n v="132.5"/>
    <n v="152.9"/>
    <n v="173.6"/>
    <n v="115.1"/>
    <n v="144.80000000000001"/>
    <n v="122.1"/>
    <n v="138.80000000000001"/>
    <n v="135.69999999999999"/>
    <m/>
    <n v="143.9"/>
    <n v="128.69999999999999"/>
    <n v="121.6"/>
    <n v="127.7"/>
    <m/>
    <n v="127.9"/>
    <n v="114.8"/>
    <n v="124.3"/>
    <n v="121.4"/>
    <n v="111.8"/>
    <n v="120.8"/>
    <n v="131.6"/>
    <n v="121.2"/>
    <n v="120.5"/>
    <m/>
    <n v="128"/>
  </r>
  <r>
    <x v="2"/>
    <x v="3"/>
    <x v="8"/>
    <n v="129.9"/>
    <n v="138"/>
    <n v="130.5"/>
    <n v="134.4"/>
    <n v="117.2"/>
    <n v="136.1"/>
    <n v="150.69999999999999"/>
    <n v="171.5"/>
    <n v="113.8"/>
    <n v="138.80000000000001"/>
    <n v="126"/>
    <n v="140.19999999999999"/>
    <n v="136.6"/>
    <m/>
    <n v="141"/>
    <n v="134.6"/>
    <n v="128.6"/>
    <n v="133.80000000000001"/>
    <m/>
    <n v="127.9"/>
    <n v="124.1"/>
    <n v="127.9"/>
    <n v="125.4"/>
    <n v="114.3"/>
    <n v="122.9"/>
    <n v="131.80000000000001"/>
    <n v="122.1"/>
    <n v="122.8"/>
    <m/>
    <n v="130.9"/>
  </r>
  <r>
    <x v="0"/>
    <x v="3"/>
    <x v="9"/>
    <n v="131.30000000000001"/>
    <n v="137.6"/>
    <n v="130.1"/>
    <n v="136"/>
    <n v="120.8"/>
    <n v="138.4"/>
    <n v="149.19999999999999"/>
    <n v="170.2"/>
    <n v="113.4"/>
    <n v="136.30000000000001"/>
    <n v="128.69999999999999"/>
    <n v="142.4"/>
    <n v="137.4"/>
    <m/>
    <n v="140.9"/>
    <n v="139.6"/>
    <n v="134.30000000000001"/>
    <n v="138.80000000000001"/>
    <m/>
    <n v="138.95819672131142"/>
    <n v="129.80000000000001"/>
    <n v="131.80000000000001"/>
    <n v="128.69999999999999"/>
    <n v="117.8"/>
    <n v="126.5"/>
    <n v="133"/>
    <n v="123"/>
    <n v="125.7"/>
    <m/>
    <n v="133.80000000000001"/>
  </r>
  <r>
    <x v="1"/>
    <x v="3"/>
    <x v="9"/>
    <n v="128.69999999999999"/>
    <n v="138.4"/>
    <n v="130.30000000000001"/>
    <n v="132.69999999999999"/>
    <n v="112.5"/>
    <n v="130.4"/>
    <n v="155.1"/>
    <n v="175.7"/>
    <n v="115.4"/>
    <n v="145.30000000000001"/>
    <n v="122.5"/>
    <n v="139.6"/>
    <n v="136.30000000000001"/>
    <m/>
    <n v="144.30000000000001"/>
    <n v="129.1"/>
    <n v="121.9"/>
    <n v="128"/>
    <m/>
    <n v="128.69999999999999"/>
    <n v="115.2"/>
    <n v="124.5"/>
    <n v="121.8"/>
    <n v="112.8"/>
    <n v="121.2"/>
    <n v="131.9"/>
    <n v="120.8"/>
    <n v="120.9"/>
    <m/>
    <n v="128.6"/>
  </r>
  <r>
    <x v="2"/>
    <x v="3"/>
    <x v="9"/>
    <n v="130.5"/>
    <n v="137.9"/>
    <n v="130.19999999999999"/>
    <n v="134.80000000000001"/>
    <n v="117.8"/>
    <n v="134.69999999999999"/>
    <n v="151.19999999999999"/>
    <n v="172.1"/>
    <n v="114.1"/>
    <n v="139.30000000000001"/>
    <n v="126.1"/>
    <n v="141.1"/>
    <n v="137"/>
    <m/>
    <n v="141.80000000000001"/>
    <n v="135.5"/>
    <n v="129.1"/>
    <n v="134.5"/>
    <m/>
    <n v="128.69999999999999"/>
    <n v="124.3"/>
    <n v="128.4"/>
    <n v="126.1"/>
    <n v="115.2"/>
    <n v="123.5"/>
    <n v="132.4"/>
    <n v="122.1"/>
    <n v="123.4"/>
    <m/>
    <n v="131.4"/>
  </r>
  <r>
    <x v="0"/>
    <x v="3"/>
    <x v="10"/>
    <n v="132"/>
    <n v="137.4"/>
    <n v="130.6"/>
    <n v="136.19999999999999"/>
    <n v="121.1"/>
    <n v="136.9"/>
    <n v="141.80000000000001"/>
    <n v="170"/>
    <n v="113.4"/>
    <n v="136.80000000000001"/>
    <n v="128.69999999999999"/>
    <n v="143.1"/>
    <n v="136.6"/>
    <m/>
    <n v="141.19999999999999"/>
    <n v="139.9"/>
    <n v="134.5"/>
    <n v="139.19999999999999"/>
    <m/>
    <n v="138.95819672131142"/>
    <n v="130.30000000000001"/>
    <n v="132.1"/>
    <n v="129.1"/>
    <n v="118.2"/>
    <n v="126.9"/>
    <n v="133.69999999999999"/>
    <n v="123.5"/>
    <n v="126.1"/>
    <m/>
    <n v="133.6"/>
  </r>
  <r>
    <x v="1"/>
    <x v="3"/>
    <x v="10"/>
    <n v="130.19999999999999"/>
    <n v="138.5"/>
    <n v="134.1"/>
    <n v="132.9"/>
    <n v="112.6"/>
    <n v="130.80000000000001"/>
    <n v="142"/>
    <n v="174.9"/>
    <n v="115.6"/>
    <n v="145.4"/>
    <n v="122.7"/>
    <n v="140.30000000000001"/>
    <n v="135.19999999999999"/>
    <m/>
    <n v="144.30000000000001"/>
    <n v="129.6"/>
    <n v="122.1"/>
    <n v="128.5"/>
    <m/>
    <n v="129.1"/>
    <n v="116.2"/>
    <n v="124.7"/>
    <n v="122.1"/>
    <n v="113.4"/>
    <n v="121.7"/>
    <n v="132.1"/>
    <n v="121.3"/>
    <n v="121.3"/>
    <m/>
    <n v="128.5"/>
  </r>
  <r>
    <x v="2"/>
    <x v="3"/>
    <x v="10"/>
    <n v="131.4"/>
    <n v="137.80000000000001"/>
    <n v="132"/>
    <n v="135"/>
    <n v="118"/>
    <n v="134.1"/>
    <n v="141.9"/>
    <n v="171.7"/>
    <n v="114.1"/>
    <n v="139.69999999999999"/>
    <n v="126.2"/>
    <n v="141.80000000000001"/>
    <n v="136.1"/>
    <m/>
    <n v="142"/>
    <n v="135.80000000000001"/>
    <n v="129.30000000000001"/>
    <n v="135"/>
    <m/>
    <n v="129.1"/>
    <n v="125"/>
    <n v="128.6"/>
    <n v="126.4"/>
    <n v="115.7"/>
    <n v="124"/>
    <n v="132.80000000000001"/>
    <n v="122.6"/>
    <n v="123.8"/>
    <m/>
    <n v="131.19999999999999"/>
  </r>
  <r>
    <x v="0"/>
    <x v="3"/>
    <x v="11"/>
    <n v="132.6"/>
    <n v="137.30000000000001"/>
    <n v="131.6"/>
    <n v="136.30000000000001"/>
    <n v="121.6"/>
    <n v="135.6"/>
    <n v="127.5"/>
    <n v="167.9"/>
    <n v="113.8"/>
    <n v="137.5"/>
    <n v="129.1"/>
    <n v="143.6"/>
    <n v="134.69999999999999"/>
    <m/>
    <n v="142.4"/>
    <n v="140.4"/>
    <n v="135.19999999999999"/>
    <n v="139.69999999999999"/>
    <m/>
    <n v="138.95819672131142"/>
    <n v="132"/>
    <n v="132.9"/>
    <n v="129.69999999999999"/>
    <n v="118.6"/>
    <n v="127.3"/>
    <n v="134.19999999999999"/>
    <n v="121.9"/>
    <n v="126.3"/>
    <m/>
    <n v="132.80000000000001"/>
  </r>
  <r>
    <x v="1"/>
    <x v="3"/>
    <x v="11"/>
    <n v="131.6"/>
    <n v="138.19999999999999"/>
    <n v="134.9"/>
    <n v="133.1"/>
    <n v="113.5"/>
    <n v="129.30000000000001"/>
    <n v="121.1"/>
    <n v="170.3"/>
    <n v="115.5"/>
    <n v="145.5"/>
    <n v="123.1"/>
    <n v="140.9"/>
    <n v="132.80000000000001"/>
    <m/>
    <n v="145"/>
    <n v="130"/>
    <n v="122.2"/>
    <n v="128.80000000000001"/>
    <m/>
    <n v="128.5"/>
    <n v="117.8"/>
    <n v="125"/>
    <n v="122.3"/>
    <n v="113.7"/>
    <n v="121.8"/>
    <n v="132.30000000000001"/>
    <n v="119.9"/>
    <n v="121.4"/>
    <m/>
    <n v="127.6"/>
  </r>
  <r>
    <x v="2"/>
    <x v="3"/>
    <x v="11"/>
    <n v="132.30000000000001"/>
    <n v="137.6"/>
    <n v="132.9"/>
    <n v="135.1"/>
    <n v="118.6"/>
    <n v="132.69999999999999"/>
    <n v="125.3"/>
    <n v="168.7"/>
    <n v="114.4"/>
    <n v="140.19999999999999"/>
    <n v="126.6"/>
    <n v="142.30000000000001"/>
    <n v="134"/>
    <m/>
    <n v="143.1"/>
    <n v="136.30000000000001"/>
    <n v="129.80000000000001"/>
    <n v="135.4"/>
    <m/>
    <n v="128.5"/>
    <n v="126.6"/>
    <n v="129.19999999999999"/>
    <n v="126.9"/>
    <n v="116"/>
    <n v="124.2"/>
    <n v="133.1"/>
    <n v="121.1"/>
    <n v="123.9"/>
    <m/>
    <n v="130.4"/>
  </r>
  <r>
    <x v="0"/>
    <x v="4"/>
    <x v="0"/>
    <n v="133.1"/>
    <n v="137.80000000000001"/>
    <n v="131.9"/>
    <n v="136.69999999999999"/>
    <n v="122"/>
    <n v="136"/>
    <n v="119.8"/>
    <n v="161.69999999999999"/>
    <n v="114.8"/>
    <n v="136.9"/>
    <n v="129"/>
    <n v="143.9"/>
    <n v="133.69999999999999"/>
    <m/>
    <n v="143.1"/>
    <n v="140.69999999999999"/>
    <n v="135.80000000000001"/>
    <n v="140"/>
    <m/>
    <n v="138.95819672131142"/>
    <n v="132.1"/>
    <n v="133.19999999999999"/>
    <n v="129.9"/>
    <n v="119.1"/>
    <n v="127"/>
    <n v="134.6"/>
    <n v="122.3"/>
    <n v="126.6"/>
    <m/>
    <n v="132.4"/>
  </r>
  <r>
    <x v="1"/>
    <x v="4"/>
    <x v="0"/>
    <n v="132.19999999999999"/>
    <n v="138.9"/>
    <n v="132.6"/>
    <n v="133.1"/>
    <n v="114"/>
    <n v="129.6"/>
    <n v="118.7"/>
    <n v="155.1"/>
    <n v="117.3"/>
    <n v="144.9"/>
    <n v="123.2"/>
    <n v="141.6"/>
    <n v="132"/>
    <m/>
    <n v="145.6"/>
    <n v="130.19999999999999"/>
    <n v="122.3"/>
    <n v="129"/>
    <m/>
    <n v="129.6"/>
    <n v="118"/>
    <n v="125.1"/>
    <n v="122.6"/>
    <n v="115.2"/>
    <n v="122"/>
    <n v="132.4"/>
    <n v="120.9"/>
    <n v="122.1"/>
    <m/>
    <n v="127.8"/>
  </r>
  <r>
    <x v="2"/>
    <x v="4"/>
    <x v="0"/>
    <n v="132.80000000000001"/>
    <n v="138.19999999999999"/>
    <n v="132.19999999999999"/>
    <n v="135.4"/>
    <n v="119.1"/>
    <n v="133"/>
    <n v="119.4"/>
    <n v="159.5"/>
    <n v="115.6"/>
    <n v="139.6"/>
    <n v="126.6"/>
    <n v="142.80000000000001"/>
    <n v="133.1"/>
    <n v="132.86923076923074"/>
    <n v="143.80000000000001"/>
    <n v="136.6"/>
    <n v="130.19999999999999"/>
    <n v="135.6"/>
    <m/>
    <n v="129.6"/>
    <n v="126.8"/>
    <n v="129.4"/>
    <n v="127.1"/>
    <n v="117"/>
    <n v="124.2"/>
    <n v="133.30000000000001"/>
    <n v="121.7"/>
    <n v="124.4"/>
    <n v="125.3"/>
    <n v="130.30000000000001"/>
  </r>
  <r>
    <x v="0"/>
    <x v="4"/>
    <x v="1"/>
    <n v="133.30000000000001"/>
    <n v="138.30000000000001"/>
    <n v="129.30000000000001"/>
    <n v="137.19999999999999"/>
    <n v="122.1"/>
    <n v="138.69999999999999"/>
    <n v="119.1"/>
    <n v="156.9"/>
    <n v="116.2"/>
    <n v="136"/>
    <n v="129.4"/>
    <n v="144.4"/>
    <n v="133.6"/>
    <m/>
    <n v="143.69999999999999"/>
    <n v="140.9"/>
    <n v="135.80000000000001"/>
    <n v="140.19999999999999"/>
    <m/>
    <n v="138.95819672131142"/>
    <n v="133.19999999999999"/>
    <n v="133.6"/>
    <n v="130.1"/>
    <n v="119.5"/>
    <n v="127.7"/>
    <n v="134.9"/>
    <n v="123.2"/>
    <n v="127"/>
    <m/>
    <n v="132.6"/>
  </r>
  <r>
    <x v="1"/>
    <x v="4"/>
    <x v="1"/>
    <n v="132.80000000000001"/>
    <n v="139.80000000000001"/>
    <n v="129.30000000000001"/>
    <n v="133.5"/>
    <n v="114.3"/>
    <n v="131.4"/>
    <n v="120.2"/>
    <n v="143.1"/>
    <n v="119.5"/>
    <n v="144"/>
    <n v="123.4"/>
    <n v="141.9"/>
    <n v="132.1"/>
    <m/>
    <n v="146.30000000000001"/>
    <n v="130.5"/>
    <n v="122.5"/>
    <n v="129.30000000000001"/>
    <m/>
    <n v="130.5"/>
    <n v="119.2"/>
    <n v="125.3"/>
    <n v="122.9"/>
    <n v="115.5"/>
    <n v="122.2"/>
    <n v="132.4"/>
    <n v="121.7"/>
    <n v="122.4"/>
    <m/>
    <n v="128.19999999999999"/>
  </r>
  <r>
    <x v="2"/>
    <x v="4"/>
    <x v="1"/>
    <n v="133.1"/>
    <n v="138.80000000000001"/>
    <n v="129.30000000000001"/>
    <n v="135.80000000000001"/>
    <n v="119.2"/>
    <n v="135.30000000000001"/>
    <n v="119.5"/>
    <n v="152.19999999999999"/>
    <n v="117.3"/>
    <n v="138.69999999999999"/>
    <n v="126.9"/>
    <n v="143.19999999999999"/>
    <n v="133"/>
    <n v="132.48461538461541"/>
    <n v="144.4"/>
    <n v="136.80000000000001"/>
    <n v="130.30000000000001"/>
    <n v="135.9"/>
    <n v="134.33333333333334"/>
    <n v="130.5"/>
    <n v="127.9"/>
    <n v="129.69999999999999"/>
    <n v="127.4"/>
    <n v="117.4"/>
    <n v="124.6"/>
    <n v="133.4"/>
    <n v="122.6"/>
    <n v="124.8"/>
    <n v="125.7"/>
    <n v="130.6"/>
  </r>
  <r>
    <x v="0"/>
    <x v="4"/>
    <x v="2"/>
    <n v="133.6"/>
    <n v="138.80000000000001"/>
    <n v="128.80000000000001"/>
    <n v="137.19999999999999"/>
    <n v="121.6"/>
    <n v="139.69999999999999"/>
    <n v="119.7"/>
    <n v="148"/>
    <n v="116.9"/>
    <n v="135.6"/>
    <n v="129.80000000000001"/>
    <n v="145.4"/>
    <n v="133.4"/>
    <m/>
    <n v="144.19999999999999"/>
    <n v="141.6"/>
    <n v="136.19999999999999"/>
    <n v="140.80000000000001"/>
    <m/>
    <n v="138.95819672131142"/>
    <n v="134.19999999999999"/>
    <n v="134.1"/>
    <n v="130.6"/>
    <n v="119.8"/>
    <n v="128.30000000000001"/>
    <n v="135.19999999999999"/>
    <n v="123.3"/>
    <n v="127.4"/>
    <m/>
    <n v="132.80000000000001"/>
  </r>
  <r>
    <x v="1"/>
    <x v="4"/>
    <x v="2"/>
    <n v="132.69999999999999"/>
    <n v="139.4"/>
    <n v="128.4"/>
    <n v="134.9"/>
    <n v="114"/>
    <n v="136.80000000000001"/>
    <n v="122.2"/>
    <n v="135.80000000000001"/>
    <n v="120.3"/>
    <n v="142.6"/>
    <n v="123.6"/>
    <n v="142.4"/>
    <n v="132.6"/>
    <m/>
    <n v="147.5"/>
    <n v="130.80000000000001"/>
    <n v="122.8"/>
    <n v="129.6"/>
    <m/>
    <n v="131.1"/>
    <n v="120.8"/>
    <n v="125.6"/>
    <n v="123.1"/>
    <n v="115.6"/>
    <n v="122.4"/>
    <n v="132.80000000000001"/>
    <n v="121.7"/>
    <n v="122.6"/>
    <m/>
    <n v="128.69999999999999"/>
  </r>
  <r>
    <x v="2"/>
    <x v="4"/>
    <x v="2"/>
    <n v="133.30000000000001"/>
    <n v="139"/>
    <n v="128.6"/>
    <n v="136.30000000000001"/>
    <n v="118.8"/>
    <n v="138.30000000000001"/>
    <n v="120.5"/>
    <n v="143.9"/>
    <n v="118"/>
    <n v="137.9"/>
    <n v="127.2"/>
    <n v="144"/>
    <n v="133.1"/>
    <n v="132.22307692307692"/>
    <n v="145.1"/>
    <n v="137.30000000000001"/>
    <n v="130.6"/>
    <n v="136.4"/>
    <n v="134.76666666666665"/>
    <n v="131.1"/>
    <n v="129.1"/>
    <n v="130.1"/>
    <n v="127.8"/>
    <n v="117.6"/>
    <n v="125"/>
    <n v="133.80000000000001"/>
    <n v="122.6"/>
    <n v="125.1"/>
    <n v="126"/>
    <n v="130.9"/>
  </r>
  <r>
    <x v="0"/>
    <x v="4"/>
    <x v="3"/>
    <n v="133.19999999999999"/>
    <n v="138.69999999999999"/>
    <n v="127.1"/>
    <n v="137.69999999999999"/>
    <n v="121.3"/>
    <n v="141.80000000000001"/>
    <n v="121.5"/>
    <n v="144.5"/>
    <n v="117.4"/>
    <n v="134.1"/>
    <n v="130"/>
    <n v="145.5"/>
    <n v="133.5"/>
    <m/>
    <n v="144.4"/>
    <n v="142.4"/>
    <n v="136.80000000000001"/>
    <n v="141.6"/>
    <m/>
    <n v="138.95819672131142"/>
    <n v="135"/>
    <n v="134.30000000000001"/>
    <n v="131"/>
    <n v="119.2"/>
    <n v="128.30000000000001"/>
    <n v="135.69999999999999"/>
    <n v="123.7"/>
    <n v="127.5"/>
    <m/>
    <n v="132.9"/>
  </r>
  <r>
    <x v="1"/>
    <x v="4"/>
    <x v="3"/>
    <n v="132.69999999999999"/>
    <n v="140.6"/>
    <n v="124.5"/>
    <n v="136.30000000000001"/>
    <n v="113.5"/>
    <n v="137.69999999999999"/>
    <n v="127.1"/>
    <n v="133.80000000000001"/>
    <n v="120.8"/>
    <n v="141.30000000000001"/>
    <n v="123.8"/>
    <n v="142.6"/>
    <n v="133.4"/>
    <m/>
    <n v="148"/>
    <n v="131.19999999999999"/>
    <n v="123"/>
    <n v="130"/>
    <m/>
    <n v="131.69999999999999"/>
    <n v="121.4"/>
    <n v="126"/>
    <n v="123.4"/>
    <n v="114.3"/>
    <n v="122.6"/>
    <n v="133.6"/>
    <n v="122.2"/>
    <n v="122.5"/>
    <m/>
    <n v="129.1"/>
  </r>
  <r>
    <x v="2"/>
    <x v="4"/>
    <x v="3"/>
    <n v="133"/>
    <n v="139.4"/>
    <n v="126.1"/>
    <n v="137.19999999999999"/>
    <n v="118.4"/>
    <n v="139.9"/>
    <n v="123.4"/>
    <n v="140.9"/>
    <n v="118.5"/>
    <n v="136.5"/>
    <n v="127.4"/>
    <n v="144.19999999999999"/>
    <n v="133.5"/>
    <n v="132.1846153846154"/>
    <n v="145.4"/>
    <n v="138"/>
    <n v="131.1"/>
    <n v="137"/>
    <n v="135.36666666666667"/>
    <n v="131.69999999999999"/>
    <n v="129.80000000000001"/>
    <n v="130.4"/>
    <n v="128.1"/>
    <n v="116.6"/>
    <n v="125.1"/>
    <n v="134.5"/>
    <n v="123.1"/>
    <n v="125.1"/>
    <n v="126.12857142857145"/>
    <n v="131.1"/>
  </r>
  <r>
    <x v="0"/>
    <x v="4"/>
    <x v="4"/>
    <n v="133.1"/>
    <n v="140.30000000000001"/>
    <n v="126.8"/>
    <n v="138.19999999999999"/>
    <n v="120.8"/>
    <n v="140.19999999999999"/>
    <n v="123.8"/>
    <n v="141.80000000000001"/>
    <n v="118.6"/>
    <n v="134"/>
    <n v="130.30000000000001"/>
    <n v="145.80000000000001"/>
    <n v="133.80000000000001"/>
    <m/>
    <n v="145.5"/>
    <n v="142.5"/>
    <n v="137.30000000000001"/>
    <n v="141.80000000000001"/>
    <m/>
    <n v="138.95819672131142"/>
    <n v="135"/>
    <n v="134.9"/>
    <n v="131.4"/>
    <n v="119.4"/>
    <n v="129.4"/>
    <n v="136.30000000000001"/>
    <n v="123.7"/>
    <n v="127.9"/>
    <m/>
    <n v="133.30000000000001"/>
  </r>
  <r>
    <x v="1"/>
    <x v="4"/>
    <x v="4"/>
    <n v="132.6"/>
    <n v="144.1"/>
    <n v="125.6"/>
    <n v="136.80000000000001"/>
    <n v="113.4"/>
    <n v="135.19999999999999"/>
    <n v="129.19999999999999"/>
    <n v="131.5"/>
    <n v="121"/>
    <n v="139.9"/>
    <n v="123.8"/>
    <n v="142.9"/>
    <n v="133.6"/>
    <m/>
    <n v="148.30000000000001"/>
    <n v="131.5"/>
    <n v="123.2"/>
    <n v="130.19999999999999"/>
    <m/>
    <n v="132.1"/>
    <n v="120.1"/>
    <n v="126.5"/>
    <n v="123.6"/>
    <n v="114.3"/>
    <n v="122.8"/>
    <n v="133.80000000000001"/>
    <n v="122"/>
    <n v="122.6"/>
    <m/>
    <n v="129.30000000000001"/>
  </r>
  <r>
    <x v="2"/>
    <x v="4"/>
    <x v="4"/>
    <n v="132.9"/>
    <n v="141.6"/>
    <n v="126.3"/>
    <n v="137.69999999999999"/>
    <n v="118.1"/>
    <n v="137.9"/>
    <n v="125.6"/>
    <n v="138.30000000000001"/>
    <n v="119.4"/>
    <n v="136"/>
    <n v="127.6"/>
    <n v="144.5"/>
    <n v="133.69999999999999"/>
    <n v="132.27692307692308"/>
    <n v="146.19999999999999"/>
    <n v="138.19999999999999"/>
    <n v="131.4"/>
    <n v="137.19999999999999"/>
    <n v="135.6"/>
    <n v="132.1"/>
    <n v="129.4"/>
    <n v="130.9"/>
    <n v="128.4"/>
    <n v="116.7"/>
    <n v="125.7"/>
    <n v="134.80000000000001"/>
    <n v="123"/>
    <n v="125.3"/>
    <n v="126.39999999999999"/>
    <n v="131.4"/>
  </r>
  <r>
    <x v="0"/>
    <x v="4"/>
    <x v="5"/>
    <n v="133.5"/>
    <n v="143.69999999999999"/>
    <n v="128"/>
    <n v="138.6"/>
    <n v="120.9"/>
    <n v="140.9"/>
    <n v="128.80000000000001"/>
    <n v="140.19999999999999"/>
    <n v="118.9"/>
    <n v="133.5"/>
    <n v="130.4"/>
    <n v="146.5"/>
    <n v="134.9"/>
    <m/>
    <n v="145.80000000000001"/>
    <n v="143.1"/>
    <n v="137.69999999999999"/>
    <n v="142.30000000000001"/>
    <m/>
    <n v="138.95819672131142"/>
    <n v="134.80000000000001"/>
    <n v="135.19999999999999"/>
    <n v="131.30000000000001"/>
    <n v="119.4"/>
    <n v="129.80000000000001"/>
    <n v="136.9"/>
    <n v="124.1"/>
    <n v="128.1"/>
    <m/>
    <n v="133.9"/>
  </r>
  <r>
    <x v="1"/>
    <x v="4"/>
    <x v="5"/>
    <n v="132.9"/>
    <n v="148.69999999999999"/>
    <n v="128.30000000000001"/>
    <n v="137.30000000000001"/>
    <n v="113.5"/>
    <n v="137.19999999999999"/>
    <n v="142.19999999999999"/>
    <n v="128.19999999999999"/>
    <n v="120.9"/>
    <n v="138.80000000000001"/>
    <n v="124.2"/>
    <n v="143.1"/>
    <n v="135.69999999999999"/>
    <m/>
    <n v="148.6"/>
    <n v="131.5"/>
    <n v="123.2"/>
    <n v="130.19999999999999"/>
    <m/>
    <n v="131.4"/>
    <n v="119"/>
    <n v="126.8"/>
    <n v="123.8"/>
    <n v="113.9"/>
    <n v="122.9"/>
    <n v="134.30000000000001"/>
    <n v="122.5"/>
    <n v="122.7"/>
    <m/>
    <n v="129.9"/>
  </r>
  <r>
    <x v="2"/>
    <x v="4"/>
    <x v="5"/>
    <n v="133.30000000000001"/>
    <n v="145.5"/>
    <n v="128.1"/>
    <n v="138.1"/>
    <n v="118.2"/>
    <n v="139.19999999999999"/>
    <n v="133.30000000000001"/>
    <n v="136.19999999999999"/>
    <n v="119.6"/>
    <n v="135.30000000000001"/>
    <n v="127.8"/>
    <n v="144.9"/>
    <n v="135.19999999999999"/>
    <n v="133.43846153846155"/>
    <n v="146.5"/>
    <n v="138.5"/>
    <n v="131.69999999999999"/>
    <n v="137.5"/>
    <n v="135.9"/>
    <n v="131.4"/>
    <n v="128.80000000000001"/>
    <n v="131.19999999999999"/>
    <n v="128.5"/>
    <n v="116.5"/>
    <n v="125.9"/>
    <n v="135.4"/>
    <n v="123.4"/>
    <n v="125.5"/>
    <n v="126.62857142857142"/>
    <n v="132"/>
  </r>
  <r>
    <x v="0"/>
    <x v="4"/>
    <x v="6"/>
    <n v="134"/>
    <n v="144.19999999999999"/>
    <n v="129.80000000000001"/>
    <n v="139"/>
    <n v="120.9"/>
    <n v="143.9"/>
    <n v="151.5"/>
    <n v="138.1"/>
    <n v="120"/>
    <n v="133.9"/>
    <n v="131.4"/>
    <n v="147.69999999999999"/>
    <n v="138.5"/>
    <m/>
    <n v="147.4"/>
    <n v="144.30000000000001"/>
    <n v="138.1"/>
    <n v="143.5"/>
    <m/>
    <n v="138.95819672131142"/>
    <n v="135.30000000000001"/>
    <n v="136.1"/>
    <n v="132.1"/>
    <n v="119.1"/>
    <n v="130.6"/>
    <n v="138.6"/>
    <n v="124.4"/>
    <n v="128.6"/>
    <m/>
    <n v="136.19999999999999"/>
  </r>
  <r>
    <x v="1"/>
    <x v="4"/>
    <x v="6"/>
    <n v="132.80000000000001"/>
    <n v="148.4"/>
    <n v="129.4"/>
    <n v="137.69999999999999"/>
    <n v="113.4"/>
    <n v="139.4"/>
    <n v="175.1"/>
    <n v="124.7"/>
    <n v="121.5"/>
    <n v="137.80000000000001"/>
    <n v="124.4"/>
    <n v="143.69999999999999"/>
    <n v="139.80000000000001"/>
    <m/>
    <n v="150.5"/>
    <n v="131.6"/>
    <n v="123.7"/>
    <n v="130.4"/>
    <m/>
    <n v="132.6"/>
    <n v="119.7"/>
    <n v="127.2"/>
    <n v="125"/>
    <n v="113.2"/>
    <n v="123.5"/>
    <n v="135.5"/>
    <n v="122.4"/>
    <n v="123"/>
    <m/>
    <n v="131.80000000000001"/>
  </r>
  <r>
    <x v="2"/>
    <x v="4"/>
    <x v="6"/>
    <n v="133.6"/>
    <n v="145.69999999999999"/>
    <n v="129.6"/>
    <n v="138.5"/>
    <n v="118.1"/>
    <n v="141.80000000000001"/>
    <n v="159.5"/>
    <n v="133.6"/>
    <n v="120.5"/>
    <n v="135.19999999999999"/>
    <n v="128.5"/>
    <n v="145.80000000000001"/>
    <n v="139"/>
    <n v="136.1076923076923"/>
    <n v="148.19999999999999"/>
    <n v="139.30000000000001"/>
    <n v="132.1"/>
    <n v="138.30000000000001"/>
    <n v="136.56666666666666"/>
    <n v="132.6"/>
    <n v="129.4"/>
    <n v="131.9"/>
    <n v="129.4"/>
    <n v="116"/>
    <n v="126.6"/>
    <n v="136.80000000000001"/>
    <n v="123.6"/>
    <n v="125.9"/>
    <n v="127.17142857142858"/>
    <n v="134.19999999999999"/>
  </r>
  <r>
    <x v="0"/>
    <x v="4"/>
    <x v="7"/>
    <n v="134.80000000000001"/>
    <n v="143.1"/>
    <n v="130"/>
    <n v="139.4"/>
    <n v="120.5"/>
    <n v="148"/>
    <n v="162.9"/>
    <n v="137.4"/>
    <n v="120.8"/>
    <n v="134.69999999999999"/>
    <n v="131.6"/>
    <n v="148.69999999999999"/>
    <n v="140.6"/>
    <m/>
    <n v="149"/>
    <n v="145.30000000000001"/>
    <n v="139.19999999999999"/>
    <n v="144.5"/>
    <m/>
    <n v="138.95819672131142"/>
    <n v="136.4"/>
    <n v="137.30000000000001"/>
    <n v="133"/>
    <n v="120.3"/>
    <n v="131.5"/>
    <n v="140.19999999999999"/>
    <n v="125.4"/>
    <n v="129.69999999999999"/>
    <m/>
    <n v="137.80000000000001"/>
  </r>
  <r>
    <x v="1"/>
    <x v="4"/>
    <x v="7"/>
    <n v="133.19999999999999"/>
    <n v="143.9"/>
    <n v="128.30000000000001"/>
    <n v="138.30000000000001"/>
    <n v="114.1"/>
    <n v="142.69999999999999"/>
    <n v="179.8"/>
    <n v="123.5"/>
    <n v="122.1"/>
    <n v="137.5"/>
    <n v="124.6"/>
    <n v="144.5"/>
    <n v="140.5"/>
    <m/>
    <n v="152.1"/>
    <n v="132.69999999999999"/>
    <n v="124.3"/>
    <n v="131.4"/>
    <m/>
    <n v="134.4"/>
    <n v="118.9"/>
    <n v="127.7"/>
    <n v="125.7"/>
    <n v="114.6"/>
    <n v="124.1"/>
    <n v="135.69999999999999"/>
    <n v="123.3"/>
    <n v="123.8"/>
    <m/>
    <n v="132.69999999999999"/>
  </r>
  <r>
    <x v="2"/>
    <x v="4"/>
    <x v="7"/>
    <n v="134.30000000000001"/>
    <n v="143.4"/>
    <n v="129.30000000000001"/>
    <n v="139"/>
    <n v="118.1"/>
    <n v="145.5"/>
    <n v="168.6"/>
    <n v="132.69999999999999"/>
    <n v="121.2"/>
    <n v="135.6"/>
    <n v="128.69999999999999"/>
    <n v="146.80000000000001"/>
    <n v="140.6"/>
    <n v="137.21538461538461"/>
    <n v="149.80000000000001"/>
    <n v="140.30000000000001"/>
    <n v="133"/>
    <n v="139.30000000000001"/>
    <n v="137.53333333333333"/>
    <n v="134.4"/>
    <n v="129.80000000000001"/>
    <n v="132.80000000000001"/>
    <n v="130.19999999999999"/>
    <n v="117.3"/>
    <n v="127.3"/>
    <n v="137.6"/>
    <n v="124.5"/>
    <n v="126.8"/>
    <n v="128.07142857142858"/>
    <n v="135.4"/>
  </r>
  <r>
    <x v="0"/>
    <x v="4"/>
    <x v="8"/>
    <n v="135.19999999999999"/>
    <n v="142"/>
    <n v="130.5"/>
    <n v="140.19999999999999"/>
    <n v="120.7"/>
    <n v="147.80000000000001"/>
    <n v="154.5"/>
    <n v="137.1"/>
    <n v="121"/>
    <n v="134.69999999999999"/>
    <n v="131.69999999999999"/>
    <n v="149.30000000000001"/>
    <n v="139.6"/>
    <m/>
    <n v="149.80000000000001"/>
    <n v="146.1"/>
    <n v="139.69999999999999"/>
    <n v="145.19999999999999"/>
    <m/>
    <n v="138.95819672131142"/>
    <n v="137.4"/>
    <n v="137.9"/>
    <n v="133.4"/>
    <n v="121.2"/>
    <n v="132.30000000000001"/>
    <n v="139.6"/>
    <n v="126.7"/>
    <n v="130.30000000000001"/>
    <m/>
    <n v="137.6"/>
  </r>
  <r>
    <x v="1"/>
    <x v="4"/>
    <x v="8"/>
    <n v="133.6"/>
    <n v="143"/>
    <n v="129.69999999999999"/>
    <n v="138.69999999999999"/>
    <n v="114.5"/>
    <n v="137.5"/>
    <n v="160.69999999999999"/>
    <n v="124.5"/>
    <n v="122.4"/>
    <n v="137.30000000000001"/>
    <n v="124.8"/>
    <n v="145"/>
    <n v="138"/>
    <m/>
    <n v="153.6"/>
    <n v="133.30000000000001"/>
    <n v="124.6"/>
    <n v="132"/>
    <m/>
    <n v="135.69999999999999"/>
    <n v="120.6"/>
    <n v="128.1"/>
    <n v="126.1"/>
    <n v="115.7"/>
    <n v="124.5"/>
    <n v="135.9"/>
    <n v="124.4"/>
    <n v="124.5"/>
    <m/>
    <n v="132.4"/>
  </r>
  <r>
    <x v="2"/>
    <x v="4"/>
    <x v="8"/>
    <n v="134.69999999999999"/>
    <n v="142.4"/>
    <n v="130.19999999999999"/>
    <n v="139.6"/>
    <n v="118.4"/>
    <n v="143"/>
    <n v="156.6"/>
    <n v="132.9"/>
    <n v="121.5"/>
    <n v="135.6"/>
    <n v="128.80000000000001"/>
    <n v="147.30000000000001"/>
    <n v="139"/>
    <n v="136.15384615384613"/>
    <n v="150.80000000000001"/>
    <n v="141.1"/>
    <n v="133.4"/>
    <n v="140"/>
    <n v="138.16666666666666"/>
    <n v="135.69999999999999"/>
    <n v="131"/>
    <n v="133.30000000000001"/>
    <n v="130.6"/>
    <n v="118.3"/>
    <n v="127.9"/>
    <n v="137.4"/>
    <n v="125.7"/>
    <n v="127.5"/>
    <n v="128.67142857142858"/>
    <n v="135.19999999999999"/>
  </r>
  <r>
    <x v="0"/>
    <x v="4"/>
    <x v="9"/>
    <n v="135.9"/>
    <n v="141.9"/>
    <n v="131"/>
    <n v="141.5"/>
    <n v="121.4"/>
    <n v="146.69999999999999"/>
    <n v="157.1"/>
    <n v="136.4"/>
    <n v="121.4"/>
    <n v="135.6"/>
    <n v="131.30000000000001"/>
    <n v="150.30000000000001"/>
    <n v="140.4"/>
    <m/>
    <n v="150.5"/>
    <n v="147.19999999999999"/>
    <n v="140.6"/>
    <n v="146.19999999999999"/>
    <m/>
    <n v="138.95819672131142"/>
    <n v="138.1"/>
    <n v="138.4"/>
    <n v="134.19999999999999"/>
    <n v="121"/>
    <n v="133"/>
    <n v="140.1"/>
    <n v="127.4"/>
    <n v="130.69999999999999"/>
    <m/>
    <n v="138.30000000000001"/>
  </r>
  <r>
    <x v="1"/>
    <x v="4"/>
    <x v="9"/>
    <n v="133.9"/>
    <n v="142.80000000000001"/>
    <n v="131.4"/>
    <n v="139.1"/>
    <n v="114.9"/>
    <n v="135.6"/>
    <n v="173.2"/>
    <n v="124.1"/>
    <n v="122.6"/>
    <n v="137.80000000000001"/>
    <n v="125.1"/>
    <n v="145.5"/>
    <n v="139.69999999999999"/>
    <m/>
    <n v="154.6"/>
    <n v="134"/>
    <n v="124.9"/>
    <n v="132.6"/>
    <m/>
    <n v="137.30000000000001"/>
    <n v="122.6"/>
    <n v="128.30000000000001"/>
    <n v="126.6"/>
    <n v="115"/>
    <n v="124.8"/>
    <n v="136.30000000000001"/>
    <n v="124.6"/>
    <n v="124.5"/>
    <m/>
    <n v="133.5"/>
  </r>
  <r>
    <x v="2"/>
    <x v="4"/>
    <x v="9"/>
    <n v="135.30000000000001"/>
    <n v="142.19999999999999"/>
    <n v="131.19999999999999"/>
    <n v="140.6"/>
    <n v="119"/>
    <n v="141.5"/>
    <n v="162.6"/>
    <n v="132.30000000000001"/>
    <n v="121.8"/>
    <n v="136.30000000000001"/>
    <n v="128.69999999999999"/>
    <n v="148.1"/>
    <n v="140.1"/>
    <n v="136.89999999999998"/>
    <n v="151.6"/>
    <n v="142"/>
    <n v="134.1"/>
    <n v="140.80000000000001"/>
    <n v="138.96666666666667"/>
    <n v="137.30000000000001"/>
    <n v="132.19999999999999"/>
    <n v="133.6"/>
    <n v="131.30000000000001"/>
    <n v="117.8"/>
    <n v="128.4"/>
    <n v="137.9"/>
    <n v="126.2"/>
    <n v="127.7"/>
    <n v="128.98571428571429"/>
    <n v="136.1"/>
  </r>
  <r>
    <x v="0"/>
    <x v="4"/>
    <x v="10"/>
    <n v="136.30000000000001"/>
    <n v="142.5"/>
    <n v="140.5"/>
    <n v="141.5"/>
    <n v="121.6"/>
    <n v="147.30000000000001"/>
    <n v="168"/>
    <n v="135.80000000000001"/>
    <n v="122.5"/>
    <n v="136"/>
    <n v="131.9"/>
    <n v="151.4"/>
    <n v="142.4"/>
    <m/>
    <n v="152.1"/>
    <n v="148.19999999999999"/>
    <n v="141.5"/>
    <n v="147.30000000000001"/>
    <m/>
    <n v="138.95819672131142"/>
    <n v="141.1"/>
    <n v="139.4"/>
    <n v="135.80000000000001"/>
    <n v="121.6"/>
    <n v="133.69999999999999"/>
    <n v="141.5"/>
    <n v="128.1"/>
    <n v="131.69999999999999"/>
    <m/>
    <n v="140"/>
  </r>
  <r>
    <x v="1"/>
    <x v="4"/>
    <x v="10"/>
    <n v="134.30000000000001"/>
    <n v="142.1"/>
    <n v="146.69999999999999"/>
    <n v="139.5"/>
    <n v="115.2"/>
    <n v="136.4"/>
    <n v="185.2"/>
    <n v="122.2"/>
    <n v="123.9"/>
    <n v="138.30000000000001"/>
    <n v="125.4"/>
    <n v="146"/>
    <n v="141.5"/>
    <m/>
    <n v="156.19999999999999"/>
    <n v="135"/>
    <n v="125.4"/>
    <n v="133.5"/>
    <m/>
    <n v="138.6"/>
    <n v="125.7"/>
    <n v="128.80000000000001"/>
    <n v="127.4"/>
    <n v="115.3"/>
    <n v="125.1"/>
    <n v="136.6"/>
    <n v="124.9"/>
    <n v="124.9"/>
    <m/>
    <n v="134.80000000000001"/>
  </r>
  <r>
    <x v="2"/>
    <x v="4"/>
    <x v="10"/>
    <n v="135.69999999999999"/>
    <n v="142.4"/>
    <n v="142.9"/>
    <n v="140.80000000000001"/>
    <n v="119.2"/>
    <n v="142.19999999999999"/>
    <n v="173.8"/>
    <n v="131.19999999999999"/>
    <n v="123"/>
    <n v="136.80000000000001"/>
    <n v="129.19999999999999"/>
    <n v="148.9"/>
    <n v="142.1"/>
    <n v="139.09230769230768"/>
    <n v="153.19999999999999"/>
    <n v="143"/>
    <n v="134.80000000000001"/>
    <n v="141.80000000000001"/>
    <n v="139.86666666666667"/>
    <n v="138.6"/>
    <n v="135.30000000000001"/>
    <n v="134.4"/>
    <n v="132.6"/>
    <n v="118.3"/>
    <n v="128.9"/>
    <n v="138.6"/>
    <n v="126.8"/>
    <n v="128.4"/>
    <n v="129.71428571428572"/>
    <n v="137.6"/>
  </r>
  <r>
    <x v="0"/>
    <x v="4"/>
    <x v="11"/>
    <n v="136.4"/>
    <n v="143.69999999999999"/>
    <n v="144.80000000000001"/>
    <n v="141.9"/>
    <n v="123.1"/>
    <n v="147.19999999999999"/>
    <n v="161"/>
    <n v="133.80000000000001"/>
    <n v="121.9"/>
    <n v="135.80000000000001"/>
    <n v="131.1"/>
    <n v="151.4"/>
    <n v="141.5"/>
    <m/>
    <n v="153.19999999999999"/>
    <n v="148"/>
    <n v="141.9"/>
    <n v="147.19999999999999"/>
    <m/>
    <n v="138.95819672131142"/>
    <n v="142.6"/>
    <n v="139.5"/>
    <n v="136.1"/>
    <n v="122"/>
    <n v="133.4"/>
    <n v="141.1"/>
    <n v="127.8"/>
    <n v="131.9"/>
    <m/>
    <n v="139.80000000000001"/>
  </r>
  <r>
    <x v="1"/>
    <x v="4"/>
    <x v="11"/>
    <n v="134.4"/>
    <n v="142.6"/>
    <n v="145.9"/>
    <n v="139.5"/>
    <n v="115.9"/>
    <n v="135"/>
    <n v="163.19999999999999"/>
    <n v="119.8"/>
    <n v="120.7"/>
    <n v="139.69999999999999"/>
    <n v="125.7"/>
    <n v="146.30000000000001"/>
    <n v="138.80000000000001"/>
    <m/>
    <n v="157"/>
    <n v="135.6"/>
    <n v="125.6"/>
    <n v="134"/>
    <m/>
    <n v="139.1"/>
    <n v="126.8"/>
    <n v="129.30000000000001"/>
    <n v="128.19999999999999"/>
    <n v="115.3"/>
    <n v="125.6"/>
    <n v="136.69999999999999"/>
    <n v="124.6"/>
    <n v="125.1"/>
    <m/>
    <n v="134.1"/>
  </r>
  <r>
    <x v="2"/>
    <x v="4"/>
    <x v="11"/>
    <n v="135.80000000000001"/>
    <n v="143.30000000000001"/>
    <n v="145.19999999999999"/>
    <n v="141"/>
    <n v="120.5"/>
    <n v="141.5"/>
    <n v="161.69999999999999"/>
    <n v="129.1"/>
    <n v="121.5"/>
    <n v="137.1"/>
    <n v="128.80000000000001"/>
    <n v="149"/>
    <n v="140.5"/>
    <n v="138.07692307692307"/>
    <n v="154.19999999999999"/>
    <n v="143.1"/>
    <n v="135.1"/>
    <n v="142"/>
    <n v="140.06666666666666"/>
    <n v="139.1"/>
    <n v="136.6"/>
    <n v="134.69999999999999"/>
    <n v="133.1"/>
    <n v="118.5"/>
    <n v="129"/>
    <n v="138.5"/>
    <n v="126.5"/>
    <n v="128.6"/>
    <n v="129.84285714285713"/>
    <n v="137.19999999999999"/>
  </r>
  <r>
    <x v="0"/>
    <x v="5"/>
    <x v="0"/>
    <n v="136.6"/>
    <n v="144.4"/>
    <n v="143.80000000000001"/>
    <n v="142"/>
    <n v="123.2"/>
    <n v="147.9"/>
    <n v="152.1"/>
    <n v="131.80000000000001"/>
    <n v="119.5"/>
    <n v="136"/>
    <n v="131.19999999999999"/>
    <n v="151.80000000000001"/>
    <n v="140.4"/>
    <m/>
    <n v="153.6"/>
    <n v="148.30000000000001"/>
    <n v="142.30000000000001"/>
    <n v="147.5"/>
    <m/>
    <n v="138.95819672131142"/>
    <n v="142.30000000000001"/>
    <n v="139.80000000000001"/>
    <n v="136"/>
    <n v="122.7"/>
    <n v="134.30000000000001"/>
    <n v="141.6"/>
    <n v="128.6"/>
    <n v="132.30000000000001"/>
    <m/>
    <n v="139.30000000000001"/>
  </r>
  <r>
    <x v="1"/>
    <x v="5"/>
    <x v="0"/>
    <n v="134.6"/>
    <n v="143.69999999999999"/>
    <n v="143.6"/>
    <n v="139.6"/>
    <n v="116.4"/>
    <n v="133.80000000000001"/>
    <n v="150.5"/>
    <n v="118.4"/>
    <n v="117.3"/>
    <n v="140.5"/>
    <n v="125.9"/>
    <n v="146.80000000000001"/>
    <n v="137.19999999999999"/>
    <m/>
    <n v="157.69999999999999"/>
    <n v="136"/>
    <n v="125.9"/>
    <n v="134.4"/>
    <m/>
    <n v="140.4"/>
    <n v="127.3"/>
    <n v="129.5"/>
    <n v="129"/>
    <n v="116.3"/>
    <n v="126.2"/>
    <n v="137.1"/>
    <n v="125.5"/>
    <n v="125.8"/>
    <m/>
    <n v="134.1"/>
  </r>
  <r>
    <x v="2"/>
    <x v="5"/>
    <x v="0"/>
    <n v="136"/>
    <n v="144.19999999999999"/>
    <n v="143.69999999999999"/>
    <n v="141.1"/>
    <n v="120.7"/>
    <n v="141.30000000000001"/>
    <n v="151.6"/>
    <n v="127.3"/>
    <n v="118.8"/>
    <n v="137.5"/>
    <n v="129"/>
    <n v="149.5"/>
    <n v="139.19999999999999"/>
    <n v="136.91538461538462"/>
    <n v="154.69999999999999"/>
    <n v="143.5"/>
    <n v="135.5"/>
    <n v="142.30000000000001"/>
    <n v="140.43333333333334"/>
    <n v="140.4"/>
    <n v="136.6"/>
    <n v="134.9"/>
    <n v="133.30000000000001"/>
    <n v="119.3"/>
    <n v="129.69999999999999"/>
    <n v="139"/>
    <n v="127.3"/>
    <n v="129.1"/>
    <n v="130.37142857142857"/>
    <n v="136.9"/>
  </r>
  <r>
    <x v="0"/>
    <x v="5"/>
    <x v="1"/>
    <n v="136.4"/>
    <n v="143.69999999999999"/>
    <n v="140.6"/>
    <n v="141.5"/>
    <n v="122.9"/>
    <n v="149.4"/>
    <n v="142.4"/>
    <n v="130.19999999999999"/>
    <n v="117.9"/>
    <n v="135.6"/>
    <n v="130.5"/>
    <n v="151.69999999999999"/>
    <n v="138.69999999999999"/>
    <m/>
    <n v="153.30000000000001"/>
    <n v="148.69999999999999"/>
    <n v="142.4"/>
    <n v="147.80000000000001"/>
    <m/>
    <n v="138.95819672131142"/>
    <n v="142.4"/>
    <n v="139.9"/>
    <n v="136.19999999999999"/>
    <n v="123.3"/>
    <n v="134.30000000000001"/>
    <n v="141.5"/>
    <n v="128.80000000000001"/>
    <n v="132.5"/>
    <m/>
    <n v="138.5"/>
  </r>
  <r>
    <x v="1"/>
    <x v="5"/>
    <x v="1"/>
    <n v="134.80000000000001"/>
    <n v="143"/>
    <n v="139.9"/>
    <n v="139.9"/>
    <n v="116.2"/>
    <n v="135.5"/>
    <n v="136.9"/>
    <n v="117"/>
    <n v="115.4"/>
    <n v="140.69999999999999"/>
    <n v="125.9"/>
    <n v="147.1"/>
    <n v="135.6"/>
    <m/>
    <n v="159.30000000000001"/>
    <n v="136.30000000000001"/>
    <n v="126.1"/>
    <n v="134.69999999999999"/>
    <m/>
    <n v="141.30000000000001"/>
    <n v="127.3"/>
    <n v="129.9"/>
    <n v="129.80000000000001"/>
    <n v="117.4"/>
    <n v="126.5"/>
    <n v="137.19999999999999"/>
    <n v="126.2"/>
    <n v="126.5"/>
    <m/>
    <n v="134"/>
  </r>
  <r>
    <x v="2"/>
    <x v="5"/>
    <x v="1"/>
    <n v="135.9"/>
    <n v="143.5"/>
    <n v="140.30000000000001"/>
    <n v="140.9"/>
    <n v="120.4"/>
    <n v="142.9"/>
    <n v="140.5"/>
    <n v="125.8"/>
    <n v="117.1"/>
    <n v="137.30000000000001"/>
    <n v="128.6"/>
    <n v="149.6"/>
    <n v="137.6"/>
    <n v="135.4153846153846"/>
    <n v="154.9"/>
    <n v="143.80000000000001"/>
    <n v="135.6"/>
    <n v="142.6"/>
    <n v="140.66666666666666"/>
    <n v="141.30000000000001"/>
    <n v="136.69999999999999"/>
    <n v="135.19999999999999"/>
    <n v="133.80000000000001"/>
    <n v="120.2"/>
    <n v="129.9"/>
    <n v="139"/>
    <n v="127.7"/>
    <n v="129.6"/>
    <n v="130.77142857142857"/>
    <n v="136.4"/>
  </r>
  <r>
    <x v="0"/>
    <x v="5"/>
    <x v="2"/>
    <n v="136.80000000000001"/>
    <n v="143.80000000000001"/>
    <n v="140"/>
    <n v="142"/>
    <n v="123.2"/>
    <n v="152.9"/>
    <n v="138"/>
    <n v="129.30000000000001"/>
    <n v="117.1"/>
    <n v="136.30000000000001"/>
    <n v="131.19999999999999"/>
    <n v="152.80000000000001"/>
    <n v="138.6"/>
    <m/>
    <n v="155.1"/>
    <n v="149.19999999999999"/>
    <n v="143"/>
    <n v="148.30000000000001"/>
    <m/>
    <n v="138.95819672131142"/>
    <n v="142.6"/>
    <n v="139.9"/>
    <n v="136.69999999999999"/>
    <n v="124.6"/>
    <n v="135.1"/>
    <n v="142.69999999999999"/>
    <n v="129.30000000000001"/>
    <n v="133.30000000000001"/>
    <m/>
    <n v="138.69999999999999"/>
  </r>
  <r>
    <x v="1"/>
    <x v="5"/>
    <x v="2"/>
    <n v="135"/>
    <n v="143.1"/>
    <n v="135.5"/>
    <n v="139.9"/>
    <n v="116.5"/>
    <n v="138.5"/>
    <n v="128"/>
    <n v="115.5"/>
    <n v="114.2"/>
    <n v="140.69999999999999"/>
    <n v="126.2"/>
    <n v="147.6"/>
    <n v="134.80000000000001"/>
    <m/>
    <n v="159.69999999999999"/>
    <n v="136.69999999999999"/>
    <n v="126.7"/>
    <n v="135.19999999999999"/>
    <m/>
    <n v="142"/>
    <n v="126.4"/>
    <n v="130.80000000000001"/>
    <n v="130.5"/>
    <n v="117.8"/>
    <n v="126.8"/>
    <n v="137.80000000000001"/>
    <n v="126.7"/>
    <n v="127.1"/>
    <m/>
    <n v="134"/>
  </r>
  <r>
    <x v="2"/>
    <x v="5"/>
    <x v="2"/>
    <n v="136.19999999999999"/>
    <n v="143.6"/>
    <n v="138.30000000000001"/>
    <n v="141.19999999999999"/>
    <n v="120.7"/>
    <n v="146.19999999999999"/>
    <n v="134.6"/>
    <n v="124.6"/>
    <n v="116.1"/>
    <n v="137.80000000000001"/>
    <n v="129.1"/>
    <n v="150.4"/>
    <n v="137.19999999999999"/>
    <n v="135.07692307692307"/>
    <n v="156.30000000000001"/>
    <n v="144.30000000000001"/>
    <n v="136.19999999999999"/>
    <n v="143.1"/>
    <n v="141.20000000000002"/>
    <n v="142"/>
    <n v="136.5"/>
    <n v="135.6"/>
    <n v="134.30000000000001"/>
    <n v="121"/>
    <n v="130.4"/>
    <n v="139.80000000000001"/>
    <n v="128.19999999999999"/>
    <n v="130.30000000000001"/>
    <n v="131.37142857142857"/>
    <n v="136.5"/>
  </r>
  <r>
    <x v="0"/>
    <x v="5"/>
    <x v="3"/>
    <n v="137.1"/>
    <n v="144.5"/>
    <n v="135.9"/>
    <n v="142.4"/>
    <n v="123.5"/>
    <n v="156.4"/>
    <n v="135.1"/>
    <n v="128.4"/>
    <n v="115.2"/>
    <n v="137.19999999999999"/>
    <n v="131.9"/>
    <n v="153.80000000000001"/>
    <n v="138.6"/>
    <m/>
    <n v="156.1"/>
    <n v="150.1"/>
    <n v="143.30000000000001"/>
    <n v="149.1"/>
    <m/>
    <n v="138.95819672131142"/>
    <n v="143.80000000000001"/>
    <n v="140.9"/>
    <n v="137.6"/>
    <n v="125.3"/>
    <n v="136"/>
    <n v="143.69999999999999"/>
    <n v="130.4"/>
    <n v="134.19999999999999"/>
    <m/>
    <n v="139.1"/>
  </r>
  <r>
    <x v="1"/>
    <x v="5"/>
    <x v="3"/>
    <n v="135"/>
    <n v="144.30000000000001"/>
    <n v="130.80000000000001"/>
    <n v="140.30000000000001"/>
    <n v="116.6"/>
    <n v="150.1"/>
    <n v="127.6"/>
    <n v="114"/>
    <n v="110.6"/>
    <n v="140.19999999999999"/>
    <n v="126.5"/>
    <n v="148.30000000000001"/>
    <n v="135.69999999999999"/>
    <m/>
    <n v="159.19999999999999"/>
    <n v="137.80000000000001"/>
    <n v="127.4"/>
    <n v="136.19999999999999"/>
    <m/>
    <n v="142.9"/>
    <n v="124.6"/>
    <n v="131.80000000000001"/>
    <n v="131.30000000000001"/>
    <n v="118.9"/>
    <n v="127.6"/>
    <n v="139.69999999999999"/>
    <n v="127.6"/>
    <n v="128.19999999999999"/>
    <m/>
    <n v="134.80000000000001"/>
  </r>
  <r>
    <x v="2"/>
    <x v="5"/>
    <x v="3"/>
    <n v="136.4"/>
    <n v="144.4"/>
    <n v="133.9"/>
    <n v="141.6"/>
    <n v="121"/>
    <n v="153.5"/>
    <n v="132.6"/>
    <n v="123.5"/>
    <n v="113.7"/>
    <n v="138.19999999999999"/>
    <n v="129.6"/>
    <n v="151.19999999999999"/>
    <n v="137.5"/>
    <n v="135.16153846153847"/>
    <n v="156.9"/>
    <n v="145.30000000000001"/>
    <n v="136.69999999999999"/>
    <n v="144"/>
    <n v="142"/>
    <n v="142.9"/>
    <n v="136.5"/>
    <n v="136.6"/>
    <n v="135.19999999999999"/>
    <n v="121.9"/>
    <n v="131.30000000000001"/>
    <n v="141.4"/>
    <n v="129.19999999999999"/>
    <n v="131.30000000000001"/>
    <n v="132.41428571428568"/>
    <n v="137.1"/>
  </r>
  <r>
    <x v="0"/>
    <x v="5"/>
    <x v="4"/>
    <n v="137.4"/>
    <n v="145.69999999999999"/>
    <n v="135.5"/>
    <n v="142.9"/>
    <n v="123.6"/>
    <n v="157.5"/>
    <n v="137.80000000000001"/>
    <n v="127.2"/>
    <n v="111.8"/>
    <n v="137.4"/>
    <n v="132.19999999999999"/>
    <n v="154.30000000000001"/>
    <n v="139.1"/>
    <m/>
    <n v="157"/>
    <n v="150.80000000000001"/>
    <n v="144.1"/>
    <n v="149.80000000000001"/>
    <m/>
    <n v="138.95819672131142"/>
    <n v="144.30000000000001"/>
    <n v="141.80000000000001"/>
    <n v="138.4"/>
    <n v="126.4"/>
    <n v="136.80000000000001"/>
    <n v="144.4"/>
    <n v="131.19999999999999"/>
    <n v="135.1"/>
    <m/>
    <n v="139.80000000000001"/>
  </r>
  <r>
    <x v="1"/>
    <x v="5"/>
    <x v="4"/>
    <n v="135"/>
    <n v="148.19999999999999"/>
    <n v="130.5"/>
    <n v="140.69999999999999"/>
    <n v="116.4"/>
    <n v="151.30000000000001"/>
    <n v="131.4"/>
    <n v="112.8"/>
    <n v="105.3"/>
    <n v="139.6"/>
    <n v="126.6"/>
    <n v="148.69999999999999"/>
    <n v="136.4"/>
    <m/>
    <n v="160.30000000000001"/>
    <n v="138.6"/>
    <n v="127.9"/>
    <n v="137"/>
    <m/>
    <n v="143.19999999999999"/>
    <n v="124.7"/>
    <n v="132.5"/>
    <n v="132"/>
    <n v="119.8"/>
    <n v="128"/>
    <n v="140.4"/>
    <n v="128.1"/>
    <n v="128.9"/>
    <m/>
    <n v="135.4"/>
  </r>
  <r>
    <x v="2"/>
    <x v="5"/>
    <x v="4"/>
    <n v="136.6"/>
    <n v="146.6"/>
    <n v="133.6"/>
    <n v="142.1"/>
    <n v="121"/>
    <n v="154.6"/>
    <n v="135.6"/>
    <n v="122.3"/>
    <n v="109.6"/>
    <n v="138.1"/>
    <n v="129.9"/>
    <n v="151.69999999999999"/>
    <n v="138.1"/>
    <n v="135.36923076923077"/>
    <n v="157.9"/>
    <n v="146"/>
    <n v="137.4"/>
    <n v="144.69999999999999"/>
    <n v="142.69999999999999"/>
    <n v="143.19999999999999"/>
    <n v="136.9"/>
    <n v="137.4"/>
    <n v="136"/>
    <n v="122.9"/>
    <n v="131.80000000000001"/>
    <n v="142.1"/>
    <n v="129.9"/>
    <n v="132.1"/>
    <n v="133.17142857142855"/>
    <n v="137.80000000000001"/>
  </r>
  <r>
    <x v="0"/>
    <x v="5"/>
    <x v="5"/>
    <n v="137.6"/>
    <n v="148.1"/>
    <n v="136.69999999999999"/>
    <n v="143.19999999999999"/>
    <n v="124"/>
    <n v="154.1"/>
    <n v="143.5"/>
    <n v="126"/>
    <n v="112.4"/>
    <n v="137.6"/>
    <n v="132.80000000000001"/>
    <n v="154.30000000000001"/>
    <n v="140"/>
    <m/>
    <n v="157.30000000000001"/>
    <n v="151.30000000000001"/>
    <n v="144.69999999999999"/>
    <n v="150.30000000000001"/>
    <m/>
    <n v="138.95819672131142"/>
    <n v="145.1"/>
    <n v="142.19999999999999"/>
    <n v="138.4"/>
    <n v="127.4"/>
    <n v="137.80000000000001"/>
    <n v="145.1"/>
    <n v="131.4"/>
    <n v="135.6"/>
    <m/>
    <n v="140.5"/>
  </r>
  <r>
    <x v="1"/>
    <x v="5"/>
    <x v="5"/>
    <n v="135.30000000000001"/>
    <n v="149.69999999999999"/>
    <n v="133.9"/>
    <n v="140.80000000000001"/>
    <n v="116.6"/>
    <n v="152.19999999999999"/>
    <n v="144"/>
    <n v="112.3"/>
    <n v="108.4"/>
    <n v="140"/>
    <n v="126.7"/>
    <n v="149"/>
    <n v="138.4"/>
    <m/>
    <n v="161"/>
    <n v="138.9"/>
    <n v="128.69999999999999"/>
    <n v="137.4"/>
    <m/>
    <n v="142.5"/>
    <n v="126.5"/>
    <n v="133.1"/>
    <n v="132.6"/>
    <n v="120.4"/>
    <n v="128.5"/>
    <n v="141.19999999999999"/>
    <n v="128.19999999999999"/>
    <n v="129.5"/>
    <m/>
    <n v="136.19999999999999"/>
  </r>
  <r>
    <x v="2"/>
    <x v="5"/>
    <x v="5"/>
    <n v="136.9"/>
    <n v="148.69999999999999"/>
    <n v="135.6"/>
    <n v="142.30000000000001"/>
    <n v="121.3"/>
    <n v="153.19999999999999"/>
    <n v="143.69999999999999"/>
    <n v="121.4"/>
    <n v="111.1"/>
    <n v="138.4"/>
    <n v="130.30000000000001"/>
    <n v="151.80000000000001"/>
    <n v="139.4"/>
    <n v="136.46923076923079"/>
    <n v="158.30000000000001"/>
    <n v="146.4"/>
    <n v="138.1"/>
    <n v="145.19999999999999"/>
    <n v="143.23333333333332"/>
    <n v="142.5"/>
    <n v="138.1"/>
    <n v="137.9"/>
    <n v="136.19999999999999"/>
    <n v="123.7"/>
    <n v="132.6"/>
    <n v="142.80000000000001"/>
    <n v="130.1"/>
    <n v="132.6"/>
    <n v="133.70000000000002"/>
    <n v="138.5"/>
  </r>
  <r>
    <x v="0"/>
    <x v="5"/>
    <x v="6"/>
    <n v="138.4"/>
    <n v="149.30000000000001"/>
    <n v="139.30000000000001"/>
    <n v="143.4"/>
    <n v="124.1"/>
    <n v="153.30000000000001"/>
    <n v="154.19999999999999"/>
    <n v="126.4"/>
    <n v="114.3"/>
    <n v="138.19999999999999"/>
    <n v="132.80000000000001"/>
    <n v="154.80000000000001"/>
    <n v="142"/>
    <m/>
    <n v="156.1"/>
    <n v="151.5"/>
    <n v="145.1"/>
    <n v="150.6"/>
    <m/>
    <n v="138.95819672131142"/>
    <n v="146.80000000000001"/>
    <n v="143.1"/>
    <n v="139"/>
    <n v="127.5"/>
    <n v="138.4"/>
    <n v="145.80000000000001"/>
    <n v="131.4"/>
    <n v="136"/>
    <m/>
    <n v="141.80000000000001"/>
  </r>
  <r>
    <x v="1"/>
    <x v="5"/>
    <x v="6"/>
    <n v="135.6"/>
    <n v="148.6"/>
    <n v="139.1"/>
    <n v="141"/>
    <n v="116.7"/>
    <n v="149.69999999999999"/>
    <n v="159.19999999999999"/>
    <n v="112.6"/>
    <n v="111.8"/>
    <n v="140.30000000000001"/>
    <n v="126.8"/>
    <n v="149.4"/>
    <n v="140.30000000000001"/>
    <m/>
    <n v="161.4"/>
    <n v="139.6"/>
    <n v="128.9"/>
    <n v="137.9"/>
    <m/>
    <n v="143.6"/>
    <n v="128.1"/>
    <n v="133.6"/>
    <n v="133.6"/>
    <n v="120.1"/>
    <n v="129"/>
    <n v="144"/>
    <n v="128.19999999999999"/>
    <n v="130.19999999999999"/>
    <m/>
    <n v="137.5"/>
  </r>
  <r>
    <x v="2"/>
    <x v="5"/>
    <x v="6"/>
    <n v="137.5"/>
    <n v="149.1"/>
    <n v="139.19999999999999"/>
    <n v="142.5"/>
    <n v="121.4"/>
    <n v="151.6"/>
    <n v="155.9"/>
    <n v="121.7"/>
    <n v="113.5"/>
    <n v="138.9"/>
    <n v="130.30000000000001"/>
    <n v="152.30000000000001"/>
    <n v="141.4"/>
    <n v="138.1"/>
    <n v="157.5"/>
    <n v="146.80000000000001"/>
    <n v="138.4"/>
    <n v="145.6"/>
    <n v="143.60000000000002"/>
    <n v="143.6"/>
    <n v="139.69999999999999"/>
    <n v="138.6"/>
    <n v="137"/>
    <n v="123.6"/>
    <n v="133.1"/>
    <n v="144.69999999999999"/>
    <n v="130.1"/>
    <n v="133.19999999999999"/>
    <n v="134.32857142857142"/>
    <n v="139.80000000000001"/>
  </r>
  <r>
    <x v="0"/>
    <x v="5"/>
    <x v="7"/>
    <n v="139.19999999999999"/>
    <n v="148.80000000000001"/>
    <n v="139.1"/>
    <n v="143.5"/>
    <n v="125"/>
    <n v="154.4"/>
    <n v="156.30000000000001"/>
    <n v="126.8"/>
    <n v="115.4"/>
    <n v="138.6"/>
    <n v="133.80000000000001"/>
    <n v="155.19999999999999"/>
    <n v="142.69999999999999"/>
    <m/>
    <n v="156.4"/>
    <n v="152.1"/>
    <n v="145.80000000000001"/>
    <n v="151.30000000000001"/>
    <m/>
    <n v="138.95819672131142"/>
    <n v="147.69999999999999"/>
    <n v="143.80000000000001"/>
    <n v="139.4"/>
    <n v="128.30000000000001"/>
    <n v="138.6"/>
    <n v="146.9"/>
    <n v="131.30000000000001"/>
    <n v="136.6"/>
    <m/>
    <n v="142.5"/>
  </r>
  <r>
    <x v="1"/>
    <x v="5"/>
    <x v="7"/>
    <n v="136.5"/>
    <n v="146.4"/>
    <n v="136.6"/>
    <n v="141.19999999999999"/>
    <n v="117.4"/>
    <n v="146.30000000000001"/>
    <n v="157.30000000000001"/>
    <n v="113.6"/>
    <n v="113.3"/>
    <n v="141.1"/>
    <n v="127.4"/>
    <n v="150.4"/>
    <n v="140.1"/>
    <m/>
    <n v="162.1"/>
    <n v="140"/>
    <n v="129"/>
    <n v="138.30000000000001"/>
    <m/>
    <n v="144.6"/>
    <n v="129.80000000000001"/>
    <n v="134.4"/>
    <n v="134.9"/>
    <n v="120.7"/>
    <n v="129.80000000000001"/>
    <n v="145.30000000000001"/>
    <n v="128.30000000000001"/>
    <n v="131"/>
    <m/>
    <n v="138"/>
  </r>
  <r>
    <x v="2"/>
    <x v="5"/>
    <x v="7"/>
    <n v="138.30000000000001"/>
    <n v="148"/>
    <n v="138.1"/>
    <n v="142.6"/>
    <n v="122.2"/>
    <n v="150.6"/>
    <n v="156.6"/>
    <n v="122.4"/>
    <n v="114.7"/>
    <n v="139.4"/>
    <n v="131.1"/>
    <n v="153"/>
    <n v="141.69999999999999"/>
    <n v="138.36153846153849"/>
    <n v="157.9"/>
    <n v="147.30000000000001"/>
    <n v="138.80000000000001"/>
    <n v="146.1"/>
    <n v="144.06666666666669"/>
    <n v="144.6"/>
    <n v="140.9"/>
    <n v="139.4"/>
    <n v="137.69999999999999"/>
    <n v="124.3"/>
    <n v="133.6"/>
    <n v="146"/>
    <n v="130.1"/>
    <n v="133.9"/>
    <n v="135"/>
    <n v="140.4"/>
  </r>
  <r>
    <x v="0"/>
    <x v="5"/>
    <x v="8"/>
    <n v="139.4"/>
    <n v="147.19999999999999"/>
    <n v="136.6"/>
    <n v="143.69999999999999"/>
    <n v="124.6"/>
    <n v="150.1"/>
    <n v="149.4"/>
    <n v="125.4"/>
    <n v="114.4"/>
    <n v="138.69999999999999"/>
    <n v="133.1"/>
    <n v="155.9"/>
    <n v="141.30000000000001"/>
    <m/>
    <n v="157.69999999999999"/>
    <n v="152.1"/>
    <n v="146.1"/>
    <n v="151.30000000000001"/>
    <m/>
    <n v="138.95819672131142"/>
    <n v="149"/>
    <n v="144"/>
    <n v="140"/>
    <n v="129.9"/>
    <n v="140"/>
    <n v="147.6"/>
    <n v="132"/>
    <n v="137.4"/>
    <m/>
    <n v="142.1"/>
  </r>
  <r>
    <x v="1"/>
    <x v="5"/>
    <x v="8"/>
    <n v="137"/>
    <n v="143.1"/>
    <n v="132.80000000000001"/>
    <n v="141.5"/>
    <n v="117.8"/>
    <n v="140"/>
    <n v="151.30000000000001"/>
    <n v="113.5"/>
    <n v="112.3"/>
    <n v="141.19999999999999"/>
    <n v="127.7"/>
    <n v="151.30000000000001"/>
    <n v="138.9"/>
    <m/>
    <n v="163.30000000000001"/>
    <n v="140.80000000000001"/>
    <n v="129.30000000000001"/>
    <n v="139.1"/>
    <m/>
    <n v="145.30000000000001"/>
    <n v="131.19999999999999"/>
    <n v="134.9"/>
    <n v="135.69999999999999"/>
    <n v="122.5"/>
    <n v="130.19999999999999"/>
    <n v="145.19999999999999"/>
    <n v="129.30000000000001"/>
    <n v="131.9"/>
    <m/>
    <n v="138.1"/>
  </r>
  <r>
    <x v="2"/>
    <x v="5"/>
    <x v="8"/>
    <n v="138.6"/>
    <n v="145.80000000000001"/>
    <n v="135.1"/>
    <n v="142.9"/>
    <n v="122.1"/>
    <n v="145.4"/>
    <n v="150"/>
    <n v="121.4"/>
    <n v="113.7"/>
    <n v="139.5"/>
    <n v="130.80000000000001"/>
    <n v="153.80000000000001"/>
    <n v="140.4"/>
    <n v="136.88461538461539"/>
    <n v="159.19999999999999"/>
    <n v="147.69999999999999"/>
    <n v="139.1"/>
    <n v="146.5"/>
    <n v="144.43333333333331"/>
    <n v="145.30000000000001"/>
    <n v="142.30000000000001"/>
    <n v="139.69999999999999"/>
    <n v="138.4"/>
    <n v="126"/>
    <n v="134.5"/>
    <n v="146.19999999999999"/>
    <n v="130.9"/>
    <n v="134.69999999999999"/>
    <n v="135.77142857142854"/>
    <n v="140.19999999999999"/>
  </r>
  <r>
    <x v="0"/>
    <x v="5"/>
    <x v="9"/>
    <n v="139.30000000000001"/>
    <n v="147.6"/>
    <n v="134.6"/>
    <n v="141.9"/>
    <n v="123.5"/>
    <n v="144.5"/>
    <n v="147.6"/>
    <n v="121.4"/>
    <n v="112.3"/>
    <n v="139.5"/>
    <n v="134.6"/>
    <n v="155.19999999999999"/>
    <n v="140.19999999999999"/>
    <m/>
    <n v="159.6"/>
    <n v="150.69999999999999"/>
    <n v="144.5"/>
    <n v="149.80000000000001"/>
    <m/>
    <n v="138.95819672131142"/>
    <n v="149.69999999999999"/>
    <n v="147.5"/>
    <n v="144.80000000000001"/>
    <n v="130.80000000000001"/>
    <n v="140.1"/>
    <n v="148"/>
    <n v="134.4"/>
    <n v="139.80000000000001"/>
    <m/>
    <n v="142.19999999999999"/>
  </r>
  <r>
    <x v="1"/>
    <x v="5"/>
    <x v="9"/>
    <n v="137.6"/>
    <n v="144.9"/>
    <n v="133.5"/>
    <n v="141.5"/>
    <n v="118"/>
    <n v="139.5"/>
    <n v="153"/>
    <n v="113.2"/>
    <n v="112.8"/>
    <n v="141.1"/>
    <n v="127.6"/>
    <n v="152"/>
    <n v="139.4"/>
    <m/>
    <n v="164"/>
    <n v="141.5"/>
    <n v="129.80000000000001"/>
    <n v="139.69999999999999"/>
    <m/>
    <n v="146.30000000000001"/>
    <n v="133.4"/>
    <n v="135.1"/>
    <n v="136.19999999999999"/>
    <n v="123.3"/>
    <n v="130.69999999999999"/>
    <n v="145.5"/>
    <n v="130.4"/>
    <n v="132.5"/>
    <m/>
    <n v="138.9"/>
  </r>
  <r>
    <x v="2"/>
    <x v="5"/>
    <x v="9"/>
    <n v="137.4"/>
    <n v="149.5"/>
    <n v="137.30000000000001"/>
    <n v="141.9"/>
    <n v="121.1"/>
    <n v="142.5"/>
    <n v="146.69999999999999"/>
    <n v="119.1"/>
    <n v="111.9"/>
    <n v="141"/>
    <n v="133.6"/>
    <n v="154.5"/>
    <n v="139.69999999999999"/>
    <n v="136.63076923076923"/>
    <n v="162.6"/>
    <n v="148"/>
    <n v="139.19999999999999"/>
    <n v="146.80000000000001"/>
    <n v="144.66666666666666"/>
    <n v="146.9"/>
    <n v="145.30000000000001"/>
    <n v="142.19999999999999"/>
    <n v="142.1"/>
    <n v="125.5"/>
    <n v="136.5"/>
    <n v="147.80000000000001"/>
    <n v="132"/>
    <n v="136.30000000000001"/>
    <n v="137.48571428571427"/>
    <n v="140.80000000000001"/>
  </r>
  <r>
    <x v="0"/>
    <x v="5"/>
    <x v="10"/>
    <n v="137.1"/>
    <n v="150.80000000000001"/>
    <n v="136.69999999999999"/>
    <n v="141.9"/>
    <n v="122.8"/>
    <n v="143.9"/>
    <n v="147.5"/>
    <n v="121"/>
    <n v="111.6"/>
    <n v="140.6"/>
    <n v="137.5"/>
    <n v="156.1"/>
    <n v="140"/>
    <m/>
    <n v="161.9"/>
    <n v="151.69999999999999"/>
    <n v="145.5"/>
    <n v="150.80000000000001"/>
    <m/>
    <n v="138.95819672131142"/>
    <n v="150.30000000000001"/>
    <n v="148"/>
    <n v="145.4"/>
    <n v="130.30000000000001"/>
    <n v="143.1"/>
    <n v="150.19999999999999"/>
    <n v="133.1"/>
    <n v="140.1"/>
    <m/>
    <n v="142.4"/>
  </r>
  <r>
    <x v="1"/>
    <x v="5"/>
    <x v="10"/>
    <n v="138.1"/>
    <n v="146.30000000000001"/>
    <n v="137.80000000000001"/>
    <n v="141.6"/>
    <n v="118.1"/>
    <n v="141.5"/>
    <n v="145.19999999999999"/>
    <n v="115.3"/>
    <n v="112.5"/>
    <n v="141.4"/>
    <n v="128"/>
    <n v="152.6"/>
    <n v="139.1"/>
    <m/>
    <n v="164.4"/>
    <n v="142.4"/>
    <n v="130.19999999999999"/>
    <n v="140.5"/>
    <m/>
    <n v="146.9"/>
    <n v="136.69999999999999"/>
    <n v="135.80000000000001"/>
    <n v="136.80000000000001"/>
    <n v="121.2"/>
    <n v="131.30000000000001"/>
    <n v="146.1"/>
    <n v="130.5"/>
    <n v="132.19999999999999"/>
    <m/>
    <n v="139"/>
  </r>
  <r>
    <x v="2"/>
    <x v="5"/>
    <x v="10"/>
    <n v="137.4"/>
    <n v="149.19999999999999"/>
    <n v="137.1"/>
    <n v="141.80000000000001"/>
    <n v="121.1"/>
    <n v="142.80000000000001"/>
    <n v="146.69999999999999"/>
    <n v="119.1"/>
    <n v="111.9"/>
    <n v="140.9"/>
    <n v="133.5"/>
    <n v="154.5"/>
    <n v="139.69999999999999"/>
    <n v="136.59230769230771"/>
    <n v="162.6"/>
    <n v="148"/>
    <n v="139.1"/>
    <n v="146.69999999999999"/>
    <n v="144.6"/>
    <n v="146.9"/>
    <n v="145.1"/>
    <n v="142.19999999999999"/>
    <n v="142.1"/>
    <n v="125.5"/>
    <n v="136.5"/>
    <n v="147.80000000000001"/>
    <n v="132"/>
    <n v="136.30000000000001"/>
    <n v="137.48571428571427"/>
    <n v="140.80000000000001"/>
  </r>
  <r>
    <x v="0"/>
    <x v="5"/>
    <x v="11"/>
    <n v="137.1"/>
    <n v="151.9"/>
    <n v="137.4"/>
    <n v="142.4"/>
    <n v="124.2"/>
    <n v="140.19999999999999"/>
    <n v="136.6"/>
    <n v="120.9"/>
    <n v="109.9"/>
    <n v="140.19999999999999"/>
    <n v="137.80000000000001"/>
    <n v="156"/>
    <n v="138.5"/>
    <m/>
    <n v="162.4"/>
    <n v="151.6"/>
    <n v="145.9"/>
    <n v="150.80000000000001"/>
    <m/>
    <n v="138.95819672131142"/>
    <n v="149"/>
    <n v="149.5"/>
    <n v="149.6"/>
    <n v="128.9"/>
    <n v="143.30000000000001"/>
    <n v="155.1"/>
    <n v="133.19999999999999"/>
    <n v="141.6"/>
    <m/>
    <n v="141.9"/>
  </r>
  <r>
    <x v="1"/>
    <x v="5"/>
    <x v="11"/>
    <n v="138.5"/>
    <n v="147.80000000000001"/>
    <n v="141.1"/>
    <n v="141.6"/>
    <n v="118.1"/>
    <n v="138.5"/>
    <n v="132.4"/>
    <n v="117.5"/>
    <n v="111"/>
    <n v="141.5"/>
    <n v="128.1"/>
    <n v="152.9"/>
    <n v="137.6"/>
    <m/>
    <n v="164.6"/>
    <n v="142.69999999999999"/>
    <n v="130.30000000000001"/>
    <n v="140.80000000000001"/>
    <m/>
    <n v="146.5"/>
    <n v="132.4"/>
    <n v="136.19999999999999"/>
    <n v="137.30000000000001"/>
    <n v="118.8"/>
    <n v="131.69999999999999"/>
    <n v="146.5"/>
    <n v="130.80000000000001"/>
    <n v="131.69999999999999"/>
    <m/>
    <n v="138"/>
  </r>
  <r>
    <x v="2"/>
    <x v="5"/>
    <x v="11"/>
    <n v="137.5"/>
    <n v="150.5"/>
    <n v="138.80000000000001"/>
    <n v="142.1"/>
    <n v="122"/>
    <n v="139.4"/>
    <n v="135.19999999999999"/>
    <n v="119.8"/>
    <n v="110.3"/>
    <n v="140.6"/>
    <n v="133.80000000000001"/>
    <n v="154.6"/>
    <n v="138.19999999999999"/>
    <n v="135.59999999999997"/>
    <n v="163"/>
    <n v="148.1"/>
    <n v="139.4"/>
    <n v="146.80000000000001"/>
    <n v="144.76666666666668"/>
    <n v="146.5"/>
    <n v="142.69999999999999"/>
    <n v="143.19999999999999"/>
    <n v="144.9"/>
    <n v="123.6"/>
    <n v="136.80000000000001"/>
    <n v="150.1"/>
    <n v="132.19999999999999"/>
    <n v="136.80000000000001"/>
    <n v="138.22857142857143"/>
    <n v="140.1"/>
  </r>
  <r>
    <x v="0"/>
    <x v="6"/>
    <x v="0"/>
    <n v="136.6"/>
    <n v="152.5"/>
    <n v="138.19999999999999"/>
    <n v="142.4"/>
    <n v="123.9"/>
    <n v="135.5"/>
    <n v="131.69999999999999"/>
    <n v="121.3"/>
    <n v="108.4"/>
    <n v="138.9"/>
    <n v="137"/>
    <n v="155.80000000000001"/>
    <n v="137.4"/>
    <m/>
    <n v="162.69999999999999"/>
    <n v="150.6"/>
    <n v="145.1"/>
    <n v="149.9"/>
    <m/>
    <n v="138.95819672131142"/>
    <n v="146.19999999999999"/>
    <n v="150.1"/>
    <n v="149.6"/>
    <n v="128.6"/>
    <n v="142.9"/>
    <n v="155.19999999999999"/>
    <n v="133.5"/>
    <n v="141.69999999999999"/>
    <m/>
    <n v="141"/>
  </r>
  <r>
    <x v="1"/>
    <x v="6"/>
    <x v="0"/>
    <n v="138.30000000000001"/>
    <n v="149.4"/>
    <n v="143.5"/>
    <n v="141.69999999999999"/>
    <n v="118.1"/>
    <n v="135.19999999999999"/>
    <n v="130.5"/>
    <n v="118.2"/>
    <n v="110.4"/>
    <n v="140.4"/>
    <n v="128.1"/>
    <n v="153.19999999999999"/>
    <n v="137.30000000000001"/>
    <m/>
    <n v="164.7"/>
    <n v="143"/>
    <n v="130.4"/>
    <n v="141.1"/>
    <m/>
    <n v="147.69999999999999"/>
    <n v="128.6"/>
    <n v="136.30000000000001"/>
    <n v="137.80000000000001"/>
    <n v="118.6"/>
    <n v="131.9"/>
    <n v="146.6"/>
    <n v="131.69999999999999"/>
    <n v="131.80000000000001"/>
    <m/>
    <n v="138"/>
  </r>
  <r>
    <x v="2"/>
    <x v="6"/>
    <x v="0"/>
    <n v="137.1"/>
    <n v="151.4"/>
    <n v="140.19999999999999"/>
    <n v="142.1"/>
    <n v="121.8"/>
    <n v="135.4"/>
    <n v="131.30000000000001"/>
    <n v="120.3"/>
    <n v="109.1"/>
    <n v="139.4"/>
    <n v="133.30000000000001"/>
    <n v="154.6"/>
    <n v="137.4"/>
    <n v="134.87692307692308"/>
    <n v="163.19999999999999"/>
    <n v="147.6"/>
    <n v="139"/>
    <n v="146.4"/>
    <n v="144.33333333333334"/>
    <n v="147.69999999999999"/>
    <n v="139.5"/>
    <n v="143.6"/>
    <n v="145.1"/>
    <n v="123.3"/>
    <n v="136.69999999999999"/>
    <n v="150.19999999999999"/>
    <n v="132.80000000000001"/>
    <n v="136.9"/>
    <n v="138.37142857142857"/>
    <n v="139.6"/>
  </r>
  <r>
    <x v="0"/>
    <x v="6"/>
    <x v="1"/>
    <n v="136.80000000000001"/>
    <n v="153"/>
    <n v="139.1"/>
    <n v="142.5"/>
    <n v="124.1"/>
    <n v="135.80000000000001"/>
    <n v="128.69999999999999"/>
    <n v="121.5"/>
    <n v="108.3"/>
    <n v="139.19999999999999"/>
    <n v="137.4"/>
    <n v="156.19999999999999"/>
    <n v="137.19999999999999"/>
    <m/>
    <n v="162.80000000000001"/>
    <n v="150.5"/>
    <n v="146.1"/>
    <n v="149.9"/>
    <m/>
    <n v="138.95819672131142"/>
    <n v="145.30000000000001"/>
    <n v="150.1"/>
    <n v="149.9"/>
    <n v="129.19999999999999"/>
    <n v="143.4"/>
    <n v="155.5"/>
    <n v="134.9"/>
    <n v="142.19999999999999"/>
    <m/>
    <n v="141"/>
  </r>
  <r>
    <x v="1"/>
    <x v="6"/>
    <x v="1"/>
    <n v="139.4"/>
    <n v="150.1"/>
    <n v="145.30000000000001"/>
    <n v="141.69999999999999"/>
    <n v="118.4"/>
    <n v="137"/>
    <n v="131.6"/>
    <n v="119.9"/>
    <n v="110.4"/>
    <n v="140.80000000000001"/>
    <n v="128.30000000000001"/>
    <n v="153.5"/>
    <n v="138"/>
    <m/>
    <n v="164.9"/>
    <n v="143.30000000000001"/>
    <n v="130.80000000000001"/>
    <n v="141.4"/>
    <m/>
    <n v="148.5"/>
    <n v="127.1"/>
    <n v="136.6"/>
    <n v="138.5"/>
    <n v="119.2"/>
    <n v="132.19999999999999"/>
    <n v="146.6"/>
    <n v="133"/>
    <n v="132.4"/>
    <m/>
    <n v="138.6"/>
  </r>
  <r>
    <x v="2"/>
    <x v="6"/>
    <x v="1"/>
    <n v="137.6"/>
    <n v="152"/>
    <n v="141.5"/>
    <n v="142.19999999999999"/>
    <n v="122"/>
    <n v="136.4"/>
    <n v="129.69999999999999"/>
    <n v="121"/>
    <n v="109"/>
    <n v="139.69999999999999"/>
    <n v="133.6"/>
    <n v="154.9"/>
    <n v="137.5"/>
    <n v="135.16153846153844"/>
    <n v="163.4"/>
    <n v="147.69999999999999"/>
    <n v="139.69999999999999"/>
    <n v="146.5"/>
    <n v="144.63333333333333"/>
    <n v="148.5"/>
    <n v="138.4"/>
    <n v="143.69999999999999"/>
    <n v="145.6"/>
    <n v="123.9"/>
    <n v="137.1"/>
    <n v="150.30000000000001"/>
    <n v="134.1"/>
    <n v="137.4"/>
    <n v="138.87142857142857"/>
    <n v="139.9"/>
  </r>
  <r>
    <x v="0"/>
    <x v="6"/>
    <x v="2"/>
    <n v="136.9"/>
    <n v="154.1"/>
    <n v="138.69999999999999"/>
    <n v="142.5"/>
    <n v="124.1"/>
    <n v="136.1"/>
    <n v="128.19999999999999"/>
    <n v="122.3"/>
    <n v="108.3"/>
    <n v="138.9"/>
    <n v="137.4"/>
    <n v="156.4"/>
    <n v="137.30000000000001"/>
    <m/>
    <n v="162.9"/>
    <n v="150.80000000000001"/>
    <n v="146.1"/>
    <n v="150.1"/>
    <m/>
    <n v="138.95819672131142"/>
    <n v="146.4"/>
    <n v="150"/>
    <n v="150.4"/>
    <n v="129.9"/>
    <n v="143.80000000000001"/>
    <n v="155.5"/>
    <n v="134"/>
    <n v="142.4"/>
    <m/>
    <n v="141.19999999999999"/>
  </r>
  <r>
    <x v="1"/>
    <x v="6"/>
    <x v="2"/>
    <n v="139.69999999999999"/>
    <n v="151.1"/>
    <n v="142.9"/>
    <n v="141.9"/>
    <n v="118.4"/>
    <n v="139.4"/>
    <n v="141.19999999999999"/>
    <n v="120.7"/>
    <n v="110.4"/>
    <n v="140.69999999999999"/>
    <n v="128.5"/>
    <n v="153.9"/>
    <n v="139.6"/>
    <m/>
    <n v="165.3"/>
    <n v="143.5"/>
    <n v="131.19999999999999"/>
    <n v="141.6"/>
    <m/>
    <n v="149"/>
    <n v="128.80000000000001"/>
    <n v="136.80000000000001"/>
    <n v="139.19999999999999"/>
    <n v="119.9"/>
    <n v="133"/>
    <n v="146.69999999999999"/>
    <n v="132.5"/>
    <n v="132.80000000000001"/>
    <m/>
    <n v="139.5"/>
  </r>
  <r>
    <x v="2"/>
    <x v="6"/>
    <x v="2"/>
    <n v="137.80000000000001"/>
    <n v="153"/>
    <n v="140.30000000000001"/>
    <n v="142.30000000000001"/>
    <n v="122"/>
    <n v="137.6"/>
    <n v="132.6"/>
    <n v="121.8"/>
    <n v="109"/>
    <n v="139.5"/>
    <n v="133.69999999999999"/>
    <n v="155.19999999999999"/>
    <n v="138.1"/>
    <n v="135.6076923076923"/>
    <n v="163.5"/>
    <n v="147.9"/>
    <n v="139.9"/>
    <n v="146.69999999999999"/>
    <n v="144.83333333333334"/>
    <n v="149"/>
    <n v="139.69999999999999"/>
    <n v="143.80000000000001"/>
    <n v="146.19999999999999"/>
    <n v="124.6"/>
    <n v="137.69999999999999"/>
    <n v="150.30000000000001"/>
    <n v="133.4"/>
    <n v="137.69999999999999"/>
    <n v="139.09999999999997"/>
    <n v="140.4"/>
  </r>
  <r>
    <x v="0"/>
    <x v="6"/>
    <x v="4"/>
    <n v="137.4"/>
    <n v="159.5"/>
    <n v="134.5"/>
    <n v="142.6"/>
    <n v="124"/>
    <n v="143.69999999999999"/>
    <n v="133.4"/>
    <n v="125.1"/>
    <n v="109.3"/>
    <n v="139.30000000000001"/>
    <n v="137.69999999999999"/>
    <n v="156.4"/>
    <n v="139.19999999999999"/>
    <m/>
    <n v="163.30000000000001"/>
    <n v="151.30000000000001"/>
    <n v="146.6"/>
    <n v="150.69999999999999"/>
    <m/>
    <n v="138.95819672131142"/>
    <n v="146.9"/>
    <n v="149.5"/>
    <n v="151.30000000000001"/>
    <n v="130.19999999999999"/>
    <n v="145.9"/>
    <n v="156.69999999999999"/>
    <n v="133.9"/>
    <n v="142.9"/>
    <m/>
    <n v="142.4"/>
  </r>
  <r>
    <x v="1"/>
    <x v="6"/>
    <x v="4"/>
    <n v="140.4"/>
    <n v="156.69999999999999"/>
    <n v="138.30000000000001"/>
    <n v="142.4"/>
    <n v="118.6"/>
    <n v="149.69999999999999"/>
    <n v="161.6"/>
    <n v="124.4"/>
    <n v="111.2"/>
    <n v="141"/>
    <n v="128.9"/>
    <n v="154.5"/>
    <n v="143.80000000000001"/>
    <m/>
    <n v="166.2"/>
    <n v="144"/>
    <n v="131.69999999999999"/>
    <n v="142.19999999999999"/>
    <m/>
    <n v="150.1"/>
    <n v="129.4"/>
    <n v="137.19999999999999"/>
    <n v="139.80000000000001"/>
    <n v="120.1"/>
    <n v="134"/>
    <n v="148"/>
    <n v="132.6"/>
    <n v="133.30000000000001"/>
    <m/>
    <n v="141.5"/>
  </r>
  <r>
    <x v="2"/>
    <x v="6"/>
    <x v="4"/>
    <n v="138.30000000000001"/>
    <n v="158.5"/>
    <n v="136"/>
    <n v="142.5"/>
    <n v="122"/>
    <n v="146.5"/>
    <n v="143"/>
    <n v="124.9"/>
    <n v="109.9"/>
    <n v="139.9"/>
    <n v="134"/>
    <n v="155.5"/>
    <n v="140.9"/>
    <n v="137.83846153846156"/>
    <n v="164.1"/>
    <n v="148.4"/>
    <n v="140.4"/>
    <n v="147.30000000000001"/>
    <n v="145.36666666666667"/>
    <n v="150.1"/>
    <n v="140.30000000000001"/>
    <n v="143.69999999999999"/>
    <n v="146.9"/>
    <n v="124.9"/>
    <n v="139.19999999999999"/>
    <n v="151.6"/>
    <n v="133.4"/>
    <n v="138.19999999999999"/>
    <n v="139.70000000000002"/>
    <n v="142"/>
  </r>
  <r>
    <x v="0"/>
    <x v="6"/>
    <x v="5"/>
    <n v="137.80000000000001"/>
    <n v="163.5"/>
    <n v="136.19999999999999"/>
    <n v="143.19999999999999"/>
    <n v="124.3"/>
    <n v="143.30000000000001"/>
    <n v="140.6"/>
    <n v="128.69999999999999"/>
    <n v="110.6"/>
    <n v="140.4"/>
    <n v="138"/>
    <n v="156.6"/>
    <n v="141"/>
    <m/>
    <n v="164.2"/>
    <n v="151.4"/>
    <n v="146.5"/>
    <n v="150.69999999999999"/>
    <m/>
    <n v="138.95819672131142"/>
    <n v="147.80000000000001"/>
    <n v="149.6"/>
    <n v="151.69999999999999"/>
    <n v="130.19999999999999"/>
    <n v="146.4"/>
    <n v="157.69999999999999"/>
    <n v="134.80000000000001"/>
    <n v="143.30000000000001"/>
    <m/>
    <n v="143.6"/>
  </r>
  <r>
    <x v="1"/>
    <x v="6"/>
    <x v="5"/>
    <n v="140.69999999999999"/>
    <n v="159.6"/>
    <n v="140.4"/>
    <n v="143.4"/>
    <n v="118.6"/>
    <n v="150.9"/>
    <n v="169.8"/>
    <n v="127.4"/>
    <n v="111.8"/>
    <n v="141"/>
    <n v="129"/>
    <n v="155.1"/>
    <n v="145.6"/>
    <m/>
    <n v="166.7"/>
    <n v="144.30000000000001"/>
    <n v="131.69999999999999"/>
    <n v="142.4"/>
    <m/>
    <n v="149.4"/>
    <n v="130.5"/>
    <n v="137.4"/>
    <n v="140.30000000000001"/>
    <n v="119.6"/>
    <n v="134.30000000000001"/>
    <n v="148.9"/>
    <n v="133.69999999999999"/>
    <n v="133.6"/>
    <m/>
    <n v="142.1"/>
  </r>
  <r>
    <x v="2"/>
    <x v="6"/>
    <x v="5"/>
    <n v="138.69999999999999"/>
    <n v="162.1"/>
    <n v="137.80000000000001"/>
    <n v="143.30000000000001"/>
    <n v="122.2"/>
    <n v="146.80000000000001"/>
    <n v="150.5"/>
    <n v="128.30000000000001"/>
    <n v="111"/>
    <n v="140.6"/>
    <n v="134.19999999999999"/>
    <n v="155.9"/>
    <n v="142.69999999999999"/>
    <n v="139.54615384615386"/>
    <n v="164.9"/>
    <n v="148.6"/>
    <n v="140.4"/>
    <n v="147.4"/>
    <n v="145.46666666666667"/>
    <n v="149.4"/>
    <n v="141.19999999999999"/>
    <n v="143.80000000000001"/>
    <n v="147.4"/>
    <n v="124.6"/>
    <n v="139.6"/>
    <n v="152.5"/>
    <n v="134.30000000000001"/>
    <n v="138.6"/>
    <n v="140.11428571428573"/>
    <n v="142.9"/>
  </r>
  <r>
    <x v="0"/>
    <x v="6"/>
    <x v="6"/>
    <n v="138.4"/>
    <n v="164"/>
    <n v="138.4"/>
    <n v="143.9"/>
    <n v="124.4"/>
    <n v="146.4"/>
    <n v="150.1"/>
    <n v="130.6"/>
    <n v="110.8"/>
    <n v="141.69999999999999"/>
    <n v="138.5"/>
    <n v="156.69999999999999"/>
    <n v="143"/>
    <m/>
    <n v="164.5"/>
    <n v="151.6"/>
    <n v="146.6"/>
    <n v="150.9"/>
    <m/>
    <n v="138.95819672131142"/>
    <n v="146.80000000000001"/>
    <n v="150"/>
    <n v="152.19999999999999"/>
    <n v="131.19999999999999"/>
    <n v="147.5"/>
    <n v="159.1"/>
    <n v="136.1"/>
    <n v="144.19999999999999"/>
    <m/>
    <n v="144.9"/>
  </r>
  <r>
    <x v="1"/>
    <x v="6"/>
    <x v="6"/>
    <n v="141.4"/>
    <n v="160.19999999999999"/>
    <n v="142.5"/>
    <n v="144.1"/>
    <n v="119.3"/>
    <n v="154.69999999999999"/>
    <n v="180.1"/>
    <n v="128.9"/>
    <n v="111.8"/>
    <n v="141.6"/>
    <n v="129.5"/>
    <n v="155.6"/>
    <n v="147.69999999999999"/>
    <m/>
    <n v="167.2"/>
    <n v="144.69999999999999"/>
    <n v="131.9"/>
    <n v="142.69999999999999"/>
    <m/>
    <n v="150.6"/>
    <n v="127"/>
    <n v="137.69999999999999"/>
    <n v="140.80000000000001"/>
    <n v="120.6"/>
    <n v="135"/>
    <n v="150.4"/>
    <n v="135.1"/>
    <n v="134.5"/>
    <m/>
    <n v="143.30000000000001"/>
  </r>
  <r>
    <x v="2"/>
    <x v="6"/>
    <x v="6"/>
    <n v="139.30000000000001"/>
    <n v="162.69999999999999"/>
    <n v="140"/>
    <n v="144"/>
    <n v="122.5"/>
    <n v="150.30000000000001"/>
    <n v="160.30000000000001"/>
    <n v="130"/>
    <n v="111.1"/>
    <n v="141.69999999999999"/>
    <n v="134.69999999999999"/>
    <n v="156.19999999999999"/>
    <n v="144.69999999999999"/>
    <n v="141.34615384615384"/>
    <n v="165.2"/>
    <n v="148.9"/>
    <n v="140.5"/>
    <n v="147.6"/>
    <n v="145.66666666666666"/>
    <n v="150.6"/>
    <n v="139.30000000000001"/>
    <n v="144.19999999999999"/>
    <n v="147.9"/>
    <n v="125.6"/>
    <n v="140.5"/>
    <n v="154"/>
    <n v="135.69999999999999"/>
    <n v="139.5"/>
    <n v="141.05714285714288"/>
    <n v="144.19999999999999"/>
  </r>
  <r>
    <x v="0"/>
    <x v="6"/>
    <x v="7"/>
    <n v="139.19999999999999"/>
    <n v="161.9"/>
    <n v="137.1"/>
    <n v="144.6"/>
    <n v="124.7"/>
    <n v="145.5"/>
    <n v="156.19999999999999"/>
    <n v="131.5"/>
    <n v="111.7"/>
    <n v="142.69999999999999"/>
    <n v="138.5"/>
    <n v="156.9"/>
    <n v="144"/>
    <m/>
    <n v="165.1"/>
    <n v="151.80000000000001"/>
    <n v="146.6"/>
    <n v="151.1"/>
    <m/>
    <n v="138.95819672131142"/>
    <n v="146.4"/>
    <n v="150.19999999999999"/>
    <n v="152.69999999999999"/>
    <n v="131.4"/>
    <n v="148"/>
    <n v="159.69999999999999"/>
    <n v="138.80000000000001"/>
    <n v="144.9"/>
    <m/>
    <n v="145.69999999999999"/>
  </r>
  <r>
    <x v="1"/>
    <x v="6"/>
    <x v="7"/>
    <n v="142.1"/>
    <n v="158.30000000000001"/>
    <n v="140.80000000000001"/>
    <n v="144.9"/>
    <n v="119.9"/>
    <n v="153.9"/>
    <n v="189.1"/>
    <n v="129.80000000000001"/>
    <n v="112.7"/>
    <n v="142.5"/>
    <n v="129.80000000000001"/>
    <n v="156.19999999999999"/>
    <n v="149.1"/>
    <m/>
    <n v="167.9"/>
    <n v="145"/>
    <n v="132.19999999999999"/>
    <n v="143"/>
    <m/>
    <n v="151.6"/>
    <n v="125.5"/>
    <n v="138.1"/>
    <n v="141.5"/>
    <n v="120.8"/>
    <n v="135.4"/>
    <n v="151.5"/>
    <n v="137.80000000000001"/>
    <n v="135.30000000000001"/>
    <m/>
    <n v="144.19999999999999"/>
  </r>
  <r>
    <x v="2"/>
    <x v="6"/>
    <x v="7"/>
    <n v="140.1"/>
    <n v="160.6"/>
    <n v="138.5"/>
    <n v="144.69999999999999"/>
    <n v="122.9"/>
    <n v="149.4"/>
    <n v="167.4"/>
    <n v="130.9"/>
    <n v="112"/>
    <n v="142.6"/>
    <n v="134.9"/>
    <n v="156.6"/>
    <n v="145.9"/>
    <n v="142.03846153846155"/>
    <n v="165.8"/>
    <n v="149.1"/>
    <n v="140.6"/>
    <n v="147.9"/>
    <n v="145.86666666666667"/>
    <n v="151.6"/>
    <n v="138.5"/>
    <n v="144.5"/>
    <n v="148.5"/>
    <n v="125.8"/>
    <n v="140.9"/>
    <n v="154.9"/>
    <n v="138.4"/>
    <n v="140.19999999999999"/>
    <n v="141.8857142857143"/>
    <n v="145"/>
  </r>
  <r>
    <x v="0"/>
    <x v="6"/>
    <x v="8"/>
    <n v="140.1"/>
    <n v="161.9"/>
    <n v="138.30000000000001"/>
    <n v="145.69999999999999"/>
    <n v="125.1"/>
    <n v="143.80000000000001"/>
    <n v="163.4"/>
    <n v="132.19999999999999"/>
    <n v="112.8"/>
    <n v="144.19999999999999"/>
    <n v="138.5"/>
    <n v="157.19999999999999"/>
    <n v="145.5"/>
    <m/>
    <n v="165.7"/>
    <n v="151.69999999999999"/>
    <n v="146.6"/>
    <n v="151"/>
    <m/>
    <n v="138.95819672131142"/>
    <n v="146.9"/>
    <n v="150.30000000000001"/>
    <n v="153.4"/>
    <n v="131.6"/>
    <n v="148.30000000000001"/>
    <n v="160.19999999999999"/>
    <n v="140.19999999999999"/>
    <n v="145.4"/>
    <m/>
    <n v="146.69999999999999"/>
  </r>
  <r>
    <x v="1"/>
    <x v="6"/>
    <x v="8"/>
    <n v="142.69999999999999"/>
    <n v="158.69999999999999"/>
    <n v="141.6"/>
    <n v="144.9"/>
    <n v="120.8"/>
    <n v="149.80000000000001"/>
    <n v="192.4"/>
    <n v="130.30000000000001"/>
    <n v="114"/>
    <n v="143.80000000000001"/>
    <n v="130"/>
    <n v="156.4"/>
    <n v="149.5"/>
    <m/>
    <n v="168.6"/>
    <n v="145.30000000000001"/>
    <n v="132.19999999999999"/>
    <n v="143.30000000000001"/>
    <m/>
    <n v="152.19999999999999"/>
    <n v="126.6"/>
    <n v="138.30000000000001"/>
    <n v="141.9"/>
    <n v="121.2"/>
    <n v="135.9"/>
    <n v="151.6"/>
    <n v="139"/>
    <n v="135.69999999999999"/>
    <m/>
    <n v="144.69999999999999"/>
  </r>
  <r>
    <x v="2"/>
    <x v="6"/>
    <x v="8"/>
    <n v="140.9"/>
    <n v="160.80000000000001"/>
    <n v="139.6"/>
    <n v="145.4"/>
    <n v="123.5"/>
    <n v="146.6"/>
    <n v="173.2"/>
    <n v="131.6"/>
    <n v="113.2"/>
    <n v="144.1"/>
    <n v="135"/>
    <n v="156.80000000000001"/>
    <n v="147"/>
    <n v="142.89999999999998"/>
    <n v="166.5"/>
    <n v="149.19999999999999"/>
    <n v="140.6"/>
    <n v="147.9"/>
    <n v="145.89999999999998"/>
    <n v="152.19999999999999"/>
    <n v="139.19999999999999"/>
    <n v="144.6"/>
    <n v="149"/>
    <n v="126.1"/>
    <n v="141.30000000000001"/>
    <n v="155.19999999999999"/>
    <n v="139.69999999999999"/>
    <n v="140.69999999999999"/>
    <n v="142.37142857142859"/>
    <n v="145.80000000000001"/>
  </r>
  <r>
    <x v="0"/>
    <x v="6"/>
    <x v="9"/>
    <n v="141"/>
    <n v="161.6"/>
    <n v="141.19999999999999"/>
    <n v="146.5"/>
    <n v="125.6"/>
    <n v="145.69999999999999"/>
    <n v="178.8"/>
    <n v="133.1"/>
    <n v="113.6"/>
    <n v="145.5"/>
    <n v="138.6"/>
    <n v="157.4"/>
    <n v="148.30000000000001"/>
    <m/>
    <n v="166.3"/>
    <n v="151.69999999999999"/>
    <n v="146.69999999999999"/>
    <n v="151"/>
    <m/>
    <n v="138.95819672131142"/>
    <n v="147.69999999999999"/>
    <n v="150.6"/>
    <n v="153.69999999999999"/>
    <n v="131.69999999999999"/>
    <n v="148.69999999999999"/>
    <n v="160.69999999999999"/>
    <n v="140.30000000000001"/>
    <n v="145.69999999999999"/>
    <m/>
    <n v="148.30000000000001"/>
  </r>
  <r>
    <x v="1"/>
    <x v="6"/>
    <x v="9"/>
    <n v="143.5"/>
    <n v="159.80000000000001"/>
    <n v="144.69999999999999"/>
    <n v="145.6"/>
    <n v="121.1"/>
    <n v="150.6"/>
    <n v="207.2"/>
    <n v="131.19999999999999"/>
    <n v="114.8"/>
    <n v="145.19999999999999"/>
    <n v="130.19999999999999"/>
    <n v="156.80000000000001"/>
    <n v="151.9"/>
    <m/>
    <n v="169.3"/>
    <n v="145.9"/>
    <n v="132.4"/>
    <n v="143.9"/>
    <m/>
    <n v="153"/>
    <n v="128.9"/>
    <n v="138.69999999999999"/>
    <n v="142.4"/>
    <n v="121.5"/>
    <n v="136.19999999999999"/>
    <n v="151.69999999999999"/>
    <n v="139.5"/>
    <n v="136"/>
    <m/>
    <n v="146"/>
  </r>
  <r>
    <x v="2"/>
    <x v="6"/>
    <x v="9"/>
    <n v="141.80000000000001"/>
    <n v="161"/>
    <n v="142.6"/>
    <n v="146.19999999999999"/>
    <n v="123.9"/>
    <n v="148"/>
    <n v="188.4"/>
    <n v="132.5"/>
    <n v="114"/>
    <n v="145.4"/>
    <n v="135.1"/>
    <n v="157.1"/>
    <n v="149.6"/>
    <n v="145.04615384615383"/>
    <n v="167.1"/>
    <n v="149.4"/>
    <n v="140.80000000000001"/>
    <n v="148.19999999999999"/>
    <n v="146.13333333333335"/>
    <n v="153"/>
    <n v="140.6"/>
    <n v="145"/>
    <n v="149.4"/>
    <n v="126.3"/>
    <n v="141.69999999999999"/>
    <n v="155.4"/>
    <n v="140"/>
    <n v="141"/>
    <n v="142.68571428571428"/>
    <n v="147.19999999999999"/>
  </r>
  <r>
    <x v="0"/>
    <x v="6"/>
    <x v="10"/>
    <n v="141.80000000000001"/>
    <n v="163.69999999999999"/>
    <n v="143.80000000000001"/>
    <n v="147.1"/>
    <n v="126"/>
    <n v="146.19999999999999"/>
    <n v="191.4"/>
    <n v="136.19999999999999"/>
    <n v="113.8"/>
    <n v="147.30000000000001"/>
    <n v="138.69999999999999"/>
    <n v="157.69999999999999"/>
    <n v="150.9"/>
    <m/>
    <n v="167.2"/>
    <n v="152.30000000000001"/>
    <n v="147"/>
    <n v="151.5"/>
    <m/>
    <n v="138.95819672131142"/>
    <n v="148.4"/>
    <n v="150.9"/>
    <n v="154.30000000000001"/>
    <n v="132.1"/>
    <n v="149.1"/>
    <n v="160.80000000000001"/>
    <n v="140.6"/>
    <n v="146.1"/>
    <m/>
    <n v="149.9"/>
  </r>
  <r>
    <x v="1"/>
    <x v="6"/>
    <x v="10"/>
    <n v="144.1"/>
    <n v="162.4"/>
    <n v="148.4"/>
    <n v="145.9"/>
    <n v="121.5"/>
    <n v="148.80000000000001"/>
    <n v="215.7"/>
    <n v="134.6"/>
    <n v="115"/>
    <n v="146.30000000000001"/>
    <n v="130.5"/>
    <n v="157.19999999999999"/>
    <n v="153.6"/>
    <m/>
    <n v="169.9"/>
    <n v="146.30000000000001"/>
    <n v="132.6"/>
    <n v="144.19999999999999"/>
    <m/>
    <n v="153.5"/>
    <n v="132.19999999999999"/>
    <n v="139.1"/>
    <n v="142.80000000000001"/>
    <n v="121.7"/>
    <n v="136.69999999999999"/>
    <n v="151.80000000000001"/>
    <n v="139.80000000000001"/>
    <n v="136.30000000000001"/>
    <m/>
    <n v="147"/>
  </r>
  <r>
    <x v="2"/>
    <x v="6"/>
    <x v="10"/>
    <n v="142.5"/>
    <n v="163.19999999999999"/>
    <n v="145.6"/>
    <n v="146.69999999999999"/>
    <n v="124.3"/>
    <n v="147.4"/>
    <n v="199.6"/>
    <n v="135.69999999999999"/>
    <n v="114.2"/>
    <n v="147"/>
    <n v="135.30000000000001"/>
    <n v="157.5"/>
    <n v="151.9"/>
    <n v="146.99230769230769"/>
    <n v="167.9"/>
    <n v="149.9"/>
    <n v="141"/>
    <n v="148.6"/>
    <n v="146.5"/>
    <n v="153.5"/>
    <n v="142.30000000000001"/>
    <n v="145.30000000000001"/>
    <n v="149.9"/>
    <n v="126.6"/>
    <n v="142.1"/>
    <n v="155.5"/>
    <n v="140.30000000000001"/>
    <n v="141.30000000000001"/>
    <n v="143"/>
    <n v="148.6"/>
  </r>
  <r>
    <x v="0"/>
    <x v="6"/>
    <x v="11"/>
    <n v="142.80000000000001"/>
    <n v="165.3"/>
    <n v="149.5"/>
    <n v="148.69999999999999"/>
    <n v="127.5"/>
    <n v="144.30000000000001"/>
    <n v="209.5"/>
    <n v="138.80000000000001"/>
    <n v="113.6"/>
    <n v="149.1"/>
    <n v="139.30000000000001"/>
    <n v="158.30000000000001"/>
    <n v="154.30000000000001"/>
    <m/>
    <n v="167.8"/>
    <n v="152.6"/>
    <n v="147.30000000000001"/>
    <n v="151.9"/>
    <m/>
    <n v="138.95819672131142"/>
    <n v="149.9"/>
    <n v="151.19999999999999"/>
    <n v="154.80000000000001"/>
    <n v="135"/>
    <n v="149.5"/>
    <n v="161.1"/>
    <n v="140.6"/>
    <n v="147.1"/>
    <m/>
    <n v="152.30000000000001"/>
  </r>
  <r>
    <x v="1"/>
    <x v="6"/>
    <x v="11"/>
    <n v="144.9"/>
    <n v="164.5"/>
    <n v="153.69999999999999"/>
    <n v="147.5"/>
    <n v="122.7"/>
    <n v="147.19999999999999"/>
    <n v="231.5"/>
    <n v="137.19999999999999"/>
    <n v="114.7"/>
    <n v="148"/>
    <n v="130.80000000000001"/>
    <n v="157.69999999999999"/>
    <n v="156.30000000000001"/>
    <m/>
    <n v="170.4"/>
    <n v="146.80000000000001"/>
    <n v="132.80000000000001"/>
    <n v="144.6"/>
    <m/>
    <n v="152.80000000000001"/>
    <n v="133.6"/>
    <n v="139.80000000000001"/>
    <n v="143.19999999999999"/>
    <n v="125.2"/>
    <n v="136.80000000000001"/>
    <n v="151.9"/>
    <n v="140.19999999999999"/>
    <n v="137.69999999999999"/>
    <m/>
    <n v="148.30000000000001"/>
  </r>
  <r>
    <x v="2"/>
    <x v="6"/>
    <x v="11"/>
    <n v="143.5"/>
    <n v="165"/>
    <n v="151.1"/>
    <n v="148.30000000000001"/>
    <n v="125.7"/>
    <n v="145.69999999999999"/>
    <n v="217"/>
    <n v="138.30000000000001"/>
    <n v="114"/>
    <n v="148.69999999999999"/>
    <n v="135.80000000000001"/>
    <n v="158"/>
    <n v="155"/>
    <n v="149.70000000000002"/>
    <n v="168.5"/>
    <n v="150.30000000000001"/>
    <n v="141.30000000000001"/>
    <n v="149"/>
    <n v="146.86666666666667"/>
    <n v="152.80000000000001"/>
    <n v="143.69999999999999"/>
    <n v="145.80000000000001"/>
    <n v="150.4"/>
    <n v="129.80000000000001"/>
    <n v="142.30000000000001"/>
    <n v="155.69999999999999"/>
    <n v="140.4"/>
    <n v="142.5"/>
    <n v="143.84285714285713"/>
    <n v="150.4"/>
  </r>
  <r>
    <x v="0"/>
    <x v="7"/>
    <x v="0"/>
    <n v="143.69999999999999"/>
    <n v="167.3"/>
    <n v="153.5"/>
    <n v="150.5"/>
    <n v="132"/>
    <n v="142.19999999999999"/>
    <n v="191.5"/>
    <n v="141.1"/>
    <n v="113.8"/>
    <n v="151.6"/>
    <n v="139.69999999999999"/>
    <n v="158.69999999999999"/>
    <n v="153"/>
    <m/>
    <n v="168.6"/>
    <n v="152.80000000000001"/>
    <n v="147.4"/>
    <n v="152.1"/>
    <m/>
    <n v="138.95819672131142"/>
    <n v="150.4"/>
    <n v="151.69999999999999"/>
    <n v="155.69999999999999"/>
    <n v="136.30000000000001"/>
    <n v="150.1"/>
    <n v="161.69999999999999"/>
    <n v="142.5"/>
    <n v="148.1"/>
    <m/>
    <n v="151.9"/>
  </r>
  <r>
    <x v="1"/>
    <x v="7"/>
    <x v="0"/>
    <n v="145.6"/>
    <n v="167.6"/>
    <n v="157"/>
    <n v="149.30000000000001"/>
    <n v="126.3"/>
    <n v="144.4"/>
    <n v="207.8"/>
    <n v="139.1"/>
    <n v="114.8"/>
    <n v="149.5"/>
    <n v="131.1"/>
    <n v="158.5"/>
    <n v="154.4"/>
    <m/>
    <n v="170.8"/>
    <n v="147"/>
    <n v="133.19999999999999"/>
    <n v="144.9"/>
    <m/>
    <n v="153.9"/>
    <n v="135.1"/>
    <n v="140.1"/>
    <n v="143.80000000000001"/>
    <n v="126.1"/>
    <n v="137.19999999999999"/>
    <n v="152.1"/>
    <n v="142.1"/>
    <n v="138.4"/>
    <m/>
    <n v="148.19999999999999"/>
  </r>
  <r>
    <x v="2"/>
    <x v="7"/>
    <x v="0"/>
    <n v="144.30000000000001"/>
    <n v="167.4"/>
    <n v="154.9"/>
    <n v="150.1"/>
    <n v="129.9"/>
    <n v="143.19999999999999"/>
    <n v="197"/>
    <n v="140.4"/>
    <n v="114.1"/>
    <n v="150.9"/>
    <n v="136.1"/>
    <n v="158.6"/>
    <n v="153.5"/>
    <n v="149.26153846153846"/>
    <n v="169.2"/>
    <n v="150.5"/>
    <n v="141.5"/>
    <n v="149.19999999999999"/>
    <n v="147.06666666666666"/>
    <n v="153.9"/>
    <n v="144.6"/>
    <n v="146.19999999999999"/>
    <n v="151.19999999999999"/>
    <n v="130.9"/>
    <n v="142.80000000000001"/>
    <n v="156.1"/>
    <n v="142.30000000000001"/>
    <n v="143.4"/>
    <n v="144.69999999999999"/>
    <n v="150.19999999999999"/>
  </r>
  <r>
    <x v="0"/>
    <x v="7"/>
    <x v="1"/>
    <n v="144.19999999999999"/>
    <n v="167.5"/>
    <n v="150.9"/>
    <n v="150.9"/>
    <n v="133.69999999999999"/>
    <n v="140.69999999999999"/>
    <n v="165.1"/>
    <n v="141.80000000000001"/>
    <n v="113.1"/>
    <n v="152.80000000000001"/>
    <n v="140.1"/>
    <n v="159.19999999999999"/>
    <n v="149.80000000000001"/>
    <m/>
    <n v="169.4"/>
    <n v="153"/>
    <n v="147.5"/>
    <n v="152.30000000000001"/>
    <m/>
    <n v="138.95819672131142"/>
    <n v="152.30000000000001"/>
    <n v="151.80000000000001"/>
    <n v="156.19999999999999"/>
    <n v="136"/>
    <n v="150.4"/>
    <n v="161.9"/>
    <n v="143.4"/>
    <n v="148.4"/>
    <m/>
    <n v="150.4"/>
  </r>
  <r>
    <x v="1"/>
    <x v="7"/>
    <x v="1"/>
    <n v="146.19999999999999"/>
    <n v="167.6"/>
    <n v="153.1"/>
    <n v="150.69999999999999"/>
    <n v="127.4"/>
    <n v="143.1"/>
    <n v="181.7"/>
    <n v="139.6"/>
    <n v="114.6"/>
    <n v="150.4"/>
    <n v="131.5"/>
    <n v="159"/>
    <n v="151.69999999999999"/>
    <m/>
    <n v="172"/>
    <n v="147.30000000000001"/>
    <n v="133.5"/>
    <n v="145.19999999999999"/>
    <m/>
    <n v="154.80000000000001"/>
    <n v="138.9"/>
    <n v="140.4"/>
    <n v="144.4"/>
    <n v="125.2"/>
    <n v="137.69999999999999"/>
    <n v="152.19999999999999"/>
    <n v="143.5"/>
    <n v="138.4"/>
    <m/>
    <n v="147.69999999999999"/>
  </r>
  <r>
    <x v="2"/>
    <x v="7"/>
    <x v="1"/>
    <n v="144.80000000000001"/>
    <n v="167.5"/>
    <n v="151.80000000000001"/>
    <n v="150.80000000000001"/>
    <n v="131.4"/>
    <n v="141.80000000000001"/>
    <n v="170.7"/>
    <n v="141.1"/>
    <n v="113.6"/>
    <n v="152"/>
    <n v="136.5"/>
    <n v="159.1"/>
    <n v="150.5"/>
    <n v="147.04615384615383"/>
    <n v="170.1"/>
    <n v="150.80000000000001"/>
    <n v="141.69999999999999"/>
    <n v="149.5"/>
    <n v="147.33333333333334"/>
    <n v="154.80000000000001"/>
    <n v="147.19999999999999"/>
    <n v="146.4"/>
    <n v="151.69999999999999"/>
    <n v="130.30000000000001"/>
    <n v="143.19999999999999"/>
    <n v="156.19999999999999"/>
    <n v="143.4"/>
    <n v="143.6"/>
    <n v="144.97142857142856"/>
    <n v="149.1"/>
  </r>
  <r>
    <x v="0"/>
    <x v="7"/>
    <x v="2"/>
    <n v="144.4"/>
    <n v="166.8"/>
    <n v="147.6"/>
    <n v="151.69999999999999"/>
    <n v="133.30000000000001"/>
    <n v="141.80000000000001"/>
    <n v="152.30000000000001"/>
    <n v="141.80000000000001"/>
    <n v="112.6"/>
    <n v="154"/>
    <n v="140.1"/>
    <n v="160"/>
    <n v="148.19999999999999"/>
    <m/>
    <n v="170.5"/>
    <n v="153.4"/>
    <n v="147.6"/>
    <n v="152.5"/>
    <m/>
    <n v="138.95819672131142"/>
    <n v="153.4"/>
    <n v="151.5"/>
    <n v="156.69999999999999"/>
    <n v="135.80000000000001"/>
    <n v="151.19999999999999"/>
    <n v="161.19999999999999"/>
    <n v="145.1"/>
    <n v="148.6"/>
    <m/>
    <n v="149.80000000000001"/>
  </r>
  <r>
    <x v="1"/>
    <x v="7"/>
    <x v="2"/>
    <n v="146.5"/>
    <n v="167.5"/>
    <n v="148.9"/>
    <n v="151.1"/>
    <n v="127.5"/>
    <n v="143.30000000000001"/>
    <n v="167"/>
    <n v="139.69999999999999"/>
    <n v="114.4"/>
    <n v="151.5"/>
    <n v="131.9"/>
    <n v="159.1"/>
    <n v="150.1"/>
    <m/>
    <n v="173.3"/>
    <n v="147.69999999999999"/>
    <n v="133.80000000000001"/>
    <n v="145.6"/>
    <m/>
    <n v="154.5"/>
    <n v="141.4"/>
    <n v="140.80000000000001"/>
    <n v="145"/>
    <n v="124.6"/>
    <n v="137.9"/>
    <n v="152.5"/>
    <n v="145.30000000000001"/>
    <n v="138.69999999999999"/>
    <m/>
    <n v="147.30000000000001"/>
  </r>
  <r>
    <x v="2"/>
    <x v="7"/>
    <x v="2"/>
    <n v="145.1"/>
    <n v="167"/>
    <n v="148.1"/>
    <n v="151.5"/>
    <n v="131.19999999999999"/>
    <n v="142.5"/>
    <n v="157.30000000000001"/>
    <n v="141.1"/>
    <n v="113.2"/>
    <n v="153.19999999999999"/>
    <n v="136.69999999999999"/>
    <n v="159.6"/>
    <n v="148.9"/>
    <n v="145.80000000000001"/>
    <n v="171.2"/>
    <n v="151.19999999999999"/>
    <n v="141.9"/>
    <n v="149.80000000000001"/>
    <n v="147.63333333333335"/>
    <n v="154.5"/>
    <n v="148.9"/>
    <n v="146.4"/>
    <n v="152.30000000000001"/>
    <n v="129.9"/>
    <n v="143.69999999999999"/>
    <n v="156.1"/>
    <n v="145.19999999999999"/>
    <n v="143.80000000000001"/>
    <n v="145.34285714285713"/>
    <n v="148.6"/>
  </r>
  <r>
    <x v="0"/>
    <x v="7"/>
    <x v="3"/>
    <n v="147.19999999999999"/>
    <n v="155.93186813186807"/>
    <n v="146.9"/>
    <n v="155.6"/>
    <n v="137.1"/>
    <n v="147.30000000000001"/>
    <n v="162.69999999999999"/>
    <n v="150.19999999999999"/>
    <n v="119.8"/>
    <n v="158.69999999999999"/>
    <n v="139.19999999999999"/>
    <n v="148.82967032967048"/>
    <n v="150.1"/>
    <m/>
    <n v="155.12637362637366"/>
    <n v="142.43489010988995"/>
    <n v="135.76895604395605"/>
    <n v="141.44862637362641"/>
    <m/>
    <n v="138.95819672131142"/>
    <n v="148.4"/>
    <n v="136.48928571428576"/>
    <n v="154.30000000000001"/>
    <n v="126.97582417582407"/>
    <n v="133.69230769230768"/>
    <n v="140.93983516483516"/>
    <n v="133.064010989011"/>
    <n v="134.01923076923083"/>
    <m/>
    <n v="139.34972527472533"/>
  </r>
  <r>
    <x v="1"/>
    <x v="7"/>
    <x v="3"/>
    <n v="151.80000000000001"/>
    <n v="156.26294493549926"/>
    <n v="151.9"/>
    <n v="155.5"/>
    <n v="131.6"/>
    <n v="152.9"/>
    <n v="180"/>
    <n v="150.80000000000001"/>
    <n v="121.2"/>
    <n v="154"/>
    <n v="133.5"/>
    <n v="149.08575907787878"/>
    <n v="153.5"/>
    <m/>
    <n v="155.38438246536074"/>
    <n v="142.6624178810319"/>
    <n v="135.97618997849975"/>
    <n v="141.67309036072626"/>
    <m/>
    <n v="155.6"/>
    <n v="137.1"/>
    <n v="136.68581133540374"/>
    <n v="144.80000000000001"/>
    <n v="127.16943382704241"/>
    <n v="133.89071906354513"/>
    <n v="141.13010779980888"/>
    <n v="133.34844571189683"/>
    <n v="134.23461538461544"/>
    <m/>
    <n v="139.56331372431919"/>
  </r>
  <r>
    <x v="2"/>
    <x v="7"/>
    <x v="3"/>
    <n v="148.69999999999999"/>
    <n v="156.26294493549926"/>
    <n v="148.80000000000001"/>
    <n v="155.6"/>
    <n v="135.1"/>
    <n v="149.9"/>
    <n v="168.6"/>
    <n v="150.4"/>
    <n v="120.3"/>
    <n v="157.1"/>
    <n v="136.80000000000001"/>
    <n v="149.08575907787878"/>
    <n v="151.4"/>
    <n v="148.31143877025985"/>
    <n v="155.38438246536074"/>
    <n v="142.6624178810319"/>
    <n v="135.97618997849975"/>
    <n v="141.67309036072623"/>
    <n v="140.10389940675262"/>
    <n v="155.6"/>
    <n v="144.1"/>
    <n v="136.68581133540374"/>
    <n v="150.69999999999999"/>
    <n v="127.16943382704241"/>
    <n v="133.89071906354513"/>
    <n v="141.13010779980888"/>
    <n v="133.34844571189683"/>
    <n v="134.23461538461544"/>
    <n v="136.73701901747319"/>
    <n v="139.56331372431922"/>
  </r>
  <r>
    <x v="0"/>
    <x v="7"/>
    <x v="4"/>
    <n v="136.48147138964572"/>
    <n v="155.93186813186807"/>
    <n v="140.61144414168939"/>
    <n v="140.11198910081754"/>
    <n v="131.93514986376019"/>
    <n v="140.66021798365114"/>
    <n v="155.65803814713894"/>
    <n v="141.24114441416899"/>
    <n v="110.85667574931873"/>
    <n v="144.13841961852867"/>
    <n v="133.89918256130784"/>
    <n v="148.82967032967048"/>
    <n v="142.29972752043602"/>
    <m/>
    <n v="155.12637362637366"/>
    <n v="142.43489010988995"/>
    <n v="135.76895604395605"/>
    <n v="141.44862637362641"/>
    <m/>
    <n v="138.95819672131142"/>
    <n v="136.2561307901907"/>
    <n v="136.48928571428576"/>
    <n v="138.26920980926437"/>
    <n v="126.97582417582407"/>
    <n v="133.69230769230768"/>
    <n v="140.93983516483516"/>
    <n v="133.064010989011"/>
    <n v="134.01923076923083"/>
    <m/>
    <n v="139.34972527472533"/>
  </r>
  <r>
    <x v="1"/>
    <x v="7"/>
    <x v="4"/>
    <n v="136.68535532808008"/>
    <n v="156.26294493549926"/>
    <n v="140.79705795713969"/>
    <n v="140.32462699756988"/>
    <n v="132.12577067530742"/>
    <n v="140.84043302157733"/>
    <n v="155.75177848147871"/>
    <n v="141.43038147138969"/>
    <n v="110.92474777229536"/>
    <n v="144.52118491788801"/>
    <n v="134.09243022313862"/>
    <n v="149.08575907787878"/>
    <n v="142.50945872302825"/>
    <m/>
    <n v="155.38438246536074"/>
    <n v="142.6624178810319"/>
    <n v="135.97618997849975"/>
    <n v="141.67309036072626"/>
    <m/>
    <n v="139.15626052281763"/>
    <n v="136.50934089402753"/>
    <n v="136.68581133540374"/>
    <n v="138.51613299948457"/>
    <n v="127.16943382704241"/>
    <n v="133.89071906354513"/>
    <n v="141.13010779980888"/>
    <n v="133.34844571189683"/>
    <n v="134.23461538461544"/>
    <m/>
    <n v="139.56331372431919"/>
  </r>
  <r>
    <x v="2"/>
    <x v="7"/>
    <x v="4"/>
    <n v="136.68535532808008"/>
    <n v="156.26294493549926"/>
    <n v="140.79705795713969"/>
    <n v="140.32462699756988"/>
    <n v="132.12577067530742"/>
    <n v="140.84043302157733"/>
    <n v="155.75177848147871"/>
    <n v="141.43038147138969"/>
    <n v="110.92474777229536"/>
    <n v="144.52118491788801"/>
    <n v="134.09243022313862"/>
    <n v="149.08575907787878"/>
    <n v="142.50945872302825"/>
    <n v="140.41168689094391"/>
    <n v="155.38438246536074"/>
    <n v="142.6624178810319"/>
    <n v="135.97618997849975"/>
    <n v="141.67309036072623"/>
    <n v="140.10389940675262"/>
    <n v="139.15626052281763"/>
    <n v="136.50934089402753"/>
    <n v="136.68581133540374"/>
    <n v="138.51613299948457"/>
    <n v="127.16943382704241"/>
    <n v="133.89071906354513"/>
    <n v="141.13010779980888"/>
    <n v="133.34844571189683"/>
    <n v="134.23461538461544"/>
    <n v="134.99646658882813"/>
    <n v="139.56331372431922"/>
  </r>
  <r>
    <x v="0"/>
    <x v="7"/>
    <x v="5"/>
    <n v="148.19999999999999"/>
    <n v="190.3"/>
    <n v="149.4"/>
    <n v="153.30000000000001"/>
    <n v="138.19999999999999"/>
    <n v="143.19999999999999"/>
    <n v="148.9"/>
    <n v="150.30000000000001"/>
    <n v="113.2"/>
    <n v="159.80000000000001"/>
    <n v="142.1"/>
    <n v="161.80000000000001"/>
    <n v="152.30000000000001"/>
    <m/>
    <n v="182.4"/>
    <n v="154.69999999999999"/>
    <n v="150"/>
    <n v="154.1"/>
    <m/>
    <n v="138.95819672131142"/>
    <n v="144.9"/>
    <n v="151.69999999999999"/>
    <n v="158.19999999999999"/>
    <n v="141.4"/>
    <n v="153.19999999999999"/>
    <n v="161.80000000000001"/>
    <n v="151.19999999999999"/>
    <n v="151.69999999999999"/>
    <m/>
    <n v="152.69999999999999"/>
  </r>
  <r>
    <x v="1"/>
    <x v="7"/>
    <x v="5"/>
    <n v="152.69999999999999"/>
    <n v="197"/>
    <n v="154.6"/>
    <n v="153.4"/>
    <n v="132.9"/>
    <n v="151.80000000000001"/>
    <n v="171.2"/>
    <n v="152"/>
    <n v="116.3"/>
    <n v="158.80000000000001"/>
    <n v="135.6"/>
    <n v="161.69999999999999"/>
    <n v="157"/>
    <m/>
    <n v="186.7"/>
    <n v="149.1"/>
    <n v="136.6"/>
    <n v="147.19999999999999"/>
    <m/>
    <n v="154.69999999999999"/>
    <n v="137.1"/>
    <n v="140.4"/>
    <n v="148.1"/>
    <n v="129.30000000000001"/>
    <n v="144.5"/>
    <n v="152.5"/>
    <n v="152.19999999999999"/>
    <n v="142"/>
    <m/>
    <n v="150.80000000000001"/>
  </r>
  <r>
    <x v="2"/>
    <x v="7"/>
    <x v="5"/>
    <n v="149.6"/>
    <n v="192.7"/>
    <n v="151.4"/>
    <n v="153.30000000000001"/>
    <n v="136.30000000000001"/>
    <n v="147.19999999999999"/>
    <n v="156.5"/>
    <n v="150.9"/>
    <n v="114.2"/>
    <n v="159.5"/>
    <n v="139.4"/>
    <n v="161.80000000000001"/>
    <n v="154"/>
    <n v="151.2923076923077"/>
    <n v="183.5"/>
    <n v="152.5"/>
    <n v="144.4"/>
    <n v="151.4"/>
    <n v="149.43333333333331"/>
    <n v="154.69999999999999"/>
    <n v="141.9"/>
    <n v="146.4"/>
    <n v="154.4"/>
    <n v="135"/>
    <n v="148.30000000000001"/>
    <n v="156.4"/>
    <n v="151.6"/>
    <n v="147"/>
    <n v="148.44285714285712"/>
    <n v="151.80000000000001"/>
  </r>
  <r>
    <x v="0"/>
    <x v="7"/>
    <x v="6"/>
    <n v="148.19999999999999"/>
    <n v="190.3"/>
    <n v="149.4"/>
    <n v="153.30000000000001"/>
    <n v="138.19999999999999"/>
    <n v="143.19999999999999"/>
    <n v="148.9"/>
    <n v="150.30000000000001"/>
    <n v="113.2"/>
    <n v="159.80000000000001"/>
    <n v="142.1"/>
    <n v="161.80000000000001"/>
    <n v="152.30000000000001"/>
    <m/>
    <n v="182.4"/>
    <n v="154.69999999999999"/>
    <n v="150"/>
    <n v="154.1"/>
    <m/>
    <n v="138.95819672131142"/>
    <n v="144.9"/>
    <n v="151.69999999999999"/>
    <n v="158.19999999999999"/>
    <n v="141.4"/>
    <n v="153.19999999999999"/>
    <n v="161.80000000000001"/>
    <n v="151.19999999999999"/>
    <n v="151.69999999999999"/>
    <m/>
    <n v="152.69999999999999"/>
  </r>
  <r>
    <x v="1"/>
    <x v="7"/>
    <x v="6"/>
    <n v="152.69999999999999"/>
    <n v="197"/>
    <n v="154.6"/>
    <n v="153.4"/>
    <n v="132.9"/>
    <n v="151.80000000000001"/>
    <n v="171.2"/>
    <n v="152"/>
    <n v="116.3"/>
    <n v="158.80000000000001"/>
    <n v="135.6"/>
    <n v="161.69999999999999"/>
    <n v="157"/>
    <m/>
    <n v="186.7"/>
    <n v="149.1"/>
    <n v="136.6"/>
    <n v="147.19999999999999"/>
    <m/>
    <n v="154.69999999999999"/>
    <n v="137.1"/>
    <n v="140.4"/>
    <n v="148.1"/>
    <n v="129.30000000000001"/>
    <n v="144.5"/>
    <n v="152.5"/>
    <n v="152.19999999999999"/>
    <n v="142"/>
    <m/>
    <n v="150.80000000000001"/>
  </r>
  <r>
    <x v="2"/>
    <x v="7"/>
    <x v="6"/>
    <n v="149.6"/>
    <n v="192.7"/>
    <n v="151.4"/>
    <n v="153.30000000000001"/>
    <n v="136.30000000000001"/>
    <n v="147.19999999999999"/>
    <n v="156.5"/>
    <n v="150.9"/>
    <n v="114.2"/>
    <n v="159.5"/>
    <n v="139.4"/>
    <n v="161.80000000000001"/>
    <n v="154"/>
    <n v="151.2923076923077"/>
    <n v="183.5"/>
    <n v="152.5"/>
    <n v="144.4"/>
    <n v="151.4"/>
    <n v="149.43333333333331"/>
    <n v="154.69999999999999"/>
    <n v="141.9"/>
    <n v="146.4"/>
    <n v="154.4"/>
    <n v="135"/>
    <n v="148.30000000000001"/>
    <n v="156.4"/>
    <n v="151.6"/>
    <n v="147"/>
    <n v="148.44285714285712"/>
    <n v="151.80000000000001"/>
  </r>
  <r>
    <x v="0"/>
    <x v="7"/>
    <x v="7"/>
    <n v="147.6"/>
    <n v="187.2"/>
    <n v="148.4"/>
    <n v="153.30000000000001"/>
    <n v="139.80000000000001"/>
    <n v="146.9"/>
    <n v="171"/>
    <n v="149.9"/>
    <n v="114.2"/>
    <n v="160"/>
    <n v="143.5"/>
    <n v="161.5"/>
    <n v="155.30000000000001"/>
    <m/>
    <n v="180.9"/>
    <n v="155.1"/>
    <n v="149.30000000000001"/>
    <n v="154.30000000000001"/>
    <m/>
    <n v="138.95819672131142"/>
    <n v="145.80000000000001"/>
    <n v="151.9"/>
    <n v="158.80000000000001"/>
    <n v="143.6"/>
    <n v="152.19999999999999"/>
    <n v="162.69999999999999"/>
    <n v="153.6"/>
    <n v="153"/>
    <m/>
    <n v="154.69999999999999"/>
  </r>
  <r>
    <x v="1"/>
    <x v="7"/>
    <x v="7"/>
    <n v="151.6"/>
    <n v="197.8"/>
    <n v="154.5"/>
    <n v="153.4"/>
    <n v="133.4"/>
    <n v="154.5"/>
    <n v="191.9"/>
    <n v="151.30000000000001"/>
    <n v="116.8"/>
    <n v="160"/>
    <n v="136.5"/>
    <n v="163.30000000000001"/>
    <n v="159.9"/>
    <m/>
    <n v="187.2"/>
    <n v="150"/>
    <n v="135.19999999999999"/>
    <n v="147.80000000000001"/>
    <m/>
    <n v="155.5"/>
    <n v="138.30000000000001"/>
    <n v="144.5"/>
    <n v="148.69999999999999"/>
    <n v="133.9"/>
    <n v="141.19999999999999"/>
    <n v="155.5"/>
    <n v="155.19999999999999"/>
    <n v="144.80000000000001"/>
    <m/>
    <n v="152.9"/>
  </r>
  <r>
    <x v="2"/>
    <x v="7"/>
    <x v="7"/>
    <n v="148.9"/>
    <n v="190.9"/>
    <n v="150.80000000000001"/>
    <n v="153.30000000000001"/>
    <n v="137.4"/>
    <n v="150.4"/>
    <n v="178.1"/>
    <n v="150.4"/>
    <n v="115.1"/>
    <n v="160"/>
    <n v="140.6"/>
    <n v="162.30000000000001"/>
    <n v="157"/>
    <n v="153.47692307692307"/>
    <n v="182.6"/>
    <n v="153.1"/>
    <n v="143.4"/>
    <n v="151.69999999999999"/>
    <n v="149.4"/>
    <n v="155.5"/>
    <n v="143"/>
    <n v="148.4"/>
    <n v="155"/>
    <n v="138.5"/>
    <n v="146"/>
    <n v="158.5"/>
    <n v="154.30000000000001"/>
    <n v="149"/>
    <n v="149.95714285714286"/>
    <n v="153.9"/>
  </r>
  <r>
    <x v="0"/>
    <x v="7"/>
    <x v="8"/>
    <n v="146.9"/>
    <n v="183.9"/>
    <n v="149.5"/>
    <n v="153.4"/>
    <n v="140.4"/>
    <n v="147"/>
    <n v="178.8"/>
    <n v="149.30000000000001"/>
    <n v="115.1"/>
    <n v="160"/>
    <n v="145.4"/>
    <n v="161.6"/>
    <n v="156.1"/>
    <m/>
    <n v="182.9"/>
    <n v="155.4"/>
    <n v="149.9"/>
    <n v="154.6"/>
    <m/>
    <n v="138.95819672131142"/>
    <n v="146.4"/>
    <n v="151.6"/>
    <n v="159.1"/>
    <n v="144.6"/>
    <n v="152.80000000000001"/>
    <n v="161.1"/>
    <n v="157.4"/>
    <n v="153.69999999999999"/>
    <m/>
    <n v="155.4"/>
  </r>
  <r>
    <x v="1"/>
    <x v="7"/>
    <x v="8"/>
    <n v="151.5"/>
    <n v="193.1"/>
    <n v="157.30000000000001"/>
    <n v="153.9"/>
    <n v="134.4"/>
    <n v="155.4"/>
    <n v="202"/>
    <n v="150.80000000000001"/>
    <n v="118.9"/>
    <n v="160.9"/>
    <n v="137.69999999999999"/>
    <n v="164.4"/>
    <n v="161.30000000000001"/>
    <m/>
    <n v="188.7"/>
    <n v="150.19999999999999"/>
    <n v="136.30000000000001"/>
    <n v="148.1"/>
    <m/>
    <n v="156.30000000000001"/>
    <n v="137.19999999999999"/>
    <n v="145.4"/>
    <n v="150"/>
    <n v="135.1"/>
    <n v="141.80000000000001"/>
    <n v="154.9"/>
    <n v="159.80000000000001"/>
    <n v="146"/>
    <m/>
    <n v="154"/>
  </r>
  <r>
    <x v="2"/>
    <x v="7"/>
    <x v="8"/>
    <n v="148.4"/>
    <n v="187.1"/>
    <n v="152.5"/>
    <n v="153.6"/>
    <n v="138.19999999999999"/>
    <n v="150.9"/>
    <n v="186.7"/>
    <n v="149.80000000000001"/>
    <n v="116.4"/>
    <n v="160.30000000000001"/>
    <n v="142.19999999999999"/>
    <n v="162.9"/>
    <n v="158"/>
    <n v="154.38461538461539"/>
    <n v="184.4"/>
    <n v="153.4"/>
    <n v="144.30000000000001"/>
    <n v="152"/>
    <n v="149.9"/>
    <n v="156.30000000000001"/>
    <n v="142.9"/>
    <n v="148.69999999999999"/>
    <n v="155.6"/>
    <n v="139.6"/>
    <n v="146.6"/>
    <n v="157.5"/>
    <n v="158.4"/>
    <n v="150"/>
    <n v="150.91428571428574"/>
    <n v="154.69999999999999"/>
  </r>
  <r>
    <x v="0"/>
    <x v="7"/>
    <x v="9"/>
    <n v="146"/>
    <n v="186.3"/>
    <n v="159.19999999999999"/>
    <n v="153.6"/>
    <n v="142.6"/>
    <n v="147.19999999999999"/>
    <n v="200.6"/>
    <n v="150.30000000000001"/>
    <n v="115.3"/>
    <n v="160.9"/>
    <n v="147.4"/>
    <n v="161.9"/>
    <n v="159.6"/>
    <m/>
    <n v="182.7"/>
    <n v="155.69999999999999"/>
    <n v="150.6"/>
    <n v="155"/>
    <m/>
    <n v="138.95819672131142"/>
    <n v="146.80000000000001"/>
    <n v="152"/>
    <n v="159.5"/>
    <n v="146.4"/>
    <n v="152.4"/>
    <n v="162.5"/>
    <n v="156.19999999999999"/>
    <n v="154.30000000000001"/>
    <m/>
    <n v="157.5"/>
  </r>
  <r>
    <x v="1"/>
    <x v="7"/>
    <x v="9"/>
    <n v="150.6"/>
    <n v="193.7"/>
    <n v="164.8"/>
    <n v="153.69999999999999"/>
    <n v="135.69999999999999"/>
    <n v="155.69999999999999"/>
    <n v="226"/>
    <n v="152.19999999999999"/>
    <n v="118.1"/>
    <n v="161.30000000000001"/>
    <n v="139.19999999999999"/>
    <n v="164.8"/>
    <n v="164.4"/>
    <m/>
    <n v="188.7"/>
    <n v="150.5"/>
    <n v="136.1"/>
    <n v="148.30000000000001"/>
    <m/>
    <n v="156.5"/>
    <n v="137.1"/>
    <n v="145.1"/>
    <n v="151"/>
    <n v="135.4"/>
    <n v="142"/>
    <n v="155.69999999999999"/>
    <n v="158.1"/>
    <n v="146.19999999999999"/>
    <m/>
    <n v="155.19999999999999"/>
  </r>
  <r>
    <x v="2"/>
    <x v="7"/>
    <x v="9"/>
    <n v="147.5"/>
    <n v="188.9"/>
    <n v="161.4"/>
    <n v="153.6"/>
    <n v="140.1"/>
    <n v="151.19999999999999"/>
    <n v="209.2"/>
    <n v="150.9"/>
    <n v="116.2"/>
    <n v="161"/>
    <n v="144"/>
    <n v="163.19999999999999"/>
    <n v="161.4"/>
    <n v="157.5846153846154"/>
    <n v="184.3"/>
    <n v="153.69999999999999"/>
    <n v="144.6"/>
    <n v="152.30000000000001"/>
    <n v="150.19999999999999"/>
    <n v="156.5"/>
    <n v="143.1"/>
    <n v="148.69999999999999"/>
    <n v="156.30000000000001"/>
    <n v="140.6"/>
    <n v="146.5"/>
    <n v="158.5"/>
    <n v="157"/>
    <n v="150.4"/>
    <n v="151.14285714285714"/>
    <n v="156.4"/>
  </r>
  <r>
    <x v="0"/>
    <x v="7"/>
    <x v="10"/>
    <n v="145.4"/>
    <n v="188.6"/>
    <n v="171.6"/>
    <n v="153.80000000000001"/>
    <n v="145.4"/>
    <n v="146.5"/>
    <n v="222.2"/>
    <n v="155.9"/>
    <n v="114.9"/>
    <n v="162"/>
    <n v="150"/>
    <n v="162.69999999999999"/>
    <n v="163.4"/>
    <m/>
    <n v="183.4"/>
    <n v="156.30000000000001"/>
    <n v="151"/>
    <n v="155.5"/>
    <m/>
    <n v="138.95819672131142"/>
    <n v="147.5"/>
    <n v="152.80000000000001"/>
    <n v="160.4"/>
    <n v="146.1"/>
    <n v="153.6"/>
    <n v="161.6"/>
    <n v="156.19999999999999"/>
    <n v="154.5"/>
    <m/>
    <n v="159.80000000000001"/>
  </r>
  <r>
    <x v="1"/>
    <x v="7"/>
    <x v="10"/>
    <n v="149.69999999999999"/>
    <n v="195.5"/>
    <n v="176.9"/>
    <n v="153.9"/>
    <n v="138"/>
    <n v="150.5"/>
    <n v="245.3"/>
    <n v="158.69999999999999"/>
    <n v="117.2"/>
    <n v="161.4"/>
    <n v="141.5"/>
    <n v="165.1"/>
    <n v="167"/>
    <m/>
    <n v="188.8"/>
    <n v="151.1"/>
    <n v="136.4"/>
    <n v="148.80000000000001"/>
    <m/>
    <n v="158"/>
    <n v="137.30000000000001"/>
    <n v="145.1"/>
    <n v="152"/>
    <n v="135.19999999999999"/>
    <n v="144.4"/>
    <n v="156.4"/>
    <n v="157.9"/>
    <n v="146.6"/>
    <m/>
    <n v="156.69999999999999"/>
  </r>
  <r>
    <x v="2"/>
    <x v="7"/>
    <x v="10"/>
    <n v="146.80000000000001"/>
    <n v="191"/>
    <n v="173.6"/>
    <n v="153.80000000000001"/>
    <n v="142.69999999999999"/>
    <n v="148.4"/>
    <n v="230"/>
    <n v="156.80000000000001"/>
    <n v="115.7"/>
    <n v="161.80000000000001"/>
    <n v="146.5"/>
    <n v="163.80000000000001"/>
    <n v="164.7"/>
    <n v="161.19999999999999"/>
    <n v="184.8"/>
    <n v="154.30000000000001"/>
    <n v="144.9"/>
    <n v="152.80000000000001"/>
    <n v="150.66666666666669"/>
    <n v="158"/>
    <n v="143.6"/>
    <n v="149.19999999999999"/>
    <n v="157.19999999999999"/>
    <n v="140.4"/>
    <n v="148.4"/>
    <n v="158.6"/>
    <n v="156.9"/>
    <n v="150.69999999999999"/>
    <n v="151.62857142857141"/>
    <n v="158.4"/>
  </r>
  <r>
    <x v="0"/>
    <x v="7"/>
    <x v="11"/>
    <n v="144.6"/>
    <n v="188.5"/>
    <n v="173.4"/>
    <n v="154"/>
    <n v="150"/>
    <n v="145.9"/>
    <n v="225.2"/>
    <n v="159.5"/>
    <n v="114.4"/>
    <n v="163.5"/>
    <n v="153.4"/>
    <n v="163.6"/>
    <n v="164.5"/>
    <m/>
    <n v="183.6"/>
    <n v="157"/>
    <n v="151.6"/>
    <n v="156.30000000000001"/>
    <m/>
    <n v="138.95819672131142"/>
    <n v="148.69999999999999"/>
    <n v="153.4"/>
    <n v="161.6"/>
    <n v="146.4"/>
    <n v="153.9"/>
    <n v="162.9"/>
    <n v="156.6"/>
    <n v="155.19999999999999"/>
    <m/>
    <n v="160.69999999999999"/>
  </r>
  <r>
    <x v="1"/>
    <x v="7"/>
    <x v="11"/>
    <n v="149"/>
    <n v="195.7"/>
    <n v="178.3"/>
    <n v="154.19999999999999"/>
    <n v="140.69999999999999"/>
    <n v="149.69999999999999"/>
    <n v="240.9"/>
    <n v="161.5"/>
    <n v="117.1"/>
    <n v="161.9"/>
    <n v="143.30000000000001"/>
    <n v="166.1"/>
    <n v="167"/>
    <m/>
    <n v="190.2"/>
    <n v="151.9"/>
    <n v="136.69999999999999"/>
    <n v="149.6"/>
    <m/>
    <n v="158.4"/>
    <n v="137.9"/>
    <n v="145.5"/>
    <n v="152.9"/>
    <n v="135.5"/>
    <n v="144.30000000000001"/>
    <n v="156.9"/>
    <n v="157.9"/>
    <n v="146.9"/>
    <m/>
    <n v="156.9"/>
  </r>
  <r>
    <x v="2"/>
    <x v="7"/>
    <x v="11"/>
    <n v="146"/>
    <n v="191"/>
    <n v="175.3"/>
    <n v="154.1"/>
    <n v="146.6"/>
    <n v="147.69999999999999"/>
    <n v="230.5"/>
    <n v="160.19999999999999"/>
    <n v="115.3"/>
    <n v="163"/>
    <n v="149.19999999999999"/>
    <n v="164.8"/>
    <n v="165.4"/>
    <n v="162.23846153846154"/>
    <n v="185.4"/>
    <n v="155"/>
    <n v="145.4"/>
    <n v="153.6"/>
    <n v="151.33333333333334"/>
    <n v="158.4"/>
    <n v="144.6"/>
    <n v="149.69999999999999"/>
    <n v="158.30000000000001"/>
    <n v="140.69999999999999"/>
    <n v="148.5"/>
    <n v="159.4"/>
    <n v="157.1"/>
    <n v="151.19999999999999"/>
    <n v="152.12857142857143"/>
    <n v="158.9"/>
  </r>
  <r>
    <x v="0"/>
    <x v="8"/>
    <x v="0"/>
    <n v="143.4"/>
    <n v="187.5"/>
    <n v="173.4"/>
    <n v="154"/>
    <n v="154.80000000000001"/>
    <n v="147"/>
    <n v="187.8"/>
    <n v="159.5"/>
    <n v="113.8"/>
    <n v="164.5"/>
    <n v="156.1"/>
    <n v="164.3"/>
    <n v="159.6"/>
    <m/>
    <n v="184.6"/>
    <n v="157.5"/>
    <n v="152.4"/>
    <n v="156.80000000000001"/>
    <m/>
    <n v="138.95819672131142"/>
    <n v="150.9"/>
    <n v="153.9"/>
    <n v="162.5"/>
    <n v="147.5"/>
    <n v="155.1"/>
    <n v="163.5"/>
    <n v="156.19999999999999"/>
    <n v="155.9"/>
    <m/>
    <n v="158.5"/>
  </r>
  <r>
    <x v="1"/>
    <x v="8"/>
    <x v="0"/>
    <n v="148"/>
    <n v="194.8"/>
    <n v="178.4"/>
    <n v="154.4"/>
    <n v="144.1"/>
    <n v="152.6"/>
    <n v="206.8"/>
    <n v="162.1"/>
    <n v="116.3"/>
    <n v="163"/>
    <n v="145.9"/>
    <n v="167.2"/>
    <n v="163.4"/>
    <m/>
    <n v="191.8"/>
    <n v="152.5"/>
    <n v="137.30000000000001"/>
    <n v="150.19999999999999"/>
    <m/>
    <n v="157.69999999999999"/>
    <n v="142.9"/>
    <n v="145.69999999999999"/>
    <n v="154.1"/>
    <n v="136.9"/>
    <n v="145.4"/>
    <n v="156.1"/>
    <n v="157.69999999999999"/>
    <n v="147.6"/>
    <m/>
    <n v="156"/>
  </r>
  <r>
    <x v="2"/>
    <x v="8"/>
    <x v="0"/>
    <n v="144.9"/>
    <n v="190.1"/>
    <n v="175.3"/>
    <n v="154.1"/>
    <n v="150.9"/>
    <n v="149.6"/>
    <n v="194.2"/>
    <n v="160.4"/>
    <n v="114.6"/>
    <n v="164"/>
    <n v="151.80000000000001"/>
    <n v="165.6"/>
    <n v="161"/>
    <n v="159.73076923076923"/>
    <n v="186.5"/>
    <n v="155.5"/>
    <n v="146.1"/>
    <n v="154.19999999999999"/>
    <n v="151.93333333333334"/>
    <n v="157.69999999999999"/>
    <n v="147.9"/>
    <n v="150"/>
    <n v="159.30000000000001"/>
    <n v="141.9"/>
    <n v="149.6"/>
    <n v="159.19999999999999"/>
    <n v="156.80000000000001"/>
    <n v="151.9"/>
    <n v="152.67142857142858"/>
    <n v="157.30000000000001"/>
  </r>
  <r>
    <x v="0"/>
    <x v="8"/>
    <x v="1"/>
    <n v="142.80000000000001"/>
    <n v="184"/>
    <n v="168"/>
    <n v="154.4"/>
    <n v="163"/>
    <n v="147.80000000000001"/>
    <n v="149.69999999999999"/>
    <n v="158.30000000000001"/>
    <n v="111.8"/>
    <n v="165"/>
    <n v="160"/>
    <n v="165.8"/>
    <n v="154.69999999999999"/>
    <m/>
    <n v="186.5"/>
    <n v="159.1"/>
    <n v="153.9"/>
    <n v="158.4"/>
    <m/>
    <n v="138.95819672131142"/>
    <n v="154.4"/>
    <n v="154.80000000000001"/>
    <n v="164.3"/>
    <n v="150.19999999999999"/>
    <n v="157"/>
    <n v="163.6"/>
    <n v="155.19999999999999"/>
    <n v="157.19999999999999"/>
    <m/>
    <n v="156.69999999999999"/>
  </r>
  <r>
    <x v="1"/>
    <x v="8"/>
    <x v="1"/>
    <n v="147.6"/>
    <n v="191.2"/>
    <n v="169.9"/>
    <n v="155.1"/>
    <n v="151.4"/>
    <n v="154"/>
    <n v="180.2"/>
    <n v="159.80000000000001"/>
    <n v="114.9"/>
    <n v="162.5"/>
    <n v="149.19999999999999"/>
    <n v="169.4"/>
    <n v="160.80000000000001"/>
    <m/>
    <n v="193.3"/>
    <n v="154.19999999999999"/>
    <n v="138.19999999999999"/>
    <n v="151.80000000000001"/>
    <m/>
    <n v="159.80000000000001"/>
    <n v="149.1"/>
    <n v="146.5"/>
    <n v="156.30000000000001"/>
    <n v="140.5"/>
    <n v="147.30000000000001"/>
    <n v="156.6"/>
    <n v="156.69999999999999"/>
    <n v="149.30000000000001"/>
    <m/>
    <n v="156.5"/>
  </r>
  <r>
    <x v="2"/>
    <x v="8"/>
    <x v="1"/>
    <n v="144.30000000000001"/>
    <n v="186.5"/>
    <n v="168.7"/>
    <n v="154.69999999999999"/>
    <n v="158.69999999999999"/>
    <n v="150.69999999999999"/>
    <n v="160"/>
    <n v="158.80000000000001"/>
    <n v="112.8"/>
    <n v="164.2"/>
    <n v="155.5"/>
    <n v="167.5"/>
    <n v="156.9"/>
    <n v="156.8692307692308"/>
    <n v="188.3"/>
    <n v="157.19999999999999"/>
    <n v="147.4"/>
    <n v="155.80000000000001"/>
    <n v="153.46666666666667"/>
    <n v="159.80000000000001"/>
    <n v="152.4"/>
    <n v="150.9"/>
    <n v="161.30000000000001"/>
    <n v="145.1"/>
    <n v="151.5"/>
    <n v="159.5"/>
    <n v="155.80000000000001"/>
    <n v="153.4"/>
    <n v="153.92857142857147"/>
    <n v="156.6"/>
  </r>
  <r>
    <x v="0"/>
    <x v="8"/>
    <x v="2"/>
    <n v="142.5"/>
    <n v="189.4"/>
    <n v="163.19999999999999"/>
    <n v="154.5"/>
    <n v="168.2"/>
    <n v="150.5"/>
    <n v="141"/>
    <n v="159.19999999999999"/>
    <n v="111.7"/>
    <n v="164"/>
    <n v="160.6"/>
    <n v="166.4"/>
    <n v="154.5"/>
    <m/>
    <n v="186.1"/>
    <n v="159.6"/>
    <n v="154.4"/>
    <n v="158.9"/>
    <m/>
    <n v="138.95819672131142"/>
    <n v="156"/>
    <n v="154.80000000000001"/>
    <n v="164.6"/>
    <n v="151.30000000000001"/>
    <n v="157.80000000000001"/>
    <n v="163.80000000000001"/>
    <n v="153.1"/>
    <n v="157.30000000000001"/>
    <m/>
    <n v="156.69999999999999"/>
  </r>
  <r>
    <x v="1"/>
    <x v="8"/>
    <x v="2"/>
    <n v="147.5"/>
    <n v="197.5"/>
    <n v="164.7"/>
    <n v="155.6"/>
    <n v="156.4"/>
    <n v="157.30000000000001"/>
    <n v="166.1"/>
    <n v="161.1"/>
    <n v="114.3"/>
    <n v="162.6"/>
    <n v="150.69999999999999"/>
    <n v="170.3"/>
    <n v="160.4"/>
    <m/>
    <n v="193.5"/>
    <n v="155.1"/>
    <n v="138.69999999999999"/>
    <n v="152.6"/>
    <m/>
    <n v="159.9"/>
    <n v="154.80000000000001"/>
    <n v="147.19999999999999"/>
    <n v="156.9"/>
    <n v="141.69999999999999"/>
    <n v="148.6"/>
    <n v="157.6"/>
    <n v="154.9"/>
    <n v="150"/>
    <m/>
    <n v="156.9"/>
  </r>
  <r>
    <x v="2"/>
    <x v="8"/>
    <x v="2"/>
    <n v="144.1"/>
    <n v="192.2"/>
    <n v="163.80000000000001"/>
    <n v="154.9"/>
    <n v="163.9"/>
    <n v="153.69999999999999"/>
    <n v="149.5"/>
    <n v="159.80000000000001"/>
    <n v="112.6"/>
    <n v="163.5"/>
    <n v="156.5"/>
    <n v="168.2"/>
    <n v="156.69999999999999"/>
    <n v="156.87692307692308"/>
    <n v="188.1"/>
    <n v="157.80000000000001"/>
    <n v="147.9"/>
    <n v="156.4"/>
    <n v="154.03333333333333"/>
    <n v="159.9"/>
    <n v="155.5"/>
    <n v="151.19999999999999"/>
    <n v="161.69999999999999"/>
    <n v="146.19999999999999"/>
    <n v="152.6"/>
    <n v="160.19999999999999"/>
    <n v="153.80000000000001"/>
    <n v="153.80000000000001"/>
    <n v="154.21428571428569"/>
    <n v="156.80000000000001"/>
  </r>
  <r>
    <x v="0"/>
    <x v="8"/>
    <x v="3"/>
    <n v="142.69999999999999"/>
    <n v="195.5"/>
    <n v="163.4"/>
    <n v="155"/>
    <n v="175.2"/>
    <n v="160.6"/>
    <n v="135.1"/>
    <n v="161.1"/>
    <n v="112.2"/>
    <n v="164.4"/>
    <n v="161.9"/>
    <n v="166.8"/>
    <n v="155.6"/>
    <m/>
    <n v="186.8"/>
    <n v="160.69999999999999"/>
    <n v="155.1"/>
    <n v="159.9"/>
    <m/>
    <n v="138.95819672131142"/>
    <n v="156"/>
    <n v="155.5"/>
    <n v="165.3"/>
    <n v="151.69999999999999"/>
    <n v="158.6"/>
    <n v="164.1"/>
    <n v="154.6"/>
    <n v="158"/>
    <m/>
    <n v="157.6"/>
  </r>
  <r>
    <x v="1"/>
    <x v="8"/>
    <x v="3"/>
    <n v="147.6"/>
    <n v="202.5"/>
    <n v="166.4"/>
    <n v="156"/>
    <n v="161.4"/>
    <n v="168.8"/>
    <n v="161.6"/>
    <n v="162.80000000000001"/>
    <n v="114.8"/>
    <n v="162.80000000000001"/>
    <n v="151.5"/>
    <n v="171.4"/>
    <n v="162"/>
    <m/>
    <n v="194.4"/>
    <n v="155.9"/>
    <n v="139.30000000000001"/>
    <n v="153.4"/>
    <m/>
    <n v="161.4"/>
    <n v="154.9"/>
    <n v="147.6"/>
    <n v="157.5"/>
    <n v="142.1"/>
    <n v="149.1"/>
    <n v="157.6"/>
    <n v="156.6"/>
    <n v="150.5"/>
    <m/>
    <n v="158"/>
  </r>
  <r>
    <x v="2"/>
    <x v="8"/>
    <x v="3"/>
    <n v="144.30000000000001"/>
    <n v="198"/>
    <n v="164.6"/>
    <n v="155.4"/>
    <n v="170.1"/>
    <n v="164.4"/>
    <n v="144.1"/>
    <n v="161.69999999999999"/>
    <n v="113.1"/>
    <n v="163.9"/>
    <n v="157.6"/>
    <n v="168.9"/>
    <n v="158"/>
    <n v="158.77692307692308"/>
    <n v="188.8"/>
    <n v="158.80000000000001"/>
    <n v="148.5"/>
    <n v="157.30000000000001"/>
    <n v="154.86666666666667"/>
    <n v="161.4"/>
    <n v="155.6"/>
    <n v="151.80000000000001"/>
    <n v="162.30000000000001"/>
    <n v="146.6"/>
    <n v="153.19999999999999"/>
    <n v="160.30000000000001"/>
    <n v="155.4"/>
    <n v="154.4"/>
    <n v="154.85714285714286"/>
    <n v="157.80000000000001"/>
  </r>
  <r>
    <x v="0"/>
    <x v="8"/>
    <x v="4"/>
    <n v="145.1"/>
    <n v="198.5"/>
    <n v="168.6"/>
    <n v="155.80000000000001"/>
    <n v="184.4"/>
    <n v="162.30000000000001"/>
    <n v="138.4"/>
    <n v="165.1"/>
    <n v="114.3"/>
    <n v="169.7"/>
    <n v="164.6"/>
    <n v="169.8"/>
    <n v="158.69999999999999"/>
    <m/>
    <n v="189.6"/>
    <n v="165.3"/>
    <n v="160.6"/>
    <n v="164.5"/>
    <m/>
    <n v="138.95819672131142"/>
    <n v="161.69999999999999"/>
    <n v="158.80000000000001"/>
    <n v="169.1"/>
    <n v="153.19999999999999"/>
    <n v="160"/>
    <n v="167.6"/>
    <n v="159.30000000000001"/>
    <n v="161.1"/>
    <m/>
    <n v="161.1"/>
  </r>
  <r>
    <x v="1"/>
    <x v="8"/>
    <x v="4"/>
    <n v="148.80000000000001"/>
    <n v="204.3"/>
    <n v="173"/>
    <n v="156.5"/>
    <n v="168.8"/>
    <n v="172.5"/>
    <n v="166.5"/>
    <n v="165.9"/>
    <n v="115.9"/>
    <n v="165.2"/>
    <n v="152"/>
    <n v="171.1"/>
    <n v="164.2"/>
    <m/>
    <n v="198.2"/>
    <n v="156.5"/>
    <n v="140.19999999999999"/>
    <n v="154.1"/>
    <m/>
    <n v="161.6"/>
    <n v="155.5"/>
    <n v="150.1"/>
    <n v="160.4"/>
    <n v="145"/>
    <n v="152.6"/>
    <n v="156.6"/>
    <n v="157.5"/>
    <n v="152.30000000000001"/>
    <m/>
    <n v="159.5"/>
  </r>
  <r>
    <x v="2"/>
    <x v="8"/>
    <x v="4"/>
    <n v="146.30000000000001"/>
    <n v="200.5"/>
    <n v="170.3"/>
    <n v="156.1"/>
    <n v="178.7"/>
    <n v="167.1"/>
    <n v="147.9"/>
    <n v="165.4"/>
    <n v="114.8"/>
    <n v="168.2"/>
    <n v="159.30000000000001"/>
    <n v="170.4"/>
    <n v="160.69999999999999"/>
    <n v="161.9769230769231"/>
    <n v="191.9"/>
    <n v="161.80000000000001"/>
    <n v="152.1"/>
    <n v="160.4"/>
    <n v="158.1"/>
    <n v="161.6"/>
    <n v="159.4"/>
    <n v="154.69999999999999"/>
    <n v="165.8"/>
    <n v="148.9"/>
    <n v="155.80000000000001"/>
    <n v="161.19999999999999"/>
    <n v="158.6"/>
    <n v="156.80000000000001"/>
    <n v="157.40000000000003"/>
    <n v="160.4"/>
  </r>
  <r>
    <x v="0"/>
    <x v="8"/>
    <x v="5"/>
    <n v="145.6"/>
    <n v="200.1"/>
    <n v="179.3"/>
    <n v="156.1"/>
    <n v="190.4"/>
    <n v="158.6"/>
    <n v="144.69999999999999"/>
    <n v="165.5"/>
    <n v="114.6"/>
    <n v="170"/>
    <n v="165.5"/>
    <n v="171.7"/>
    <n v="160.5"/>
    <m/>
    <n v="189.1"/>
    <n v="165.3"/>
    <n v="159.9"/>
    <n v="164.6"/>
    <m/>
    <n v="138.95819672131142"/>
    <n v="162.1"/>
    <n v="159.19999999999999"/>
    <n v="169.7"/>
    <n v="154.19999999999999"/>
    <n v="160.4"/>
    <n v="166.8"/>
    <n v="159.4"/>
    <n v="161.5"/>
    <m/>
    <n v="162.1"/>
  </r>
  <r>
    <x v="1"/>
    <x v="8"/>
    <x v="5"/>
    <n v="149.19999999999999"/>
    <n v="205.5"/>
    <n v="182.8"/>
    <n v="156.5"/>
    <n v="172.2"/>
    <n v="171.5"/>
    <n v="176.2"/>
    <n v="166.9"/>
    <n v="116.1"/>
    <n v="165.5"/>
    <n v="152.30000000000001"/>
    <n v="173.3"/>
    <n v="166.2"/>
    <m/>
    <n v="195.6"/>
    <n v="157.30000000000001"/>
    <n v="140.5"/>
    <n v="154.80000000000001"/>
    <m/>
    <n v="160.5"/>
    <n v="156.1"/>
    <n v="149.80000000000001"/>
    <n v="160.80000000000001"/>
    <n v="147.5"/>
    <n v="150.69999999999999"/>
    <n v="158.1"/>
    <n v="158"/>
    <n v="153.4"/>
    <m/>
    <n v="160.4"/>
  </r>
  <r>
    <x v="2"/>
    <x v="8"/>
    <x v="5"/>
    <n v="146.69999999999999"/>
    <n v="202"/>
    <n v="180.7"/>
    <n v="156.19999999999999"/>
    <n v="183.7"/>
    <n v="164.6"/>
    <n v="155.4"/>
    <n v="166"/>
    <n v="115.1"/>
    <n v="168.5"/>
    <n v="160"/>
    <n v="172.4"/>
    <n v="162.6"/>
    <n v="164.14615384615385"/>
    <n v="190.8"/>
    <n v="162.19999999999999"/>
    <n v="151.80000000000001"/>
    <n v="160.69999999999999"/>
    <n v="158.23333333333332"/>
    <n v="160.5"/>
    <n v="159.80000000000001"/>
    <n v="154.80000000000001"/>
    <n v="166.3"/>
    <n v="150.69999999999999"/>
    <n v="154.9"/>
    <n v="161.69999999999999"/>
    <n v="158.80000000000001"/>
    <n v="157.6"/>
    <n v="157.82857142857142"/>
    <n v="161.30000000000001"/>
  </r>
  <r>
    <x v="0"/>
    <x v="8"/>
    <x v="6"/>
    <n v="145.1"/>
    <n v="204.5"/>
    <n v="180.4"/>
    <n v="157.1"/>
    <n v="188.7"/>
    <n v="157.69999999999999"/>
    <n v="152.80000000000001"/>
    <n v="163.6"/>
    <n v="113.9"/>
    <n v="169.7"/>
    <n v="166.2"/>
    <n v="171"/>
    <n v="161.69999999999999"/>
    <m/>
    <n v="189.7"/>
    <n v="166"/>
    <n v="161.1"/>
    <n v="165.3"/>
    <m/>
    <n v="138.95819672131142"/>
    <n v="162.5"/>
    <n v="160.30000000000001"/>
    <n v="170.4"/>
    <n v="157.1"/>
    <n v="160.69999999999999"/>
    <n v="167.2"/>
    <n v="160.4"/>
    <n v="162.80000000000001"/>
    <m/>
    <n v="163.19999999999999"/>
  </r>
  <r>
    <x v="1"/>
    <x v="8"/>
    <x v="6"/>
    <n v="149.1"/>
    <n v="210.9"/>
    <n v="185"/>
    <n v="158.19999999999999"/>
    <n v="170.6"/>
    <n v="170.9"/>
    <n v="186.4"/>
    <n v="164.7"/>
    <n v="115.7"/>
    <n v="165.5"/>
    <n v="153.4"/>
    <n v="173.5"/>
    <n v="167.9"/>
    <m/>
    <n v="195.5"/>
    <n v="157.9"/>
    <n v="141.9"/>
    <n v="155.5"/>
    <m/>
    <n v="161.5"/>
    <n v="157.69999999999999"/>
    <n v="150.69999999999999"/>
    <n v="161.5"/>
    <n v="149.5"/>
    <n v="151.19999999999999"/>
    <n v="160.30000000000001"/>
    <n v="159.6"/>
    <n v="155"/>
    <m/>
    <n v="161.80000000000001"/>
  </r>
  <r>
    <x v="2"/>
    <x v="8"/>
    <x v="6"/>
    <n v="146.4"/>
    <n v="206.8"/>
    <n v="182.2"/>
    <n v="157.5"/>
    <n v="182.1"/>
    <n v="163.9"/>
    <n v="164.2"/>
    <n v="164"/>
    <n v="114.5"/>
    <n v="168.3"/>
    <n v="160.9"/>
    <n v="172.2"/>
    <n v="164"/>
    <n v="165.15384615384616"/>
    <n v="191.2"/>
    <n v="162.80000000000001"/>
    <n v="153.1"/>
    <n v="161.4"/>
    <n v="159.1"/>
    <n v="161.5"/>
    <n v="160.69999999999999"/>
    <n v="155.80000000000001"/>
    <n v="167"/>
    <n v="153.1"/>
    <n v="155.30000000000001"/>
    <n v="163.19999999999999"/>
    <n v="160.1"/>
    <n v="159"/>
    <n v="159.07142857142858"/>
    <n v="162.5"/>
  </r>
  <r>
    <x v="0"/>
    <x v="8"/>
    <x v="7"/>
    <n v="144.9"/>
    <n v="202.3"/>
    <n v="176.5"/>
    <n v="157.5"/>
    <n v="190.9"/>
    <n v="155.69999999999999"/>
    <n v="153.9"/>
    <n v="162.80000000000001"/>
    <n v="115.2"/>
    <n v="169.8"/>
    <n v="167.6"/>
    <n v="171.9"/>
    <n v="161.80000000000001"/>
    <m/>
    <n v="190.2"/>
    <n v="167"/>
    <n v="162.6"/>
    <n v="166.3"/>
    <m/>
    <n v="138.95819672131142"/>
    <n v="163.1"/>
    <n v="160.9"/>
    <n v="171.1"/>
    <n v="157.69999999999999"/>
    <n v="161.1"/>
    <n v="167.5"/>
    <n v="160.30000000000001"/>
    <n v="163.30000000000001"/>
    <m/>
    <n v="163.6"/>
  </r>
  <r>
    <x v="1"/>
    <x v="8"/>
    <x v="7"/>
    <n v="149.30000000000001"/>
    <n v="207.4"/>
    <n v="174.1"/>
    <n v="159.19999999999999"/>
    <n v="175"/>
    <n v="161.30000000000001"/>
    <n v="183.3"/>
    <n v="164.5"/>
    <n v="120.4"/>
    <n v="166.2"/>
    <n v="154.80000000000001"/>
    <n v="175.1"/>
    <n v="167.3"/>
    <m/>
    <n v="196.5"/>
    <n v="159.80000000000001"/>
    <n v="143.6"/>
    <n v="157.30000000000001"/>
    <m/>
    <n v="162.1"/>
    <n v="160.69999999999999"/>
    <n v="153.19999999999999"/>
    <n v="162.80000000000001"/>
    <n v="150.4"/>
    <n v="153.69999999999999"/>
    <n v="160.4"/>
    <n v="159.6"/>
    <n v="156"/>
    <m/>
    <n v="162.30000000000001"/>
  </r>
  <r>
    <x v="2"/>
    <x v="8"/>
    <x v="7"/>
    <n v="146.6"/>
    <n v="204"/>
    <n v="172.8"/>
    <n v="158.4"/>
    <n v="188"/>
    <n v="156.80000000000001"/>
    <n v="162.19999999999999"/>
    <n v="164.1"/>
    <n v="119.7"/>
    <n v="168.8"/>
    <n v="162.69999999999999"/>
    <n v="173.9"/>
    <n v="164"/>
    <n v="164.76923076923077"/>
    <n v="192.1"/>
    <n v="164.5"/>
    <n v="155.30000000000001"/>
    <n v="163.19999999999999"/>
    <n v="161"/>
    <n v="162.1"/>
    <n v="162.6"/>
    <n v="157.5"/>
    <n v="168.4"/>
    <n v="154"/>
    <n v="157.6"/>
    <n v="163.80000000000001"/>
    <n v="160"/>
    <n v="160"/>
    <n v="160.18571428571428"/>
    <n v="163.19999999999999"/>
  </r>
  <r>
    <x v="0"/>
    <x v="8"/>
    <x v="8"/>
    <n v="145.4"/>
    <n v="202.1"/>
    <n v="172"/>
    <n v="158"/>
    <n v="195.5"/>
    <n v="152.69999999999999"/>
    <n v="151.4"/>
    <n v="163.9"/>
    <n v="119.3"/>
    <n v="170.1"/>
    <n v="168.3"/>
    <n v="172.8"/>
    <n v="162.1"/>
    <m/>
    <n v="190.5"/>
    <n v="167.7"/>
    <n v="163.6"/>
    <n v="167.1"/>
    <m/>
    <n v="138.95819672131142"/>
    <n v="163.69999999999999"/>
    <n v="161.30000000000001"/>
    <n v="171.9"/>
    <n v="157.80000000000001"/>
    <n v="162.69999999999999"/>
    <n v="168.5"/>
    <n v="160.19999999999999"/>
    <n v="163.80000000000001"/>
    <m/>
    <n v="164"/>
  </r>
  <r>
    <x v="1"/>
    <x v="8"/>
    <x v="8"/>
    <n v="149.30000000000001"/>
    <n v="207.4"/>
    <n v="174.1"/>
    <n v="159.1"/>
    <n v="175"/>
    <n v="161.19999999999999"/>
    <n v="183.5"/>
    <n v="164.5"/>
    <n v="120.4"/>
    <n v="166.2"/>
    <n v="154.80000000000001"/>
    <n v="175.1"/>
    <n v="167.3"/>
    <m/>
    <n v="196.5"/>
    <n v="159.80000000000001"/>
    <n v="143.6"/>
    <n v="157.4"/>
    <m/>
    <n v="162.1"/>
    <n v="160.80000000000001"/>
    <n v="153.30000000000001"/>
    <n v="162.80000000000001"/>
    <n v="150.5"/>
    <n v="153.9"/>
    <n v="160.30000000000001"/>
    <n v="159.6"/>
    <n v="156"/>
    <m/>
    <n v="162.30000000000001"/>
  </r>
  <r>
    <x v="2"/>
    <x v="8"/>
    <x v="8"/>
    <n v="146.6"/>
    <n v="204"/>
    <n v="172.8"/>
    <n v="158.4"/>
    <n v="188"/>
    <n v="156.69999999999999"/>
    <n v="162.30000000000001"/>
    <n v="164.1"/>
    <n v="119.7"/>
    <n v="168.8"/>
    <n v="162.69999999999999"/>
    <n v="173.9"/>
    <n v="164"/>
    <n v="164.76923076923077"/>
    <n v="192.1"/>
    <n v="164.6"/>
    <n v="155.30000000000001"/>
    <n v="163.30000000000001"/>
    <n v="161.06666666666666"/>
    <n v="162.1"/>
    <n v="162.6"/>
    <n v="157.5"/>
    <n v="168.4"/>
    <n v="154"/>
    <n v="157.69999999999999"/>
    <n v="163.69999999999999"/>
    <n v="160"/>
    <n v="160"/>
    <n v="160.18571428571428"/>
    <n v="163.19999999999999"/>
  </r>
  <r>
    <x v="0"/>
    <x v="8"/>
    <x v="9"/>
    <n v="146.1"/>
    <n v="202.5"/>
    <n v="170.1"/>
    <n v="158.4"/>
    <n v="198.8"/>
    <n v="152.6"/>
    <n v="170.4"/>
    <n v="165.2"/>
    <n v="121.6"/>
    <n v="170.6"/>
    <n v="168.8"/>
    <n v="173.6"/>
    <n v="165.5"/>
    <m/>
    <n v="191.2"/>
    <n v="168.9"/>
    <n v="164.8"/>
    <n v="168.3"/>
    <m/>
    <n v="138.95819672131142"/>
    <n v="165.5"/>
    <n v="162"/>
    <n v="172.5"/>
    <n v="159.5"/>
    <n v="163.19999999999999"/>
    <n v="169"/>
    <n v="161.1"/>
    <n v="164.7"/>
    <m/>
    <n v="166.3"/>
  </r>
  <r>
    <x v="1"/>
    <x v="8"/>
    <x v="9"/>
    <n v="150.1"/>
    <n v="208.4"/>
    <n v="173"/>
    <n v="159.19999999999999"/>
    <n v="176.6"/>
    <n v="159.30000000000001"/>
    <n v="214.4"/>
    <n v="165.3"/>
    <n v="122.5"/>
    <n v="166.8"/>
    <n v="155.4"/>
    <n v="175.9"/>
    <n v="171.5"/>
    <m/>
    <n v="197"/>
    <n v="160.80000000000001"/>
    <n v="144.4"/>
    <n v="158.30000000000001"/>
    <m/>
    <n v="163.6"/>
    <n v="162.19999999999999"/>
    <n v="154.30000000000001"/>
    <n v="163.5"/>
    <n v="152.19999999999999"/>
    <n v="155.1"/>
    <n v="160.30000000000001"/>
    <n v="160.30000000000001"/>
    <n v="157"/>
    <m/>
    <n v="164.6"/>
  </r>
  <r>
    <x v="2"/>
    <x v="8"/>
    <x v="9"/>
    <n v="147.4"/>
    <n v="204.6"/>
    <n v="171.2"/>
    <n v="158.69999999999999"/>
    <n v="190.6"/>
    <n v="155.69999999999999"/>
    <n v="185.3"/>
    <n v="165.2"/>
    <n v="121.9"/>
    <n v="169.3"/>
    <n v="163.19999999999999"/>
    <n v="174.7"/>
    <n v="167.7"/>
    <n v="167.34615384615384"/>
    <n v="192.7"/>
    <n v="165.7"/>
    <n v="156.30000000000001"/>
    <n v="164.3"/>
    <n v="162.1"/>
    <n v="163.6"/>
    <n v="164.2"/>
    <n v="158.4"/>
    <n v="169.1"/>
    <n v="155.69999999999999"/>
    <n v="158.6"/>
    <n v="163.9"/>
    <n v="160.80000000000001"/>
    <n v="161"/>
    <n v="161.07142857142858"/>
    <n v="165.5"/>
  </r>
  <r>
    <x v="0"/>
    <x v="8"/>
    <x v="10"/>
    <n v="146.9"/>
    <n v="199.8"/>
    <n v="171.5"/>
    <n v="159.1"/>
    <n v="198.4"/>
    <n v="153.19999999999999"/>
    <n v="183.9"/>
    <n v="165.4"/>
    <n v="122.1"/>
    <n v="170.8"/>
    <n v="169.1"/>
    <n v="174.3"/>
    <n v="167.5"/>
    <m/>
    <n v="191.4"/>
    <n v="170.4"/>
    <n v="166"/>
    <n v="169.8"/>
    <m/>
    <n v="138.95819672131142"/>
    <n v="165.3"/>
    <n v="162.9"/>
    <n v="173.4"/>
    <n v="158.9"/>
    <n v="163.80000000000001"/>
    <n v="169.3"/>
    <n v="162.4"/>
    <n v="165.2"/>
    <m/>
    <n v="167.6"/>
  </r>
  <r>
    <x v="1"/>
    <x v="8"/>
    <x v="10"/>
    <n v="151"/>
    <n v="204.9"/>
    <n v="175.4"/>
    <n v="159.6"/>
    <n v="175.8"/>
    <n v="160.30000000000001"/>
    <n v="229.1"/>
    <n v="165.1"/>
    <n v="123.1"/>
    <n v="167.2"/>
    <n v="156.1"/>
    <n v="176.8"/>
    <n v="173.5"/>
    <m/>
    <n v="197"/>
    <n v="162.30000000000001"/>
    <n v="145.30000000000001"/>
    <n v="159.69999999999999"/>
    <m/>
    <n v="164.2"/>
    <n v="161.6"/>
    <n v="155.19999999999999"/>
    <n v="164.2"/>
    <n v="151.19999999999999"/>
    <n v="156.69999999999999"/>
    <n v="160.80000000000001"/>
    <n v="161.80000000000001"/>
    <n v="157.30000000000001"/>
    <m/>
    <n v="165.6"/>
  </r>
  <r>
    <x v="2"/>
    <x v="8"/>
    <x v="10"/>
    <n v="148.19999999999999"/>
    <n v="201.6"/>
    <n v="173"/>
    <n v="159.30000000000001"/>
    <n v="190.1"/>
    <n v="156.5"/>
    <n v="199.2"/>
    <n v="165.3"/>
    <n v="122.4"/>
    <n v="169.6"/>
    <n v="163.69999999999999"/>
    <n v="175.5"/>
    <n v="169.7"/>
    <n v="168.77692307692308"/>
    <n v="192.9"/>
    <n v="167.2"/>
    <n v="157.4"/>
    <n v="165.8"/>
    <n v="163.46666666666667"/>
    <n v="164.2"/>
    <n v="163.9"/>
    <n v="159.30000000000001"/>
    <n v="169.9"/>
    <n v="154.80000000000001"/>
    <n v="159.80000000000001"/>
    <n v="164.3"/>
    <n v="162.19999999999999"/>
    <n v="161.4"/>
    <n v="161.67142857142861"/>
    <n v="166.7"/>
  </r>
  <r>
    <x v="0"/>
    <x v="8"/>
    <x v="11"/>
    <n v="147.4"/>
    <n v="197"/>
    <n v="176.5"/>
    <n v="159.80000000000001"/>
    <n v="195.8"/>
    <n v="152"/>
    <n v="172.3"/>
    <n v="164.5"/>
    <n v="120.6"/>
    <n v="171.7"/>
    <n v="169.7"/>
    <n v="175.1"/>
    <n v="165.8"/>
    <m/>
    <n v="190.8"/>
    <n v="171.8"/>
    <n v="167.3"/>
    <n v="171.2"/>
    <m/>
    <n v="138.95819672131142"/>
    <n v="165.6"/>
    <n v="163.9"/>
    <n v="174"/>
    <n v="160.1"/>
    <n v="164.5"/>
    <n v="169.7"/>
    <n v="162.80000000000001"/>
    <n v="166"/>
    <m/>
    <n v="167"/>
  </r>
  <r>
    <x v="1"/>
    <x v="8"/>
    <x v="11"/>
    <n v="151.6"/>
    <n v="202.2"/>
    <n v="180"/>
    <n v="160"/>
    <n v="173.5"/>
    <n v="158.30000000000001"/>
    <n v="219.5"/>
    <n v="164.2"/>
    <n v="121.9"/>
    <n v="168.2"/>
    <n v="156.5"/>
    <n v="178.2"/>
    <n v="172.2"/>
    <m/>
    <n v="196.8"/>
    <n v="163.30000000000001"/>
    <n v="146.69999999999999"/>
    <n v="160.69999999999999"/>
    <m/>
    <n v="163.4"/>
    <n v="161.69999999999999"/>
    <n v="156"/>
    <n v="165.1"/>
    <n v="151.80000000000001"/>
    <n v="157.6"/>
    <n v="160.6"/>
    <n v="162.4"/>
    <n v="157.80000000000001"/>
    <m/>
    <n v="165.2"/>
  </r>
  <r>
    <x v="2"/>
    <x v="8"/>
    <x v="11"/>
    <n v="148.69999999999999"/>
    <n v="198.8"/>
    <n v="177.9"/>
    <n v="159.9"/>
    <n v="187.6"/>
    <n v="154.9"/>
    <n v="188.3"/>
    <n v="164.4"/>
    <n v="121"/>
    <n v="170.5"/>
    <n v="164.2"/>
    <n v="176.5"/>
    <n v="168.2"/>
    <n v="167.76153846153846"/>
    <n v="192.4"/>
    <n v="168.5"/>
    <n v="158.69999999999999"/>
    <n v="167"/>
    <n v="164.73333333333332"/>
    <n v="163.4"/>
    <n v="164.1"/>
    <n v="160.19999999999999"/>
    <n v="170.6"/>
    <n v="155.69999999999999"/>
    <n v="160.6"/>
    <n v="164.4"/>
    <n v="162.6"/>
    <n v="162"/>
    <n v="162.29999999999998"/>
    <n v="166.2"/>
  </r>
  <r>
    <x v="0"/>
    <x v="9"/>
    <x v="0"/>
    <n v="148.30000000000001"/>
    <n v="196.9"/>
    <n v="178"/>
    <n v="160.5"/>
    <n v="192.6"/>
    <n v="151.19999999999999"/>
    <n v="159.19999999999999"/>
    <n v="164"/>
    <n v="119.3"/>
    <n v="173.3"/>
    <n v="169.8"/>
    <n v="175.8"/>
    <n v="164.1"/>
    <m/>
    <n v="190.7"/>
    <n v="173.2"/>
    <n v="169.3"/>
    <n v="172.7"/>
    <m/>
    <n v="138.95819672131142"/>
    <n v="165.8"/>
    <n v="164.9"/>
    <n v="174.7"/>
    <n v="160.80000000000001"/>
    <n v="164.9"/>
    <n v="169.9"/>
    <n v="163.19999999999999"/>
    <n v="166.6"/>
    <m/>
    <n v="166.4"/>
  </r>
  <r>
    <x v="1"/>
    <x v="9"/>
    <x v="0"/>
    <n v="152.19999999999999"/>
    <n v="202.1"/>
    <n v="180.1"/>
    <n v="160.4"/>
    <n v="171"/>
    <n v="156.5"/>
    <n v="203.6"/>
    <n v="163.80000000000001"/>
    <n v="121.3"/>
    <n v="169.8"/>
    <n v="156.6"/>
    <n v="179"/>
    <n v="170.3"/>
    <m/>
    <n v="196.4"/>
    <n v="164.7"/>
    <n v="148.5"/>
    <n v="162.19999999999999"/>
    <m/>
    <n v="164.5"/>
    <n v="161.6"/>
    <n v="156.80000000000001"/>
    <n v="166.1"/>
    <n v="152.69999999999999"/>
    <n v="158.4"/>
    <n v="161"/>
    <n v="162.80000000000001"/>
    <n v="158.6"/>
    <m/>
    <n v="165"/>
  </r>
  <r>
    <x v="2"/>
    <x v="9"/>
    <x v="0"/>
    <n v="149.5"/>
    <n v="198.7"/>
    <n v="178.8"/>
    <n v="160.5"/>
    <n v="184.7"/>
    <n v="153.69999999999999"/>
    <n v="174.3"/>
    <n v="163.9"/>
    <n v="120"/>
    <n v="172.1"/>
    <n v="164.3"/>
    <n v="177.3"/>
    <n v="166.4"/>
    <n v="166.47692307692307"/>
    <n v="192.2"/>
    <n v="169.9"/>
    <n v="160.69999999999999"/>
    <n v="168.5"/>
    <n v="166.36666666666667"/>
    <n v="164.5"/>
    <n v="164.2"/>
    <n v="161.1"/>
    <n v="171.4"/>
    <n v="156.5"/>
    <n v="161.19999999999999"/>
    <n v="164.7"/>
    <n v="163"/>
    <n v="162.69999999999999"/>
    <n v="162.94285714285715"/>
    <n v="165.7"/>
  </r>
  <r>
    <x v="0"/>
    <x v="9"/>
    <x v="1"/>
    <n v="148.80000000000001"/>
    <n v="198.1"/>
    <n v="175.5"/>
    <n v="160.69999999999999"/>
    <n v="192.6"/>
    <n v="151.4"/>
    <n v="155.19999999999999"/>
    <n v="163.9"/>
    <n v="118.1"/>
    <n v="175.4"/>
    <n v="170.5"/>
    <n v="176.3"/>
    <n v="163.9"/>
    <m/>
    <n v="191.5"/>
    <n v="174.1"/>
    <n v="171"/>
    <n v="173.7"/>
    <m/>
    <n v="138.95819672131142"/>
    <n v="167.4"/>
    <n v="165.7"/>
    <n v="175.3"/>
    <n v="161.19999999999999"/>
    <n v="165.5"/>
    <n v="170.3"/>
    <n v="164.5"/>
    <n v="167.3"/>
    <m/>
    <n v="166.7"/>
  </r>
  <r>
    <x v="1"/>
    <x v="9"/>
    <x v="1"/>
    <n v="152.5"/>
    <n v="205.2"/>
    <n v="176.4"/>
    <n v="160.6"/>
    <n v="171.5"/>
    <n v="156.4"/>
    <n v="198"/>
    <n v="163.19999999999999"/>
    <n v="120.6"/>
    <n v="172.2"/>
    <n v="156.69999999999999"/>
    <n v="180"/>
    <n v="170.2"/>
    <m/>
    <n v="196.5"/>
    <n v="165.7"/>
    <n v="150.4"/>
    <n v="163.4"/>
    <m/>
    <n v="165.5"/>
    <n v="163"/>
    <n v="157.4"/>
    <n v="167.2"/>
    <n v="153.1"/>
    <n v="159.5"/>
    <n v="162"/>
    <n v="164.2"/>
    <n v="159.4"/>
    <m/>
    <n v="165.5"/>
  </r>
  <r>
    <x v="2"/>
    <x v="9"/>
    <x v="1"/>
    <n v="150"/>
    <n v="200.6"/>
    <n v="175.8"/>
    <n v="160.69999999999999"/>
    <n v="184.9"/>
    <n v="153.69999999999999"/>
    <n v="169.7"/>
    <n v="163.69999999999999"/>
    <n v="118.9"/>
    <n v="174.3"/>
    <n v="164.7"/>
    <n v="178"/>
    <n v="166.2"/>
    <n v="166.24615384615387"/>
    <n v="192.8"/>
    <n v="170.8"/>
    <n v="162.4"/>
    <n v="169.6"/>
    <n v="167.60000000000002"/>
    <n v="165.5"/>
    <n v="165.7"/>
    <n v="161.80000000000001"/>
    <n v="172.2"/>
    <n v="156.9"/>
    <n v="162.1"/>
    <n v="165.4"/>
    <n v="164.4"/>
    <n v="163.5"/>
    <n v="163.75714285714284"/>
    <n v="166.1"/>
  </r>
  <r>
    <x v="0"/>
    <x v="9"/>
    <x v="2"/>
    <n v="150.19999999999999"/>
    <n v="208"/>
    <n v="167.9"/>
    <n v="162"/>
    <n v="203.1"/>
    <n v="155.9"/>
    <n v="155.80000000000001"/>
    <n v="164.2"/>
    <n v="118.1"/>
    <n v="178.7"/>
    <n v="171.2"/>
    <n v="177.4"/>
    <n v="166.6"/>
    <m/>
    <n v="192.3"/>
    <n v="175.4"/>
    <n v="173.2"/>
    <n v="175.1"/>
    <m/>
    <n v="138.95819672131142"/>
    <n v="168.9"/>
    <n v="166.5"/>
    <n v="176"/>
    <n v="162"/>
    <n v="166.6"/>
    <n v="170.6"/>
    <n v="167.4"/>
    <n v="168.3"/>
    <m/>
    <n v="168.7"/>
  </r>
  <r>
    <x v="1"/>
    <x v="9"/>
    <x v="2"/>
    <n v="153.69999999999999"/>
    <n v="215.8"/>
    <n v="167.7"/>
    <n v="162.6"/>
    <n v="180"/>
    <n v="159.6"/>
    <n v="188.4"/>
    <n v="163.4"/>
    <n v="120.3"/>
    <n v="174.7"/>
    <n v="157.1"/>
    <n v="181.5"/>
    <n v="171.5"/>
    <m/>
    <n v="197.5"/>
    <n v="167.1"/>
    <n v="152.6"/>
    <n v="164.9"/>
    <m/>
    <n v="165.3"/>
    <n v="164.5"/>
    <n v="158.6"/>
    <n v="168.2"/>
    <n v="154.19999999999999"/>
    <n v="160.80000000000001"/>
    <n v="162.69999999999999"/>
    <n v="166.8"/>
    <n v="160.6"/>
    <m/>
    <n v="166.5"/>
  </r>
  <r>
    <x v="2"/>
    <x v="9"/>
    <x v="2"/>
    <n v="151.30000000000001"/>
    <n v="210.7"/>
    <n v="167.8"/>
    <n v="162.19999999999999"/>
    <n v="194.6"/>
    <n v="157.6"/>
    <n v="166.9"/>
    <n v="163.9"/>
    <n v="118.8"/>
    <n v="177.4"/>
    <n v="165.3"/>
    <n v="179.3"/>
    <n v="168.4"/>
    <n v="168.01538461538465"/>
    <n v="193.7"/>
    <n v="172.1"/>
    <n v="164.6"/>
    <n v="171.1"/>
    <n v="169.26666666666665"/>
    <n v="165.3"/>
    <n v="167.2"/>
    <n v="162.80000000000001"/>
    <n v="173"/>
    <n v="157.9"/>
    <n v="163.30000000000001"/>
    <n v="166"/>
    <n v="167.2"/>
    <n v="164.6"/>
    <n v="164.97142857142856"/>
    <n v="167.7"/>
  </r>
  <r>
    <x v="0"/>
    <x v="9"/>
    <x v="3"/>
    <n v="151.80000000000001"/>
    <n v="209.7"/>
    <n v="164.5"/>
    <n v="163.80000000000001"/>
    <n v="207.4"/>
    <n v="169.7"/>
    <n v="153.6"/>
    <n v="165.1"/>
    <n v="118.2"/>
    <n v="182.9"/>
    <n v="172.4"/>
    <n v="178.9"/>
    <n v="168.6"/>
    <m/>
    <n v="192.8"/>
    <n v="177.5"/>
    <n v="175.1"/>
    <n v="177.1"/>
    <m/>
    <n v="138.95819672131142"/>
    <n v="173.3"/>
    <n v="167.7"/>
    <n v="177"/>
    <n v="166.2"/>
    <n v="167.2"/>
    <n v="170.9"/>
    <n v="169"/>
    <n v="170.2"/>
    <m/>
    <n v="170.8"/>
  </r>
  <r>
    <x v="1"/>
    <x v="9"/>
    <x v="3"/>
    <n v="155.4"/>
    <n v="215.8"/>
    <n v="164.6"/>
    <n v="164.2"/>
    <n v="186"/>
    <n v="175.9"/>
    <n v="190.7"/>
    <n v="164"/>
    <n v="120.5"/>
    <n v="178"/>
    <n v="157.5"/>
    <n v="183.3"/>
    <n v="174.5"/>
    <m/>
    <n v="197.1"/>
    <n v="168.4"/>
    <n v="154.5"/>
    <n v="166.3"/>
    <m/>
    <n v="167"/>
    <n v="170.5"/>
    <n v="159.80000000000001"/>
    <n v="169"/>
    <n v="159.30000000000001"/>
    <n v="162.19999999999999"/>
    <n v="164"/>
    <n v="168.4"/>
    <n v="163.1"/>
    <m/>
    <n v="169.2"/>
  </r>
  <r>
    <x v="2"/>
    <x v="9"/>
    <x v="3"/>
    <n v="152.9"/>
    <n v="211.8"/>
    <n v="164.5"/>
    <n v="163.9"/>
    <n v="199.5"/>
    <n v="172.6"/>
    <n v="166.2"/>
    <n v="164.7"/>
    <n v="119"/>
    <n v="181.3"/>
    <n v="166.2"/>
    <n v="180.9"/>
    <n v="170.8"/>
    <n v="170.33076923076925"/>
    <n v="193.9"/>
    <n v="173.9"/>
    <n v="166.5"/>
    <n v="172.8"/>
    <n v="171.06666666666669"/>
    <n v="167"/>
    <n v="172.2"/>
    <n v="164"/>
    <n v="174"/>
    <n v="162.6"/>
    <n v="164.4"/>
    <n v="166.9"/>
    <n v="168.8"/>
    <n v="166.8"/>
    <n v="166.78571428571428"/>
    <n v="170.1"/>
  </r>
  <r>
    <x v="0"/>
    <x v="9"/>
    <x v="4"/>
    <n v="152.9"/>
    <n v="214.7"/>
    <n v="161.4"/>
    <n v="164.6"/>
    <n v="209.9"/>
    <n v="168"/>
    <n v="160.4"/>
    <n v="165"/>
    <n v="118.9"/>
    <n v="186.6"/>
    <n v="173.2"/>
    <n v="180.4"/>
    <n v="170.8"/>
    <m/>
    <n v="192.9"/>
    <n v="179.3"/>
    <n v="177.2"/>
    <n v="179"/>
    <m/>
    <n v="138.95819672131142"/>
    <n v="175.3"/>
    <n v="168.9"/>
    <n v="177.7"/>
    <n v="167.1"/>
    <n v="167.6"/>
    <n v="171.8"/>
    <n v="168.5"/>
    <n v="170.9"/>
    <m/>
    <n v="172.5"/>
  </r>
  <r>
    <x v="1"/>
    <x v="9"/>
    <x v="4"/>
    <n v="156.69999999999999"/>
    <n v="221.2"/>
    <n v="164.1"/>
    <n v="165.4"/>
    <n v="189.5"/>
    <n v="174.5"/>
    <n v="203.2"/>
    <n v="164.1"/>
    <n v="121.2"/>
    <n v="181.4"/>
    <n v="158.5"/>
    <n v="184.9"/>
    <n v="177.5"/>
    <m/>
    <n v="197.5"/>
    <n v="170"/>
    <n v="155.9"/>
    <n v="167.8"/>
    <m/>
    <n v="167.5"/>
    <n v="173.5"/>
    <n v="161.1"/>
    <n v="170.1"/>
    <n v="159.4"/>
    <n v="163.19999999999999"/>
    <n v="165.2"/>
    <n v="168.2"/>
    <n v="163.80000000000001"/>
    <m/>
    <n v="170.8"/>
  </r>
  <r>
    <x v="2"/>
    <x v="9"/>
    <x v="4"/>
    <n v="154.1"/>
    <n v="217"/>
    <n v="162.4"/>
    <n v="164.9"/>
    <n v="202.4"/>
    <n v="171"/>
    <n v="174.9"/>
    <n v="164.7"/>
    <n v="119.7"/>
    <n v="184.9"/>
    <n v="167.1"/>
    <n v="182.5"/>
    <n v="173.3"/>
    <n v="172.22307692307697"/>
    <n v="194.1"/>
    <n v="175.6"/>
    <n v="168.4"/>
    <n v="174.6"/>
    <n v="172.86666666666667"/>
    <n v="167.5"/>
    <n v="174.6"/>
    <n v="165.2"/>
    <n v="174.8"/>
    <n v="163"/>
    <n v="165.1"/>
    <n v="167.9"/>
    <n v="168.4"/>
    <n v="167.5"/>
    <n v="167.41428571428574"/>
    <n v="171.7"/>
  </r>
  <r>
    <x v="0"/>
    <x v="9"/>
    <x v="5"/>
    <n v="153.80000000000001"/>
    <n v="217.2"/>
    <n v="169.6"/>
    <n v="165.4"/>
    <n v="208.1"/>
    <n v="165.8"/>
    <n v="167.3"/>
    <n v="164.6"/>
    <n v="119.1"/>
    <n v="188.9"/>
    <n v="174.2"/>
    <n v="181.9"/>
    <n v="172.4"/>
    <m/>
    <n v="192.9"/>
    <n v="180.7"/>
    <n v="178.7"/>
    <n v="180.4"/>
    <m/>
    <n v="138.95819672131142"/>
    <n v="176.7"/>
    <n v="170.3"/>
    <n v="178.2"/>
    <n v="165.5"/>
    <n v="168"/>
    <n v="172.6"/>
    <n v="169.5"/>
    <n v="171"/>
    <m/>
    <n v="173.6"/>
  </r>
  <r>
    <x v="1"/>
    <x v="9"/>
    <x v="5"/>
    <n v="157.5"/>
    <n v="223.4"/>
    <n v="172.8"/>
    <n v="166.4"/>
    <n v="188.6"/>
    <n v="174.1"/>
    <n v="211.5"/>
    <n v="163.6"/>
    <n v="121.4"/>
    <n v="183.5"/>
    <n v="159.1"/>
    <n v="186.3"/>
    <n v="179.3"/>
    <m/>
    <n v="198.3"/>
    <n v="171.6"/>
    <n v="157.4"/>
    <n v="169.4"/>
    <m/>
    <n v="166.8"/>
    <n v="174.9"/>
    <n v="162.1"/>
    <n v="170.9"/>
    <n v="157.19999999999999"/>
    <n v="164.1"/>
    <n v="166.5"/>
    <n v="169.2"/>
    <n v="163.80000000000001"/>
    <m/>
    <n v="171.4"/>
  </r>
  <r>
    <x v="2"/>
    <x v="9"/>
    <x v="5"/>
    <n v="155"/>
    <n v="219.4"/>
    <n v="170.8"/>
    <n v="165.8"/>
    <n v="200.9"/>
    <n v="169.7"/>
    <n v="182.3"/>
    <n v="164.3"/>
    <n v="119.9"/>
    <n v="187.1"/>
    <n v="167.9"/>
    <n v="183.9"/>
    <n v="174.9"/>
    <n v="173.99230769230769"/>
    <n v="194.3"/>
    <n v="177.1"/>
    <n v="169.9"/>
    <n v="176"/>
    <n v="174.33333333333334"/>
    <n v="166.8"/>
    <n v="176"/>
    <n v="166.4"/>
    <n v="175.4"/>
    <n v="161.1"/>
    <n v="165.8"/>
    <n v="169"/>
    <n v="169.4"/>
    <n v="167.5"/>
    <n v="167.79999999999998"/>
    <n v="172.6"/>
  </r>
  <r>
    <x v="0"/>
    <x v="9"/>
    <x v="6"/>
    <n v="155.19999999999999"/>
    <n v="210.8"/>
    <n v="174.3"/>
    <n v="166.3"/>
    <n v="202.2"/>
    <n v="169.6"/>
    <n v="168.6"/>
    <n v="164.4"/>
    <n v="119.2"/>
    <n v="191.8"/>
    <n v="174.5"/>
    <n v="183.1"/>
    <n v="172.5"/>
    <m/>
    <n v="193.2"/>
    <n v="182"/>
    <n v="180.3"/>
    <n v="181.7"/>
    <m/>
    <n v="138.95819672131142"/>
    <n v="179.6"/>
    <n v="171.3"/>
    <n v="178.8"/>
    <n v="166.3"/>
    <n v="168.6"/>
    <n v="174.7"/>
    <n v="169.7"/>
    <n v="171.8"/>
    <m/>
    <n v="174.3"/>
  </r>
  <r>
    <x v="1"/>
    <x v="9"/>
    <x v="6"/>
    <n v="159.30000000000001"/>
    <n v="217.1"/>
    <n v="176.6"/>
    <n v="167.1"/>
    <n v="184.8"/>
    <n v="179.5"/>
    <n v="208.5"/>
    <n v="164"/>
    <n v="121.5"/>
    <n v="186.3"/>
    <n v="159.80000000000001"/>
    <n v="187.7"/>
    <n v="179.4"/>
    <m/>
    <n v="198.6"/>
    <n v="172.7"/>
    <n v="158.69999999999999"/>
    <n v="170.6"/>
    <m/>
    <n v="167.8"/>
    <n v="179.5"/>
    <n v="163.1"/>
    <n v="171.7"/>
    <n v="157.4"/>
    <n v="164.6"/>
    <n v="169.1"/>
    <n v="169.8"/>
    <n v="164.7"/>
    <m/>
    <n v="172.3"/>
  </r>
  <r>
    <x v="2"/>
    <x v="9"/>
    <x v="6"/>
    <n v="156.5"/>
    <n v="213"/>
    <n v="175.2"/>
    <n v="166.6"/>
    <n v="195.8"/>
    <n v="174.2"/>
    <n v="182.1"/>
    <n v="164.3"/>
    <n v="120"/>
    <n v="190"/>
    <n v="168.4"/>
    <n v="185.2"/>
    <n v="175"/>
    <n v="174.33076923076925"/>
    <n v="194.6"/>
    <n v="178.3"/>
    <n v="171.3"/>
    <n v="177.3"/>
    <n v="175.63333333333335"/>
    <n v="167.8"/>
    <n v="179.6"/>
    <n v="167.4"/>
    <n v="176.1"/>
    <n v="161.6"/>
    <n v="166.3"/>
    <n v="171.4"/>
    <n v="169.7"/>
    <n v="168.4"/>
    <n v="168.70000000000002"/>
    <n v="173.4"/>
  </r>
  <r>
    <x v="0"/>
    <x v="9"/>
    <x v="7"/>
    <n v="159.5"/>
    <n v="204.1"/>
    <n v="168.3"/>
    <n v="167.9"/>
    <n v="198.1"/>
    <n v="169.2"/>
    <n v="173.1"/>
    <n v="167.1"/>
    <n v="120.2"/>
    <n v="195.6"/>
    <n v="174.8"/>
    <n v="184"/>
    <n v="173.9"/>
    <m/>
    <n v="193.7"/>
    <n v="183.2"/>
    <n v="181.7"/>
    <n v="183"/>
    <m/>
    <n v="138.95819672131142"/>
    <n v="179.1"/>
    <n v="172.3"/>
    <n v="179.4"/>
    <n v="166.6"/>
    <n v="169.3"/>
    <n v="175.7"/>
    <n v="171.1"/>
    <n v="172.6"/>
    <m/>
    <n v="175.3"/>
  </r>
  <r>
    <x v="1"/>
    <x v="9"/>
    <x v="7"/>
    <n v="162.1"/>
    <n v="210.9"/>
    <n v="170.6"/>
    <n v="168.4"/>
    <n v="182.5"/>
    <n v="177.1"/>
    <n v="213.1"/>
    <n v="167.3"/>
    <n v="122.2"/>
    <n v="189.7"/>
    <n v="160.5"/>
    <n v="188.9"/>
    <n v="180.4"/>
    <m/>
    <n v="198.7"/>
    <n v="173.7"/>
    <n v="160"/>
    <n v="171.6"/>
    <m/>
    <n v="169"/>
    <n v="178.4"/>
    <n v="164.2"/>
    <n v="172.6"/>
    <n v="157.69999999999999"/>
    <n v="165.1"/>
    <n v="169.9"/>
    <n v="171.4"/>
    <n v="165.4"/>
    <m/>
    <n v="173.1"/>
  </r>
  <r>
    <x v="2"/>
    <x v="9"/>
    <x v="7"/>
    <n v="160.30000000000001"/>
    <n v="206.5"/>
    <n v="169.2"/>
    <n v="168.1"/>
    <n v="192.4"/>
    <n v="172.9"/>
    <n v="186.7"/>
    <n v="167.2"/>
    <n v="120.9"/>
    <n v="193.6"/>
    <n v="168.8"/>
    <n v="186.3"/>
    <n v="176.3"/>
    <n v="174.55384615384617"/>
    <n v="195"/>
    <n v="179.5"/>
    <n v="172.7"/>
    <n v="178.5"/>
    <n v="176.9"/>
    <n v="169"/>
    <n v="178.8"/>
    <n v="168.5"/>
    <n v="176.8"/>
    <n v="161.9"/>
    <n v="166.9"/>
    <n v="172.3"/>
    <n v="171.2"/>
    <n v="169.1"/>
    <n v="169.52857142857144"/>
    <n v="174.3"/>
  </r>
  <r>
    <x v="0"/>
    <x v="9"/>
    <x v="8"/>
    <n v="162.9"/>
    <n v="206.7"/>
    <n v="169"/>
    <n v="169.5"/>
    <n v="194.1"/>
    <n v="164.1"/>
    <n v="176.9"/>
    <n v="169"/>
    <n v="120.8"/>
    <n v="199.1"/>
    <n v="175.4"/>
    <n v="184.8"/>
    <n v="175.5"/>
    <m/>
    <n v="194.5"/>
    <n v="184.7"/>
    <n v="183.3"/>
    <n v="184.5"/>
    <m/>
    <n v="138.95819672131142"/>
    <n v="179.7"/>
    <n v="173.6"/>
    <n v="180.2"/>
    <n v="166.9"/>
    <n v="170"/>
    <n v="176.2"/>
    <n v="170.8"/>
    <n v="173.1"/>
    <m/>
    <n v="176.4"/>
  </r>
  <r>
    <x v="1"/>
    <x v="9"/>
    <x v="8"/>
    <n v="164.9"/>
    <n v="213.7"/>
    <n v="170.9"/>
    <n v="170.1"/>
    <n v="179.3"/>
    <n v="167.5"/>
    <n v="220.8"/>
    <n v="169.2"/>
    <n v="123.1"/>
    <n v="193.6"/>
    <n v="161.1"/>
    <n v="190.4"/>
    <n v="181.8"/>
    <m/>
    <n v="199.7"/>
    <n v="175"/>
    <n v="161.69999999999999"/>
    <n v="173"/>
    <m/>
    <n v="169.5"/>
    <n v="179.2"/>
    <n v="165"/>
    <n v="173.8"/>
    <n v="158.19999999999999"/>
    <n v="165.8"/>
    <n v="170.9"/>
    <n v="171.1"/>
    <n v="166.1"/>
    <m/>
    <n v="174.1"/>
  </r>
  <r>
    <x v="2"/>
    <x v="9"/>
    <x v="8"/>
    <n v="163.5"/>
    <n v="209.2"/>
    <n v="169.7"/>
    <n v="169.7"/>
    <n v="188.7"/>
    <n v="165.7"/>
    <n v="191.8"/>
    <n v="169.1"/>
    <n v="121.6"/>
    <n v="197.3"/>
    <n v="169.4"/>
    <n v="187.4"/>
    <n v="177.8"/>
    <n v="175.45384615384617"/>
    <n v="195.9"/>
    <n v="180.9"/>
    <n v="174.3"/>
    <n v="179.9"/>
    <n v="178.36666666666667"/>
    <n v="169.5"/>
    <n v="179.5"/>
    <n v="169.5"/>
    <n v="177.8"/>
    <n v="162.30000000000001"/>
    <n v="167.6"/>
    <n v="173.1"/>
    <n v="170.9"/>
    <n v="169.7"/>
    <n v="170.12857142857143"/>
    <n v="175.3"/>
  </r>
  <r>
    <x v="0"/>
    <x v="9"/>
    <x v="9"/>
    <n v="164.7"/>
    <n v="208.8"/>
    <n v="170.3"/>
    <n v="170.9"/>
    <n v="191.6"/>
    <n v="162.19999999999999"/>
    <n v="184.8"/>
    <n v="169.7"/>
    <n v="121.1"/>
    <n v="201.6"/>
    <n v="175.8"/>
    <n v="185.6"/>
    <n v="177.4"/>
    <m/>
    <n v="194.9"/>
    <n v="186.1"/>
    <n v="184.4"/>
    <n v="185.9"/>
    <m/>
    <n v="138.95819672131142"/>
    <n v="180.8"/>
    <n v="174.4"/>
    <n v="181.2"/>
    <n v="167.4"/>
    <n v="170.6"/>
    <n v="176.5"/>
    <n v="172"/>
    <n v="173.9"/>
    <m/>
    <n v="177.9"/>
  </r>
  <r>
    <x v="1"/>
    <x v="9"/>
    <x v="9"/>
    <n v="166.4"/>
    <n v="214.9"/>
    <n v="171.9"/>
    <n v="171"/>
    <n v="177.7"/>
    <n v="165.7"/>
    <n v="228.6"/>
    <n v="169.9"/>
    <n v="123.4"/>
    <n v="196.4"/>
    <n v="161.6"/>
    <n v="191.5"/>
    <n v="183.3"/>
    <m/>
    <n v="200.1"/>
    <n v="175.5"/>
    <n v="162.6"/>
    <n v="173.6"/>
    <m/>
    <n v="171.2"/>
    <n v="180"/>
    <n v="166"/>
    <n v="174.7"/>
    <n v="158.80000000000001"/>
    <n v="166.3"/>
    <n v="171.2"/>
    <n v="172.3"/>
    <n v="166.8"/>
    <m/>
    <n v="175.3"/>
  </r>
  <r>
    <x v="2"/>
    <x v="9"/>
    <x v="9"/>
    <n v="165.2"/>
    <n v="210.9"/>
    <n v="170.9"/>
    <n v="170.9"/>
    <n v="186.5"/>
    <n v="163.80000000000001"/>
    <n v="199.7"/>
    <n v="169.8"/>
    <n v="121.9"/>
    <n v="199.9"/>
    <n v="169.9"/>
    <n v="188.3"/>
    <n v="179.6"/>
    <n v="176.71538461538464"/>
    <n v="196.3"/>
    <n v="181.9"/>
    <n v="175.3"/>
    <n v="181"/>
    <n v="179.4"/>
    <n v="171.2"/>
    <n v="180.5"/>
    <n v="170.4"/>
    <n v="178.7"/>
    <n v="162.9"/>
    <n v="168.2"/>
    <n v="173.4"/>
    <n v="172.1"/>
    <n v="170.5"/>
    <n v="170.8857142857143"/>
    <n v="176.7"/>
  </r>
  <r>
    <x v="0"/>
    <x v="9"/>
    <x v="10"/>
    <n v="166.9"/>
    <n v="207.2"/>
    <n v="180.2"/>
    <n v="172.3"/>
    <n v="194"/>
    <n v="159.1"/>
    <n v="171.6"/>
    <n v="170.2"/>
    <n v="121.5"/>
    <n v="204.8"/>
    <n v="176.4"/>
    <n v="186.9"/>
    <n v="176.6"/>
    <m/>
    <n v="195.5"/>
    <n v="187.2"/>
    <n v="185.2"/>
    <n v="186.9"/>
    <m/>
    <n v="138.95819672131142"/>
    <n v="181.9"/>
    <n v="175.5"/>
    <n v="182.3"/>
    <n v="167.5"/>
    <n v="170.8"/>
    <n v="176.9"/>
    <n v="173.4"/>
    <n v="174.6"/>
    <m/>
    <n v="177.8"/>
  </r>
  <r>
    <x v="1"/>
    <x v="9"/>
    <x v="10"/>
    <n v="168.4"/>
    <n v="213.4"/>
    <n v="183.2"/>
    <n v="172.3"/>
    <n v="180"/>
    <n v="162.6"/>
    <n v="205.5"/>
    <n v="171"/>
    <n v="123.4"/>
    <n v="198.8"/>
    <n v="162.1"/>
    <n v="192.4"/>
    <n v="181.3"/>
    <m/>
    <n v="200.6"/>
    <n v="176.7"/>
    <n v="163.5"/>
    <n v="174.7"/>
    <m/>
    <n v="171.8"/>
    <n v="180.3"/>
    <n v="166.9"/>
    <n v="175.8"/>
    <n v="158.9"/>
    <n v="166.7"/>
    <n v="171.5"/>
    <n v="173.8"/>
    <n v="167.4"/>
    <m/>
    <n v="174.1"/>
  </r>
  <r>
    <x v="2"/>
    <x v="9"/>
    <x v="10"/>
    <n v="167.4"/>
    <n v="209.4"/>
    <n v="181.4"/>
    <n v="172.3"/>
    <n v="188.9"/>
    <n v="160.69999999999999"/>
    <n v="183.1"/>
    <n v="170.5"/>
    <n v="122.1"/>
    <n v="202.8"/>
    <n v="170.4"/>
    <n v="189.5"/>
    <n v="178.3"/>
    <n v="176.67692307692309"/>
    <n v="196.9"/>
    <n v="183.1"/>
    <n v="176.2"/>
    <n v="182.1"/>
    <n v="180.46666666666667"/>
    <n v="171.8"/>
    <n v="181.3"/>
    <n v="171.4"/>
    <n v="179.8"/>
    <n v="163"/>
    <n v="168.5"/>
    <n v="173.7"/>
    <n v="173.6"/>
    <n v="171.1"/>
    <n v="171.58571428571426"/>
    <n v="176.5"/>
  </r>
  <r>
    <x v="0"/>
    <x v="9"/>
    <x v="11"/>
    <n v="168.8"/>
    <n v="206.9"/>
    <n v="189.1"/>
    <n v="173.4"/>
    <n v="193.9"/>
    <n v="156.69999999999999"/>
    <n v="150.19999999999999"/>
    <n v="170.5"/>
    <n v="121.2"/>
    <n v="207.5"/>
    <n v="176.8"/>
    <n v="187.7"/>
    <n v="174.4"/>
    <m/>
    <n v="195.9"/>
    <n v="188.1"/>
    <n v="185.9"/>
    <n v="187.8"/>
    <m/>
    <n v="138.95819672131142"/>
    <n v="182.8"/>
    <n v="176.4"/>
    <n v="183.5"/>
    <n v="167.8"/>
    <n v="171.2"/>
    <n v="177.3"/>
    <n v="175.7"/>
    <n v="175.5"/>
    <m/>
    <n v="177.1"/>
  </r>
  <r>
    <x v="1"/>
    <x v="9"/>
    <x v="11"/>
    <n v="170.2"/>
    <n v="212.9"/>
    <n v="191.9"/>
    <n v="173.9"/>
    <n v="179.1"/>
    <n v="159.5"/>
    <n v="178.7"/>
    <n v="171.3"/>
    <n v="123.1"/>
    <n v="200.5"/>
    <n v="162.80000000000001"/>
    <n v="193.3"/>
    <n v="178.6"/>
    <m/>
    <n v="201.1"/>
    <n v="177.7"/>
    <n v="164.5"/>
    <n v="175.7"/>
    <m/>
    <n v="170.7"/>
    <n v="180.6"/>
    <n v="167.3"/>
    <n v="177.2"/>
    <n v="159.4"/>
    <n v="167.1"/>
    <n v="171.8"/>
    <n v="176"/>
    <n v="168.2"/>
    <m/>
    <n v="174.1"/>
  </r>
  <r>
    <x v="2"/>
    <x v="9"/>
    <x v="11"/>
    <n v="169.2"/>
    <n v="209"/>
    <n v="190.2"/>
    <n v="173.6"/>
    <n v="188.5"/>
    <n v="158"/>
    <n v="159.9"/>
    <n v="170.8"/>
    <n v="121.8"/>
    <n v="205.2"/>
    <n v="171"/>
    <n v="190.3"/>
    <n v="175.9"/>
    <n v="175.64615384615385"/>
    <n v="197.3"/>
    <n v="184"/>
    <n v="177"/>
    <n v="183"/>
    <n v="181.33333333333334"/>
    <n v="170.7"/>
    <n v="182"/>
    <n v="172.1"/>
    <n v="181.1"/>
    <n v="163.4"/>
    <n v="168.9"/>
    <n v="174.1"/>
    <n v="175.8"/>
    <n v="172"/>
    <n v="172.48571428571429"/>
    <n v="175.7"/>
  </r>
  <r>
    <x v="0"/>
    <x v="10"/>
    <x v="0"/>
    <n v="174"/>
    <n v="208.3"/>
    <n v="192.9"/>
    <n v="174.3"/>
    <n v="192.6"/>
    <n v="156.30000000000001"/>
    <n v="142.9"/>
    <n v="170.7"/>
    <n v="120.3"/>
    <n v="210.5"/>
    <n v="176.9"/>
    <n v="188.5"/>
    <n v="175"/>
    <m/>
    <n v="196.9"/>
    <n v="189"/>
    <n v="186.3"/>
    <n v="188.6"/>
    <m/>
    <n v="138.95819672131142"/>
    <n v="183.2"/>
    <n v="177.2"/>
    <n v="184.7"/>
    <n v="168.2"/>
    <n v="171.8"/>
    <n v="177.8"/>
    <n v="178.4"/>
    <n v="176.5"/>
    <m/>
    <n v="177.8"/>
  </r>
  <r>
    <x v="1"/>
    <x v="10"/>
    <x v="0"/>
    <n v="173.3"/>
    <n v="215.2"/>
    <n v="197"/>
    <n v="175.2"/>
    <n v="178"/>
    <n v="160.5"/>
    <n v="175.3"/>
    <n v="171.2"/>
    <n v="122.7"/>
    <n v="204.3"/>
    <n v="163.69999999999999"/>
    <n v="194.3"/>
    <n v="179.5"/>
    <m/>
    <n v="201.6"/>
    <n v="178.7"/>
    <n v="165.3"/>
    <n v="176.6"/>
    <m/>
    <n v="172.1"/>
    <n v="180.1"/>
    <n v="168"/>
    <n v="178.5"/>
    <n v="159.5"/>
    <n v="167.8"/>
    <n v="171.8"/>
    <n v="178.8"/>
    <n v="168.9"/>
    <m/>
    <n v="174.9"/>
  </r>
  <r>
    <x v="2"/>
    <x v="10"/>
    <x v="0"/>
    <n v="173.8"/>
    <n v="210.7"/>
    <n v="194.5"/>
    <n v="174.6"/>
    <n v="187.2"/>
    <n v="158.30000000000001"/>
    <n v="153.9"/>
    <n v="170.9"/>
    <n v="121.1"/>
    <n v="208.4"/>
    <n v="171.4"/>
    <n v="191.2"/>
    <n v="176.7"/>
    <n v="176.36153846153846"/>
    <n v="198.2"/>
    <n v="184.9"/>
    <n v="177.6"/>
    <n v="183.8"/>
    <n v="182.1"/>
    <n v="172.1"/>
    <n v="182"/>
    <n v="172.9"/>
    <n v="182.3"/>
    <n v="163.6"/>
    <n v="169.5"/>
    <n v="174.3"/>
    <n v="178.6"/>
    <n v="172.8"/>
    <n v="173.42857142857142"/>
    <n v="176.5"/>
  </r>
  <r>
    <x v="0"/>
    <x v="10"/>
    <x v="1"/>
    <n v="174.2"/>
    <n v="205.2"/>
    <n v="173.9"/>
    <n v="177"/>
    <n v="183.4"/>
    <n v="167.2"/>
    <n v="140.9"/>
    <n v="170.4"/>
    <n v="119.1"/>
    <n v="212.1"/>
    <n v="177.6"/>
    <n v="189.9"/>
    <n v="174.8"/>
    <m/>
    <n v="198.3"/>
    <n v="190"/>
    <n v="187"/>
    <n v="189.6"/>
    <m/>
    <n v="138.95819672131142"/>
    <n v="181.6"/>
    <n v="178.6"/>
    <n v="186.6"/>
    <n v="169"/>
    <n v="172.8"/>
    <n v="178.5"/>
    <n v="180.7"/>
    <n v="177.9"/>
    <m/>
    <n v="178"/>
  </r>
  <r>
    <x v="1"/>
    <x v="10"/>
    <x v="1"/>
    <n v="174.7"/>
    <n v="212.2"/>
    <n v="177.2"/>
    <n v="177.9"/>
    <n v="172.2"/>
    <n v="172.1"/>
    <n v="175.8"/>
    <n v="172.2"/>
    <n v="121.9"/>
    <n v="204.8"/>
    <n v="164.9"/>
    <n v="196.6"/>
    <n v="180.7"/>
    <m/>
    <n v="202.7"/>
    <n v="180.3"/>
    <n v="167"/>
    <n v="178.2"/>
    <m/>
    <n v="173.5"/>
    <n v="182.8"/>
    <n v="169.2"/>
    <n v="180.8"/>
    <n v="159.80000000000001"/>
    <n v="168.4"/>
    <n v="172.5"/>
    <n v="181.4"/>
    <n v="170"/>
    <m/>
    <n v="176.3"/>
  </r>
  <r>
    <x v="2"/>
    <x v="10"/>
    <x v="1"/>
    <n v="174.4"/>
    <n v="207.7"/>
    <n v="175.2"/>
    <n v="177.3"/>
    <n v="179.3"/>
    <n v="169.5"/>
    <n v="152.69999999999999"/>
    <n v="171"/>
    <n v="120"/>
    <n v="209.7"/>
    <n v="172.3"/>
    <n v="193"/>
    <n v="177"/>
    <n v="175.3153846153846"/>
    <n v="199.5"/>
    <n v="186.2"/>
    <n v="178.7"/>
    <n v="185.1"/>
    <n v="183.33333333333334"/>
    <n v="173.5"/>
    <n v="182.1"/>
    <n v="174.2"/>
    <n v="184.4"/>
    <n v="164.2"/>
    <n v="170.3"/>
    <n v="175"/>
    <n v="181"/>
    <n v="174.1"/>
    <n v="174.7428571428571"/>
    <n v="177.2"/>
  </r>
  <r>
    <x v="0"/>
    <x v="10"/>
    <x v="2"/>
    <n v="174.3"/>
    <n v="205.2"/>
    <n v="173.9"/>
    <n v="177"/>
    <n v="183.3"/>
    <n v="167.2"/>
    <n v="140.9"/>
    <n v="170.5"/>
    <n v="119.1"/>
    <n v="212.1"/>
    <n v="177.6"/>
    <n v="189.9"/>
    <n v="174.8"/>
    <m/>
    <n v="198.4"/>
    <n v="190"/>
    <n v="187"/>
    <n v="189.6"/>
    <m/>
    <n v="138.95819672131142"/>
    <n v="181.4"/>
    <n v="178.6"/>
    <n v="186.6"/>
    <n v="169"/>
    <n v="172.8"/>
    <n v="178.5"/>
    <n v="180.7"/>
    <n v="177.9"/>
    <m/>
    <n v="178"/>
  </r>
  <r>
    <x v="1"/>
    <x v="10"/>
    <x v="2"/>
    <n v="174.7"/>
    <n v="212.2"/>
    <n v="177.2"/>
    <n v="177.9"/>
    <n v="172.2"/>
    <n v="172.1"/>
    <n v="175.9"/>
    <n v="172.2"/>
    <n v="121.9"/>
    <n v="204.8"/>
    <n v="164.9"/>
    <n v="196.6"/>
    <n v="180.8"/>
    <m/>
    <n v="202.7"/>
    <n v="180.2"/>
    <n v="167"/>
    <n v="178.2"/>
    <m/>
    <n v="173.5"/>
    <n v="182.6"/>
    <n v="169.2"/>
    <n v="180.8"/>
    <n v="159.80000000000001"/>
    <n v="168.4"/>
    <n v="172.5"/>
    <n v="181.5"/>
    <n v="170"/>
    <m/>
    <n v="176.3"/>
  </r>
  <r>
    <x v="2"/>
    <x v="10"/>
    <x v="2"/>
    <n v="174.4"/>
    <n v="207.7"/>
    <n v="175.2"/>
    <n v="177.3"/>
    <n v="179.2"/>
    <n v="169.5"/>
    <n v="152.80000000000001"/>
    <n v="171.1"/>
    <n v="120"/>
    <n v="209.7"/>
    <n v="172.3"/>
    <n v="193"/>
    <n v="177"/>
    <n v="175.32307692307691"/>
    <n v="199.5"/>
    <n v="186.1"/>
    <n v="178.7"/>
    <n v="185.1"/>
    <n v="183.29999999999998"/>
    <n v="173.5"/>
    <n v="181.9"/>
    <n v="174.2"/>
    <n v="184.4"/>
    <n v="164.2"/>
    <n v="170.3"/>
    <n v="175"/>
    <n v="181"/>
    <n v="174.1"/>
    <n v="174.7428571428571"/>
    <n v="177.2"/>
  </r>
  <r>
    <x v="0"/>
    <x v="10"/>
    <x v="3"/>
    <n v="173.3"/>
    <n v="206.9"/>
    <n v="167.9"/>
    <n v="178.2"/>
    <n v="178.5"/>
    <n v="173.7"/>
    <n v="142.80000000000001"/>
    <n v="172.8"/>
    <n v="120.4"/>
    <n v="215.5"/>
    <n v="178.2"/>
    <n v="190.5"/>
    <n v="175.5"/>
    <m/>
    <n v="199.5"/>
    <n v="190.7"/>
    <n v="187.3"/>
    <n v="190.2"/>
    <m/>
    <n v="138.95819672131142"/>
    <n v="181.5"/>
    <n v="179.1"/>
    <n v="187.2"/>
    <n v="169.4"/>
    <n v="173.2"/>
    <n v="179.4"/>
    <n v="183.8"/>
    <n v="178.9"/>
    <m/>
    <n v="178.8"/>
  </r>
  <r>
    <x v="1"/>
    <x v="10"/>
    <x v="3"/>
    <n v="174.8"/>
    <n v="213.7"/>
    <n v="172.4"/>
    <n v="178.8"/>
    <n v="168.7"/>
    <n v="179.2"/>
    <n v="179.9"/>
    <n v="174.7"/>
    <n v="123.1"/>
    <n v="207.8"/>
    <n v="165.5"/>
    <n v="197"/>
    <n v="182.1"/>
    <m/>
    <n v="203.5"/>
    <n v="181"/>
    <n v="167.7"/>
    <n v="178.9"/>
    <m/>
    <n v="175.2"/>
    <n v="182.1"/>
    <n v="169.6"/>
    <n v="181.5"/>
    <n v="160.1"/>
    <n v="168.8"/>
    <n v="174.2"/>
    <n v="184.4"/>
    <n v="170.9"/>
    <m/>
    <n v="177.4"/>
  </r>
  <r>
    <x v="2"/>
    <x v="10"/>
    <x v="3"/>
    <n v="173.8"/>
    <n v="209.3"/>
    <n v="169.6"/>
    <n v="178.4"/>
    <n v="174.9"/>
    <n v="176.3"/>
    <n v="155.4"/>
    <n v="173.4"/>
    <n v="121.3"/>
    <n v="212.9"/>
    <n v="172.9"/>
    <n v="193.5"/>
    <n v="177.9"/>
    <n v="176.12307692307695"/>
    <n v="200.6"/>
    <n v="186.9"/>
    <n v="179.2"/>
    <n v="185.7"/>
    <n v="183.93333333333331"/>
    <n v="175.2"/>
    <n v="181.7"/>
    <n v="174.6"/>
    <n v="185"/>
    <n v="164.5"/>
    <n v="170.7"/>
    <n v="176.4"/>
    <n v="184"/>
    <n v="175"/>
    <n v="175.7428571428571"/>
    <n v="178.1"/>
  </r>
  <r>
    <x v="0"/>
    <x v="10"/>
    <x v="4"/>
    <n v="173.2"/>
    <n v="211.5"/>
    <n v="171"/>
    <n v="179.6"/>
    <n v="173.3"/>
    <n v="169"/>
    <n v="148.69999999999999"/>
    <n v="174.9"/>
    <n v="121.9"/>
    <n v="221"/>
    <n v="178.7"/>
    <n v="191.1"/>
    <n v="176.8"/>
    <m/>
    <n v="199.9"/>
    <n v="191.2"/>
    <n v="187.9"/>
    <n v="190.8"/>
    <m/>
    <n v="138.95819672131142"/>
    <n v="182.5"/>
    <n v="179.8"/>
    <n v="187.8"/>
    <n v="169.7"/>
    <n v="173.8"/>
    <n v="180.3"/>
    <n v="184.9"/>
    <n v="179.5"/>
    <m/>
    <n v="179.8"/>
  </r>
  <r>
    <x v="1"/>
    <x v="10"/>
    <x v="4"/>
    <n v="174.7"/>
    <n v="219.4"/>
    <n v="176.7"/>
    <n v="179.4"/>
    <n v="164.4"/>
    <n v="175.8"/>
    <n v="185"/>
    <n v="176.9"/>
    <n v="124.2"/>
    <n v="211.9"/>
    <n v="165.9"/>
    <n v="197.7"/>
    <n v="183.1"/>
    <m/>
    <n v="204.2"/>
    <n v="181.3"/>
    <n v="168.1"/>
    <n v="179.3"/>
    <m/>
    <n v="175.6"/>
    <n v="183.4"/>
    <n v="170.1"/>
    <n v="182.2"/>
    <n v="160.4"/>
    <n v="169.2"/>
    <n v="174.8"/>
    <n v="185.6"/>
    <n v="171.6"/>
    <m/>
    <n v="178.2"/>
  </r>
  <r>
    <x v="2"/>
    <x v="10"/>
    <x v="4"/>
    <n v="173.7"/>
    <n v="214.3"/>
    <n v="173.2"/>
    <n v="179.5"/>
    <n v="170"/>
    <n v="172.2"/>
    <n v="161"/>
    <n v="175.6"/>
    <n v="122.7"/>
    <n v="218"/>
    <n v="173.4"/>
    <n v="194.2"/>
    <n v="179.1"/>
    <n v="177.45384615384617"/>
    <n v="201"/>
    <n v="187.3"/>
    <n v="179.7"/>
    <n v="186.2"/>
    <n v="184.4"/>
    <n v="175.6"/>
    <n v="182.8"/>
    <n v="175.2"/>
    <n v="185.7"/>
    <n v="164.8"/>
    <n v="171.2"/>
    <n v="177.1"/>
    <n v="185.2"/>
    <n v="175.7"/>
    <n v="176.41428571428574"/>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x v="0"/>
    <n v="104.8"/>
    <n v="106.7"/>
    <n v="105.5"/>
    <n v="105.5153846153846"/>
    <n v="105.1"/>
    <n v="106.5"/>
    <n v="105.8"/>
    <n v="106.4"/>
    <n v="106.23333333333335"/>
    <m/>
    <n v="105.5"/>
    <n v="104.8"/>
    <n v="104"/>
    <n v="103.3"/>
    <n v="103.4"/>
    <n v="103.8"/>
    <n v="104.7"/>
    <n v="104"/>
    <n v="104"/>
    <n v="105.1"/>
  </r>
  <r>
    <x v="1"/>
    <x v="0"/>
    <x v="0"/>
    <n v="110.5"/>
    <n v="109.1"/>
    <n v="113"/>
    <n v="103.6"/>
    <n v="103.4"/>
    <n v="102.3"/>
    <n v="102.9"/>
    <n v="105.8"/>
    <n v="105.1"/>
    <x v="1"/>
    <n v="105.1"/>
    <n v="107.9"/>
    <n v="105.9"/>
    <n v="105.87692307692308"/>
    <n v="105.2"/>
    <n v="105.9"/>
    <n v="105"/>
    <n v="105.8"/>
    <n v="105.56666666666666"/>
    <n v="100.3"/>
    <n v="105.4"/>
    <n v="104.8"/>
    <n v="104.1"/>
    <n v="103.2"/>
    <n v="102.9"/>
    <n v="103.5"/>
    <n v="104.3"/>
    <n v="103.7"/>
    <m/>
    <n v="104"/>
  </r>
  <r>
    <x v="2"/>
    <x v="0"/>
    <x v="0"/>
    <n v="108.4"/>
    <n v="107.3"/>
    <n v="110"/>
    <n v="104.4"/>
    <n v="105.1"/>
    <n v="103.2"/>
    <n v="102.2"/>
    <n v="106"/>
    <n v="106.2"/>
    <x v="2"/>
    <n v="104.9"/>
    <n v="107.3"/>
    <n v="105.6"/>
    <n v="105.63846153846156"/>
    <n v="105.1"/>
    <n v="106.3"/>
    <n v="105.5"/>
    <n v="106.2"/>
    <n v="106"/>
    <n v="100.3"/>
    <n v="105.5"/>
    <n v="104.8"/>
    <n v="104"/>
    <n v="103.2"/>
    <n v="103.1"/>
    <n v="103.6"/>
    <n v="104.5"/>
    <n v="103.9"/>
    <n v="103.87142857142858"/>
    <n v="104.6"/>
  </r>
  <r>
    <x v="0"/>
    <x v="0"/>
    <x v="1"/>
    <n v="109.2"/>
    <n v="108.7"/>
    <n v="110.2"/>
    <n v="105.4"/>
    <n v="106.7"/>
    <n v="104"/>
    <n v="102.4"/>
    <n v="105.9"/>
    <n v="105.7"/>
    <x v="0"/>
    <n v="105.1"/>
    <n v="107.7"/>
    <n v="106.3"/>
    <n v="106.18461538461537"/>
    <n v="105.6"/>
    <n v="107.1"/>
    <n v="106.3"/>
    <n v="107"/>
    <n v="106.8"/>
    <m/>
    <n v="106.2"/>
    <n v="105.2"/>
    <n v="104.4"/>
    <n v="103.9"/>
    <n v="104"/>
    <n v="104.1"/>
    <n v="104.6"/>
    <n v="104.4"/>
    <n v="104.37142857142858"/>
    <n v="105.8"/>
  </r>
  <r>
    <x v="1"/>
    <x v="0"/>
    <x v="1"/>
    <n v="112.9"/>
    <n v="112.9"/>
    <n v="116.9"/>
    <n v="104"/>
    <n v="103.5"/>
    <n v="103.1"/>
    <n v="104.9"/>
    <n v="104.1"/>
    <n v="103.8"/>
    <x v="3"/>
    <n v="106"/>
    <n v="109"/>
    <n v="107.2"/>
    <n v="106.96923076923078"/>
    <n v="106"/>
    <n v="106.6"/>
    <n v="105.5"/>
    <n v="106.4"/>
    <n v="106.16666666666667"/>
    <n v="100.4"/>
    <n v="105.7"/>
    <n v="105.2"/>
    <n v="104.7"/>
    <n v="104.4"/>
    <n v="103.3"/>
    <n v="103.7"/>
    <n v="104.3"/>
    <n v="104.3"/>
    <m/>
    <n v="104.7"/>
  </r>
  <r>
    <x v="2"/>
    <x v="0"/>
    <x v="1"/>
    <n v="110.4"/>
    <n v="110.2"/>
    <n v="112.8"/>
    <n v="104.9"/>
    <n v="105.5"/>
    <n v="103.6"/>
    <n v="103.2"/>
    <n v="105.3"/>
    <n v="105.1"/>
    <x v="4"/>
    <n v="105.5"/>
    <n v="108.3"/>
    <n v="106.6"/>
    <n v="106.47692307692309"/>
    <n v="105.7"/>
    <n v="106.9"/>
    <n v="106"/>
    <n v="106.8"/>
    <n v="106.56666666666666"/>
    <n v="100.4"/>
    <n v="106"/>
    <n v="105.2"/>
    <n v="104.5"/>
    <n v="104.2"/>
    <n v="103.6"/>
    <n v="103.9"/>
    <n v="104.5"/>
    <n v="104.4"/>
    <n v="104.32857142857142"/>
    <n v="105.3"/>
  </r>
  <r>
    <x v="0"/>
    <x v="0"/>
    <x v="2"/>
    <n v="110.2"/>
    <n v="108.8"/>
    <n v="109.9"/>
    <n v="105.6"/>
    <n v="106.2"/>
    <n v="105.7"/>
    <n v="101.4"/>
    <n v="105.7"/>
    <n v="105"/>
    <x v="5"/>
    <n v="105.6"/>
    <n v="108.2"/>
    <n v="106.6"/>
    <n v="106.32307692307693"/>
    <n v="106.5"/>
    <n v="107.6"/>
    <n v="106.8"/>
    <n v="107.5"/>
    <n v="107.3"/>
    <m/>
    <n v="106.1"/>
    <n v="105.6"/>
    <n v="104.7"/>
    <n v="104.6"/>
    <n v="104"/>
    <n v="104.3"/>
    <n v="104.3"/>
    <n v="104.6"/>
    <n v="104.58571428571427"/>
    <n v="106"/>
  </r>
  <r>
    <x v="1"/>
    <x v="0"/>
    <x v="2"/>
    <n v="113.9"/>
    <n v="111.4"/>
    <n v="113.2"/>
    <n v="104.3"/>
    <n v="102.7"/>
    <n v="104.9"/>
    <n v="103.8"/>
    <n v="103.5"/>
    <n v="102.6"/>
    <x v="6"/>
    <n v="107"/>
    <n v="109.8"/>
    <n v="107.3"/>
    <n v="106.67692307692307"/>
    <n v="106.8"/>
    <n v="107.2"/>
    <n v="106"/>
    <n v="107"/>
    <n v="106.73333333333333"/>
    <n v="100.4"/>
    <n v="106"/>
    <n v="105.7"/>
    <n v="105.2"/>
    <n v="105.5"/>
    <n v="103.5"/>
    <n v="103.8"/>
    <n v="104.2"/>
    <n v="104.9"/>
    <m/>
    <n v="105"/>
  </r>
  <r>
    <x v="2"/>
    <x v="0"/>
    <x v="2"/>
    <n v="111.4"/>
    <n v="109.7"/>
    <n v="111.2"/>
    <n v="105.1"/>
    <n v="104.9"/>
    <n v="105.3"/>
    <n v="102.2"/>
    <n v="105"/>
    <n v="104.2"/>
    <x v="7"/>
    <n v="106.2"/>
    <n v="108.9"/>
    <n v="106.9"/>
    <n v="106.46153846153848"/>
    <n v="106.6"/>
    <n v="107.4"/>
    <n v="106.5"/>
    <n v="107.3"/>
    <n v="107.06666666666666"/>
    <n v="100.4"/>
    <n v="106.1"/>
    <n v="105.6"/>
    <n v="104.9"/>
    <n v="105.1"/>
    <n v="103.7"/>
    <n v="104"/>
    <n v="104.3"/>
    <n v="104.7"/>
    <n v="104.61428571428571"/>
    <n v="105.5"/>
  </r>
  <r>
    <x v="0"/>
    <x v="0"/>
    <x v="3"/>
    <n v="110.2"/>
    <n v="109.5"/>
    <n v="106.9"/>
    <n v="106.3"/>
    <n v="105.7"/>
    <n v="108.3"/>
    <n v="103.4"/>
    <n v="105.7"/>
    <n v="104.2"/>
    <x v="8"/>
    <n v="106.5"/>
    <n v="108.8"/>
    <n v="107.1"/>
    <n v="106.6"/>
    <n v="107.1"/>
    <n v="108.1"/>
    <n v="107.4"/>
    <n v="108"/>
    <n v="107.83333333333333"/>
    <m/>
    <n v="106.5"/>
    <n v="106.1"/>
    <n v="105.1"/>
    <n v="104.4"/>
    <n v="104.5"/>
    <n v="104.8"/>
    <n v="102.7"/>
    <n v="104.6"/>
    <n v="104.60000000000001"/>
    <n v="106.4"/>
  </r>
  <r>
    <x v="1"/>
    <x v="0"/>
    <x v="3"/>
    <n v="114.6"/>
    <n v="113.4"/>
    <n v="106"/>
    <n v="104.7"/>
    <n v="102.1"/>
    <n v="109.5"/>
    <n v="109.7"/>
    <n v="104.6"/>
    <n v="102"/>
    <x v="9"/>
    <n v="108.2"/>
    <n v="110.6"/>
    <n v="108.8"/>
    <n v="107.5153846153846"/>
    <n v="108.5"/>
    <n v="107.9"/>
    <n v="106.4"/>
    <n v="107.7"/>
    <n v="107.33333333333333"/>
    <n v="100.5"/>
    <n v="106.4"/>
    <n v="106.5"/>
    <n v="105.7"/>
    <n v="105"/>
    <n v="104"/>
    <n v="105.2"/>
    <n v="103.2"/>
    <n v="105.1"/>
    <m/>
    <n v="105.7"/>
  </r>
  <r>
    <x v="2"/>
    <x v="0"/>
    <x v="3"/>
    <n v="111.6"/>
    <n v="110.9"/>
    <n v="106.6"/>
    <n v="105.7"/>
    <n v="104.4"/>
    <n v="108.9"/>
    <n v="105.5"/>
    <n v="105.3"/>
    <n v="103.5"/>
    <x v="5"/>
    <n v="107.2"/>
    <n v="109.6"/>
    <n v="107.7"/>
    <n v="106.93846153846154"/>
    <n v="107.5"/>
    <n v="108"/>
    <n v="107"/>
    <n v="107.9"/>
    <n v="107.63333333333333"/>
    <n v="100.5"/>
    <n v="106.5"/>
    <n v="106.3"/>
    <n v="105.3"/>
    <n v="104.7"/>
    <n v="104.2"/>
    <n v="105"/>
    <n v="102.9"/>
    <n v="104.8"/>
    <n v="104.74285714285713"/>
    <n v="106.1"/>
  </r>
  <r>
    <x v="0"/>
    <x v="0"/>
    <x v="4"/>
    <n v="110.9"/>
    <n v="109.8"/>
    <n v="105.9"/>
    <n v="107.5"/>
    <n v="105.3"/>
    <n v="108.1"/>
    <n v="107.3"/>
    <n v="106.1"/>
    <n v="103.7"/>
    <x v="10"/>
    <n v="107.4"/>
    <n v="109.9"/>
    <n v="108.1"/>
    <n v="107.23076923076923"/>
    <n v="108.1"/>
    <n v="108.8"/>
    <n v="107.9"/>
    <n v="108.6"/>
    <n v="108.43333333333332"/>
    <m/>
    <n v="107.5"/>
    <n v="106.8"/>
    <n v="105.7"/>
    <n v="104.1"/>
    <n v="105"/>
    <n v="105.5"/>
    <n v="102.1"/>
    <n v="104.8"/>
    <n v="104.85714285714286"/>
    <n v="107.2"/>
  </r>
  <r>
    <x v="1"/>
    <x v="0"/>
    <x v="4"/>
    <n v="115.4"/>
    <n v="114.2"/>
    <n v="102.7"/>
    <n v="105.5"/>
    <n v="101.5"/>
    <n v="110.6"/>
    <n v="123.7"/>
    <n v="105.2"/>
    <n v="101.9"/>
    <x v="11"/>
    <n v="109.1"/>
    <n v="111.3"/>
    <n v="111.1"/>
    <n v="109.0153846153846"/>
    <n v="109.8"/>
    <n v="108.5"/>
    <n v="106.7"/>
    <n v="108.3"/>
    <n v="107.83333333333333"/>
    <n v="100.5"/>
    <n v="107.2"/>
    <n v="107.1"/>
    <n v="106.2"/>
    <n v="103.9"/>
    <n v="104.6"/>
    <n v="105.7"/>
    <n v="102.6"/>
    <n v="104.9"/>
    <m/>
    <n v="106.6"/>
  </r>
  <r>
    <x v="2"/>
    <x v="0"/>
    <x v="4"/>
    <n v="112.3"/>
    <n v="111.3"/>
    <n v="104.7"/>
    <n v="106.8"/>
    <n v="103.9"/>
    <n v="109.3"/>
    <n v="112.9"/>
    <n v="105.8"/>
    <n v="103.1"/>
    <x v="12"/>
    <n v="108.1"/>
    <n v="110.5"/>
    <n v="109.2"/>
    <n v="107.86153846153844"/>
    <n v="108.6"/>
    <n v="108.7"/>
    <n v="107.4"/>
    <n v="108.5"/>
    <n v="108.2"/>
    <n v="100.5"/>
    <n v="107.4"/>
    <n v="106.9"/>
    <n v="105.9"/>
    <n v="104"/>
    <n v="104.8"/>
    <n v="105.6"/>
    <n v="102.3"/>
    <n v="104.8"/>
    <n v="104.89999999999999"/>
    <n v="106.9"/>
  </r>
  <r>
    <x v="0"/>
    <x v="0"/>
    <x v="5"/>
    <n v="112.3"/>
    <n v="112.1"/>
    <n v="108.1"/>
    <n v="108.3"/>
    <n v="105.9"/>
    <n v="109.2"/>
    <n v="118"/>
    <n v="106.8"/>
    <n v="104.1"/>
    <x v="13"/>
    <n v="108.2"/>
    <n v="111"/>
    <n v="110.6"/>
    <n v="109.23076923076923"/>
    <n v="109"/>
    <n v="109.7"/>
    <n v="108.8"/>
    <n v="109.5"/>
    <n v="109.33333333333333"/>
    <m/>
    <n v="108.5"/>
    <n v="107.5"/>
    <n v="106.3"/>
    <n v="105"/>
    <n v="105.6"/>
    <n v="106.5"/>
    <n v="102.5"/>
    <n v="105.5"/>
    <n v="105.55714285714285"/>
    <n v="108.9"/>
  </r>
  <r>
    <x v="1"/>
    <x v="0"/>
    <x v="5"/>
    <n v="117"/>
    <n v="120.1"/>
    <n v="112.5"/>
    <n v="107.3"/>
    <n v="101.3"/>
    <n v="112.4"/>
    <n v="143.6"/>
    <n v="105.4"/>
    <n v="101.4"/>
    <x v="14"/>
    <n v="110"/>
    <n v="112.2"/>
    <n v="115"/>
    <n v="112.66153846153847"/>
    <n v="110.9"/>
    <n v="109.2"/>
    <n v="107.2"/>
    <n v="108.9"/>
    <n v="108.43333333333334"/>
    <n v="106.6"/>
    <n v="108"/>
    <n v="107.7"/>
    <n v="106.5"/>
    <n v="105.2"/>
    <n v="105.2"/>
    <n v="108.1"/>
    <n v="103.3"/>
    <n v="106.1"/>
    <m/>
    <n v="109.7"/>
  </r>
  <r>
    <x v="2"/>
    <x v="0"/>
    <x v="5"/>
    <n v="113.8"/>
    <n v="114.9"/>
    <n v="109.8"/>
    <n v="107.9"/>
    <n v="104.2"/>
    <n v="110.7"/>
    <n v="126.7"/>
    <n v="106.3"/>
    <n v="103.2"/>
    <x v="15"/>
    <n v="109"/>
    <n v="111.6"/>
    <n v="112.2"/>
    <n v="110.46153846153847"/>
    <n v="109.5"/>
    <n v="109.5"/>
    <n v="108.1"/>
    <n v="109.3"/>
    <n v="108.96666666666665"/>
    <n v="106.6"/>
    <n v="108.3"/>
    <n v="107.6"/>
    <n v="106.4"/>
    <n v="105.1"/>
    <n v="105.4"/>
    <n v="107.4"/>
    <n v="102.8"/>
    <n v="105.8"/>
    <n v="105.78571428571426"/>
    <n v="109.3"/>
  </r>
  <r>
    <x v="0"/>
    <x v="0"/>
    <x v="6"/>
    <n v="113.4"/>
    <n v="114.9"/>
    <n v="110.5"/>
    <n v="109.3"/>
    <n v="106.2"/>
    <n v="110.3"/>
    <n v="129.19999999999999"/>
    <n v="107.1"/>
    <n v="104.3"/>
    <x v="14"/>
    <n v="109.1"/>
    <n v="112.1"/>
    <n v="113.1"/>
    <n v="111.22307692307689"/>
    <n v="109.8"/>
    <n v="110.5"/>
    <n v="109.5"/>
    <n v="110.3"/>
    <n v="110.10000000000001"/>
    <m/>
    <n v="109.5"/>
    <n v="108.3"/>
    <n v="106.9"/>
    <n v="106.8"/>
    <n v="106.4"/>
    <n v="107.8"/>
    <n v="102.5"/>
    <n v="106.5"/>
    <n v="106.45714285714284"/>
    <n v="110.7"/>
  </r>
  <r>
    <x v="1"/>
    <x v="0"/>
    <x v="6"/>
    <n v="117.8"/>
    <n v="119.2"/>
    <n v="114"/>
    <n v="108.3"/>
    <n v="101.1"/>
    <n v="113.2"/>
    <n v="160.9"/>
    <n v="105.1"/>
    <n v="101.3"/>
    <x v="16"/>
    <n v="110.4"/>
    <n v="113.1"/>
    <n v="117.5"/>
    <n v="114.56923076923077"/>
    <n v="111.7"/>
    <n v="109.8"/>
    <n v="107.8"/>
    <n v="109.5"/>
    <n v="109.03333333333335"/>
    <n v="107.7"/>
    <n v="108.6"/>
    <n v="108.1"/>
    <n v="107.1"/>
    <n v="107.3"/>
    <n v="105.9"/>
    <n v="110.1"/>
    <n v="103.2"/>
    <n v="107.3"/>
    <m/>
    <n v="111.4"/>
  </r>
  <r>
    <x v="2"/>
    <x v="0"/>
    <x v="6"/>
    <n v="114.8"/>
    <n v="116.4"/>
    <n v="111.9"/>
    <n v="108.9"/>
    <n v="104.3"/>
    <n v="111.7"/>
    <n v="140"/>
    <n v="106.4"/>
    <n v="103.3"/>
    <x v="17"/>
    <n v="109.6"/>
    <n v="112.6"/>
    <n v="114.7"/>
    <n v="112.41538461538461"/>
    <n v="110.3"/>
    <n v="110.2"/>
    <n v="108.8"/>
    <n v="110"/>
    <n v="109.66666666666667"/>
    <n v="107.7"/>
    <n v="109.2"/>
    <n v="108.2"/>
    <n v="107"/>
    <n v="107.1"/>
    <n v="106.1"/>
    <n v="109.1"/>
    <n v="102.8"/>
    <n v="106.9"/>
    <n v="106.74285714285713"/>
    <n v="111"/>
  </r>
  <r>
    <x v="0"/>
    <x v="0"/>
    <x v="7"/>
    <n v="114.3"/>
    <n v="115.4"/>
    <n v="111.1"/>
    <n v="110"/>
    <n v="106.4"/>
    <n v="110.8"/>
    <n v="138.9"/>
    <n v="107.4"/>
    <n v="104.1"/>
    <x v="18"/>
    <n v="109.7"/>
    <n v="112.6"/>
    <n v="114.9"/>
    <n v="112.5"/>
    <n v="110.7"/>
    <n v="111.3"/>
    <n v="110.2"/>
    <n v="111.1"/>
    <n v="110.86666666666667"/>
    <m/>
    <n v="109.9"/>
    <n v="108.7"/>
    <n v="107.5"/>
    <n v="107.8"/>
    <n v="106.8"/>
    <n v="108.7"/>
    <n v="105"/>
    <n v="107.5"/>
    <n v="107.42857142857143"/>
    <n v="112.1"/>
  </r>
  <r>
    <x v="1"/>
    <x v="0"/>
    <x v="7"/>
    <n v="118.3"/>
    <n v="120.4"/>
    <n v="112.7"/>
    <n v="108.9"/>
    <n v="101.1"/>
    <n v="108.7"/>
    <n v="177"/>
    <n v="104.7"/>
    <n v="101"/>
    <x v="19"/>
    <n v="110.9"/>
    <n v="114.3"/>
    <n v="119.6"/>
    <n v="115.85384615384616"/>
    <n v="112.4"/>
    <n v="110.6"/>
    <n v="108.3"/>
    <n v="110.2"/>
    <n v="109.69999999999999"/>
    <n v="108.9"/>
    <n v="109.3"/>
    <n v="108.7"/>
    <n v="107.6"/>
    <n v="108.1"/>
    <n v="106.5"/>
    <n v="110.8"/>
    <n v="106"/>
    <n v="108.3"/>
    <m/>
    <n v="112.7"/>
  </r>
  <r>
    <x v="2"/>
    <x v="0"/>
    <x v="7"/>
    <n v="115.6"/>
    <n v="117.2"/>
    <n v="111.7"/>
    <n v="109.6"/>
    <n v="104.5"/>
    <n v="109.8"/>
    <n v="151.80000000000001"/>
    <n v="106.5"/>
    <n v="103.1"/>
    <x v="20"/>
    <n v="110.2"/>
    <n v="113.4"/>
    <n v="116.6"/>
    <n v="113.64615384615385"/>
    <n v="111.2"/>
    <n v="111"/>
    <n v="109.4"/>
    <n v="110.7"/>
    <n v="110.36666666666667"/>
    <n v="108.9"/>
    <n v="109.7"/>
    <n v="108.7"/>
    <n v="107.5"/>
    <n v="108"/>
    <n v="106.6"/>
    <n v="109.9"/>
    <n v="105.4"/>
    <n v="107.9"/>
    <n v="107.71428571428569"/>
    <n v="112.4"/>
  </r>
  <r>
    <x v="0"/>
    <x v="0"/>
    <x v="8"/>
    <n v="115.4"/>
    <n v="115.7"/>
    <n v="111.7"/>
    <n v="111"/>
    <n v="107.4"/>
    <n v="110.9"/>
    <n v="154"/>
    <n v="108.1"/>
    <n v="104.2"/>
    <x v="21"/>
    <n v="110.4"/>
    <n v="114"/>
    <n v="117.8"/>
    <n v="114.50000000000001"/>
    <n v="111.7"/>
    <n v="112.7"/>
    <n v="111.4"/>
    <n v="112.5"/>
    <n v="112.2"/>
    <m/>
    <n v="111.1"/>
    <n v="109.6"/>
    <n v="108.3"/>
    <n v="109.3"/>
    <n v="107.7"/>
    <n v="109.8"/>
    <n v="106.7"/>
    <n v="108.7"/>
    <n v="108.58571428571429"/>
    <n v="114.2"/>
  </r>
  <r>
    <x v="1"/>
    <x v="0"/>
    <x v="8"/>
    <n v="118.6"/>
    <n v="119.1"/>
    <n v="113.2"/>
    <n v="109.6"/>
    <n v="101.7"/>
    <n v="103.2"/>
    <n v="174.3"/>
    <n v="105.1"/>
    <n v="100.8"/>
    <x v="22"/>
    <n v="111.1"/>
    <n v="115.4"/>
    <n v="119.2"/>
    <n v="115.41538461538462"/>
    <n v="112.9"/>
    <n v="111.4"/>
    <n v="109"/>
    <n v="111.1"/>
    <n v="110.5"/>
    <n v="109.7"/>
    <n v="109.5"/>
    <n v="109.6"/>
    <n v="107.9"/>
    <n v="110.4"/>
    <n v="107.4"/>
    <n v="111.2"/>
    <n v="106.9"/>
    <n v="109.4"/>
    <m/>
    <n v="113.2"/>
  </r>
  <r>
    <x v="2"/>
    <x v="0"/>
    <x v="8"/>
    <n v="116.4"/>
    <n v="116.9"/>
    <n v="112.3"/>
    <n v="110.5"/>
    <n v="105.3"/>
    <n v="107.3"/>
    <n v="160.9"/>
    <n v="107.1"/>
    <n v="103.1"/>
    <x v="23"/>
    <n v="110.7"/>
    <n v="114.6"/>
    <n v="118.3"/>
    <n v="114.74615384615383"/>
    <n v="112"/>
    <n v="112.2"/>
    <n v="110.4"/>
    <n v="111.9"/>
    <n v="111.5"/>
    <n v="109.7"/>
    <n v="110.5"/>
    <n v="109.6"/>
    <n v="108.1"/>
    <n v="109.9"/>
    <n v="107.5"/>
    <n v="110.6"/>
    <n v="106.8"/>
    <n v="109"/>
    <n v="108.78571428571429"/>
    <n v="113.7"/>
  </r>
  <r>
    <x v="0"/>
    <x v="0"/>
    <x v="9"/>
    <n v="116.3"/>
    <n v="115.4"/>
    <n v="112.6"/>
    <n v="111.7"/>
    <n v="107.7"/>
    <n v="113.2"/>
    <n v="164.9"/>
    <n v="108.3"/>
    <n v="103.9"/>
    <x v="24"/>
    <n v="111.1"/>
    <n v="114.9"/>
    <n v="119.8"/>
    <n v="116"/>
    <n v="112.2"/>
    <n v="113.6"/>
    <n v="112.3"/>
    <n v="113.4"/>
    <n v="113.09999999999998"/>
    <m/>
    <n v="111.6"/>
    <n v="110.4"/>
    <n v="108.9"/>
    <n v="109.3"/>
    <n v="108.3"/>
    <n v="110.2"/>
    <n v="107.5"/>
    <n v="109.1"/>
    <n v="109.10000000000001"/>
    <n v="115.5"/>
  </r>
  <r>
    <x v="1"/>
    <x v="0"/>
    <x v="9"/>
    <n v="118.9"/>
    <n v="118.1"/>
    <n v="114.5"/>
    <n v="110.4"/>
    <n v="102.3"/>
    <n v="106.2"/>
    <n v="183.5"/>
    <n v="105.3"/>
    <n v="100.2"/>
    <x v="25"/>
    <n v="111.4"/>
    <n v="116"/>
    <n v="120.8"/>
    <n v="116.7076923076923"/>
    <n v="113.5"/>
    <n v="112.5"/>
    <n v="109.7"/>
    <n v="112"/>
    <n v="111.39999999999999"/>
    <n v="110.5"/>
    <n v="109.7"/>
    <n v="110.2"/>
    <n v="108.2"/>
    <n v="109.7"/>
    <n v="108"/>
    <n v="111.3"/>
    <n v="107.3"/>
    <n v="109.4"/>
    <m/>
    <n v="114"/>
  </r>
  <r>
    <x v="2"/>
    <x v="0"/>
    <x v="9"/>
    <n v="117.1"/>
    <n v="116.3"/>
    <n v="113.3"/>
    <n v="111.2"/>
    <n v="105.7"/>
    <n v="109.9"/>
    <n v="171.2"/>
    <n v="107.3"/>
    <n v="102.7"/>
    <x v="26"/>
    <n v="111.2"/>
    <n v="115.4"/>
    <n v="120.2"/>
    <n v="116.16923076923079"/>
    <n v="112.5"/>
    <n v="113.2"/>
    <n v="111.2"/>
    <n v="112.8"/>
    <n v="112.39999999999999"/>
    <n v="110.5"/>
    <n v="110.9"/>
    <n v="110.3"/>
    <n v="108.6"/>
    <n v="109.5"/>
    <n v="108.1"/>
    <n v="110.8"/>
    <n v="107.4"/>
    <n v="109.2"/>
    <n v="109.12857142857142"/>
    <n v="114.8"/>
  </r>
  <r>
    <x v="0"/>
    <x v="0"/>
    <x v="10"/>
    <n v="117.3"/>
    <n v="114.9"/>
    <n v="116.2"/>
    <n v="112.8"/>
    <n v="108.9"/>
    <n v="116.6"/>
    <n v="178.1"/>
    <n v="109.1"/>
    <n v="103.6"/>
    <x v="27"/>
    <n v="111.8"/>
    <n v="116"/>
    <n v="122.5"/>
    <n v="118.21538461538461"/>
    <n v="112.8"/>
    <n v="114.6"/>
    <n v="113.1"/>
    <n v="114.4"/>
    <n v="114.03333333333335"/>
    <m/>
    <n v="112.6"/>
    <n v="111.3"/>
    <n v="109.7"/>
    <n v="109.6"/>
    <n v="108.7"/>
    <n v="111"/>
    <n v="108.2"/>
    <n v="109.8"/>
    <n v="109.75714285714285"/>
    <n v="117.4"/>
  </r>
  <r>
    <x v="1"/>
    <x v="0"/>
    <x v="10"/>
    <n v="119.8"/>
    <n v="116.3"/>
    <n v="122.6"/>
    <n v="112"/>
    <n v="103.2"/>
    <n v="110"/>
    <n v="192.8"/>
    <n v="106.3"/>
    <n v="99.5"/>
    <x v="28"/>
    <n v="111.8"/>
    <n v="117.1"/>
    <n v="122.9"/>
    <n v="118.8153846153846"/>
    <n v="114.1"/>
    <n v="113.5"/>
    <n v="110.3"/>
    <n v="113"/>
    <n v="112.26666666666667"/>
    <n v="111.1"/>
    <n v="110"/>
    <n v="110.9"/>
    <n v="108.6"/>
    <n v="109.5"/>
    <n v="108.5"/>
    <n v="111.3"/>
    <n v="107.9"/>
    <n v="109.6"/>
    <m/>
    <n v="115"/>
  </r>
  <r>
    <x v="2"/>
    <x v="0"/>
    <x v="10"/>
    <n v="118.1"/>
    <n v="115.4"/>
    <n v="118.7"/>
    <n v="112.5"/>
    <n v="106.8"/>
    <n v="113.5"/>
    <n v="183.1"/>
    <n v="108.2"/>
    <n v="102.2"/>
    <x v="29"/>
    <n v="111.8"/>
    <n v="116.5"/>
    <n v="122.6"/>
    <n v="118.36923076923077"/>
    <n v="113.1"/>
    <n v="114.2"/>
    <n v="111.9"/>
    <n v="113.8"/>
    <n v="113.30000000000001"/>
    <n v="111.1"/>
    <n v="111.6"/>
    <n v="111.1"/>
    <n v="109.3"/>
    <n v="109.5"/>
    <n v="108.6"/>
    <n v="111.2"/>
    <n v="108.1"/>
    <n v="109.7"/>
    <n v="109.64285714285715"/>
    <n v="116.3"/>
  </r>
  <r>
    <x v="0"/>
    <x v="0"/>
    <x v="11"/>
    <n v="118.4"/>
    <n v="115.9"/>
    <n v="120.4"/>
    <n v="113.8"/>
    <n v="109.5"/>
    <n v="115.5"/>
    <n v="145.69999999999999"/>
    <n v="109.5"/>
    <n v="102.9"/>
    <x v="30"/>
    <n v="112.1"/>
    <n v="116.8"/>
    <n v="118.7"/>
    <n v="116.07692307692308"/>
    <n v="113.6"/>
    <n v="115.8"/>
    <n v="114"/>
    <n v="115.5"/>
    <n v="115.10000000000001"/>
    <m/>
    <n v="112.8"/>
    <n v="112.1"/>
    <n v="110.1"/>
    <n v="109.9"/>
    <n v="109.2"/>
    <n v="111.6"/>
    <n v="108.1"/>
    <n v="110.1"/>
    <n v="110.15714285714286"/>
    <n v="115.5"/>
  </r>
  <r>
    <x v="1"/>
    <x v="0"/>
    <x v="11"/>
    <n v="120.5"/>
    <n v="118.1"/>
    <n v="128.5"/>
    <n v="112.8"/>
    <n v="103.4"/>
    <n v="110.7"/>
    <n v="144.80000000000001"/>
    <n v="107.1"/>
    <n v="98.6"/>
    <x v="31"/>
    <n v="112.1"/>
    <n v="118.1"/>
    <n v="117.8"/>
    <n v="115.72307692307693"/>
    <n v="115"/>
    <n v="114.2"/>
    <n v="110.9"/>
    <n v="113.7"/>
    <n v="112.93333333333334"/>
    <n v="110.7"/>
    <n v="110.4"/>
    <n v="111.3"/>
    <n v="109"/>
    <n v="109.7"/>
    <n v="108.9"/>
    <n v="111.4"/>
    <n v="107.7"/>
    <n v="109.8"/>
    <m/>
    <n v="113.3"/>
  </r>
  <r>
    <x v="2"/>
    <x v="0"/>
    <x v="11"/>
    <n v="119.1"/>
    <n v="116.7"/>
    <n v="123.5"/>
    <n v="113.4"/>
    <n v="107.3"/>
    <n v="113.3"/>
    <n v="145.4"/>
    <n v="108.7"/>
    <n v="101.5"/>
    <x v="32"/>
    <n v="112.1"/>
    <n v="117.4"/>
    <n v="118.4"/>
    <n v="115.94615384615386"/>
    <n v="114"/>
    <n v="115.2"/>
    <n v="112.7"/>
    <n v="114.8"/>
    <n v="114.23333333333333"/>
    <n v="110.7"/>
    <n v="111.9"/>
    <n v="111.7"/>
    <n v="109.7"/>
    <n v="109.8"/>
    <n v="109"/>
    <n v="111.5"/>
    <n v="107.9"/>
    <n v="110"/>
    <n v="109.94285714285715"/>
    <n v="114.5"/>
  </r>
  <r>
    <x v="0"/>
    <x v="1"/>
    <x v="0"/>
    <n v="118.9"/>
    <n v="117.1"/>
    <n v="120.5"/>
    <n v="114.4"/>
    <n v="109"/>
    <n v="115.5"/>
    <n v="123.9"/>
    <n v="109.6"/>
    <n v="101.8"/>
    <x v="33"/>
    <n v="112.4"/>
    <n v="117.3"/>
    <n v="116"/>
    <n v="114.35384615384616"/>
    <n v="114"/>
    <n v="116.5"/>
    <n v="114.5"/>
    <n v="116.2"/>
    <n v="115.73333333333333"/>
    <m/>
    <n v="113"/>
    <n v="112.6"/>
    <n v="110.6"/>
    <n v="110.5"/>
    <n v="109.6"/>
    <n v="111.8"/>
    <n v="108.3"/>
    <n v="110.6"/>
    <n v="110.57142857142856"/>
    <n v="114.2"/>
  </r>
  <r>
    <x v="1"/>
    <x v="1"/>
    <x v="0"/>
    <n v="121.2"/>
    <n v="122"/>
    <n v="129.9"/>
    <n v="113.6"/>
    <n v="102.9"/>
    <n v="112.1"/>
    <n v="118.9"/>
    <n v="107.5"/>
    <n v="96.9"/>
    <x v="34"/>
    <n v="112.1"/>
    <n v="119"/>
    <n v="115.5"/>
    <n v="114.17692307692307"/>
    <n v="115.7"/>
    <n v="114.8"/>
    <n v="111.3"/>
    <n v="114.3"/>
    <n v="113.46666666666665"/>
    <n v="111.6"/>
    <n v="111"/>
    <n v="111.9"/>
    <n v="109.7"/>
    <n v="110.8"/>
    <n v="109.8"/>
    <n v="111.5"/>
    <n v="108"/>
    <n v="110.5"/>
    <m/>
    <n v="112.9"/>
  </r>
  <r>
    <x v="2"/>
    <x v="1"/>
    <x v="0"/>
    <n v="119.6"/>
    <n v="118.8"/>
    <n v="124.1"/>
    <n v="114.1"/>
    <n v="106.8"/>
    <n v="113.9"/>
    <n v="122.2"/>
    <n v="108.9"/>
    <n v="100.2"/>
    <x v="35"/>
    <n v="112.3"/>
    <n v="118.1"/>
    <n v="115.8"/>
    <n v="114.29230769230767"/>
    <n v="114.5"/>
    <n v="115.8"/>
    <n v="113.2"/>
    <n v="115.4"/>
    <n v="114.8"/>
    <n v="111.6"/>
    <n v="112.2"/>
    <n v="112.3"/>
    <n v="110.3"/>
    <n v="110.7"/>
    <n v="109.7"/>
    <n v="111.6"/>
    <n v="108.2"/>
    <n v="110.6"/>
    <n v="110.48571428571429"/>
    <n v="113.6"/>
  </r>
  <r>
    <x v="0"/>
    <x v="1"/>
    <x v="1"/>
    <n v="119.4"/>
    <n v="117.7"/>
    <n v="121.2"/>
    <n v="115"/>
    <n v="109"/>
    <n v="116.6"/>
    <n v="116"/>
    <n v="109.8"/>
    <n v="101.1"/>
    <x v="36"/>
    <n v="112.9"/>
    <n v="117.8"/>
    <n v="115.3"/>
    <n v="114.01538461538462"/>
    <n v="114.2"/>
    <n v="117.1"/>
    <n v="114.5"/>
    <n v="116.7"/>
    <n v="116.10000000000001"/>
    <m/>
    <n v="113.2"/>
    <n v="112.9"/>
    <n v="110.9"/>
    <n v="110.8"/>
    <n v="109.9"/>
    <n v="112"/>
    <n v="108.7"/>
    <n v="110.9"/>
    <n v="110.87142857142858"/>
    <n v="114"/>
  </r>
  <r>
    <x v="1"/>
    <x v="1"/>
    <x v="1"/>
    <n v="121.9"/>
    <n v="122"/>
    <n v="124.5"/>
    <n v="115.2"/>
    <n v="102.5"/>
    <n v="114.1"/>
    <n v="111.5"/>
    <n v="108.2"/>
    <n v="95.4"/>
    <x v="37"/>
    <n v="112.1"/>
    <n v="119.9"/>
    <n v="115.2"/>
    <n v="113.53846153846153"/>
    <n v="116.2"/>
    <n v="115.3"/>
    <n v="111.7"/>
    <n v="114.7"/>
    <n v="113.89999999999999"/>
    <n v="112.5"/>
    <n v="111.1"/>
    <n v="112.6"/>
    <n v="110.4"/>
    <n v="111.3"/>
    <n v="110.3"/>
    <n v="111.6"/>
    <n v="108.7"/>
    <n v="111"/>
    <m/>
    <n v="113.1"/>
  </r>
  <r>
    <x v="2"/>
    <x v="1"/>
    <x v="1"/>
    <n v="120.2"/>
    <n v="119.2"/>
    <n v="122.5"/>
    <n v="115.1"/>
    <n v="106.6"/>
    <n v="115.4"/>
    <n v="114.5"/>
    <n v="109.3"/>
    <n v="99.2"/>
    <x v="38"/>
    <n v="112.6"/>
    <n v="118.8"/>
    <n v="115.3"/>
    <n v="113.85384615384615"/>
    <n v="114.7"/>
    <n v="116.4"/>
    <n v="113.3"/>
    <n v="115.9"/>
    <n v="115.2"/>
    <n v="112.5"/>
    <n v="112.4"/>
    <n v="112.8"/>
    <n v="110.7"/>
    <n v="111.1"/>
    <n v="110.1"/>
    <n v="111.8"/>
    <n v="108.7"/>
    <n v="110.9"/>
    <n v="110.87142857142858"/>
    <n v="113.6"/>
  </r>
  <r>
    <x v="0"/>
    <x v="1"/>
    <x v="2"/>
    <n v="120.1"/>
    <n v="118.1"/>
    <n v="120.7"/>
    <n v="116.1"/>
    <n v="109.3"/>
    <n v="119.6"/>
    <n v="117.9"/>
    <n v="110.2"/>
    <n v="101.2"/>
    <x v="39"/>
    <n v="113"/>
    <n v="118.3"/>
    <n v="116.2"/>
    <n v="114.72307692307693"/>
    <n v="114.6"/>
    <n v="117.5"/>
    <n v="114.9"/>
    <n v="117.2"/>
    <n v="116.53333333333335"/>
    <m/>
    <n v="113.4"/>
    <n v="113.4"/>
    <n v="111.4"/>
    <n v="111.2"/>
    <n v="110.2"/>
    <n v="112.4"/>
    <n v="108.9"/>
    <n v="111.3"/>
    <n v="111.25714285714285"/>
    <n v="114.6"/>
  </r>
  <r>
    <x v="1"/>
    <x v="1"/>
    <x v="2"/>
    <n v="122.1"/>
    <n v="121.4"/>
    <n v="121.5"/>
    <n v="116.2"/>
    <n v="102.8"/>
    <n v="117.7"/>
    <n v="113.3"/>
    <n v="108.9"/>
    <n v="96.3"/>
    <x v="40"/>
    <n v="112.2"/>
    <n v="120.5"/>
    <n v="116"/>
    <n v="114.07692307692308"/>
    <n v="116.7"/>
    <n v="115.8"/>
    <n v="112.1"/>
    <n v="115.2"/>
    <n v="114.36666666666666"/>
    <n v="113.2"/>
    <n v="110.9"/>
    <n v="113"/>
    <n v="110.8"/>
    <n v="111.6"/>
    <n v="110.9"/>
    <n v="111.8"/>
    <n v="109.2"/>
    <n v="111.4"/>
    <m/>
    <n v="113.7"/>
  </r>
  <r>
    <x v="2"/>
    <x v="1"/>
    <x v="2"/>
    <n v="120.7"/>
    <n v="119.3"/>
    <n v="121"/>
    <n v="116.1"/>
    <n v="106.9"/>
    <n v="118.7"/>
    <n v="116.3"/>
    <n v="109.8"/>
    <n v="99.6"/>
    <x v="41"/>
    <n v="112.7"/>
    <n v="119.3"/>
    <n v="116.1"/>
    <n v="114.48461538461537"/>
    <n v="115.2"/>
    <n v="116.8"/>
    <n v="113.7"/>
    <n v="116.4"/>
    <n v="115.63333333333333"/>
    <n v="113.2"/>
    <n v="112.5"/>
    <n v="113.2"/>
    <n v="111.2"/>
    <n v="111.4"/>
    <n v="110.6"/>
    <n v="112"/>
    <n v="109"/>
    <n v="111.3"/>
    <n v="111.24285714285713"/>
    <n v="114.2"/>
  </r>
  <r>
    <x v="0"/>
    <x v="1"/>
    <x v="3"/>
    <n v="120.2"/>
    <n v="118.9"/>
    <n v="118.1"/>
    <n v="117"/>
    <n v="109.7"/>
    <n v="125.5"/>
    <n v="120.5"/>
    <n v="111"/>
    <n v="102.6"/>
    <x v="42"/>
    <n v="113.5"/>
    <n v="118.7"/>
    <n v="117.2"/>
    <n v="115.70000000000002"/>
    <n v="115.4"/>
    <n v="118.1"/>
    <n v="116.1"/>
    <n v="117.8"/>
    <n v="117.33333333333333"/>
    <m/>
    <n v="113.4"/>
    <n v="113.7"/>
    <n v="111.8"/>
    <n v="111.2"/>
    <n v="110.5"/>
    <n v="113"/>
    <n v="108.9"/>
    <n v="111.5"/>
    <n v="111.51428571428572"/>
    <n v="115.4"/>
  </r>
  <r>
    <x v="1"/>
    <x v="1"/>
    <x v="3"/>
    <n v="122.5"/>
    <n v="121.7"/>
    <n v="113.3"/>
    <n v="117"/>
    <n v="103.1"/>
    <n v="126.7"/>
    <n v="121.2"/>
    <n v="111"/>
    <n v="100.3"/>
    <x v="43"/>
    <n v="112.7"/>
    <n v="121"/>
    <n v="118.2"/>
    <n v="115.69230769230771"/>
    <n v="117.6"/>
    <n v="116.3"/>
    <n v="112.5"/>
    <n v="115.7"/>
    <n v="114.83333333333333"/>
    <n v="113.9"/>
    <n v="110.9"/>
    <n v="113.4"/>
    <n v="111"/>
    <n v="111.2"/>
    <n v="111.2"/>
    <n v="112.5"/>
    <n v="109.1"/>
    <n v="111.4"/>
    <m/>
    <n v="114.7"/>
  </r>
  <r>
    <x v="2"/>
    <x v="1"/>
    <x v="3"/>
    <n v="120.9"/>
    <n v="119.9"/>
    <n v="116.2"/>
    <n v="117"/>
    <n v="107.3"/>
    <n v="126.1"/>
    <n v="120.7"/>
    <n v="111"/>
    <n v="101.8"/>
    <x v="44"/>
    <n v="113.2"/>
    <n v="119.8"/>
    <n v="117.6"/>
    <n v="115.69999999999999"/>
    <n v="116"/>
    <n v="117.4"/>
    <n v="114.6"/>
    <n v="117"/>
    <n v="116.33333333333333"/>
    <n v="113.9"/>
    <n v="112.5"/>
    <n v="113.6"/>
    <n v="111.5"/>
    <n v="111.2"/>
    <n v="110.9"/>
    <n v="112.7"/>
    <n v="109"/>
    <n v="111.5"/>
    <n v="111.48571428571429"/>
    <n v="115.1"/>
  </r>
  <r>
    <x v="0"/>
    <x v="1"/>
    <x v="4"/>
    <n v="120.3"/>
    <n v="120.2"/>
    <n v="116.9"/>
    <n v="118"/>
    <n v="110.1"/>
    <n v="126.3"/>
    <n v="123.9"/>
    <n v="111.5"/>
    <n v="103.5"/>
    <x v="45"/>
    <n v="114.2"/>
    <n v="119.2"/>
    <n v="118.2"/>
    <n v="116.45384615384614"/>
    <n v="116.3"/>
    <n v="118.7"/>
    <n v="116.8"/>
    <n v="118.5"/>
    <n v="118"/>
    <m/>
    <n v="113.4"/>
    <n v="114.1"/>
    <n v="112.1"/>
    <n v="111.4"/>
    <n v="110.9"/>
    <n v="113.1"/>
    <n v="108.9"/>
    <n v="111.8"/>
    <n v="111.75714285714285"/>
    <n v="116"/>
  </r>
  <r>
    <x v="1"/>
    <x v="1"/>
    <x v="4"/>
    <n v="122.7"/>
    <n v="124.1"/>
    <n v="114.2"/>
    <n v="119.1"/>
    <n v="103.5"/>
    <n v="129.19999999999999"/>
    <n v="127"/>
    <n v="112.6"/>
    <n v="101.3"/>
    <x v="46"/>
    <n v="112.9"/>
    <n v="121.7"/>
    <n v="120"/>
    <n v="117.33076923076925"/>
    <n v="118.3"/>
    <n v="116.8"/>
    <n v="112.9"/>
    <n v="116.2"/>
    <n v="115.3"/>
    <n v="114.3"/>
    <n v="111.1"/>
    <n v="114.1"/>
    <n v="111.2"/>
    <n v="111.3"/>
    <n v="111.5"/>
    <n v="112.9"/>
    <n v="109.3"/>
    <n v="111.7"/>
    <m/>
    <n v="115.6"/>
  </r>
  <r>
    <x v="2"/>
    <x v="1"/>
    <x v="4"/>
    <n v="121.1"/>
    <n v="121.6"/>
    <n v="115.9"/>
    <n v="118.4"/>
    <n v="107.7"/>
    <n v="127.7"/>
    <n v="125"/>
    <n v="111.9"/>
    <n v="102.8"/>
    <x v="47"/>
    <n v="113.7"/>
    <n v="120.4"/>
    <n v="118.9"/>
    <n v="116.80769230769235"/>
    <n v="116.8"/>
    <n v="118"/>
    <n v="115.2"/>
    <n v="117.6"/>
    <n v="116.93333333333332"/>
    <n v="114.3"/>
    <n v="112.5"/>
    <n v="114.1"/>
    <n v="111.8"/>
    <n v="111.3"/>
    <n v="111.2"/>
    <n v="113"/>
    <n v="109.1"/>
    <n v="111.8"/>
    <n v="111.75714285714285"/>
    <n v="115.8"/>
  </r>
  <r>
    <x v="0"/>
    <x v="1"/>
    <x v="5"/>
    <n v="120.7"/>
    <n v="121.6"/>
    <n v="116.1"/>
    <n v="119.3"/>
    <n v="110.3"/>
    <n v="125.8"/>
    <n v="129.30000000000001"/>
    <n v="112.2"/>
    <n v="103.6"/>
    <x v="48"/>
    <n v="114.9"/>
    <n v="120.1"/>
    <n v="119.5"/>
    <n v="117.36153846153844"/>
    <n v="117.3"/>
    <n v="119.7"/>
    <n v="117.3"/>
    <n v="119.3"/>
    <n v="118.76666666666667"/>
    <m/>
    <n v="114.4"/>
    <n v="114.9"/>
    <n v="112.8"/>
    <n v="112.2"/>
    <n v="111.4"/>
    <n v="114.3"/>
    <n v="108"/>
    <n v="112.3"/>
    <n v="112.27142857142856"/>
    <n v="117"/>
  </r>
  <r>
    <x v="1"/>
    <x v="1"/>
    <x v="5"/>
    <n v="123.1"/>
    <n v="125.9"/>
    <n v="115.4"/>
    <n v="120.4"/>
    <n v="103.4"/>
    <n v="131.19999999999999"/>
    <n v="137.5"/>
    <n v="112.8"/>
    <n v="101.4"/>
    <x v="49"/>
    <n v="113.2"/>
    <n v="122.4"/>
    <n v="122"/>
    <n v="119"/>
    <n v="119"/>
    <n v="117.4"/>
    <n v="113.2"/>
    <n v="116.7"/>
    <n v="115.76666666666667"/>
    <n v="113.9"/>
    <n v="111.2"/>
    <n v="114.3"/>
    <n v="111.4"/>
    <n v="111.5"/>
    <n v="111.8"/>
    <n v="115.1"/>
    <n v="108.7"/>
    <n v="112.2"/>
    <m/>
    <n v="116.4"/>
  </r>
  <r>
    <x v="2"/>
    <x v="1"/>
    <x v="5"/>
    <n v="121.5"/>
    <n v="123.1"/>
    <n v="115.8"/>
    <n v="119.7"/>
    <n v="107.8"/>
    <n v="128.30000000000001"/>
    <n v="132.1"/>
    <n v="112.4"/>
    <n v="102.9"/>
    <x v="50"/>
    <n v="114.2"/>
    <n v="121.2"/>
    <n v="120.4"/>
    <n v="117.9769230769231"/>
    <n v="117.8"/>
    <n v="118.8"/>
    <n v="115.6"/>
    <n v="118.3"/>
    <n v="117.56666666666666"/>
    <n v="113.9"/>
    <n v="113.2"/>
    <n v="114.6"/>
    <n v="112.3"/>
    <n v="111.8"/>
    <n v="111.6"/>
    <n v="114.8"/>
    <n v="108.3"/>
    <n v="112.3"/>
    <n v="112.24285714285712"/>
    <n v="116.7"/>
  </r>
  <r>
    <x v="0"/>
    <x v="1"/>
    <x v="6"/>
    <n v="121.7"/>
    <n v="122.5"/>
    <n v="117.7"/>
    <n v="120.6"/>
    <n v="110.4"/>
    <n v="129.1"/>
    <n v="150.1"/>
    <n v="113.2"/>
    <n v="104.8"/>
    <x v="51"/>
    <n v="115.6"/>
    <n v="120.9"/>
    <n v="123.3"/>
    <n v="120.24615384615385"/>
    <n v="118"/>
    <n v="120.7"/>
    <n v="118.3"/>
    <n v="120.3"/>
    <n v="119.76666666666667"/>
    <m/>
    <n v="115.3"/>
    <n v="115.4"/>
    <n v="113.4"/>
    <n v="113.2"/>
    <n v="111.8"/>
    <n v="115.5"/>
    <n v="108.8"/>
    <n v="113.1"/>
    <n v="113.02857142857142"/>
    <n v="119.5"/>
  </r>
  <r>
    <x v="1"/>
    <x v="1"/>
    <x v="6"/>
    <n v="123.8"/>
    <n v="126.4"/>
    <n v="118"/>
    <n v="121.6"/>
    <n v="103.5"/>
    <n v="133.69999999999999"/>
    <n v="172.4"/>
    <n v="113.1"/>
    <n v="102.7"/>
    <x v="52"/>
    <n v="113.8"/>
    <n v="123.4"/>
    <n v="127.1"/>
    <n v="123.03846153846153"/>
    <n v="121"/>
    <n v="118"/>
    <n v="113.6"/>
    <n v="117.4"/>
    <n v="116.33333333333333"/>
    <n v="114.8"/>
    <n v="111.6"/>
    <n v="114.9"/>
    <n v="111.5"/>
    <n v="113"/>
    <n v="112.4"/>
    <n v="117.8"/>
    <n v="109.7"/>
    <n v="113.5"/>
    <m/>
    <n v="118.9"/>
  </r>
  <r>
    <x v="2"/>
    <x v="1"/>
    <x v="6"/>
    <n v="122.4"/>
    <n v="123.9"/>
    <n v="117.8"/>
    <n v="121"/>
    <n v="107.9"/>
    <n v="131.19999999999999"/>
    <n v="157.69999999999999"/>
    <n v="113.2"/>
    <n v="104.1"/>
    <x v="53"/>
    <n v="114.8"/>
    <n v="122.1"/>
    <n v="124.7"/>
    <n v="121.25384615384615"/>
    <n v="118.8"/>
    <n v="119.6"/>
    <n v="116.3"/>
    <n v="119.1"/>
    <n v="118.33333333333333"/>
    <n v="114.8"/>
    <n v="113.9"/>
    <n v="115.2"/>
    <n v="112.7"/>
    <n v="113.1"/>
    <n v="112.1"/>
    <n v="116.8"/>
    <n v="109.2"/>
    <n v="113.3"/>
    <n v="113.2"/>
    <n v="119.2"/>
  </r>
  <r>
    <x v="0"/>
    <x v="1"/>
    <x v="7"/>
    <n v="121.8"/>
    <n v="122.8"/>
    <n v="117.8"/>
    <n v="121.9"/>
    <n v="110.6"/>
    <n v="129.69999999999999"/>
    <n v="161.1"/>
    <n v="114.1"/>
    <n v="105.1"/>
    <x v="54"/>
    <n v="115.8"/>
    <n v="121.7"/>
    <n v="125.3"/>
    <n v="121.71538461538459"/>
    <n v="118.8"/>
    <n v="120.9"/>
    <n v="118.8"/>
    <n v="120.7"/>
    <n v="120.13333333333333"/>
    <m/>
    <n v="115.4"/>
    <n v="115.9"/>
    <n v="114"/>
    <n v="113.2"/>
    <n v="112.2"/>
    <n v="116.2"/>
    <n v="109.4"/>
    <n v="113.5"/>
    <n v="113.48571428571428"/>
    <n v="120.7"/>
  </r>
  <r>
    <x v="1"/>
    <x v="1"/>
    <x v="7"/>
    <n v="124.8"/>
    <n v="127.3"/>
    <n v="116.5"/>
    <n v="122.2"/>
    <n v="103.6"/>
    <n v="132.69999999999999"/>
    <n v="181.9"/>
    <n v="115.2"/>
    <n v="102.7"/>
    <x v="55"/>
    <n v="114.4"/>
    <n v="124.7"/>
    <n v="128.9"/>
    <n v="124.38461538461539"/>
    <n v="123"/>
    <n v="118.6"/>
    <n v="114.1"/>
    <n v="117.9"/>
    <n v="116.86666666666667"/>
    <n v="115.5"/>
    <n v="111.8"/>
    <n v="115.3"/>
    <n v="112.2"/>
    <n v="112.5"/>
    <n v="112.9"/>
    <n v="119.2"/>
    <n v="110.5"/>
    <n v="113.9"/>
    <m/>
    <n v="119.9"/>
  </r>
  <r>
    <x v="2"/>
    <x v="1"/>
    <x v="7"/>
    <n v="122.7"/>
    <n v="124.4"/>
    <n v="117.3"/>
    <n v="122"/>
    <n v="108"/>
    <n v="131.1"/>
    <n v="168.2"/>
    <n v="114.5"/>
    <n v="104.3"/>
    <x v="56"/>
    <n v="115.2"/>
    <n v="123.1"/>
    <n v="126.6"/>
    <n v="122.65384615384613"/>
    <n v="119.9"/>
    <n v="120"/>
    <n v="116.8"/>
    <n v="119.6"/>
    <n v="118.8"/>
    <n v="115.5"/>
    <n v="114"/>
    <n v="115.6"/>
    <n v="113.3"/>
    <n v="112.8"/>
    <n v="112.6"/>
    <n v="118"/>
    <n v="109.9"/>
    <n v="113.7"/>
    <n v="113.7"/>
    <n v="120.3"/>
  </r>
  <r>
    <x v="0"/>
    <x v="1"/>
    <x v="8"/>
    <n v="122.3"/>
    <n v="122.4"/>
    <n v="117.8"/>
    <n v="122.7"/>
    <n v="110.4"/>
    <n v="129.80000000000001"/>
    <n v="158.80000000000001"/>
    <n v="115"/>
    <n v="104.7"/>
    <x v="57"/>
    <n v="116.5"/>
    <n v="122.6"/>
    <n v="125.3"/>
    <n v="121.78461538461539"/>
    <n v="119.5"/>
    <n v="121.7"/>
    <n v="119.2"/>
    <n v="121.3"/>
    <n v="120.73333333333333"/>
    <m/>
    <n v="115.8"/>
    <n v="116.7"/>
    <n v="114.5"/>
    <n v="112.8"/>
    <n v="112.6"/>
    <n v="116.6"/>
    <n v="109.1"/>
    <n v="113.7"/>
    <n v="113.71428571428574"/>
    <n v="120.9"/>
  </r>
  <r>
    <x v="1"/>
    <x v="1"/>
    <x v="8"/>
    <n v="124.2"/>
    <n v="125.4"/>
    <n v="116.4"/>
    <n v="122.7"/>
    <n v="103.5"/>
    <n v="124.5"/>
    <n v="168.6"/>
    <n v="116.9"/>
    <n v="101.9"/>
    <x v="58"/>
    <n v="114.8"/>
    <n v="125.2"/>
    <n v="126.7"/>
    <n v="122.59230769230771"/>
    <n v="124.3"/>
    <n v="119.2"/>
    <n v="114.5"/>
    <n v="118.4"/>
    <n v="117.36666666666667"/>
    <n v="116.1"/>
    <n v="111.8"/>
    <n v="115.5"/>
    <n v="112.3"/>
    <n v="111.2"/>
    <n v="113.4"/>
    <n v="120"/>
    <n v="110"/>
    <n v="113.6"/>
    <m/>
    <n v="119.2"/>
  </r>
  <r>
    <x v="2"/>
    <x v="1"/>
    <x v="8"/>
    <n v="122.9"/>
    <n v="123.5"/>
    <n v="117.3"/>
    <n v="122.7"/>
    <n v="107.9"/>
    <n v="127.3"/>
    <n v="162.1"/>
    <n v="115.6"/>
    <n v="103.8"/>
    <x v="59"/>
    <n v="115.8"/>
    <n v="123.8"/>
    <n v="125.8"/>
    <n v="122.00769230769228"/>
    <n v="120.8"/>
    <n v="120.7"/>
    <n v="117.2"/>
    <n v="120.1"/>
    <n v="119.33333333333333"/>
    <n v="116.1"/>
    <n v="114.3"/>
    <n v="116.1"/>
    <n v="113.7"/>
    <n v="112"/>
    <n v="113.1"/>
    <n v="118.6"/>
    <n v="109.5"/>
    <n v="113.7"/>
    <n v="113.81428571428572"/>
    <n v="120.1"/>
  </r>
  <r>
    <x v="0"/>
    <x v="1"/>
    <x v="9"/>
    <n v="122.6"/>
    <n v="122.5"/>
    <n v="118.3"/>
    <n v="123.2"/>
    <n v="110.5"/>
    <n v="128.9"/>
    <n v="155.30000000000001"/>
    <n v="115.5"/>
    <n v="104"/>
    <x v="43"/>
    <n v="116.8"/>
    <n v="123.2"/>
    <n v="125.1"/>
    <n v="121.63076923076922"/>
    <n v="120"/>
    <n v="122.7"/>
    <n v="120.3"/>
    <n v="122.3"/>
    <n v="121.76666666666667"/>
    <m/>
    <n v="116.4"/>
    <n v="117.5"/>
    <n v="115.3"/>
    <n v="112.6"/>
    <n v="113"/>
    <n v="116.9"/>
    <n v="109.3"/>
    <n v="114"/>
    <n v="114.08571428571427"/>
    <n v="121"/>
  </r>
  <r>
    <x v="1"/>
    <x v="1"/>
    <x v="9"/>
    <n v="124.6"/>
    <n v="126.1"/>
    <n v="117.8"/>
    <n v="123.1"/>
    <n v="103.5"/>
    <n v="123.5"/>
    <n v="159.6"/>
    <n v="117.4"/>
    <n v="101.2"/>
    <x v="60"/>
    <n v="115.2"/>
    <n v="125.9"/>
    <n v="125.8"/>
    <n v="122.11538461538461"/>
    <n v="124.3"/>
    <n v="119.6"/>
    <n v="114.9"/>
    <n v="118.9"/>
    <n v="117.8"/>
    <n v="116.7"/>
    <n v="112"/>
    <n v="115.8"/>
    <n v="112.6"/>
    <n v="111"/>
    <n v="113.6"/>
    <n v="120.2"/>
    <n v="110.1"/>
    <n v="113.7"/>
    <m/>
    <n v="119.1"/>
  </r>
  <r>
    <x v="2"/>
    <x v="1"/>
    <x v="9"/>
    <n v="123.2"/>
    <n v="123.8"/>
    <n v="118.1"/>
    <n v="123.2"/>
    <n v="107.9"/>
    <n v="126.4"/>
    <n v="156.80000000000001"/>
    <n v="116.1"/>
    <n v="103.1"/>
    <x v="61"/>
    <n v="116.1"/>
    <n v="124.5"/>
    <n v="125.4"/>
    <n v="121.74615384615385"/>
    <n v="121.1"/>
    <n v="121.5"/>
    <n v="118.1"/>
    <n v="121"/>
    <n v="120.2"/>
    <n v="116.7"/>
    <n v="114.7"/>
    <n v="116.7"/>
    <n v="114.3"/>
    <n v="111.8"/>
    <n v="113.3"/>
    <n v="118.8"/>
    <n v="109.6"/>
    <n v="113.9"/>
    <n v="114.05714285714285"/>
    <n v="120.1"/>
  </r>
  <r>
    <x v="0"/>
    <x v="1"/>
    <x v="10"/>
    <n v="122.7"/>
    <n v="122.6"/>
    <n v="119.9"/>
    <n v="124"/>
    <n v="110.5"/>
    <n v="128.80000000000001"/>
    <n v="152"/>
    <n v="116.2"/>
    <n v="103.3"/>
    <x v="62"/>
    <n v="116.8"/>
    <n v="124.5"/>
    <n v="124.9"/>
    <n v="121.69230769230769"/>
    <n v="120.8"/>
    <n v="123.3"/>
    <n v="120.5"/>
    <n v="122.9"/>
    <n v="122.23333333333335"/>
    <m/>
    <n v="117.3"/>
    <n v="118.1"/>
    <n v="115.9"/>
    <n v="112"/>
    <n v="113.3"/>
    <n v="117.2"/>
    <n v="108.8"/>
    <n v="114.1"/>
    <n v="114.2"/>
    <n v="121.1"/>
  </r>
  <r>
    <x v="1"/>
    <x v="1"/>
    <x v="10"/>
    <n v="124.5"/>
    <n v="125.6"/>
    <n v="122.7"/>
    <n v="124.6"/>
    <n v="103.2"/>
    <n v="122.2"/>
    <n v="153.19999999999999"/>
    <n v="119.3"/>
    <n v="99.8"/>
    <x v="63"/>
    <n v="115.8"/>
    <n v="126.9"/>
    <n v="125.4"/>
    <n v="122.13846153846154"/>
    <n v="125.8"/>
    <n v="120.3"/>
    <n v="115.4"/>
    <n v="119.5"/>
    <n v="118.39999999999999"/>
    <n v="117.1"/>
    <n v="112.6"/>
    <n v="116.4"/>
    <n v="113"/>
    <n v="109.7"/>
    <n v="114"/>
    <n v="120.3"/>
    <n v="109.6"/>
    <n v="113.4"/>
    <m/>
    <n v="119"/>
  </r>
  <r>
    <x v="2"/>
    <x v="1"/>
    <x v="10"/>
    <n v="123.3"/>
    <n v="123.7"/>
    <n v="121"/>
    <n v="124.2"/>
    <n v="107.8"/>
    <n v="125.7"/>
    <n v="152.4"/>
    <n v="117.2"/>
    <n v="102.1"/>
    <x v="64"/>
    <n v="116.4"/>
    <n v="125.6"/>
    <n v="125.1"/>
    <n v="121.78461538461539"/>
    <n v="122.1"/>
    <n v="122.1"/>
    <n v="118.4"/>
    <n v="121.6"/>
    <n v="120.7"/>
    <n v="117.1"/>
    <n v="115.5"/>
    <n v="117.3"/>
    <n v="114.8"/>
    <n v="110.8"/>
    <n v="113.7"/>
    <n v="119"/>
    <n v="109.1"/>
    <n v="113.8"/>
    <n v="114.07142857142856"/>
    <n v="120.1"/>
  </r>
  <r>
    <x v="0"/>
    <x v="1"/>
    <x v="11"/>
    <n v="122.4"/>
    <n v="122.4"/>
    <n v="121.8"/>
    <n v="124.2"/>
    <n v="110.2"/>
    <n v="128.6"/>
    <n v="140.30000000000001"/>
    <n v="116.3"/>
    <n v="102"/>
    <x v="65"/>
    <n v="117.3"/>
    <n v="124.8"/>
    <n v="123.3"/>
    <n v="120.73846153846154"/>
    <n v="121.7"/>
    <n v="123.8"/>
    <n v="120.6"/>
    <n v="123.3"/>
    <n v="122.56666666666666"/>
    <m/>
    <n v="117.4"/>
    <n v="118.2"/>
    <n v="116.2"/>
    <n v="111.5"/>
    <n v="113.3"/>
    <n v="117.7"/>
    <n v="109.4"/>
    <n v="114.2"/>
    <n v="114.35714285714286"/>
    <n v="120.3"/>
  </r>
  <r>
    <x v="1"/>
    <x v="1"/>
    <x v="11"/>
    <n v="124"/>
    <n v="124.7"/>
    <n v="126.3"/>
    <n v="124.9"/>
    <n v="103"/>
    <n v="122.3"/>
    <n v="141"/>
    <n v="120.1"/>
    <n v="97.8"/>
    <x v="66"/>
    <n v="116.1"/>
    <n v="127.6"/>
    <n v="124"/>
    <n v="121.32307692307691"/>
    <n v="126.4"/>
    <n v="120.7"/>
    <n v="115.8"/>
    <n v="120"/>
    <n v="118.83333333333333"/>
    <n v="116.5"/>
    <n v="113"/>
    <n v="116.8"/>
    <n v="113.2"/>
    <n v="108.8"/>
    <n v="114.3"/>
    <n v="120.7"/>
    <n v="110.4"/>
    <n v="113.4"/>
    <m/>
    <n v="118.4"/>
  </r>
  <r>
    <x v="2"/>
    <x v="1"/>
    <x v="11"/>
    <n v="122.9"/>
    <n v="123.2"/>
    <n v="123.5"/>
    <n v="124.5"/>
    <n v="107.6"/>
    <n v="125.7"/>
    <n v="140.5"/>
    <n v="117.6"/>
    <n v="100.6"/>
    <x v="67"/>
    <n v="116.8"/>
    <n v="126.1"/>
    <n v="123.6"/>
    <n v="120.89999999999999"/>
    <n v="123"/>
    <n v="122.6"/>
    <n v="118.6"/>
    <n v="122"/>
    <n v="121.06666666666666"/>
    <n v="116.5"/>
    <n v="115.7"/>
    <n v="117.5"/>
    <n v="115.1"/>
    <n v="110.1"/>
    <n v="113.9"/>
    <n v="119.5"/>
    <n v="109.8"/>
    <n v="113.8"/>
    <n v="114.24285714285713"/>
    <n v="119.4"/>
  </r>
  <r>
    <x v="0"/>
    <x v="2"/>
    <x v="0"/>
    <n v="123.1"/>
    <n v="123.1"/>
    <n v="122.1"/>
    <n v="124.9"/>
    <n v="111"/>
    <n v="130.4"/>
    <n v="132.30000000000001"/>
    <n v="117.2"/>
    <n v="100.5"/>
    <x v="68"/>
    <n v="117.9"/>
    <n v="125.6"/>
    <n v="122.8"/>
    <n v="120.62307692307692"/>
    <n v="122.7"/>
    <n v="124.4"/>
    <n v="121.6"/>
    <n v="124"/>
    <n v="123.33333333333333"/>
    <m/>
    <n v="118.4"/>
    <n v="118.9"/>
    <n v="116.6"/>
    <n v="111"/>
    <n v="114"/>
    <n v="118.2"/>
    <n v="110.2"/>
    <n v="114.5"/>
    <n v="114.77142857142859"/>
    <n v="120.3"/>
  </r>
  <r>
    <x v="1"/>
    <x v="2"/>
    <x v="0"/>
    <n v="124"/>
    <n v="125.5"/>
    <n v="126.6"/>
    <n v="125.2"/>
    <n v="104.3"/>
    <n v="121.3"/>
    <n v="134.4"/>
    <n v="122.9"/>
    <n v="96.1"/>
    <x v="69"/>
    <n v="116.5"/>
    <n v="128"/>
    <n v="123.5"/>
    <n v="121.14615384615384"/>
    <n v="127.4"/>
    <n v="121"/>
    <n v="116.1"/>
    <n v="120.2"/>
    <n v="119.10000000000001"/>
    <n v="117.3"/>
    <n v="113.4"/>
    <n v="117.2"/>
    <n v="113.7"/>
    <n v="107.9"/>
    <n v="114.6"/>
    <n v="120.8"/>
    <n v="111.4"/>
    <n v="113.4"/>
    <m/>
    <n v="118.5"/>
  </r>
  <r>
    <x v="2"/>
    <x v="2"/>
    <x v="0"/>
    <n v="123.4"/>
    <n v="123.9"/>
    <n v="123.8"/>
    <n v="125"/>
    <n v="108.5"/>
    <n v="126.2"/>
    <n v="133"/>
    <n v="119.1"/>
    <n v="99"/>
    <x v="70"/>
    <n v="117.3"/>
    <n v="126.7"/>
    <n v="123.1"/>
    <n v="120.71538461538461"/>
    <n v="124"/>
    <n v="123.1"/>
    <n v="119.3"/>
    <n v="122.5"/>
    <n v="121.63333333333333"/>
    <n v="117.3"/>
    <n v="116.5"/>
    <n v="118.1"/>
    <n v="115.5"/>
    <n v="109.4"/>
    <n v="114.3"/>
    <n v="119.7"/>
    <n v="110.7"/>
    <n v="114"/>
    <n v="114.52857142857144"/>
    <n v="119.5"/>
  </r>
  <r>
    <x v="0"/>
    <x v="2"/>
    <x v="1"/>
    <n v="123.4"/>
    <n v="124.4"/>
    <n v="122.1"/>
    <n v="125.8"/>
    <n v="111.5"/>
    <n v="129.4"/>
    <n v="128.19999999999999"/>
    <n v="118.8"/>
    <n v="100"/>
    <x v="71"/>
    <n v="118.8"/>
    <n v="126.8"/>
    <n v="122.8"/>
    <n v="120.81538461538459"/>
    <n v="124.2"/>
    <n v="125.4"/>
    <n v="122.7"/>
    <n v="125"/>
    <n v="124.36666666666667"/>
    <m/>
    <n v="120"/>
    <n v="119.6"/>
    <n v="117.7"/>
    <n v="110.9"/>
    <n v="114.8"/>
    <n v="118.7"/>
    <n v="110.8"/>
    <n v="115"/>
    <n v="115.35714285714286"/>
    <n v="120.6"/>
  </r>
  <r>
    <x v="1"/>
    <x v="2"/>
    <x v="1"/>
    <n v="124.3"/>
    <n v="126.5"/>
    <n v="119.5"/>
    <n v="125.6"/>
    <n v="104.9"/>
    <n v="121.6"/>
    <n v="131.80000000000001"/>
    <n v="125.1"/>
    <n v="95"/>
    <x v="72"/>
    <n v="116.8"/>
    <n v="128.6"/>
    <n v="123.7"/>
    <n v="120.85384615384616"/>
    <n v="128.1"/>
    <n v="121.3"/>
    <n v="116.5"/>
    <n v="120.6"/>
    <n v="119.46666666666665"/>
    <n v="118.1"/>
    <n v="114"/>
    <n v="117.7"/>
    <n v="114.1"/>
    <n v="106.8"/>
    <n v="114.9"/>
    <n v="120.4"/>
    <n v="111.7"/>
    <n v="113.2"/>
    <m/>
    <n v="118.7"/>
  </r>
  <r>
    <x v="2"/>
    <x v="2"/>
    <x v="1"/>
    <n v="123.7"/>
    <n v="125.1"/>
    <n v="121.1"/>
    <n v="125.7"/>
    <n v="109.1"/>
    <n v="125.8"/>
    <n v="129.4"/>
    <n v="120.9"/>
    <n v="98.3"/>
    <x v="73"/>
    <n v="118"/>
    <n v="127.6"/>
    <n v="123.1"/>
    <n v="120.72307692307689"/>
    <n v="125.2"/>
    <n v="123.8"/>
    <n v="120.1"/>
    <n v="123.3"/>
    <n v="122.39999999999999"/>
    <n v="118.1"/>
    <n v="117.7"/>
    <n v="118.7"/>
    <n v="116.3"/>
    <n v="108.7"/>
    <n v="114.9"/>
    <n v="119.7"/>
    <n v="111.2"/>
    <n v="114.1"/>
    <n v="114.80000000000003"/>
    <n v="119.7"/>
  </r>
  <r>
    <x v="0"/>
    <x v="2"/>
    <x v="2"/>
    <n v="123.3"/>
    <n v="124.7"/>
    <n v="118.9"/>
    <n v="126"/>
    <n v="111.8"/>
    <n v="130.9"/>
    <n v="128"/>
    <n v="119.9"/>
    <n v="98.9"/>
    <x v="74"/>
    <n v="118.9"/>
    <n v="127.7"/>
    <n v="123.1"/>
    <n v="120.88461538461539"/>
    <n v="124.7"/>
    <n v="126"/>
    <n v="122.9"/>
    <n v="125.5"/>
    <n v="124.8"/>
    <m/>
    <n v="120.6"/>
    <n v="120.2"/>
    <n v="118.2"/>
    <n v="111.6"/>
    <n v="115.5"/>
    <n v="119.4"/>
    <n v="110.8"/>
    <n v="115.5"/>
    <n v="115.88571428571427"/>
    <n v="121.1"/>
  </r>
  <r>
    <x v="1"/>
    <x v="2"/>
    <x v="2"/>
    <n v="124"/>
    <n v="126.7"/>
    <n v="113.5"/>
    <n v="125.9"/>
    <n v="104.8"/>
    <n v="123.8"/>
    <n v="131.4"/>
    <n v="127.2"/>
    <n v="93.2"/>
    <x v="75"/>
    <n v="117"/>
    <n v="129.19999999999999"/>
    <n v="123.9"/>
    <n v="120.61538461538463"/>
    <n v="128.80000000000001"/>
    <n v="121.7"/>
    <n v="116.9"/>
    <n v="120.9"/>
    <n v="119.83333333333333"/>
    <n v="118.6"/>
    <n v="114.4"/>
    <n v="118"/>
    <n v="114.3"/>
    <n v="108.4"/>
    <n v="115.4"/>
    <n v="120.6"/>
    <n v="111.3"/>
    <n v="113.8"/>
    <m/>
    <n v="119.1"/>
  </r>
  <r>
    <x v="2"/>
    <x v="2"/>
    <x v="2"/>
    <n v="123.5"/>
    <n v="125.4"/>
    <n v="116.8"/>
    <n v="126"/>
    <n v="109.2"/>
    <n v="127.6"/>
    <n v="129.19999999999999"/>
    <n v="122.4"/>
    <n v="97"/>
    <x v="55"/>
    <n v="118.1"/>
    <n v="128.4"/>
    <n v="123.4"/>
    <n v="120.69999999999999"/>
    <n v="125.8"/>
    <n v="124.3"/>
    <n v="120.4"/>
    <n v="123.7"/>
    <n v="122.8"/>
    <n v="118.6"/>
    <n v="118.3"/>
    <n v="119.2"/>
    <n v="116.7"/>
    <n v="109.9"/>
    <n v="115.4"/>
    <n v="120.1"/>
    <n v="111"/>
    <n v="114.7"/>
    <n v="115.28571428571431"/>
    <n v="120.2"/>
  </r>
  <r>
    <x v="0"/>
    <x v="2"/>
    <x v="3"/>
    <n v="123.3"/>
    <n v="125.5"/>
    <n v="117.2"/>
    <n v="126.8"/>
    <n v="111.9"/>
    <n v="134.19999999999999"/>
    <n v="127.5"/>
    <n v="121.5"/>
    <n v="97.8"/>
    <x v="76"/>
    <n v="119.4"/>
    <n v="128.69999999999999"/>
    <n v="123.6"/>
    <n v="121.32307692307693"/>
    <n v="125.7"/>
    <n v="126.4"/>
    <n v="123.3"/>
    <n v="126"/>
    <n v="125.23333333333333"/>
    <m/>
    <n v="121.2"/>
    <n v="120.9"/>
    <n v="118.6"/>
    <n v="111.9"/>
    <n v="116.2"/>
    <n v="119.9"/>
    <n v="111.6"/>
    <n v="116"/>
    <n v="116.44285714285715"/>
    <n v="121.5"/>
  </r>
  <r>
    <x v="1"/>
    <x v="2"/>
    <x v="3"/>
    <n v="123.8"/>
    <n v="128.19999999999999"/>
    <n v="110"/>
    <n v="126.3"/>
    <n v="104.5"/>
    <n v="130.6"/>
    <n v="130.80000000000001"/>
    <n v="131.30000000000001"/>
    <n v="91.6"/>
    <x v="72"/>
    <n v="117.2"/>
    <n v="129.5"/>
    <n v="124.6"/>
    <n v="121.23846153846154"/>
    <n v="130.1"/>
    <n v="122.1"/>
    <n v="117.2"/>
    <n v="121.3"/>
    <n v="120.2"/>
    <n v="119.2"/>
    <n v="114.7"/>
    <n v="118.4"/>
    <n v="114.6"/>
    <n v="108.4"/>
    <n v="115.6"/>
    <n v="121.7"/>
    <n v="111.8"/>
    <n v="114.2"/>
    <m/>
    <n v="119.7"/>
  </r>
  <r>
    <x v="2"/>
    <x v="2"/>
    <x v="3"/>
    <n v="123.5"/>
    <n v="126.4"/>
    <n v="114.4"/>
    <n v="126.6"/>
    <n v="109.2"/>
    <n v="132.5"/>
    <n v="128.6"/>
    <n v="124.8"/>
    <n v="95.7"/>
    <x v="77"/>
    <n v="118.5"/>
    <n v="129.1"/>
    <n v="124"/>
    <n v="121.20769230769231"/>
    <n v="126.9"/>
    <n v="124.7"/>
    <n v="120.8"/>
    <n v="124.1"/>
    <n v="123.2"/>
    <n v="119.2"/>
    <n v="118.7"/>
    <n v="119.7"/>
    <n v="117.1"/>
    <n v="110.1"/>
    <n v="115.9"/>
    <n v="121"/>
    <n v="111.7"/>
    <n v="115.1"/>
    <n v="115.8"/>
    <n v="120.7"/>
  </r>
  <r>
    <x v="0"/>
    <x v="2"/>
    <x v="4"/>
    <n v="123.5"/>
    <n v="127.1"/>
    <n v="117.3"/>
    <n v="127.7"/>
    <n v="112.5"/>
    <n v="134.1"/>
    <n v="128.5"/>
    <n v="124.3"/>
    <n v="97.6"/>
    <x v="78"/>
    <n v="120.2"/>
    <n v="129.80000000000001"/>
    <n v="124.4"/>
    <n v="122.13076923076923"/>
    <n v="126.7"/>
    <n v="127.3"/>
    <n v="124.1"/>
    <n v="126.8"/>
    <n v="126.06666666666666"/>
    <m/>
    <n v="121.9"/>
    <n v="121.5"/>
    <n v="119.4"/>
    <n v="113.3"/>
    <n v="116.7"/>
    <n v="120.5"/>
    <n v="112.3"/>
    <n v="116.9"/>
    <n v="117.22857142857141"/>
    <n v="122.4"/>
  </r>
  <r>
    <x v="1"/>
    <x v="2"/>
    <x v="4"/>
    <n v="123.8"/>
    <n v="129.69999999999999"/>
    <n v="111.3"/>
    <n v="126.6"/>
    <n v="105.2"/>
    <n v="130.80000000000001"/>
    <n v="135.6"/>
    <n v="142.6"/>
    <n v="90.8"/>
    <x v="79"/>
    <n v="117.7"/>
    <n v="129.9"/>
    <n v="126.1"/>
    <n v="122.9923076923077"/>
    <n v="131.30000000000001"/>
    <n v="122.4"/>
    <n v="117.4"/>
    <n v="121.6"/>
    <n v="120.46666666666665"/>
    <n v="119.6"/>
    <n v="114.9"/>
    <n v="118.7"/>
    <n v="114.9"/>
    <n v="110.8"/>
    <n v="116"/>
    <n v="122"/>
    <n v="112.4"/>
    <n v="115.2"/>
    <m/>
    <n v="120.7"/>
  </r>
  <r>
    <x v="2"/>
    <x v="2"/>
    <x v="4"/>
    <n v="123.6"/>
    <n v="128"/>
    <n v="115"/>
    <n v="127.3"/>
    <n v="109.8"/>
    <n v="132.6"/>
    <n v="130.9"/>
    <n v="130.5"/>
    <n v="95.3"/>
    <x v="80"/>
    <n v="119.2"/>
    <n v="129.80000000000001"/>
    <n v="125"/>
    <n v="122.33846153846154"/>
    <n v="127.9"/>
    <n v="125.4"/>
    <n v="121.3"/>
    <n v="124.7"/>
    <n v="123.8"/>
    <n v="119.6"/>
    <n v="119.2"/>
    <n v="120.2"/>
    <n v="117.7"/>
    <n v="112"/>
    <n v="116.3"/>
    <n v="121.4"/>
    <n v="112.3"/>
    <n v="116.1"/>
    <n v="116.57142857142857"/>
    <n v="121.6"/>
  </r>
  <r>
    <x v="0"/>
    <x v="2"/>
    <x v="5"/>
    <n v="124.1"/>
    <n v="130.4"/>
    <n v="122.1"/>
    <n v="128.69999999999999"/>
    <n v="114.1"/>
    <n v="133.19999999999999"/>
    <n v="135.19999999999999"/>
    <n v="131.9"/>
    <n v="96.3"/>
    <x v="81"/>
    <n v="121.1"/>
    <n v="131.19999999999999"/>
    <n v="126.6"/>
    <n v="124.45384615384614"/>
    <n v="128.19999999999999"/>
    <n v="128.4"/>
    <n v="125.1"/>
    <n v="128"/>
    <n v="127.16666666666667"/>
    <m/>
    <n v="122.6"/>
    <n v="122.8"/>
    <n v="120.4"/>
    <n v="114.2"/>
    <n v="117.9"/>
    <n v="122"/>
    <n v="113"/>
    <n v="117.9"/>
    <n v="118.3142857142857"/>
    <n v="124.1"/>
  </r>
  <r>
    <x v="1"/>
    <x v="2"/>
    <x v="5"/>
    <n v="123.6"/>
    <n v="134.4"/>
    <n v="120.9"/>
    <n v="127.3"/>
    <n v="106"/>
    <n v="132.30000000000001"/>
    <n v="146.69999999999999"/>
    <n v="148.1"/>
    <n v="89.8"/>
    <x v="82"/>
    <n v="118"/>
    <n v="130.5"/>
    <n v="128.5"/>
    <n v="125.89230769230768"/>
    <n v="132.1"/>
    <n v="123.2"/>
    <n v="117.6"/>
    <n v="122.3"/>
    <n v="121.03333333333335"/>
    <n v="119"/>
    <n v="115.1"/>
    <n v="119.2"/>
    <n v="115.4"/>
    <n v="111.7"/>
    <n v="116.2"/>
    <n v="123.8"/>
    <n v="112.5"/>
    <n v="116"/>
    <m/>
    <n v="121.7"/>
  </r>
  <r>
    <x v="2"/>
    <x v="2"/>
    <x v="5"/>
    <n v="123.9"/>
    <n v="131.80000000000001"/>
    <n v="121.6"/>
    <n v="128.19999999999999"/>
    <n v="111.1"/>
    <n v="132.80000000000001"/>
    <n v="139.1"/>
    <n v="137.4"/>
    <n v="94.1"/>
    <x v="83"/>
    <n v="119.8"/>
    <n v="130.9"/>
    <n v="127.3"/>
    <n v="124.88461538461539"/>
    <n v="129.19999999999999"/>
    <n v="126.4"/>
    <n v="122"/>
    <n v="125.7"/>
    <n v="124.7"/>
    <n v="119"/>
    <n v="119.8"/>
    <n v="121.1"/>
    <n v="118.5"/>
    <n v="112.9"/>
    <n v="116.9"/>
    <n v="123.1"/>
    <n v="112.8"/>
    <n v="117"/>
    <n v="117.47142857142856"/>
    <n v="123"/>
  </r>
  <r>
    <x v="0"/>
    <x v="2"/>
    <x v="6"/>
    <n v="124"/>
    <n v="131.5"/>
    <n v="122"/>
    <n v="128.69999999999999"/>
    <n v="113.5"/>
    <n v="133.30000000000001"/>
    <n v="140.80000000000001"/>
    <n v="133.80000000000001"/>
    <n v="94.1"/>
    <x v="80"/>
    <n v="121"/>
    <n v="131.69999999999999"/>
    <n v="127.5"/>
    <n v="125.02307692307691"/>
    <n v="129.4"/>
    <n v="128.80000000000001"/>
    <n v="125.5"/>
    <n v="128.30000000000001"/>
    <n v="127.53333333333335"/>
    <m/>
    <n v="123"/>
    <n v="123"/>
    <n v="120.8"/>
    <n v="114.1"/>
    <n v="118"/>
    <n v="122.9"/>
    <n v="112.7"/>
    <n v="118.1"/>
    <n v="118.51428571428572"/>
    <n v="124.7"/>
  </r>
  <r>
    <x v="1"/>
    <x v="2"/>
    <x v="6"/>
    <n v="123.2"/>
    <n v="134.30000000000001"/>
    <n v="119.5"/>
    <n v="127.7"/>
    <n v="106.3"/>
    <n v="132.80000000000001"/>
    <n v="153.5"/>
    <n v="149.5"/>
    <n v="85.7"/>
    <x v="84"/>
    <n v="118.3"/>
    <n v="131.1"/>
    <n v="129.5"/>
    <n v="126.37692307692306"/>
    <n v="133.1"/>
    <n v="123.5"/>
    <n v="117.9"/>
    <n v="122.7"/>
    <n v="121.36666666666667"/>
    <n v="119.9"/>
    <n v="115.3"/>
    <n v="119.5"/>
    <n v="116"/>
    <n v="111.5"/>
    <n v="116.6"/>
    <n v="125.4"/>
    <n v="111.7"/>
    <n v="116.3"/>
    <m/>
    <n v="122.4"/>
  </r>
  <r>
    <x v="2"/>
    <x v="2"/>
    <x v="6"/>
    <n v="123.7"/>
    <n v="132.5"/>
    <n v="121"/>
    <n v="128.30000000000001"/>
    <n v="110.9"/>
    <n v="133.1"/>
    <n v="145.1"/>
    <n v="139.1"/>
    <n v="91.3"/>
    <x v="85"/>
    <n v="119.9"/>
    <n v="131.4"/>
    <n v="128.19999999999999"/>
    <n v="125.43076923076924"/>
    <n v="130.4"/>
    <n v="126.7"/>
    <n v="122.3"/>
    <n v="126.1"/>
    <n v="125.03333333333335"/>
    <n v="119.9"/>
    <n v="120.1"/>
    <n v="121.3"/>
    <n v="119"/>
    <n v="112.7"/>
    <n v="117.2"/>
    <n v="124.4"/>
    <n v="112.3"/>
    <n v="117.2"/>
    <n v="117.72857142857143"/>
    <n v="123.6"/>
  </r>
  <r>
    <x v="0"/>
    <x v="2"/>
    <x v="7"/>
    <n v="124.7"/>
    <n v="131.30000000000001"/>
    <n v="121.3"/>
    <n v="128.80000000000001"/>
    <n v="114"/>
    <n v="134.19999999999999"/>
    <n v="153.6"/>
    <n v="137.9"/>
    <n v="93.1"/>
    <x v="86"/>
    <n v="121.5"/>
    <n v="132.5"/>
    <n v="129.80000000000001"/>
    <n v="126.66153846153846"/>
    <n v="130.1"/>
    <n v="129.5"/>
    <n v="126.3"/>
    <n v="129"/>
    <n v="128.26666666666668"/>
    <m/>
    <n v="123.8"/>
    <n v="123.7"/>
    <n v="121.1"/>
    <n v="113.6"/>
    <n v="118.5"/>
    <n v="123.6"/>
    <n v="112.5"/>
    <n v="118.2"/>
    <n v="118.74285714285715"/>
    <n v="126.1"/>
  </r>
  <r>
    <x v="1"/>
    <x v="2"/>
    <x v="7"/>
    <n v="123.1"/>
    <n v="131.69999999999999"/>
    <n v="118.1"/>
    <n v="128"/>
    <n v="106.8"/>
    <n v="130.1"/>
    <n v="165.5"/>
    <n v="156"/>
    <n v="85.3"/>
    <x v="87"/>
    <n v="118.8"/>
    <n v="131.69999999999999"/>
    <n v="131.1"/>
    <n v="127.6076923076923"/>
    <n v="134.19999999999999"/>
    <n v="123.7"/>
    <n v="118.2"/>
    <n v="122.9"/>
    <n v="121.60000000000001"/>
    <n v="120.9"/>
    <n v="115.3"/>
    <n v="120"/>
    <n v="116.6"/>
    <n v="109.9"/>
    <n v="117.2"/>
    <n v="126.2"/>
    <n v="112"/>
    <n v="116.2"/>
    <m/>
    <n v="123.2"/>
  </r>
  <r>
    <x v="2"/>
    <x v="2"/>
    <x v="7"/>
    <n v="124.2"/>
    <n v="131.4"/>
    <n v="120.1"/>
    <n v="128.5"/>
    <n v="111.4"/>
    <n v="132.30000000000001"/>
    <n v="157.6"/>
    <n v="144"/>
    <n v="90.5"/>
    <x v="88"/>
    <n v="120.4"/>
    <n v="132.1"/>
    <n v="130.30000000000001"/>
    <n v="126.89230769230768"/>
    <n v="131.19999999999999"/>
    <n v="127.2"/>
    <n v="122.9"/>
    <n v="126.6"/>
    <n v="125.56666666666668"/>
    <n v="120.9"/>
    <n v="120.6"/>
    <n v="122"/>
    <n v="119.4"/>
    <n v="111.7"/>
    <n v="117.8"/>
    <n v="125.1"/>
    <n v="112.3"/>
    <n v="117.2"/>
    <n v="117.92857142857143"/>
    <n v="124.8"/>
  </r>
  <r>
    <x v="0"/>
    <x v="2"/>
    <x v="8"/>
    <n v="125.1"/>
    <n v="131.1"/>
    <n v="120.7"/>
    <n v="129.19999999999999"/>
    <n v="114.7"/>
    <n v="132.30000000000001"/>
    <n v="158.9"/>
    <n v="142.1"/>
    <n v="92.5"/>
    <x v="66"/>
    <n v="121.9"/>
    <n v="132.69999999999999"/>
    <n v="131"/>
    <n v="127.50769230769232"/>
    <n v="131"/>
    <n v="130.4"/>
    <n v="126.8"/>
    <n v="129.9"/>
    <n v="129.03333333333333"/>
    <m/>
    <n v="123.7"/>
    <n v="124.5"/>
    <n v="121.4"/>
    <n v="113.8"/>
    <n v="119.6"/>
    <n v="124.5"/>
    <n v="113.7"/>
    <n v="118.8"/>
    <n v="119.47142857142856"/>
    <n v="127"/>
  </r>
  <r>
    <x v="1"/>
    <x v="2"/>
    <x v="8"/>
    <n v="123.4"/>
    <n v="129"/>
    <n v="115.6"/>
    <n v="128.30000000000001"/>
    <n v="107"/>
    <n v="124"/>
    <n v="168.5"/>
    <n v="165.4"/>
    <n v="86.3"/>
    <x v="89"/>
    <n v="119.1"/>
    <n v="132.30000000000001"/>
    <n v="131.5"/>
    <n v="128.06153846153845"/>
    <n v="134.69999999999999"/>
    <n v="124"/>
    <n v="118.6"/>
    <n v="123.2"/>
    <n v="121.93333333333334"/>
    <n v="121.6"/>
    <n v="115.1"/>
    <n v="120.4"/>
    <n v="117.1"/>
    <n v="109.1"/>
    <n v="117.3"/>
    <n v="126.5"/>
    <n v="112.9"/>
    <n v="116.2"/>
    <m/>
    <n v="123.5"/>
  </r>
  <r>
    <x v="2"/>
    <x v="2"/>
    <x v="8"/>
    <n v="124.6"/>
    <n v="130.4"/>
    <n v="118.7"/>
    <n v="128.9"/>
    <n v="111.9"/>
    <n v="128.4"/>
    <n v="162.19999999999999"/>
    <n v="150"/>
    <n v="90.4"/>
    <x v="90"/>
    <n v="120.7"/>
    <n v="132.5"/>
    <n v="131.19999999999999"/>
    <n v="127.56153846153848"/>
    <n v="132"/>
    <n v="127.9"/>
    <n v="123.4"/>
    <n v="127.2"/>
    <n v="126.16666666666667"/>
    <n v="121.6"/>
    <n v="120.4"/>
    <n v="122.6"/>
    <n v="119.8"/>
    <n v="111.3"/>
    <n v="118.3"/>
    <n v="125.7"/>
    <n v="113.4"/>
    <n v="117.5"/>
    <n v="118.37142857142858"/>
    <n v="125.4"/>
  </r>
  <r>
    <x v="0"/>
    <x v="2"/>
    <x v="9"/>
    <n v="125.6"/>
    <n v="130.4"/>
    <n v="120.8"/>
    <n v="129.4"/>
    <n v="115.8"/>
    <n v="133.19999999999999"/>
    <n v="157.69999999999999"/>
    <n v="154.19999999999999"/>
    <n v="93.7"/>
    <x v="69"/>
    <n v="122.3"/>
    <n v="133.1"/>
    <n v="131.80000000000001"/>
    <n v="128.8153846153846"/>
    <n v="131.5"/>
    <n v="131.1"/>
    <n v="127.3"/>
    <n v="130.6"/>
    <n v="129.66666666666666"/>
    <m/>
    <n v="124.4"/>
    <n v="125.1"/>
    <n v="122"/>
    <n v="113.8"/>
    <n v="120.1"/>
    <n v="125.1"/>
    <n v="114.2"/>
    <n v="119.2"/>
    <n v="119.92857142857144"/>
    <n v="127.7"/>
  </r>
  <r>
    <x v="1"/>
    <x v="2"/>
    <x v="9"/>
    <n v="123.6"/>
    <n v="128.6"/>
    <n v="115.9"/>
    <n v="128.5"/>
    <n v="109"/>
    <n v="124.1"/>
    <n v="165.8"/>
    <n v="187.2"/>
    <n v="89.4"/>
    <x v="91"/>
    <n v="119.4"/>
    <n v="132.9"/>
    <n v="132.6"/>
    <n v="130.21538461538464"/>
    <n v="135.30000000000001"/>
    <n v="124.4"/>
    <n v="118.8"/>
    <n v="123.6"/>
    <n v="122.26666666666665"/>
    <n v="122.4"/>
    <n v="114.9"/>
    <n v="120.7"/>
    <n v="117.7"/>
    <n v="109.3"/>
    <n v="117.7"/>
    <n v="126.5"/>
    <n v="113.5"/>
    <n v="116.5"/>
    <m/>
    <n v="124.2"/>
  </r>
  <r>
    <x v="2"/>
    <x v="2"/>
    <x v="9"/>
    <n v="125"/>
    <n v="129.80000000000001"/>
    <n v="118.9"/>
    <n v="129.1"/>
    <n v="113.3"/>
    <n v="129"/>
    <n v="160.4"/>
    <n v="165.3"/>
    <n v="92.3"/>
    <x v="92"/>
    <n v="121.1"/>
    <n v="133"/>
    <n v="132.1"/>
    <n v="129.15384615384613"/>
    <n v="132.5"/>
    <n v="128.5"/>
    <n v="123.8"/>
    <n v="127.8"/>
    <n v="126.7"/>
    <n v="122.4"/>
    <n v="120.8"/>
    <n v="123"/>
    <n v="120.4"/>
    <n v="111.4"/>
    <n v="118.7"/>
    <n v="125.9"/>
    <n v="113.9"/>
    <n v="117.9"/>
    <n v="118.74285714285713"/>
    <n v="126.1"/>
  </r>
  <r>
    <x v="0"/>
    <x v="2"/>
    <x v="10"/>
    <n v="126.1"/>
    <n v="130.6"/>
    <n v="121.7"/>
    <n v="129.5"/>
    <n v="117.8"/>
    <n v="132.1"/>
    <n v="155.19999999999999"/>
    <n v="160.80000000000001"/>
    <n v="94.5"/>
    <x v="93"/>
    <n v="123.1"/>
    <n v="134.19999999999999"/>
    <n v="132.4"/>
    <n v="129.71538461538461"/>
    <n v="132.19999999999999"/>
    <n v="132.1"/>
    <n v="128.19999999999999"/>
    <n v="131.5"/>
    <n v="130.6"/>
    <m/>
    <n v="125.6"/>
    <n v="125.6"/>
    <n v="122.6"/>
    <n v="114"/>
    <n v="120.9"/>
    <n v="125.8"/>
    <n v="114.2"/>
    <n v="119.6"/>
    <n v="120.38571428571429"/>
    <n v="128.30000000000001"/>
  </r>
  <r>
    <x v="1"/>
    <x v="2"/>
    <x v="10"/>
    <n v="124"/>
    <n v="129.80000000000001"/>
    <n v="121.5"/>
    <n v="128.6"/>
    <n v="110"/>
    <n v="123.7"/>
    <n v="164.6"/>
    <n v="191.6"/>
    <n v="90.8"/>
    <x v="94"/>
    <n v="119.8"/>
    <n v="133.69999999999999"/>
    <n v="133.30000000000001"/>
    <n v="131.42307692307691"/>
    <n v="137.6"/>
    <n v="125"/>
    <n v="119.3"/>
    <n v="124.2"/>
    <n v="122.83333333333333"/>
    <n v="122.9"/>
    <n v="115.1"/>
    <n v="121"/>
    <n v="118.1"/>
    <n v="109.3"/>
    <n v="117.9"/>
    <n v="126.6"/>
    <n v="113.3"/>
    <n v="116.6"/>
    <m/>
    <n v="124.6"/>
  </r>
  <r>
    <x v="2"/>
    <x v="2"/>
    <x v="10"/>
    <n v="125.4"/>
    <n v="130.30000000000001"/>
    <n v="121.6"/>
    <n v="129.19999999999999"/>
    <n v="114.9"/>
    <n v="128.19999999999999"/>
    <n v="158.4"/>
    <n v="171.2"/>
    <n v="93.3"/>
    <x v="95"/>
    <n v="121.7"/>
    <n v="134"/>
    <n v="132.69999999999999"/>
    <n v="130.16153846153844"/>
    <n v="133.6"/>
    <n v="129.30000000000001"/>
    <n v="124.5"/>
    <n v="128.6"/>
    <n v="127.46666666666665"/>
    <n v="122.9"/>
    <n v="121.6"/>
    <n v="123.4"/>
    <n v="120.9"/>
    <n v="111.5"/>
    <n v="119.2"/>
    <n v="126.3"/>
    <n v="113.8"/>
    <n v="118.1"/>
    <n v="119.02857142857142"/>
    <n v="126.6"/>
  </r>
  <r>
    <x v="0"/>
    <x v="2"/>
    <x v="11"/>
    <n v="126.3"/>
    <n v="131.30000000000001"/>
    <n v="123.3"/>
    <n v="129.80000000000001"/>
    <n v="118.3"/>
    <n v="131.6"/>
    <n v="145.5"/>
    <n v="162.1"/>
    <n v="95.4"/>
    <x v="96"/>
    <n v="123.3"/>
    <n v="135.1"/>
    <n v="131.4"/>
    <n v="129.40769230769232"/>
    <n v="133.1"/>
    <n v="132.5"/>
    <n v="128.5"/>
    <n v="131.9"/>
    <n v="130.96666666666667"/>
    <m/>
    <n v="125.7"/>
    <n v="126"/>
    <n v="123.1"/>
    <n v="114"/>
    <n v="121.6"/>
    <n v="125.6"/>
    <n v="114.1"/>
    <n v="119.8"/>
    <n v="120.60000000000001"/>
    <n v="127.9"/>
  </r>
  <r>
    <x v="1"/>
    <x v="2"/>
    <x v="11"/>
    <n v="124.3"/>
    <n v="131.69999999999999"/>
    <n v="127.1"/>
    <n v="128.6"/>
    <n v="110"/>
    <n v="120.8"/>
    <n v="149"/>
    <n v="190.1"/>
    <n v="92.7"/>
    <x v="97"/>
    <n v="120.2"/>
    <n v="134.19999999999999"/>
    <n v="131.5"/>
    <n v="130.67692307692306"/>
    <n v="138.19999999999999"/>
    <n v="125.4"/>
    <n v="119.5"/>
    <n v="124.5"/>
    <n v="123.13333333333333"/>
    <n v="122.4"/>
    <n v="116"/>
    <n v="121"/>
    <n v="118.6"/>
    <n v="109.3"/>
    <n v="118.1"/>
    <n v="126.6"/>
    <n v="113.2"/>
    <n v="116.7"/>
    <m/>
    <n v="124"/>
  </r>
  <r>
    <x v="2"/>
    <x v="2"/>
    <x v="11"/>
    <n v="125.7"/>
    <n v="131.4"/>
    <n v="124.8"/>
    <n v="129.4"/>
    <n v="115.3"/>
    <n v="126.6"/>
    <n v="146.69999999999999"/>
    <n v="171.5"/>
    <n v="94.5"/>
    <x v="98"/>
    <n v="122"/>
    <n v="134.69999999999999"/>
    <n v="131.4"/>
    <n v="129.70000000000002"/>
    <n v="134.5"/>
    <n v="129.69999999999999"/>
    <n v="124.8"/>
    <n v="129"/>
    <n v="127.83333333333333"/>
    <n v="122.4"/>
    <n v="122"/>
    <n v="123.6"/>
    <n v="121.4"/>
    <n v="111.5"/>
    <n v="119.6"/>
    <n v="126.2"/>
    <n v="113.7"/>
    <n v="118.3"/>
    <n v="119.1857142857143"/>
    <n v="126.1"/>
  </r>
  <r>
    <x v="0"/>
    <x v="3"/>
    <x v="0"/>
    <n v="126.8"/>
    <n v="133.19999999999999"/>
    <n v="126.5"/>
    <n v="130.30000000000001"/>
    <n v="118.9"/>
    <n v="131.6"/>
    <n v="140.1"/>
    <n v="163.80000000000001"/>
    <n v="97.7"/>
    <x v="99"/>
    <n v="124.3"/>
    <n v="135.9"/>
    <n v="131.4"/>
    <n v="130.00769230769231"/>
    <n v="133.6"/>
    <n v="133.19999999999999"/>
    <n v="128.9"/>
    <n v="132.6"/>
    <n v="131.56666666666669"/>
    <m/>
    <n v="126.2"/>
    <n v="126.6"/>
    <n v="123.7"/>
    <n v="113.6"/>
    <n v="121.4"/>
    <n v="126.2"/>
    <n v="114.9"/>
    <n v="120.1"/>
    <n v="120.92857142857143"/>
    <n v="128.1"/>
  </r>
  <r>
    <x v="1"/>
    <x v="3"/>
    <x v="0"/>
    <n v="124.7"/>
    <n v="135.9"/>
    <n v="132"/>
    <n v="129.19999999999999"/>
    <n v="109.7"/>
    <n v="119"/>
    <n v="144.1"/>
    <n v="184.2"/>
    <n v="96.7"/>
    <x v="100"/>
    <n v="120.5"/>
    <n v="134.69999999999999"/>
    <n v="131.19999999999999"/>
    <n v="130.87692307692308"/>
    <n v="139.5"/>
    <n v="125.8"/>
    <n v="119.8"/>
    <n v="124.9"/>
    <n v="123.5"/>
    <n v="123.4"/>
    <n v="116.9"/>
    <n v="121.6"/>
    <n v="119.1"/>
    <n v="108.9"/>
    <n v="118.5"/>
    <n v="126.4"/>
    <n v="114"/>
    <n v="116.8"/>
    <m/>
    <n v="124.2"/>
  </r>
  <r>
    <x v="2"/>
    <x v="3"/>
    <x v="0"/>
    <n v="126.1"/>
    <n v="134.1"/>
    <n v="128.6"/>
    <n v="129.9"/>
    <n v="115.5"/>
    <n v="125.7"/>
    <n v="141.5"/>
    <n v="170.7"/>
    <n v="97.4"/>
    <x v="101"/>
    <n v="122.7"/>
    <n v="135.30000000000001"/>
    <n v="131.30000000000001"/>
    <n v="130.13076923076923"/>
    <n v="135.19999999999999"/>
    <n v="130.30000000000001"/>
    <n v="125.1"/>
    <n v="129.5"/>
    <n v="128.29999999999998"/>
    <n v="123.4"/>
    <n v="122.7"/>
    <n v="124.2"/>
    <n v="122"/>
    <n v="111.1"/>
    <n v="119.8"/>
    <n v="126.3"/>
    <n v="114.5"/>
    <n v="118.5"/>
    <n v="119.48571428571428"/>
    <n v="126.3"/>
  </r>
  <r>
    <x v="0"/>
    <x v="3"/>
    <x v="1"/>
    <n v="127.1"/>
    <n v="133.69999999999999"/>
    <n v="127.7"/>
    <n v="130.69999999999999"/>
    <n v="118.5"/>
    <n v="130.4"/>
    <n v="130.9"/>
    <n v="162.80000000000001"/>
    <n v="98.7"/>
    <x v="102"/>
    <n v="124.8"/>
    <n v="136.4"/>
    <n v="130.30000000000001"/>
    <n v="129.43076923076922"/>
    <n v="134.4"/>
    <n v="133.9"/>
    <n v="129.80000000000001"/>
    <n v="133.4"/>
    <n v="132.36666666666667"/>
    <m/>
    <n v="127.5"/>
    <n v="127.1"/>
    <n v="124.3"/>
    <n v="113.9"/>
    <n v="122.3"/>
    <n v="127.1"/>
    <n v="116.8"/>
    <n v="120.9"/>
    <n v="121.77142857142856"/>
    <n v="127.9"/>
  </r>
  <r>
    <x v="1"/>
    <x v="3"/>
    <x v="1"/>
    <n v="124.8"/>
    <n v="135.1"/>
    <n v="130.30000000000001"/>
    <n v="129.6"/>
    <n v="108.4"/>
    <n v="118.6"/>
    <n v="129.19999999999999"/>
    <n v="176.4"/>
    <n v="99.1"/>
    <x v="103"/>
    <n v="120.6"/>
    <n v="135.19999999999999"/>
    <n v="129.1"/>
    <n v="128.93076923076922"/>
    <n v="140"/>
    <n v="126.2"/>
    <n v="120.1"/>
    <n v="125.3"/>
    <n v="123.86666666666667"/>
    <n v="124.4"/>
    <n v="116"/>
    <n v="121.8"/>
    <n v="119.5"/>
    <n v="109.1"/>
    <n v="118.8"/>
    <n v="126.3"/>
    <n v="116.2"/>
    <n v="117.2"/>
    <m/>
    <n v="123.8"/>
  </r>
  <r>
    <x v="2"/>
    <x v="3"/>
    <x v="1"/>
    <n v="126.4"/>
    <n v="134.19999999999999"/>
    <n v="128.69999999999999"/>
    <n v="130.30000000000001"/>
    <n v="114.8"/>
    <n v="124.9"/>
    <n v="130.30000000000001"/>
    <n v="167.4"/>
    <n v="98.8"/>
    <x v="104"/>
    <n v="123"/>
    <n v="135.80000000000001"/>
    <n v="129.9"/>
    <n v="129.08461538461538"/>
    <n v="135.9"/>
    <n v="130.9"/>
    <n v="125.8"/>
    <n v="130.19999999999999"/>
    <n v="128.96666666666667"/>
    <n v="124.4"/>
    <n v="123.1"/>
    <n v="124.6"/>
    <n v="122.5"/>
    <n v="111.4"/>
    <n v="120.3"/>
    <n v="126.6"/>
    <n v="116.6"/>
    <n v="119.1"/>
    <n v="120.15714285714286"/>
    <n v="126"/>
  </r>
  <r>
    <x v="0"/>
    <x v="3"/>
    <x v="2"/>
    <n v="127.3"/>
    <n v="134.4"/>
    <n v="125.1"/>
    <n v="130.5"/>
    <n v="118.3"/>
    <n v="131.69999999999999"/>
    <n v="130.69999999999999"/>
    <n v="161.19999999999999"/>
    <n v="100.4"/>
    <x v="105"/>
    <n v="124.9"/>
    <n v="137"/>
    <n v="130.4"/>
    <n v="129.43846153846155"/>
    <n v="135"/>
    <n v="134.4"/>
    <n v="130.19999999999999"/>
    <n v="133.80000000000001"/>
    <n v="132.80000000000001"/>
    <m/>
    <n v="127"/>
    <n v="127.7"/>
    <n v="124.8"/>
    <n v="113.6"/>
    <n v="122.5"/>
    <n v="127.5"/>
    <n v="117.4"/>
    <n v="121.1"/>
    <n v="122.08571428571429"/>
    <n v="128"/>
  </r>
  <r>
    <x v="1"/>
    <x v="3"/>
    <x v="2"/>
    <n v="124.8"/>
    <n v="136.30000000000001"/>
    <n v="123.7"/>
    <n v="129.69999999999999"/>
    <n v="107.9"/>
    <n v="119.9"/>
    <n v="128.1"/>
    <n v="170.3"/>
    <n v="101.8"/>
    <x v="106"/>
    <n v="120.7"/>
    <n v="135.4"/>
    <n v="128.9"/>
    <n v="128.27692307692308"/>
    <n v="140.6"/>
    <n v="126.4"/>
    <n v="120.3"/>
    <n v="125.5"/>
    <n v="124.06666666666666"/>
    <n v="124.9"/>
    <n v="114.8"/>
    <n v="122.3"/>
    <n v="119.7"/>
    <n v="108.5"/>
    <n v="119.1"/>
    <n v="126.4"/>
    <n v="117.1"/>
    <n v="117.3"/>
    <m/>
    <n v="123.8"/>
  </r>
  <r>
    <x v="2"/>
    <x v="3"/>
    <x v="2"/>
    <n v="126.5"/>
    <n v="135.1"/>
    <n v="124.6"/>
    <n v="130.19999999999999"/>
    <n v="114.5"/>
    <n v="126.2"/>
    <n v="129.80000000000001"/>
    <n v="164.3"/>
    <n v="100.9"/>
    <x v="107"/>
    <n v="123.1"/>
    <n v="136.30000000000001"/>
    <n v="129.80000000000001"/>
    <n v="128.86153846153846"/>
    <n v="136.5"/>
    <n v="131.30000000000001"/>
    <n v="126.1"/>
    <n v="130.5"/>
    <n v="129.29999999999998"/>
    <n v="124.9"/>
    <n v="122.4"/>
    <n v="125.1"/>
    <n v="122.9"/>
    <n v="110.9"/>
    <n v="120.6"/>
    <n v="126.9"/>
    <n v="117.3"/>
    <n v="119.3"/>
    <n v="120.42857142857142"/>
    <n v="126"/>
  </r>
  <r>
    <x v="0"/>
    <x v="3"/>
    <x v="3"/>
    <n v="127.4"/>
    <n v="135.4"/>
    <n v="123.4"/>
    <n v="131.30000000000001"/>
    <n v="118.2"/>
    <n v="138.1"/>
    <n v="134.1"/>
    <n v="162.69999999999999"/>
    <n v="105"/>
    <x v="108"/>
    <n v="125.4"/>
    <n v="137.4"/>
    <n v="131.80000000000001"/>
    <n v="130.89230769230772"/>
    <n v="135.5"/>
    <n v="135"/>
    <n v="130.6"/>
    <n v="134.4"/>
    <n v="133.33333333333334"/>
    <m/>
    <n v="127"/>
    <n v="128"/>
    <n v="125.2"/>
    <n v="114.4"/>
    <n v="123.2"/>
    <n v="127.9"/>
    <n v="118.4"/>
    <n v="121.7"/>
    <n v="122.6857142857143"/>
    <n v="129"/>
  </r>
  <r>
    <x v="1"/>
    <x v="3"/>
    <x v="3"/>
    <n v="124.9"/>
    <n v="139.30000000000001"/>
    <n v="119.9"/>
    <n v="130.19999999999999"/>
    <n v="108.9"/>
    <n v="131.1"/>
    <n v="136.80000000000001"/>
    <n v="176.9"/>
    <n v="109.1"/>
    <x v="109"/>
    <n v="121.1"/>
    <n v="135.9"/>
    <n v="131.80000000000001"/>
    <n v="131.25384615384615"/>
    <n v="141.5"/>
    <n v="126.8"/>
    <n v="120.5"/>
    <n v="125.8"/>
    <n v="124.36666666666667"/>
    <n v="125.6"/>
    <n v="114.6"/>
    <n v="122.8"/>
    <n v="120"/>
    <n v="110"/>
    <n v="119.5"/>
    <n v="127.6"/>
    <n v="117.6"/>
    <n v="118.2"/>
    <m/>
    <n v="125.3"/>
  </r>
  <r>
    <x v="2"/>
    <x v="3"/>
    <x v="3"/>
    <n v="126.6"/>
    <n v="136.80000000000001"/>
    <n v="122"/>
    <n v="130.9"/>
    <n v="114.8"/>
    <n v="134.80000000000001"/>
    <n v="135"/>
    <n v="167.5"/>
    <n v="106.4"/>
    <x v="89"/>
    <n v="123.6"/>
    <n v="136.69999999999999"/>
    <n v="131.80000000000001"/>
    <n v="130.86923076923077"/>
    <n v="137.1"/>
    <n v="131.80000000000001"/>
    <n v="126.4"/>
    <n v="131"/>
    <n v="129.73333333333335"/>
    <n v="125.6"/>
    <n v="122.3"/>
    <n v="125.5"/>
    <n v="123.2"/>
    <n v="112.1"/>
    <n v="121.1"/>
    <n v="127.7"/>
    <n v="118.1"/>
    <n v="120"/>
    <n v="121.10000000000001"/>
    <n v="127.3"/>
  </r>
  <r>
    <x v="0"/>
    <x v="3"/>
    <x v="4"/>
    <n v="127.6"/>
    <n v="137.5"/>
    <n v="124.4"/>
    <n v="132.4"/>
    <n v="118.2"/>
    <n v="138.1"/>
    <n v="141.80000000000001"/>
    <n v="166"/>
    <n v="107.5"/>
    <x v="110"/>
    <n v="126.1"/>
    <n v="138.30000000000001"/>
    <n v="133.6"/>
    <n v="132.59230769230768"/>
    <n v="136"/>
    <n v="135.4"/>
    <n v="131.1"/>
    <n v="134.80000000000001"/>
    <n v="133.76666666666668"/>
    <m/>
    <n v="127.4"/>
    <n v="128.5"/>
    <n v="125.8"/>
    <n v="115.1"/>
    <n v="123.6"/>
    <n v="129.1"/>
    <n v="119.7"/>
    <n v="122.5"/>
    <n v="123.47142857142858"/>
    <n v="130.30000000000001"/>
  </r>
  <r>
    <x v="1"/>
    <x v="3"/>
    <x v="4"/>
    <n v="125"/>
    <n v="142.1"/>
    <n v="127"/>
    <n v="130.4"/>
    <n v="109.6"/>
    <n v="133.5"/>
    <n v="151.4"/>
    <n v="182.8"/>
    <n v="111.1"/>
    <x v="111"/>
    <n v="121.5"/>
    <n v="136.30000000000001"/>
    <n v="134.6"/>
    <n v="134.36923076923074"/>
    <n v="142.19999999999999"/>
    <n v="127.2"/>
    <n v="120.7"/>
    <n v="126.2"/>
    <n v="124.7"/>
    <n v="126"/>
    <n v="115"/>
    <n v="123.2"/>
    <n v="120.3"/>
    <n v="110.7"/>
    <n v="119.8"/>
    <n v="128"/>
    <n v="118.5"/>
    <n v="118.7"/>
    <m/>
    <n v="126.6"/>
  </r>
  <r>
    <x v="2"/>
    <x v="3"/>
    <x v="4"/>
    <n v="126.8"/>
    <n v="139.1"/>
    <n v="125.4"/>
    <n v="131.69999999999999"/>
    <n v="115"/>
    <n v="136"/>
    <n v="145.1"/>
    <n v="171.7"/>
    <n v="108.7"/>
    <x v="112"/>
    <n v="124.2"/>
    <n v="137.4"/>
    <n v="134"/>
    <n v="133.1076923076923"/>
    <n v="137.69999999999999"/>
    <n v="132.19999999999999"/>
    <n v="126.8"/>
    <n v="131.4"/>
    <n v="130.13333333333333"/>
    <n v="126"/>
    <n v="122.7"/>
    <n v="126"/>
    <n v="123.7"/>
    <n v="112.8"/>
    <n v="121.5"/>
    <n v="128.5"/>
    <n v="119.2"/>
    <n v="120.7"/>
    <n v="121.77142857142859"/>
    <n v="128.6"/>
  </r>
  <r>
    <x v="0"/>
    <x v="3"/>
    <x v="5"/>
    <n v="128.6"/>
    <n v="138.6"/>
    <n v="126.6"/>
    <n v="133.6"/>
    <n v="118.6"/>
    <n v="137.4"/>
    <n v="152.5"/>
    <n v="169.2"/>
    <n v="108.8"/>
    <x v="113"/>
    <n v="126.4"/>
    <n v="139.19999999999999"/>
    <n v="136"/>
    <n v="134.50769230769231"/>
    <n v="137.19999999999999"/>
    <n v="136.30000000000001"/>
    <n v="131.6"/>
    <n v="135.6"/>
    <n v="134.5"/>
    <m/>
    <n v="128"/>
    <n v="129.30000000000001"/>
    <n v="126.2"/>
    <n v="116.3"/>
    <n v="124.1"/>
    <n v="130.19999999999999"/>
    <n v="119.9"/>
    <n v="123.3"/>
    <n v="124.18571428571427"/>
    <n v="131.9"/>
  </r>
  <r>
    <x v="1"/>
    <x v="3"/>
    <x v="5"/>
    <n v="125.9"/>
    <n v="143.9"/>
    <n v="130.9"/>
    <n v="131"/>
    <n v="110.2"/>
    <n v="135.5"/>
    <n v="173.7"/>
    <n v="184.4"/>
    <n v="112"/>
    <x v="114"/>
    <n v="121.6"/>
    <n v="136.9"/>
    <n v="138.19999999999999"/>
    <n v="137.46153846153848"/>
    <n v="142.69999999999999"/>
    <n v="127.6"/>
    <n v="121.1"/>
    <n v="126.6"/>
    <n v="125.09999999999998"/>
    <n v="125.5"/>
    <n v="115.5"/>
    <n v="123.2"/>
    <n v="120.6"/>
    <n v="112.3"/>
    <n v="119.9"/>
    <n v="129.30000000000001"/>
    <n v="118.8"/>
    <n v="119.6"/>
    <m/>
    <n v="128.1"/>
  </r>
  <r>
    <x v="2"/>
    <x v="3"/>
    <x v="5"/>
    <n v="127.7"/>
    <n v="140.5"/>
    <n v="128.30000000000001"/>
    <n v="132.6"/>
    <n v="115.5"/>
    <n v="136.5"/>
    <n v="159.69999999999999"/>
    <n v="174.3"/>
    <n v="109.9"/>
    <x v="115"/>
    <n v="124.4"/>
    <n v="138.1"/>
    <n v="136.80000000000001"/>
    <n v="135.43076923076922"/>
    <n v="138.69999999999999"/>
    <n v="132.9"/>
    <n v="127.2"/>
    <n v="132"/>
    <n v="130.70000000000002"/>
    <n v="125.5"/>
    <n v="123.3"/>
    <n v="126.4"/>
    <n v="124.1"/>
    <n v="114.2"/>
    <n v="121.7"/>
    <n v="129.69999999999999"/>
    <n v="119.4"/>
    <n v="121.5"/>
    <n v="122.42857142857142"/>
    <n v="130.1"/>
  </r>
  <r>
    <x v="0"/>
    <x v="3"/>
    <x v="6"/>
    <n v="129.30000000000001"/>
    <n v="139.5"/>
    <n v="129.6"/>
    <n v="134.5"/>
    <n v="119.5"/>
    <n v="138.5"/>
    <n v="158.19999999999999"/>
    <n v="171.8"/>
    <n v="110.3"/>
    <x v="116"/>
    <n v="127.3"/>
    <n v="139.9"/>
    <n v="137.6"/>
    <n v="136.17692307692306"/>
    <n v="138"/>
    <n v="137.19999999999999"/>
    <n v="132.19999999999999"/>
    <n v="136.5"/>
    <n v="135.29999999999998"/>
    <m/>
    <n v="128.19999999999999"/>
    <n v="130"/>
    <n v="126.7"/>
    <n v="116.4"/>
    <n v="125.2"/>
    <n v="130.80000000000001"/>
    <n v="120.9"/>
    <n v="123.8"/>
    <n v="124.82857142857142"/>
    <n v="133"/>
  </r>
  <r>
    <x v="1"/>
    <x v="3"/>
    <x v="6"/>
    <n v="126.8"/>
    <n v="144.19999999999999"/>
    <n v="136.6"/>
    <n v="131.80000000000001"/>
    <n v="111"/>
    <n v="137"/>
    <n v="179.5"/>
    <n v="188.4"/>
    <n v="113.3"/>
    <x v="117"/>
    <n v="121.7"/>
    <n v="137.5"/>
    <n v="139.80000000000001"/>
    <n v="139.34615384615387"/>
    <n v="142.9"/>
    <n v="127.9"/>
    <n v="121.1"/>
    <n v="126.9"/>
    <n v="125.3"/>
    <n v="126.4"/>
    <n v="115.5"/>
    <n v="123.5"/>
    <n v="120.9"/>
    <n v="111.7"/>
    <n v="120.3"/>
    <n v="130.80000000000001"/>
    <n v="120"/>
    <n v="119.9"/>
    <m/>
    <n v="129"/>
  </r>
  <r>
    <x v="2"/>
    <x v="3"/>
    <x v="6"/>
    <n v="128.5"/>
    <n v="141.19999999999999"/>
    <n v="132.30000000000001"/>
    <n v="133.5"/>
    <n v="116.4"/>
    <n v="137.80000000000001"/>
    <n v="165.4"/>
    <n v="177.4"/>
    <n v="111.3"/>
    <x v="118"/>
    <n v="125"/>
    <n v="138.80000000000001"/>
    <n v="138.4"/>
    <n v="137.19230769230768"/>
    <n v="139.30000000000001"/>
    <n v="133.5"/>
    <n v="127.6"/>
    <n v="132.69999999999999"/>
    <n v="131.26666666666668"/>
    <n v="126.4"/>
    <n v="123.4"/>
    <n v="126.9"/>
    <n v="124.5"/>
    <n v="113.9"/>
    <n v="122.4"/>
    <n v="130.80000000000001"/>
    <n v="120.5"/>
    <n v="121.9"/>
    <n v="122.98571428571428"/>
    <n v="131.1"/>
  </r>
  <r>
    <x v="0"/>
    <x v="3"/>
    <x v="7"/>
    <n v="130.1"/>
    <n v="138.80000000000001"/>
    <n v="130.30000000000001"/>
    <n v="135.30000000000001"/>
    <n v="119.9"/>
    <n v="140.19999999999999"/>
    <n v="156.9"/>
    <n v="172.2"/>
    <n v="112.1"/>
    <x v="119"/>
    <n v="128.1"/>
    <n v="140.69999999999999"/>
    <n v="138"/>
    <n v="136.73076923076923"/>
    <n v="138.9"/>
    <n v="137.80000000000001"/>
    <n v="133"/>
    <n v="137.1"/>
    <n v="135.96666666666667"/>
    <m/>
    <n v="129.1"/>
    <n v="130.6"/>
    <n v="127"/>
    <n v="116"/>
    <n v="125.5"/>
    <n v="131.9"/>
    <n v="122"/>
    <n v="124.2"/>
    <n v="125.31428571428572"/>
    <n v="133.5"/>
  </r>
  <r>
    <x v="1"/>
    <x v="3"/>
    <x v="7"/>
    <n v="127.6"/>
    <n v="140.30000000000001"/>
    <n v="133.69999999999999"/>
    <n v="132.19999999999999"/>
    <n v="111.8"/>
    <n v="135.80000000000001"/>
    <n v="163.5"/>
    <n v="182.3"/>
    <n v="114.6"/>
    <x v="120"/>
    <n v="121.9"/>
    <n v="138.1"/>
    <n v="137.6"/>
    <n v="137.2307692307692"/>
    <n v="143.6"/>
    <n v="128.30000000000001"/>
    <n v="121.4"/>
    <n v="127.3"/>
    <n v="125.66666666666667"/>
    <n v="127.3"/>
    <n v="114.7"/>
    <n v="123.9"/>
    <n v="121.2"/>
    <n v="110.4"/>
    <n v="120.6"/>
    <n v="131.5"/>
    <n v="120.9"/>
    <n v="119.9"/>
    <m/>
    <n v="128.4"/>
  </r>
  <r>
    <x v="2"/>
    <x v="3"/>
    <x v="7"/>
    <n v="129.30000000000001"/>
    <n v="139.30000000000001"/>
    <n v="131.6"/>
    <n v="134.1"/>
    <n v="116.9"/>
    <n v="138.1"/>
    <n v="159.1"/>
    <n v="175.6"/>
    <n v="112.9"/>
    <x v="121"/>
    <n v="125.5"/>
    <n v="139.5"/>
    <n v="137.9"/>
    <n v="136.76153846153846"/>
    <n v="140.19999999999999"/>
    <n v="134.1"/>
    <n v="128.19999999999999"/>
    <n v="133.19999999999999"/>
    <n v="131.83333333333331"/>
    <n v="127.3"/>
    <n v="123.6"/>
    <n v="127.4"/>
    <n v="124.8"/>
    <n v="113.1"/>
    <n v="122.7"/>
    <n v="131.69999999999999"/>
    <n v="121.5"/>
    <n v="122.1"/>
    <n v="123.32857142857142"/>
    <n v="131.1"/>
  </r>
  <r>
    <x v="0"/>
    <x v="3"/>
    <x v="8"/>
    <n v="130.80000000000001"/>
    <n v="138.19999999999999"/>
    <n v="130.5"/>
    <n v="135.5"/>
    <n v="120.2"/>
    <n v="139.19999999999999"/>
    <n v="149.5"/>
    <n v="170.4"/>
    <n v="113.1"/>
    <x v="91"/>
    <n v="128.80000000000001"/>
    <n v="141.5"/>
    <n v="137.19999999999999"/>
    <n v="136.2076923076923"/>
    <n v="139.9"/>
    <n v="138.5"/>
    <n v="133.5"/>
    <n v="137.80000000000001"/>
    <n v="136.6"/>
    <m/>
    <n v="129.69999999999999"/>
    <n v="131.1"/>
    <n v="127.8"/>
    <n v="117"/>
    <n v="125.7"/>
    <n v="132.19999999999999"/>
    <n v="122.8"/>
    <n v="124.9"/>
    <n v="125.92857142857142"/>
    <n v="133.4"/>
  </r>
  <r>
    <x v="1"/>
    <x v="3"/>
    <x v="8"/>
    <n v="128.1"/>
    <n v="137.69999999999999"/>
    <n v="130.6"/>
    <n v="132.6"/>
    <n v="111.9"/>
    <n v="132.5"/>
    <n v="152.9"/>
    <n v="173.6"/>
    <n v="115.1"/>
    <x v="122"/>
    <n v="122.1"/>
    <n v="138.80000000000001"/>
    <n v="135.69999999999999"/>
    <n v="135.10769230769228"/>
    <n v="143.9"/>
    <n v="128.69999999999999"/>
    <n v="121.6"/>
    <n v="127.7"/>
    <n v="126"/>
    <n v="127.9"/>
    <n v="114.8"/>
    <n v="124.3"/>
    <n v="121.4"/>
    <n v="111.8"/>
    <n v="120.8"/>
    <n v="131.6"/>
    <n v="121.2"/>
    <n v="120.5"/>
    <m/>
    <n v="128"/>
  </r>
  <r>
    <x v="2"/>
    <x v="3"/>
    <x v="8"/>
    <n v="129.9"/>
    <n v="138"/>
    <n v="130.5"/>
    <n v="134.4"/>
    <n v="117.2"/>
    <n v="136.1"/>
    <n v="150.69999999999999"/>
    <n v="171.5"/>
    <n v="113.8"/>
    <x v="123"/>
    <n v="126"/>
    <n v="140.19999999999999"/>
    <n v="136.6"/>
    <n v="135.66923076923075"/>
    <n v="141"/>
    <n v="134.6"/>
    <n v="128.6"/>
    <n v="133.80000000000001"/>
    <n v="132.33333333333334"/>
    <n v="127.9"/>
    <n v="124.1"/>
    <n v="127.9"/>
    <n v="125.4"/>
    <n v="114.3"/>
    <n v="122.9"/>
    <n v="131.80000000000001"/>
    <n v="122.1"/>
    <n v="122.8"/>
    <n v="123.88571428571427"/>
    <n v="130.9"/>
  </r>
  <r>
    <x v="0"/>
    <x v="3"/>
    <x v="9"/>
    <n v="131.30000000000001"/>
    <n v="137.6"/>
    <n v="130.1"/>
    <n v="136"/>
    <n v="120.8"/>
    <n v="138.4"/>
    <n v="149.19999999999999"/>
    <n v="170.2"/>
    <n v="113.4"/>
    <x v="115"/>
    <n v="128.69999999999999"/>
    <n v="142.4"/>
    <n v="137.4"/>
    <n v="136.2923076923077"/>
    <n v="140.9"/>
    <n v="139.6"/>
    <n v="134.30000000000001"/>
    <n v="138.80000000000001"/>
    <n v="137.56666666666666"/>
    <m/>
    <n v="129.80000000000001"/>
    <n v="131.80000000000001"/>
    <n v="128.69999999999999"/>
    <n v="117.8"/>
    <n v="126.5"/>
    <n v="133"/>
    <n v="123"/>
    <n v="125.7"/>
    <n v="126.64285714285714"/>
    <n v="133.80000000000001"/>
  </r>
  <r>
    <x v="1"/>
    <x v="3"/>
    <x v="9"/>
    <n v="128.69999999999999"/>
    <n v="138.4"/>
    <n v="130.30000000000001"/>
    <n v="132.69999999999999"/>
    <n v="112.5"/>
    <n v="130.4"/>
    <n v="155.1"/>
    <n v="175.7"/>
    <n v="115.4"/>
    <x v="124"/>
    <n v="122.5"/>
    <n v="139.6"/>
    <n v="136.30000000000001"/>
    <n v="135.6076923076923"/>
    <n v="144.30000000000001"/>
    <n v="129.1"/>
    <n v="121.9"/>
    <n v="128"/>
    <n v="126.33333333333333"/>
    <n v="128.69999999999999"/>
    <n v="115.2"/>
    <n v="124.5"/>
    <n v="121.8"/>
    <n v="112.8"/>
    <n v="121.2"/>
    <n v="131.9"/>
    <n v="120.8"/>
    <n v="120.9"/>
    <m/>
    <n v="128.6"/>
  </r>
  <r>
    <x v="2"/>
    <x v="3"/>
    <x v="9"/>
    <n v="130.5"/>
    <n v="137.9"/>
    <n v="130.19999999999999"/>
    <n v="134.80000000000001"/>
    <n v="117.8"/>
    <n v="134.69999999999999"/>
    <n v="151.19999999999999"/>
    <n v="172.1"/>
    <n v="114.1"/>
    <x v="125"/>
    <n v="126.1"/>
    <n v="141.1"/>
    <n v="137"/>
    <n v="135.90769230769226"/>
    <n v="141.80000000000001"/>
    <n v="135.5"/>
    <n v="129.1"/>
    <n v="134.5"/>
    <n v="133.03333333333333"/>
    <n v="128.69999999999999"/>
    <n v="124.3"/>
    <n v="128.4"/>
    <n v="126.1"/>
    <n v="115.2"/>
    <n v="123.5"/>
    <n v="132.4"/>
    <n v="122.1"/>
    <n v="123.4"/>
    <n v="124.44285714285715"/>
    <n v="131.4"/>
  </r>
  <r>
    <x v="0"/>
    <x v="3"/>
    <x v="10"/>
    <n v="132"/>
    <n v="137.4"/>
    <n v="130.6"/>
    <n v="136.19999999999999"/>
    <n v="121.1"/>
    <n v="136.9"/>
    <n v="141.80000000000001"/>
    <n v="170"/>
    <n v="113.4"/>
    <x v="126"/>
    <n v="128.69999999999999"/>
    <n v="143.1"/>
    <n v="136.6"/>
    <n v="135.73846153846154"/>
    <n v="141.19999999999999"/>
    <n v="139.9"/>
    <n v="134.5"/>
    <n v="139.19999999999999"/>
    <n v="137.86666666666665"/>
    <m/>
    <n v="130.30000000000001"/>
    <n v="132.1"/>
    <n v="129.1"/>
    <n v="118.2"/>
    <n v="126.9"/>
    <n v="133.69999999999999"/>
    <n v="123.5"/>
    <n v="126.1"/>
    <n v="127.08571428571429"/>
    <n v="133.6"/>
  </r>
  <r>
    <x v="1"/>
    <x v="3"/>
    <x v="10"/>
    <n v="130.19999999999999"/>
    <n v="138.5"/>
    <n v="134.1"/>
    <n v="132.9"/>
    <n v="112.6"/>
    <n v="130.80000000000001"/>
    <n v="142"/>
    <n v="174.9"/>
    <n v="115.6"/>
    <x v="127"/>
    <n v="122.7"/>
    <n v="140.30000000000001"/>
    <n v="135.19999999999999"/>
    <n v="135.01538461538462"/>
    <n v="144.30000000000001"/>
    <n v="129.6"/>
    <n v="122.1"/>
    <n v="128.5"/>
    <n v="126.73333333333333"/>
    <n v="129.1"/>
    <n v="116.2"/>
    <n v="124.7"/>
    <n v="122.1"/>
    <n v="113.4"/>
    <n v="121.7"/>
    <n v="132.1"/>
    <n v="121.3"/>
    <n v="121.3"/>
    <m/>
    <n v="128.5"/>
  </r>
  <r>
    <x v="2"/>
    <x v="3"/>
    <x v="10"/>
    <n v="131.4"/>
    <n v="137.80000000000001"/>
    <n v="132"/>
    <n v="135"/>
    <n v="118"/>
    <n v="134.1"/>
    <n v="141.9"/>
    <n v="171.7"/>
    <n v="114.1"/>
    <x v="103"/>
    <n v="126.2"/>
    <n v="141.80000000000001"/>
    <n v="136.1"/>
    <n v="135.36923076923077"/>
    <n v="142"/>
    <n v="135.80000000000001"/>
    <n v="129.30000000000001"/>
    <n v="135"/>
    <n v="133.36666666666667"/>
    <n v="129.1"/>
    <n v="125"/>
    <n v="128.6"/>
    <n v="126.4"/>
    <n v="115.7"/>
    <n v="124"/>
    <n v="132.80000000000001"/>
    <n v="122.6"/>
    <n v="123.8"/>
    <n v="124.84285714285714"/>
    <n v="131.19999999999999"/>
  </r>
  <r>
    <x v="0"/>
    <x v="3"/>
    <x v="11"/>
    <n v="132.6"/>
    <n v="137.30000000000001"/>
    <n v="131.6"/>
    <n v="136.30000000000001"/>
    <n v="121.6"/>
    <n v="135.6"/>
    <n v="127.5"/>
    <n v="167.9"/>
    <n v="113.8"/>
    <x v="118"/>
    <n v="129.1"/>
    <n v="143.6"/>
    <n v="134.69999999999999"/>
    <n v="134.54615384615383"/>
    <n v="142.4"/>
    <n v="140.4"/>
    <n v="135.19999999999999"/>
    <n v="139.69999999999999"/>
    <n v="138.43333333333334"/>
    <m/>
    <n v="132"/>
    <n v="132.9"/>
    <n v="129.69999999999999"/>
    <n v="118.6"/>
    <n v="127.3"/>
    <n v="134.19999999999999"/>
    <n v="121.9"/>
    <n v="126.3"/>
    <n v="127.27142857142857"/>
    <n v="132.80000000000001"/>
  </r>
  <r>
    <x v="1"/>
    <x v="3"/>
    <x v="11"/>
    <n v="131.6"/>
    <n v="138.19999999999999"/>
    <n v="134.9"/>
    <n v="133.1"/>
    <n v="113.5"/>
    <n v="129.30000000000001"/>
    <n v="121.1"/>
    <n v="170.3"/>
    <n v="115.5"/>
    <x v="128"/>
    <n v="123.1"/>
    <n v="140.9"/>
    <n v="132.80000000000001"/>
    <n v="133.06153846153845"/>
    <n v="145"/>
    <n v="130"/>
    <n v="122.2"/>
    <n v="128.80000000000001"/>
    <n v="127"/>
    <n v="128.5"/>
    <n v="117.8"/>
    <n v="125"/>
    <n v="122.3"/>
    <n v="113.7"/>
    <n v="121.8"/>
    <n v="132.30000000000001"/>
    <n v="119.9"/>
    <n v="121.4"/>
    <m/>
    <n v="127.6"/>
  </r>
  <r>
    <x v="2"/>
    <x v="3"/>
    <x v="11"/>
    <n v="132.30000000000001"/>
    <n v="137.6"/>
    <n v="132.9"/>
    <n v="135.1"/>
    <n v="118.6"/>
    <n v="132.69999999999999"/>
    <n v="125.3"/>
    <n v="168.7"/>
    <n v="114.4"/>
    <x v="129"/>
    <n v="126.6"/>
    <n v="142.30000000000001"/>
    <n v="134"/>
    <n v="133.9"/>
    <n v="143.1"/>
    <n v="136.30000000000001"/>
    <n v="129.80000000000001"/>
    <n v="135.4"/>
    <n v="133.83333333333334"/>
    <n v="128.5"/>
    <n v="126.6"/>
    <n v="129.19999999999999"/>
    <n v="126.9"/>
    <n v="116"/>
    <n v="124.2"/>
    <n v="133.1"/>
    <n v="121.1"/>
    <n v="123.9"/>
    <n v="124.91428571428571"/>
    <n v="130.4"/>
  </r>
  <r>
    <x v="0"/>
    <x v="4"/>
    <x v="0"/>
    <n v="133.1"/>
    <n v="137.80000000000001"/>
    <n v="131.9"/>
    <n v="136.69999999999999"/>
    <n v="122"/>
    <n v="136"/>
    <n v="119.8"/>
    <n v="161.69999999999999"/>
    <n v="114.8"/>
    <x v="130"/>
    <n v="129"/>
    <n v="143.9"/>
    <n v="133.69999999999999"/>
    <n v="133.63846153846154"/>
    <n v="143.1"/>
    <n v="140.69999999999999"/>
    <n v="135.80000000000001"/>
    <n v="140"/>
    <n v="138.83333333333334"/>
    <m/>
    <n v="132.1"/>
    <n v="133.19999999999999"/>
    <n v="129.9"/>
    <n v="119.1"/>
    <n v="127"/>
    <n v="134.6"/>
    <n v="122.3"/>
    <n v="126.6"/>
    <n v="127.52857142857144"/>
    <n v="132.4"/>
  </r>
  <r>
    <x v="1"/>
    <x v="4"/>
    <x v="0"/>
    <n v="132.19999999999999"/>
    <n v="138.9"/>
    <n v="132.6"/>
    <n v="133.1"/>
    <n v="114"/>
    <n v="129.6"/>
    <n v="118.7"/>
    <n v="155.1"/>
    <n v="117.3"/>
    <x v="131"/>
    <n v="123.2"/>
    <n v="141.6"/>
    <n v="132"/>
    <n v="131.78461538461539"/>
    <n v="145.6"/>
    <n v="130.19999999999999"/>
    <n v="122.3"/>
    <n v="129"/>
    <n v="127.16666666666667"/>
    <n v="129.6"/>
    <n v="118"/>
    <n v="125.1"/>
    <n v="122.6"/>
    <n v="115.2"/>
    <n v="122"/>
    <n v="132.4"/>
    <n v="120.9"/>
    <n v="122.1"/>
    <m/>
    <n v="127.8"/>
  </r>
  <r>
    <x v="2"/>
    <x v="4"/>
    <x v="0"/>
    <n v="132.80000000000001"/>
    <n v="138.19999999999999"/>
    <n v="132.19999999999999"/>
    <n v="135.4"/>
    <n v="119.1"/>
    <n v="133"/>
    <n v="119.4"/>
    <n v="159.5"/>
    <n v="115.6"/>
    <x v="132"/>
    <n v="126.6"/>
    <n v="142.80000000000001"/>
    <n v="133.1"/>
    <n v="132.86923076923074"/>
    <n v="143.80000000000001"/>
    <n v="136.6"/>
    <n v="130.19999999999999"/>
    <n v="135.6"/>
    <n v="134.13333333333333"/>
    <n v="129.6"/>
    <n v="126.8"/>
    <n v="129.4"/>
    <n v="127.1"/>
    <n v="117"/>
    <n v="124.2"/>
    <n v="133.30000000000001"/>
    <n v="121.7"/>
    <n v="124.4"/>
    <n v="125.3"/>
    <n v="130.30000000000001"/>
  </r>
  <r>
    <x v="0"/>
    <x v="4"/>
    <x v="1"/>
    <n v="133.30000000000001"/>
    <n v="138.30000000000001"/>
    <n v="129.30000000000001"/>
    <n v="137.19999999999999"/>
    <n v="122.1"/>
    <n v="138.69999999999999"/>
    <n v="119.1"/>
    <n v="156.9"/>
    <n v="116.2"/>
    <x v="133"/>
    <n v="129.4"/>
    <n v="144.4"/>
    <n v="133.6"/>
    <n v="133.42307692307693"/>
    <n v="143.69999999999999"/>
    <n v="140.9"/>
    <n v="135.80000000000001"/>
    <n v="140.19999999999999"/>
    <n v="138.96666666666667"/>
    <m/>
    <n v="133.19999999999999"/>
    <n v="133.6"/>
    <n v="130.1"/>
    <n v="119.5"/>
    <n v="127.7"/>
    <n v="134.9"/>
    <n v="123.2"/>
    <n v="127"/>
    <n v="128"/>
    <n v="132.6"/>
  </r>
  <r>
    <x v="1"/>
    <x v="4"/>
    <x v="1"/>
    <n v="132.80000000000001"/>
    <n v="139.80000000000001"/>
    <n v="129.30000000000001"/>
    <n v="133.5"/>
    <n v="114.3"/>
    <n v="131.4"/>
    <n v="120.2"/>
    <n v="143.1"/>
    <n v="119.5"/>
    <x v="134"/>
    <n v="123.4"/>
    <n v="141.9"/>
    <n v="132.1"/>
    <n v="131.17692307692309"/>
    <n v="146.30000000000001"/>
    <n v="130.5"/>
    <n v="122.5"/>
    <n v="129.30000000000001"/>
    <n v="127.43333333333334"/>
    <n v="130.5"/>
    <n v="119.2"/>
    <n v="125.3"/>
    <n v="122.9"/>
    <n v="115.5"/>
    <n v="122.2"/>
    <n v="132.4"/>
    <n v="121.7"/>
    <n v="122.4"/>
    <m/>
    <n v="128.19999999999999"/>
  </r>
  <r>
    <x v="2"/>
    <x v="4"/>
    <x v="1"/>
    <n v="133.1"/>
    <n v="138.80000000000001"/>
    <n v="129.30000000000001"/>
    <n v="135.80000000000001"/>
    <n v="119.2"/>
    <n v="135.30000000000001"/>
    <n v="119.5"/>
    <n v="152.19999999999999"/>
    <n v="117.3"/>
    <x v="135"/>
    <n v="126.9"/>
    <n v="143.19999999999999"/>
    <n v="133"/>
    <n v="132.48461538461541"/>
    <n v="144.4"/>
    <n v="136.80000000000001"/>
    <n v="130.30000000000001"/>
    <n v="135.9"/>
    <n v="134.33333333333334"/>
    <n v="130.5"/>
    <n v="127.9"/>
    <n v="129.69999999999999"/>
    <n v="127.4"/>
    <n v="117.4"/>
    <n v="124.6"/>
    <n v="133.4"/>
    <n v="122.6"/>
    <n v="124.8"/>
    <n v="125.7"/>
    <n v="130.6"/>
  </r>
  <r>
    <x v="0"/>
    <x v="4"/>
    <x v="2"/>
    <n v="133.6"/>
    <n v="138.80000000000001"/>
    <n v="128.80000000000001"/>
    <n v="137.19999999999999"/>
    <n v="121.6"/>
    <n v="139.69999999999999"/>
    <n v="119.7"/>
    <n v="148"/>
    <n v="116.9"/>
    <x v="136"/>
    <n v="129.80000000000001"/>
    <n v="145.4"/>
    <n v="133.4"/>
    <n v="132.96153846153848"/>
    <n v="144.19999999999999"/>
    <n v="141.6"/>
    <n v="136.19999999999999"/>
    <n v="140.80000000000001"/>
    <n v="139.53333333333333"/>
    <m/>
    <n v="134.19999999999999"/>
    <n v="134.1"/>
    <n v="130.6"/>
    <n v="119.8"/>
    <n v="128.30000000000001"/>
    <n v="135.19999999999999"/>
    <n v="123.3"/>
    <n v="127.4"/>
    <n v="128.38571428571427"/>
    <n v="132.80000000000001"/>
  </r>
  <r>
    <x v="1"/>
    <x v="4"/>
    <x v="2"/>
    <n v="132.69999999999999"/>
    <n v="139.4"/>
    <n v="128.4"/>
    <n v="134.9"/>
    <n v="114"/>
    <n v="136.80000000000001"/>
    <n v="122.2"/>
    <n v="135.80000000000001"/>
    <n v="120.3"/>
    <x v="137"/>
    <n v="123.6"/>
    <n v="142.4"/>
    <n v="132.6"/>
    <n v="131.2076923076923"/>
    <n v="147.5"/>
    <n v="130.80000000000001"/>
    <n v="122.8"/>
    <n v="129.6"/>
    <n v="127.73333333333335"/>
    <n v="131.1"/>
    <n v="120.8"/>
    <n v="125.6"/>
    <n v="123.1"/>
    <n v="115.6"/>
    <n v="122.4"/>
    <n v="132.80000000000001"/>
    <n v="121.7"/>
    <n v="122.6"/>
    <m/>
    <n v="128.69999999999999"/>
  </r>
  <r>
    <x v="2"/>
    <x v="4"/>
    <x v="2"/>
    <n v="133.30000000000001"/>
    <n v="139"/>
    <n v="128.6"/>
    <n v="136.30000000000001"/>
    <n v="118.8"/>
    <n v="138.30000000000001"/>
    <n v="120.5"/>
    <n v="143.9"/>
    <n v="118"/>
    <x v="138"/>
    <n v="127.2"/>
    <n v="144"/>
    <n v="133.1"/>
    <n v="132.22307692307692"/>
    <n v="145.1"/>
    <n v="137.30000000000001"/>
    <n v="130.6"/>
    <n v="136.4"/>
    <n v="134.76666666666665"/>
    <n v="131.1"/>
    <n v="129.1"/>
    <n v="130.1"/>
    <n v="127.8"/>
    <n v="117.6"/>
    <n v="125"/>
    <n v="133.80000000000001"/>
    <n v="122.6"/>
    <n v="125.1"/>
    <n v="126"/>
    <n v="130.9"/>
  </r>
  <r>
    <x v="0"/>
    <x v="4"/>
    <x v="3"/>
    <n v="133.19999999999999"/>
    <n v="138.69999999999999"/>
    <n v="127.1"/>
    <n v="137.69999999999999"/>
    <n v="121.3"/>
    <n v="141.80000000000001"/>
    <n v="121.5"/>
    <n v="144.5"/>
    <n v="117.4"/>
    <x v="139"/>
    <n v="130"/>
    <n v="145.5"/>
    <n v="133.5"/>
    <n v="132.7923076923077"/>
    <n v="144.4"/>
    <n v="142.4"/>
    <n v="136.80000000000001"/>
    <n v="141.6"/>
    <n v="140.26666666666668"/>
    <m/>
    <n v="135"/>
    <n v="134.30000000000001"/>
    <n v="131"/>
    <n v="119.2"/>
    <n v="128.30000000000001"/>
    <n v="135.69999999999999"/>
    <n v="123.7"/>
    <n v="127.5"/>
    <n v="128.52857142857144"/>
    <n v="132.9"/>
  </r>
  <r>
    <x v="1"/>
    <x v="4"/>
    <x v="3"/>
    <n v="132.69999999999999"/>
    <n v="140.6"/>
    <n v="124.5"/>
    <n v="136.30000000000001"/>
    <n v="113.5"/>
    <n v="137.69999999999999"/>
    <n v="127.1"/>
    <n v="133.80000000000001"/>
    <n v="120.8"/>
    <x v="140"/>
    <n v="123.8"/>
    <n v="142.6"/>
    <n v="133.4"/>
    <n v="131.3923076923077"/>
    <n v="148"/>
    <n v="131.19999999999999"/>
    <n v="123"/>
    <n v="130"/>
    <n v="128.06666666666666"/>
    <n v="131.69999999999999"/>
    <n v="121.4"/>
    <n v="126"/>
    <n v="123.4"/>
    <n v="114.3"/>
    <n v="122.6"/>
    <n v="133.6"/>
    <n v="122.2"/>
    <n v="122.5"/>
    <m/>
    <n v="129.1"/>
  </r>
  <r>
    <x v="2"/>
    <x v="4"/>
    <x v="3"/>
    <n v="133"/>
    <n v="139.4"/>
    <n v="126.1"/>
    <n v="137.19999999999999"/>
    <n v="118.4"/>
    <n v="139.9"/>
    <n v="123.4"/>
    <n v="140.9"/>
    <n v="118.5"/>
    <x v="141"/>
    <n v="127.4"/>
    <n v="144.19999999999999"/>
    <n v="133.5"/>
    <n v="132.1846153846154"/>
    <n v="145.4"/>
    <n v="138"/>
    <n v="131.1"/>
    <n v="137"/>
    <n v="135.36666666666667"/>
    <n v="131.69999999999999"/>
    <n v="129.80000000000001"/>
    <n v="130.4"/>
    <n v="128.1"/>
    <n v="116.6"/>
    <n v="125.1"/>
    <n v="134.5"/>
    <n v="123.1"/>
    <n v="125.1"/>
    <n v="126.12857142857145"/>
    <n v="131.1"/>
  </r>
  <r>
    <x v="0"/>
    <x v="4"/>
    <x v="4"/>
    <n v="133.1"/>
    <n v="140.30000000000001"/>
    <n v="126.8"/>
    <n v="138.19999999999999"/>
    <n v="120.8"/>
    <n v="140.19999999999999"/>
    <n v="123.8"/>
    <n v="141.80000000000001"/>
    <n v="118.6"/>
    <x v="142"/>
    <n v="130.30000000000001"/>
    <n v="145.80000000000001"/>
    <n v="133.80000000000001"/>
    <n v="132.88461538461536"/>
    <n v="145.5"/>
    <n v="142.5"/>
    <n v="137.30000000000001"/>
    <n v="141.80000000000001"/>
    <n v="140.53333333333333"/>
    <m/>
    <n v="135"/>
    <n v="134.9"/>
    <n v="131.4"/>
    <n v="119.4"/>
    <n v="129.4"/>
    <n v="136.30000000000001"/>
    <n v="123.7"/>
    <n v="127.9"/>
    <n v="129.00000000000003"/>
    <n v="133.30000000000001"/>
  </r>
  <r>
    <x v="1"/>
    <x v="4"/>
    <x v="4"/>
    <n v="132.6"/>
    <n v="144.1"/>
    <n v="125.6"/>
    <n v="136.80000000000001"/>
    <n v="113.4"/>
    <n v="135.19999999999999"/>
    <n v="129.19999999999999"/>
    <n v="131.5"/>
    <n v="121"/>
    <x v="143"/>
    <n v="123.8"/>
    <n v="142.9"/>
    <n v="133.6"/>
    <n v="131.50769230769231"/>
    <n v="148.30000000000001"/>
    <n v="131.5"/>
    <n v="123.2"/>
    <n v="130.19999999999999"/>
    <n v="128.29999999999998"/>
    <n v="132.1"/>
    <n v="120.1"/>
    <n v="126.5"/>
    <n v="123.6"/>
    <n v="114.3"/>
    <n v="122.8"/>
    <n v="133.80000000000001"/>
    <n v="122"/>
    <n v="122.6"/>
    <m/>
    <n v="129.30000000000001"/>
  </r>
  <r>
    <x v="2"/>
    <x v="4"/>
    <x v="4"/>
    <n v="132.9"/>
    <n v="141.6"/>
    <n v="126.3"/>
    <n v="137.69999999999999"/>
    <n v="118.1"/>
    <n v="137.9"/>
    <n v="125.6"/>
    <n v="138.30000000000001"/>
    <n v="119.4"/>
    <x v="133"/>
    <n v="127.6"/>
    <n v="144.5"/>
    <n v="133.69999999999999"/>
    <n v="132.27692307692308"/>
    <n v="146.19999999999999"/>
    <n v="138.19999999999999"/>
    <n v="131.4"/>
    <n v="137.19999999999999"/>
    <n v="135.6"/>
    <n v="132.1"/>
    <n v="129.4"/>
    <n v="130.9"/>
    <n v="128.4"/>
    <n v="116.7"/>
    <n v="125.7"/>
    <n v="134.80000000000001"/>
    <n v="123"/>
    <n v="125.3"/>
    <n v="126.39999999999999"/>
    <n v="131.4"/>
  </r>
  <r>
    <x v="0"/>
    <x v="4"/>
    <x v="5"/>
    <n v="133.5"/>
    <n v="143.69999999999999"/>
    <n v="128"/>
    <n v="138.6"/>
    <n v="120.9"/>
    <n v="140.9"/>
    <n v="128.80000000000001"/>
    <n v="140.19999999999999"/>
    <n v="118.9"/>
    <x v="144"/>
    <n v="130.4"/>
    <n v="146.5"/>
    <n v="134.9"/>
    <n v="133.75384615384615"/>
    <n v="145.80000000000001"/>
    <n v="143.1"/>
    <n v="137.69999999999999"/>
    <n v="142.30000000000001"/>
    <n v="141.03333333333333"/>
    <m/>
    <n v="134.80000000000001"/>
    <n v="135.19999999999999"/>
    <n v="131.30000000000001"/>
    <n v="119.4"/>
    <n v="129.80000000000001"/>
    <n v="136.9"/>
    <n v="124.1"/>
    <n v="128.1"/>
    <n v="129.25714285714287"/>
    <n v="133.9"/>
  </r>
  <r>
    <x v="1"/>
    <x v="4"/>
    <x v="5"/>
    <n v="132.9"/>
    <n v="148.69999999999999"/>
    <n v="128.30000000000001"/>
    <n v="137.30000000000001"/>
    <n v="113.5"/>
    <n v="137.19999999999999"/>
    <n v="142.19999999999999"/>
    <n v="128.19999999999999"/>
    <n v="120.9"/>
    <x v="123"/>
    <n v="124.2"/>
    <n v="143.1"/>
    <n v="135.69999999999999"/>
    <n v="133.15384615384616"/>
    <n v="148.6"/>
    <n v="131.5"/>
    <n v="123.2"/>
    <n v="130.19999999999999"/>
    <n v="128.29999999999998"/>
    <n v="131.4"/>
    <n v="119"/>
    <n v="126.8"/>
    <n v="123.8"/>
    <n v="113.9"/>
    <n v="122.9"/>
    <n v="134.30000000000001"/>
    <n v="122.5"/>
    <n v="122.7"/>
    <m/>
    <n v="129.9"/>
  </r>
  <r>
    <x v="2"/>
    <x v="4"/>
    <x v="5"/>
    <n v="133.30000000000001"/>
    <n v="145.5"/>
    <n v="128.1"/>
    <n v="138.1"/>
    <n v="118.2"/>
    <n v="139.19999999999999"/>
    <n v="133.30000000000001"/>
    <n v="136.19999999999999"/>
    <n v="119.6"/>
    <x v="112"/>
    <n v="127.8"/>
    <n v="144.9"/>
    <n v="135.19999999999999"/>
    <n v="133.43846153846155"/>
    <n v="146.5"/>
    <n v="138.5"/>
    <n v="131.69999999999999"/>
    <n v="137.5"/>
    <n v="135.9"/>
    <n v="131.4"/>
    <n v="128.80000000000001"/>
    <n v="131.19999999999999"/>
    <n v="128.5"/>
    <n v="116.5"/>
    <n v="125.9"/>
    <n v="135.4"/>
    <n v="123.4"/>
    <n v="125.5"/>
    <n v="126.62857142857142"/>
    <n v="132"/>
  </r>
  <r>
    <x v="0"/>
    <x v="4"/>
    <x v="6"/>
    <n v="134"/>
    <n v="144.19999999999999"/>
    <n v="129.80000000000001"/>
    <n v="139"/>
    <n v="120.9"/>
    <n v="143.9"/>
    <n v="151.5"/>
    <n v="138.1"/>
    <n v="120"/>
    <x v="107"/>
    <n v="131.4"/>
    <n v="147.69999999999999"/>
    <n v="138.5"/>
    <n v="136.37692307692308"/>
    <n v="147.4"/>
    <n v="144.30000000000001"/>
    <n v="138.1"/>
    <n v="143.5"/>
    <n v="141.96666666666667"/>
    <m/>
    <n v="135.30000000000001"/>
    <n v="136.1"/>
    <n v="132.1"/>
    <n v="119.1"/>
    <n v="130.6"/>
    <n v="138.6"/>
    <n v="124.4"/>
    <n v="128.6"/>
    <n v="129.92857142857142"/>
    <n v="136.19999999999999"/>
  </r>
  <r>
    <x v="1"/>
    <x v="4"/>
    <x v="6"/>
    <n v="132.80000000000001"/>
    <n v="148.4"/>
    <n v="129.4"/>
    <n v="137.69999999999999"/>
    <n v="113.4"/>
    <n v="139.4"/>
    <n v="175.1"/>
    <n v="124.7"/>
    <n v="121.5"/>
    <x v="145"/>
    <n v="124.4"/>
    <n v="143.69999999999999"/>
    <n v="139.80000000000001"/>
    <n v="136.00769230769231"/>
    <n v="150.5"/>
    <n v="131.6"/>
    <n v="123.7"/>
    <n v="130.4"/>
    <n v="128.56666666666669"/>
    <n v="132.6"/>
    <n v="119.7"/>
    <n v="127.2"/>
    <n v="125"/>
    <n v="113.2"/>
    <n v="123.5"/>
    <n v="135.5"/>
    <n v="122.4"/>
    <n v="123"/>
    <m/>
    <n v="131.80000000000001"/>
  </r>
  <r>
    <x v="2"/>
    <x v="4"/>
    <x v="6"/>
    <n v="133.6"/>
    <n v="145.69999999999999"/>
    <n v="129.6"/>
    <n v="138.5"/>
    <n v="118.1"/>
    <n v="141.80000000000001"/>
    <n v="159.5"/>
    <n v="133.6"/>
    <n v="120.5"/>
    <x v="146"/>
    <n v="128.5"/>
    <n v="145.80000000000001"/>
    <n v="139"/>
    <n v="136.1076923076923"/>
    <n v="148.19999999999999"/>
    <n v="139.30000000000001"/>
    <n v="132.1"/>
    <n v="138.30000000000001"/>
    <n v="136.56666666666666"/>
    <n v="132.6"/>
    <n v="129.4"/>
    <n v="131.9"/>
    <n v="129.4"/>
    <n v="116"/>
    <n v="126.6"/>
    <n v="136.80000000000001"/>
    <n v="123.6"/>
    <n v="125.9"/>
    <n v="127.17142857142858"/>
    <n v="134.19999999999999"/>
  </r>
  <r>
    <x v="0"/>
    <x v="4"/>
    <x v="7"/>
    <n v="134.80000000000001"/>
    <n v="143.1"/>
    <n v="130"/>
    <n v="139.4"/>
    <n v="120.5"/>
    <n v="148"/>
    <n v="162.9"/>
    <n v="137.4"/>
    <n v="120.8"/>
    <x v="147"/>
    <n v="131.6"/>
    <n v="148.69999999999999"/>
    <n v="140.6"/>
    <n v="137.88461538461536"/>
    <n v="149"/>
    <n v="145.30000000000001"/>
    <n v="139.19999999999999"/>
    <n v="144.5"/>
    <n v="143"/>
    <m/>
    <n v="136.4"/>
    <n v="137.30000000000001"/>
    <n v="133"/>
    <n v="120.3"/>
    <n v="131.5"/>
    <n v="140.19999999999999"/>
    <n v="125.4"/>
    <n v="129.69999999999999"/>
    <n v="131.05714285714285"/>
    <n v="137.80000000000001"/>
  </r>
  <r>
    <x v="1"/>
    <x v="4"/>
    <x v="7"/>
    <n v="133.19999999999999"/>
    <n v="143.9"/>
    <n v="128.30000000000001"/>
    <n v="138.30000000000001"/>
    <n v="114.1"/>
    <n v="142.69999999999999"/>
    <n v="179.8"/>
    <n v="123.5"/>
    <n v="122.1"/>
    <x v="118"/>
    <n v="124.6"/>
    <n v="144.5"/>
    <n v="140.5"/>
    <n v="136.38461538461536"/>
    <n v="152.1"/>
    <n v="132.69999999999999"/>
    <n v="124.3"/>
    <n v="131.4"/>
    <n v="129.46666666666667"/>
    <n v="134.4"/>
    <n v="118.9"/>
    <n v="127.7"/>
    <n v="125.7"/>
    <n v="114.6"/>
    <n v="124.1"/>
    <n v="135.69999999999999"/>
    <n v="123.3"/>
    <n v="123.8"/>
    <m/>
    <n v="132.69999999999999"/>
  </r>
  <r>
    <x v="2"/>
    <x v="4"/>
    <x v="7"/>
    <n v="134.30000000000001"/>
    <n v="143.4"/>
    <n v="129.30000000000001"/>
    <n v="139"/>
    <n v="118.1"/>
    <n v="145.5"/>
    <n v="168.6"/>
    <n v="132.69999999999999"/>
    <n v="121.2"/>
    <x v="136"/>
    <n v="128.69999999999999"/>
    <n v="146.80000000000001"/>
    <n v="140.6"/>
    <n v="137.21538461538461"/>
    <n v="149.80000000000001"/>
    <n v="140.30000000000001"/>
    <n v="133"/>
    <n v="139.30000000000001"/>
    <n v="137.53333333333333"/>
    <n v="134.4"/>
    <n v="129.80000000000001"/>
    <n v="132.80000000000001"/>
    <n v="130.19999999999999"/>
    <n v="117.3"/>
    <n v="127.3"/>
    <n v="137.6"/>
    <n v="124.5"/>
    <n v="126.8"/>
    <n v="128.07142857142858"/>
    <n v="135.4"/>
  </r>
  <r>
    <x v="0"/>
    <x v="4"/>
    <x v="8"/>
    <n v="135.19999999999999"/>
    <n v="142"/>
    <n v="130.5"/>
    <n v="140.19999999999999"/>
    <n v="120.7"/>
    <n v="147.80000000000001"/>
    <n v="154.5"/>
    <n v="137.1"/>
    <n v="121"/>
    <x v="147"/>
    <n v="131.69999999999999"/>
    <n v="149.30000000000001"/>
    <n v="139.6"/>
    <n v="137.25384615384615"/>
    <n v="149.80000000000001"/>
    <n v="146.1"/>
    <n v="139.69999999999999"/>
    <n v="145.19999999999999"/>
    <n v="143.66666666666666"/>
    <m/>
    <n v="137.4"/>
    <n v="137.9"/>
    <n v="133.4"/>
    <n v="121.2"/>
    <n v="132.30000000000001"/>
    <n v="139.6"/>
    <n v="126.7"/>
    <n v="130.30000000000001"/>
    <n v="131.62857142857143"/>
    <n v="137.6"/>
  </r>
  <r>
    <x v="1"/>
    <x v="4"/>
    <x v="8"/>
    <n v="133.6"/>
    <n v="143"/>
    <n v="129.69999999999999"/>
    <n v="138.69999999999999"/>
    <n v="114.5"/>
    <n v="137.5"/>
    <n v="160.69999999999999"/>
    <n v="124.5"/>
    <n v="122.4"/>
    <x v="148"/>
    <n v="124.8"/>
    <n v="145"/>
    <n v="138"/>
    <n v="134.59230769230768"/>
    <n v="153.6"/>
    <n v="133.30000000000001"/>
    <n v="124.6"/>
    <n v="132"/>
    <n v="129.96666666666667"/>
    <n v="135.69999999999999"/>
    <n v="120.6"/>
    <n v="128.1"/>
    <n v="126.1"/>
    <n v="115.7"/>
    <n v="124.5"/>
    <n v="135.9"/>
    <n v="124.4"/>
    <n v="124.5"/>
    <m/>
    <n v="132.4"/>
  </r>
  <r>
    <x v="2"/>
    <x v="4"/>
    <x v="8"/>
    <n v="134.69999999999999"/>
    <n v="142.4"/>
    <n v="130.19999999999999"/>
    <n v="139.6"/>
    <n v="118.4"/>
    <n v="143"/>
    <n v="156.6"/>
    <n v="132.9"/>
    <n v="121.5"/>
    <x v="136"/>
    <n v="128.80000000000001"/>
    <n v="147.30000000000001"/>
    <n v="139"/>
    <n v="136.15384615384613"/>
    <n v="150.80000000000001"/>
    <n v="141.1"/>
    <n v="133.4"/>
    <n v="140"/>
    <n v="138.16666666666666"/>
    <n v="135.69999999999999"/>
    <n v="131"/>
    <n v="133.30000000000001"/>
    <n v="130.6"/>
    <n v="118.3"/>
    <n v="127.9"/>
    <n v="137.4"/>
    <n v="125.7"/>
    <n v="127.5"/>
    <n v="128.67142857142858"/>
    <n v="135.19999999999999"/>
  </r>
  <r>
    <x v="0"/>
    <x v="4"/>
    <x v="9"/>
    <n v="135.9"/>
    <n v="141.9"/>
    <n v="131"/>
    <n v="141.5"/>
    <n v="121.4"/>
    <n v="146.69999999999999"/>
    <n v="157.1"/>
    <n v="136.4"/>
    <n v="121.4"/>
    <x v="136"/>
    <n v="131.30000000000001"/>
    <n v="150.30000000000001"/>
    <n v="140.4"/>
    <n v="137.76153846153846"/>
    <n v="150.5"/>
    <n v="147.19999999999999"/>
    <n v="140.6"/>
    <n v="146.19999999999999"/>
    <n v="144.66666666666666"/>
    <m/>
    <n v="138.1"/>
    <n v="138.4"/>
    <n v="134.19999999999999"/>
    <n v="121"/>
    <n v="133"/>
    <n v="140.1"/>
    <n v="127.4"/>
    <n v="130.69999999999999"/>
    <n v="132.1142857142857"/>
    <n v="138.30000000000001"/>
  </r>
  <r>
    <x v="1"/>
    <x v="4"/>
    <x v="9"/>
    <n v="133.9"/>
    <n v="142.80000000000001"/>
    <n v="131.4"/>
    <n v="139.1"/>
    <n v="114.9"/>
    <n v="135.6"/>
    <n v="173.2"/>
    <n v="124.1"/>
    <n v="122.6"/>
    <x v="145"/>
    <n v="125.1"/>
    <n v="145.5"/>
    <n v="139.69999999999999"/>
    <n v="135.82307692307691"/>
    <n v="154.6"/>
    <n v="134"/>
    <n v="124.9"/>
    <n v="132.6"/>
    <n v="130.5"/>
    <n v="137.30000000000001"/>
    <n v="122.6"/>
    <n v="128.30000000000001"/>
    <n v="126.6"/>
    <n v="115"/>
    <n v="124.8"/>
    <n v="136.30000000000001"/>
    <n v="124.6"/>
    <n v="124.5"/>
    <m/>
    <n v="133.5"/>
  </r>
  <r>
    <x v="2"/>
    <x v="4"/>
    <x v="9"/>
    <n v="135.30000000000001"/>
    <n v="142.19999999999999"/>
    <n v="131.19999999999999"/>
    <n v="140.6"/>
    <n v="119"/>
    <n v="141.5"/>
    <n v="162.6"/>
    <n v="132.30000000000001"/>
    <n v="121.8"/>
    <x v="115"/>
    <n v="128.69999999999999"/>
    <n v="148.1"/>
    <n v="140.1"/>
    <n v="136.89999999999998"/>
    <n v="151.6"/>
    <n v="142"/>
    <n v="134.1"/>
    <n v="140.80000000000001"/>
    <n v="138.96666666666667"/>
    <n v="137.30000000000001"/>
    <n v="132.19999999999999"/>
    <n v="133.6"/>
    <n v="131.30000000000001"/>
    <n v="117.8"/>
    <n v="128.4"/>
    <n v="137.9"/>
    <n v="126.2"/>
    <n v="127.7"/>
    <n v="128.98571428571429"/>
    <n v="136.1"/>
  </r>
  <r>
    <x v="0"/>
    <x v="4"/>
    <x v="10"/>
    <n v="136.30000000000001"/>
    <n v="142.5"/>
    <n v="140.5"/>
    <n v="141.5"/>
    <n v="121.6"/>
    <n v="147.30000000000001"/>
    <n v="168"/>
    <n v="135.80000000000001"/>
    <n v="122.5"/>
    <x v="133"/>
    <n v="131.9"/>
    <n v="151.4"/>
    <n v="142.4"/>
    <n v="139.82307692307694"/>
    <n v="152.1"/>
    <n v="148.19999999999999"/>
    <n v="141.5"/>
    <n v="147.30000000000001"/>
    <n v="145.66666666666666"/>
    <m/>
    <n v="141.1"/>
    <n v="139.4"/>
    <n v="135.80000000000001"/>
    <n v="121.6"/>
    <n v="133.69999999999999"/>
    <n v="141.5"/>
    <n v="128.1"/>
    <n v="131.69999999999999"/>
    <n v="133.1142857142857"/>
    <n v="140"/>
  </r>
  <r>
    <x v="1"/>
    <x v="4"/>
    <x v="10"/>
    <n v="134.30000000000001"/>
    <n v="142.1"/>
    <n v="146.69999999999999"/>
    <n v="139.5"/>
    <n v="115.2"/>
    <n v="136.4"/>
    <n v="185.2"/>
    <n v="122.2"/>
    <n v="123.9"/>
    <x v="149"/>
    <n v="125.4"/>
    <n v="146"/>
    <n v="141.5"/>
    <n v="138.2076923076923"/>
    <n v="156.19999999999999"/>
    <n v="135"/>
    <n v="125.4"/>
    <n v="133.5"/>
    <n v="131.29999999999998"/>
    <n v="138.6"/>
    <n v="125.7"/>
    <n v="128.80000000000001"/>
    <n v="127.4"/>
    <n v="115.3"/>
    <n v="125.1"/>
    <n v="136.6"/>
    <n v="124.9"/>
    <n v="124.9"/>
    <m/>
    <n v="134.80000000000001"/>
  </r>
  <r>
    <x v="2"/>
    <x v="4"/>
    <x v="10"/>
    <n v="135.69999999999999"/>
    <n v="142.4"/>
    <n v="142.9"/>
    <n v="140.80000000000001"/>
    <n v="119.2"/>
    <n v="142.19999999999999"/>
    <n v="173.8"/>
    <n v="131.19999999999999"/>
    <n v="123"/>
    <x v="126"/>
    <n v="129.19999999999999"/>
    <n v="148.9"/>
    <n v="142.1"/>
    <n v="139.09230769230768"/>
    <n v="153.19999999999999"/>
    <n v="143"/>
    <n v="134.80000000000001"/>
    <n v="141.80000000000001"/>
    <n v="139.86666666666667"/>
    <n v="138.6"/>
    <n v="135.30000000000001"/>
    <n v="134.4"/>
    <n v="132.6"/>
    <n v="118.3"/>
    <n v="128.9"/>
    <n v="138.6"/>
    <n v="126.8"/>
    <n v="128.4"/>
    <n v="129.71428571428572"/>
    <n v="137.6"/>
  </r>
  <r>
    <x v="0"/>
    <x v="4"/>
    <x v="11"/>
    <n v="136.4"/>
    <n v="143.69999999999999"/>
    <n v="144.80000000000001"/>
    <n v="141.9"/>
    <n v="123.1"/>
    <n v="147.19999999999999"/>
    <n v="161"/>
    <n v="133.80000000000001"/>
    <n v="121.9"/>
    <x v="91"/>
    <n v="131.1"/>
    <n v="151.4"/>
    <n v="141.5"/>
    <n v="139.50769230769231"/>
    <n v="153.19999999999999"/>
    <n v="148"/>
    <n v="141.9"/>
    <n v="147.19999999999999"/>
    <n v="145.69999999999999"/>
    <m/>
    <n v="142.6"/>
    <n v="139.5"/>
    <n v="136.1"/>
    <n v="122"/>
    <n v="133.4"/>
    <n v="141.1"/>
    <n v="127.8"/>
    <n v="131.9"/>
    <n v="133.1142857142857"/>
    <n v="139.80000000000001"/>
  </r>
  <r>
    <x v="1"/>
    <x v="4"/>
    <x v="11"/>
    <n v="134.4"/>
    <n v="142.6"/>
    <n v="145.9"/>
    <n v="139.5"/>
    <n v="115.9"/>
    <n v="135"/>
    <n v="163.19999999999999"/>
    <n v="119.8"/>
    <n v="120.7"/>
    <x v="103"/>
    <n v="125.7"/>
    <n v="146.30000000000001"/>
    <n v="138.80000000000001"/>
    <n v="135.96153846153845"/>
    <n v="157"/>
    <n v="135.6"/>
    <n v="125.6"/>
    <n v="134"/>
    <n v="131.73333333333332"/>
    <n v="139.1"/>
    <n v="126.8"/>
    <n v="129.30000000000001"/>
    <n v="128.19999999999999"/>
    <n v="115.3"/>
    <n v="125.6"/>
    <n v="136.69999999999999"/>
    <n v="124.6"/>
    <n v="125.1"/>
    <m/>
    <n v="134.1"/>
  </r>
  <r>
    <x v="2"/>
    <x v="4"/>
    <x v="11"/>
    <n v="135.80000000000001"/>
    <n v="143.30000000000001"/>
    <n v="145.19999999999999"/>
    <n v="141"/>
    <n v="120.5"/>
    <n v="141.5"/>
    <n v="161.69999999999999"/>
    <n v="129.1"/>
    <n v="121.5"/>
    <x v="94"/>
    <n v="128.80000000000001"/>
    <n v="149"/>
    <n v="140.5"/>
    <n v="138.07692307692307"/>
    <n v="154.19999999999999"/>
    <n v="143.1"/>
    <n v="135.1"/>
    <n v="142"/>
    <n v="140.06666666666666"/>
    <n v="139.1"/>
    <n v="136.6"/>
    <n v="134.69999999999999"/>
    <n v="133.1"/>
    <n v="118.5"/>
    <n v="129"/>
    <n v="138.5"/>
    <n v="126.5"/>
    <n v="128.6"/>
    <n v="129.84285714285713"/>
    <n v="137.19999999999999"/>
  </r>
  <r>
    <x v="0"/>
    <x v="5"/>
    <x v="0"/>
    <n v="136.6"/>
    <n v="144.4"/>
    <n v="143.80000000000001"/>
    <n v="142"/>
    <n v="123.2"/>
    <n v="147.9"/>
    <n v="152.1"/>
    <n v="131.80000000000001"/>
    <n v="119.5"/>
    <x v="133"/>
    <n v="131.19999999999999"/>
    <n v="151.80000000000001"/>
    <n v="140.4"/>
    <n v="138.51538461538462"/>
    <n v="153.6"/>
    <n v="148.30000000000001"/>
    <n v="142.30000000000001"/>
    <n v="147.5"/>
    <n v="146.03333333333333"/>
    <m/>
    <n v="142.30000000000001"/>
    <n v="139.80000000000001"/>
    <n v="136"/>
    <n v="122.7"/>
    <n v="134.30000000000001"/>
    <n v="141.6"/>
    <n v="128.6"/>
    <n v="132.30000000000001"/>
    <n v="133.6142857142857"/>
    <n v="139.30000000000001"/>
  </r>
  <r>
    <x v="1"/>
    <x v="5"/>
    <x v="0"/>
    <n v="134.6"/>
    <n v="143.69999999999999"/>
    <n v="143.6"/>
    <n v="139.6"/>
    <n v="116.4"/>
    <n v="133.80000000000001"/>
    <n v="150.5"/>
    <n v="118.4"/>
    <n v="117.3"/>
    <x v="150"/>
    <n v="125.9"/>
    <n v="146.80000000000001"/>
    <n v="137.19999999999999"/>
    <n v="134.48461538461541"/>
    <n v="157.69999999999999"/>
    <n v="136"/>
    <n v="125.9"/>
    <n v="134.4"/>
    <n v="132.1"/>
    <n v="140.4"/>
    <n v="127.3"/>
    <n v="129.5"/>
    <n v="129"/>
    <n v="116.3"/>
    <n v="126.2"/>
    <n v="137.1"/>
    <n v="125.5"/>
    <n v="125.8"/>
    <m/>
    <n v="134.1"/>
  </r>
  <r>
    <x v="2"/>
    <x v="5"/>
    <x v="0"/>
    <n v="136"/>
    <n v="144.19999999999999"/>
    <n v="143.69999999999999"/>
    <n v="141.1"/>
    <n v="120.7"/>
    <n v="141.30000000000001"/>
    <n v="151.6"/>
    <n v="127.3"/>
    <n v="118.8"/>
    <x v="118"/>
    <n v="129"/>
    <n v="149.5"/>
    <n v="139.19999999999999"/>
    <n v="136.91538461538462"/>
    <n v="154.69999999999999"/>
    <n v="143.5"/>
    <n v="135.5"/>
    <n v="142.30000000000001"/>
    <n v="140.43333333333334"/>
    <n v="140.4"/>
    <n v="136.6"/>
    <n v="134.9"/>
    <n v="133.30000000000001"/>
    <n v="119.3"/>
    <n v="129.69999999999999"/>
    <n v="139"/>
    <n v="127.3"/>
    <n v="129.1"/>
    <n v="130.37142857142857"/>
    <n v="136.9"/>
  </r>
  <r>
    <x v="0"/>
    <x v="5"/>
    <x v="1"/>
    <n v="136.4"/>
    <n v="143.69999999999999"/>
    <n v="140.6"/>
    <n v="141.5"/>
    <n v="122.9"/>
    <n v="149.4"/>
    <n v="142.4"/>
    <n v="130.19999999999999"/>
    <n v="117.9"/>
    <x v="136"/>
    <n v="130.5"/>
    <n v="151.69999999999999"/>
    <n v="138.69999999999999"/>
    <n v="137.03846153846155"/>
    <n v="153.30000000000001"/>
    <n v="148.69999999999999"/>
    <n v="142.4"/>
    <n v="147.80000000000001"/>
    <n v="146.30000000000001"/>
    <m/>
    <n v="142.4"/>
    <n v="139.9"/>
    <n v="136.19999999999999"/>
    <n v="123.3"/>
    <n v="134.30000000000001"/>
    <n v="141.5"/>
    <n v="128.80000000000001"/>
    <n v="132.5"/>
    <n v="133.78571428571428"/>
    <n v="138.5"/>
  </r>
  <r>
    <x v="1"/>
    <x v="5"/>
    <x v="1"/>
    <n v="134.80000000000001"/>
    <n v="143"/>
    <n v="139.9"/>
    <n v="139.9"/>
    <n v="116.2"/>
    <n v="135.5"/>
    <n v="136.9"/>
    <n v="117"/>
    <n v="115.4"/>
    <x v="151"/>
    <n v="125.9"/>
    <n v="147.1"/>
    <n v="135.6"/>
    <n v="132.91538461538462"/>
    <n v="159.30000000000001"/>
    <n v="136.30000000000001"/>
    <n v="126.1"/>
    <n v="134.69999999999999"/>
    <n v="132.36666666666665"/>
    <n v="141.30000000000001"/>
    <n v="127.3"/>
    <n v="129.9"/>
    <n v="129.80000000000001"/>
    <n v="117.4"/>
    <n v="126.5"/>
    <n v="137.19999999999999"/>
    <n v="126.2"/>
    <n v="126.5"/>
    <m/>
    <n v="134"/>
  </r>
  <r>
    <x v="2"/>
    <x v="5"/>
    <x v="1"/>
    <n v="135.9"/>
    <n v="143.5"/>
    <n v="140.30000000000001"/>
    <n v="140.9"/>
    <n v="120.4"/>
    <n v="142.9"/>
    <n v="140.5"/>
    <n v="125.8"/>
    <n v="117.1"/>
    <x v="148"/>
    <n v="128.6"/>
    <n v="149.6"/>
    <n v="137.6"/>
    <n v="135.4153846153846"/>
    <n v="154.9"/>
    <n v="143.80000000000001"/>
    <n v="135.6"/>
    <n v="142.6"/>
    <n v="140.66666666666666"/>
    <n v="141.30000000000001"/>
    <n v="136.69999999999999"/>
    <n v="135.19999999999999"/>
    <n v="133.80000000000001"/>
    <n v="120.2"/>
    <n v="129.9"/>
    <n v="139"/>
    <n v="127.7"/>
    <n v="129.6"/>
    <n v="130.77142857142857"/>
    <n v="136.4"/>
  </r>
  <r>
    <x v="0"/>
    <x v="5"/>
    <x v="2"/>
    <n v="136.80000000000001"/>
    <n v="143.80000000000001"/>
    <n v="140"/>
    <n v="142"/>
    <n v="123.2"/>
    <n v="152.9"/>
    <n v="138"/>
    <n v="129.30000000000001"/>
    <n v="117.1"/>
    <x v="115"/>
    <n v="131.19999999999999"/>
    <n v="152.80000000000001"/>
    <n v="138.6"/>
    <n v="137.07692307692307"/>
    <n v="155.1"/>
    <n v="149.19999999999999"/>
    <n v="143"/>
    <n v="148.30000000000001"/>
    <n v="146.83333333333334"/>
    <m/>
    <n v="142.6"/>
    <n v="139.9"/>
    <n v="136.69999999999999"/>
    <n v="124.6"/>
    <n v="135.1"/>
    <n v="142.69999999999999"/>
    <n v="129.30000000000001"/>
    <n v="133.30000000000001"/>
    <n v="134.51428571428571"/>
    <n v="138.69999999999999"/>
  </r>
  <r>
    <x v="1"/>
    <x v="5"/>
    <x v="2"/>
    <n v="135"/>
    <n v="143.1"/>
    <n v="135.5"/>
    <n v="139.9"/>
    <n v="116.5"/>
    <n v="138.5"/>
    <n v="128"/>
    <n v="115.5"/>
    <n v="114.2"/>
    <x v="151"/>
    <n v="126.2"/>
    <n v="147.6"/>
    <n v="134.80000000000001"/>
    <n v="131.96153846153845"/>
    <n v="159.69999999999999"/>
    <n v="136.69999999999999"/>
    <n v="126.7"/>
    <n v="135.19999999999999"/>
    <n v="132.86666666666665"/>
    <n v="142"/>
    <n v="126.4"/>
    <n v="130.80000000000001"/>
    <n v="130.5"/>
    <n v="117.8"/>
    <n v="126.8"/>
    <n v="137.80000000000001"/>
    <n v="126.7"/>
    <n v="127.1"/>
    <m/>
    <n v="134"/>
  </r>
  <r>
    <x v="2"/>
    <x v="5"/>
    <x v="2"/>
    <n v="136.19999999999999"/>
    <n v="143.6"/>
    <n v="138.30000000000001"/>
    <n v="141.19999999999999"/>
    <n v="120.7"/>
    <n v="146.19999999999999"/>
    <n v="134.6"/>
    <n v="124.6"/>
    <n v="116.1"/>
    <x v="145"/>
    <n v="129.1"/>
    <n v="150.4"/>
    <n v="137.19999999999999"/>
    <n v="135.07692307692307"/>
    <n v="156.30000000000001"/>
    <n v="144.30000000000001"/>
    <n v="136.19999999999999"/>
    <n v="143.1"/>
    <n v="141.20000000000002"/>
    <n v="142"/>
    <n v="136.5"/>
    <n v="135.6"/>
    <n v="134.30000000000001"/>
    <n v="121"/>
    <n v="130.4"/>
    <n v="139.80000000000001"/>
    <n v="128.19999999999999"/>
    <n v="130.30000000000001"/>
    <n v="131.37142857142857"/>
    <n v="136.5"/>
  </r>
  <r>
    <x v="0"/>
    <x v="5"/>
    <x v="3"/>
    <n v="137.1"/>
    <n v="144.5"/>
    <n v="135.9"/>
    <n v="142.4"/>
    <n v="123.5"/>
    <n v="156.4"/>
    <n v="135.1"/>
    <n v="128.4"/>
    <n v="115.2"/>
    <x v="152"/>
    <n v="131.9"/>
    <n v="153.80000000000001"/>
    <n v="138.6"/>
    <n v="136.92307692307693"/>
    <n v="156.1"/>
    <n v="150.1"/>
    <n v="143.30000000000001"/>
    <n v="149.1"/>
    <n v="147.5"/>
    <m/>
    <n v="143.80000000000001"/>
    <n v="140.9"/>
    <n v="137.6"/>
    <n v="125.3"/>
    <n v="136"/>
    <n v="143.69999999999999"/>
    <n v="130.4"/>
    <n v="134.19999999999999"/>
    <n v="135.44285714285712"/>
    <n v="139.1"/>
  </r>
  <r>
    <x v="1"/>
    <x v="5"/>
    <x v="3"/>
    <n v="135"/>
    <n v="144.30000000000001"/>
    <n v="130.80000000000001"/>
    <n v="140.30000000000001"/>
    <n v="116.6"/>
    <n v="150.1"/>
    <n v="127.6"/>
    <n v="114"/>
    <n v="110.6"/>
    <x v="129"/>
    <n v="126.5"/>
    <n v="148.30000000000001"/>
    <n v="135.69999999999999"/>
    <n v="132.30769230769232"/>
    <n v="159.19999999999999"/>
    <n v="137.80000000000001"/>
    <n v="127.4"/>
    <n v="136.19999999999999"/>
    <n v="133.80000000000001"/>
    <n v="142.9"/>
    <n v="124.6"/>
    <n v="131.80000000000001"/>
    <n v="131.30000000000001"/>
    <n v="118.9"/>
    <n v="127.6"/>
    <n v="139.69999999999999"/>
    <n v="127.6"/>
    <n v="128.19999999999999"/>
    <m/>
    <n v="134.80000000000001"/>
  </r>
  <r>
    <x v="2"/>
    <x v="5"/>
    <x v="3"/>
    <n v="136.4"/>
    <n v="144.4"/>
    <n v="133.9"/>
    <n v="141.6"/>
    <n v="121"/>
    <n v="153.5"/>
    <n v="132.6"/>
    <n v="123.5"/>
    <n v="113.7"/>
    <x v="153"/>
    <n v="129.6"/>
    <n v="151.19999999999999"/>
    <n v="137.5"/>
    <n v="135.16153846153847"/>
    <n v="156.9"/>
    <n v="145.30000000000001"/>
    <n v="136.69999999999999"/>
    <n v="144"/>
    <n v="142"/>
    <n v="142.9"/>
    <n v="136.5"/>
    <n v="136.6"/>
    <n v="135.19999999999999"/>
    <n v="121.9"/>
    <n v="131.30000000000001"/>
    <n v="141.4"/>
    <n v="129.19999999999999"/>
    <n v="131.30000000000001"/>
    <n v="132.41428571428568"/>
    <n v="137.1"/>
  </r>
  <r>
    <x v="0"/>
    <x v="5"/>
    <x v="4"/>
    <n v="137.4"/>
    <n v="145.69999999999999"/>
    <n v="135.5"/>
    <n v="142.9"/>
    <n v="123.6"/>
    <n v="157.5"/>
    <n v="137.80000000000001"/>
    <n v="127.2"/>
    <n v="111.8"/>
    <x v="154"/>
    <n v="132.19999999999999"/>
    <n v="154.30000000000001"/>
    <n v="139.1"/>
    <n v="137.1076923076923"/>
    <n v="157"/>
    <n v="150.80000000000001"/>
    <n v="144.1"/>
    <n v="149.80000000000001"/>
    <n v="148.23333333333332"/>
    <m/>
    <n v="144.30000000000001"/>
    <n v="141.80000000000001"/>
    <n v="138.4"/>
    <n v="126.4"/>
    <n v="136.80000000000001"/>
    <n v="144.4"/>
    <n v="131.19999999999999"/>
    <n v="135.1"/>
    <n v="136.30000000000001"/>
    <n v="139.80000000000001"/>
  </r>
  <r>
    <x v="1"/>
    <x v="5"/>
    <x v="4"/>
    <n v="135"/>
    <n v="148.19999999999999"/>
    <n v="130.5"/>
    <n v="140.69999999999999"/>
    <n v="116.4"/>
    <n v="151.30000000000001"/>
    <n v="131.4"/>
    <n v="112.8"/>
    <n v="105.3"/>
    <x v="132"/>
    <n v="126.6"/>
    <n v="148.69999999999999"/>
    <n v="136.4"/>
    <n v="132.53076923076921"/>
    <n v="160.30000000000001"/>
    <n v="138.6"/>
    <n v="127.9"/>
    <n v="137"/>
    <n v="134.5"/>
    <n v="143.19999999999999"/>
    <n v="124.7"/>
    <n v="132.5"/>
    <n v="132"/>
    <n v="119.8"/>
    <n v="128"/>
    <n v="140.4"/>
    <n v="128.1"/>
    <n v="128.9"/>
    <m/>
    <n v="135.4"/>
  </r>
  <r>
    <x v="2"/>
    <x v="5"/>
    <x v="4"/>
    <n v="136.6"/>
    <n v="146.6"/>
    <n v="133.6"/>
    <n v="142.1"/>
    <n v="121"/>
    <n v="154.6"/>
    <n v="135.6"/>
    <n v="122.3"/>
    <n v="109.6"/>
    <x v="121"/>
    <n v="129.9"/>
    <n v="151.69999999999999"/>
    <n v="138.1"/>
    <n v="135.36923076923077"/>
    <n v="157.9"/>
    <n v="146"/>
    <n v="137.4"/>
    <n v="144.69999999999999"/>
    <n v="142.69999999999999"/>
    <n v="143.19999999999999"/>
    <n v="136.9"/>
    <n v="137.4"/>
    <n v="136"/>
    <n v="122.9"/>
    <n v="131.80000000000001"/>
    <n v="142.1"/>
    <n v="129.9"/>
    <n v="132.1"/>
    <n v="133.17142857142855"/>
    <n v="137.80000000000001"/>
  </r>
  <r>
    <x v="0"/>
    <x v="5"/>
    <x v="5"/>
    <n v="137.6"/>
    <n v="148.1"/>
    <n v="136.69999999999999"/>
    <n v="143.19999999999999"/>
    <n v="124"/>
    <n v="154.1"/>
    <n v="143.5"/>
    <n v="126"/>
    <n v="112.4"/>
    <x v="155"/>
    <n v="132.80000000000001"/>
    <n v="154.30000000000001"/>
    <n v="140"/>
    <n v="137.71538461538461"/>
    <n v="157.30000000000001"/>
    <n v="151.30000000000001"/>
    <n v="144.69999999999999"/>
    <n v="150.30000000000001"/>
    <n v="148.76666666666668"/>
    <m/>
    <n v="145.1"/>
    <n v="142.19999999999999"/>
    <n v="138.4"/>
    <n v="127.4"/>
    <n v="137.80000000000001"/>
    <n v="145.1"/>
    <n v="131.4"/>
    <n v="135.6"/>
    <n v="136.84285714285713"/>
    <n v="140.5"/>
  </r>
  <r>
    <x v="1"/>
    <x v="5"/>
    <x v="5"/>
    <n v="135.30000000000001"/>
    <n v="149.69999999999999"/>
    <n v="133.9"/>
    <n v="140.80000000000001"/>
    <n v="116.6"/>
    <n v="152.19999999999999"/>
    <n v="144"/>
    <n v="112.3"/>
    <n v="108.4"/>
    <x v="156"/>
    <n v="126.7"/>
    <n v="149"/>
    <n v="138.4"/>
    <n v="134.40769230769232"/>
    <n v="161"/>
    <n v="138.9"/>
    <n v="128.69999999999999"/>
    <n v="137.4"/>
    <n v="135"/>
    <n v="142.5"/>
    <n v="126.5"/>
    <n v="133.1"/>
    <n v="132.6"/>
    <n v="120.4"/>
    <n v="128.5"/>
    <n v="141.19999999999999"/>
    <n v="128.19999999999999"/>
    <n v="129.5"/>
    <m/>
    <n v="136.19999999999999"/>
  </r>
  <r>
    <x v="2"/>
    <x v="5"/>
    <x v="5"/>
    <n v="136.9"/>
    <n v="148.69999999999999"/>
    <n v="135.6"/>
    <n v="142.30000000000001"/>
    <n v="121.3"/>
    <n v="153.19999999999999"/>
    <n v="143.69999999999999"/>
    <n v="121.4"/>
    <n v="111.1"/>
    <x v="157"/>
    <n v="130.30000000000001"/>
    <n v="151.80000000000001"/>
    <n v="139.4"/>
    <n v="136.46923076923079"/>
    <n v="158.30000000000001"/>
    <n v="146.4"/>
    <n v="138.1"/>
    <n v="145.19999999999999"/>
    <n v="143.23333333333332"/>
    <n v="142.5"/>
    <n v="138.1"/>
    <n v="137.9"/>
    <n v="136.19999999999999"/>
    <n v="123.7"/>
    <n v="132.6"/>
    <n v="142.80000000000001"/>
    <n v="130.1"/>
    <n v="132.6"/>
    <n v="133.70000000000002"/>
    <n v="138.5"/>
  </r>
  <r>
    <x v="0"/>
    <x v="5"/>
    <x v="6"/>
    <n v="138.4"/>
    <n v="149.30000000000001"/>
    <n v="139.30000000000001"/>
    <n v="143.4"/>
    <n v="124.1"/>
    <n v="153.30000000000001"/>
    <n v="154.19999999999999"/>
    <n v="126.4"/>
    <n v="114.3"/>
    <x v="153"/>
    <n v="132.80000000000001"/>
    <n v="154.80000000000001"/>
    <n v="142"/>
    <n v="139.26923076923077"/>
    <n v="156.1"/>
    <n v="151.5"/>
    <n v="145.1"/>
    <n v="150.6"/>
    <n v="149.06666666666669"/>
    <m/>
    <n v="146.80000000000001"/>
    <n v="143.1"/>
    <n v="139"/>
    <n v="127.5"/>
    <n v="138.4"/>
    <n v="145.80000000000001"/>
    <n v="131.4"/>
    <n v="136"/>
    <n v="137.31428571428572"/>
    <n v="141.80000000000001"/>
  </r>
  <r>
    <x v="1"/>
    <x v="5"/>
    <x v="6"/>
    <n v="135.6"/>
    <n v="148.6"/>
    <n v="139.1"/>
    <n v="141"/>
    <n v="116.7"/>
    <n v="149.69999999999999"/>
    <n v="159.19999999999999"/>
    <n v="112.6"/>
    <n v="111.8"/>
    <x v="158"/>
    <n v="126.8"/>
    <n v="149.4"/>
    <n v="140.30000000000001"/>
    <n v="136.23846153846154"/>
    <n v="161.4"/>
    <n v="139.6"/>
    <n v="128.9"/>
    <n v="137.9"/>
    <n v="135.46666666666667"/>
    <n v="143.6"/>
    <n v="128.1"/>
    <n v="133.6"/>
    <n v="133.6"/>
    <n v="120.1"/>
    <n v="129"/>
    <n v="144"/>
    <n v="128.19999999999999"/>
    <n v="130.19999999999999"/>
    <m/>
    <n v="137.5"/>
  </r>
  <r>
    <x v="2"/>
    <x v="5"/>
    <x v="6"/>
    <n v="137.5"/>
    <n v="149.1"/>
    <n v="139.19999999999999"/>
    <n v="142.5"/>
    <n v="121.4"/>
    <n v="151.6"/>
    <n v="155.9"/>
    <n v="121.7"/>
    <n v="113.5"/>
    <x v="159"/>
    <n v="130.30000000000001"/>
    <n v="152.30000000000001"/>
    <n v="141.4"/>
    <n v="138.1"/>
    <n v="157.5"/>
    <n v="146.80000000000001"/>
    <n v="138.4"/>
    <n v="145.6"/>
    <n v="143.60000000000002"/>
    <n v="143.6"/>
    <n v="139.69999999999999"/>
    <n v="138.6"/>
    <n v="137"/>
    <n v="123.6"/>
    <n v="133.1"/>
    <n v="144.69999999999999"/>
    <n v="130.1"/>
    <n v="133.19999999999999"/>
    <n v="134.32857142857142"/>
    <n v="139.80000000000001"/>
  </r>
  <r>
    <x v="0"/>
    <x v="5"/>
    <x v="7"/>
    <n v="139.19999999999999"/>
    <n v="148.80000000000001"/>
    <n v="139.1"/>
    <n v="143.5"/>
    <n v="125"/>
    <n v="154.4"/>
    <n v="156.30000000000001"/>
    <n v="126.8"/>
    <n v="115.4"/>
    <x v="97"/>
    <n v="133.80000000000001"/>
    <n v="155.19999999999999"/>
    <n v="142.69999999999999"/>
    <n v="139.90769230769232"/>
    <n v="156.4"/>
    <n v="152.1"/>
    <n v="145.80000000000001"/>
    <n v="151.30000000000001"/>
    <n v="149.73333333333332"/>
    <m/>
    <n v="147.69999999999999"/>
    <n v="143.80000000000001"/>
    <n v="139.4"/>
    <n v="128.30000000000001"/>
    <n v="138.6"/>
    <n v="146.9"/>
    <n v="131.30000000000001"/>
    <n v="136.6"/>
    <n v="137.84285714285713"/>
    <n v="142.5"/>
  </r>
  <r>
    <x v="1"/>
    <x v="5"/>
    <x v="7"/>
    <n v="136.5"/>
    <n v="146.4"/>
    <n v="136.6"/>
    <n v="141.19999999999999"/>
    <n v="117.4"/>
    <n v="146.30000000000001"/>
    <n v="157.30000000000001"/>
    <n v="113.6"/>
    <n v="113.3"/>
    <x v="160"/>
    <n v="127.4"/>
    <n v="150.4"/>
    <n v="140.1"/>
    <n v="135.96923076923076"/>
    <n v="162.1"/>
    <n v="140"/>
    <n v="129"/>
    <n v="138.30000000000001"/>
    <n v="135.76666666666668"/>
    <n v="144.6"/>
    <n v="129.80000000000001"/>
    <n v="134.4"/>
    <n v="134.9"/>
    <n v="120.7"/>
    <n v="129.80000000000001"/>
    <n v="145.30000000000001"/>
    <n v="128.30000000000001"/>
    <n v="131"/>
    <m/>
    <n v="138"/>
  </r>
  <r>
    <x v="2"/>
    <x v="5"/>
    <x v="7"/>
    <n v="138.30000000000001"/>
    <n v="148"/>
    <n v="138.1"/>
    <n v="142.6"/>
    <n v="122.2"/>
    <n v="150.6"/>
    <n v="156.6"/>
    <n v="122.4"/>
    <n v="114.7"/>
    <x v="161"/>
    <n v="131.1"/>
    <n v="153"/>
    <n v="141.69999999999999"/>
    <n v="138.36153846153849"/>
    <n v="157.9"/>
    <n v="147.30000000000001"/>
    <n v="138.80000000000001"/>
    <n v="146.1"/>
    <n v="144.06666666666669"/>
    <n v="144.6"/>
    <n v="140.9"/>
    <n v="139.4"/>
    <n v="137.69999999999999"/>
    <n v="124.3"/>
    <n v="133.6"/>
    <n v="146"/>
    <n v="130.1"/>
    <n v="133.9"/>
    <n v="135"/>
    <n v="140.4"/>
  </r>
  <r>
    <x v="0"/>
    <x v="5"/>
    <x v="8"/>
    <n v="139.4"/>
    <n v="147.19999999999999"/>
    <n v="136.6"/>
    <n v="143.69999999999999"/>
    <n v="124.6"/>
    <n v="150.1"/>
    <n v="149.4"/>
    <n v="125.4"/>
    <n v="114.4"/>
    <x v="135"/>
    <n v="133.1"/>
    <n v="155.9"/>
    <n v="141.30000000000001"/>
    <n v="138.44615384615386"/>
    <n v="157.69999999999999"/>
    <n v="152.1"/>
    <n v="146.1"/>
    <n v="151.30000000000001"/>
    <n v="149.83333333333334"/>
    <m/>
    <n v="149"/>
    <n v="144"/>
    <n v="140"/>
    <n v="129.9"/>
    <n v="140"/>
    <n v="147.6"/>
    <n v="132"/>
    <n v="137.4"/>
    <n v="138.69999999999999"/>
    <n v="142.1"/>
  </r>
  <r>
    <x v="1"/>
    <x v="5"/>
    <x v="8"/>
    <n v="137"/>
    <n v="143.1"/>
    <n v="132.80000000000001"/>
    <n v="141.5"/>
    <n v="117.8"/>
    <n v="140"/>
    <n v="151.30000000000001"/>
    <n v="113.5"/>
    <n v="112.3"/>
    <x v="162"/>
    <n v="127.7"/>
    <n v="151.30000000000001"/>
    <n v="138.9"/>
    <n v="134.49230769230769"/>
    <n v="163.30000000000001"/>
    <n v="140.80000000000001"/>
    <n v="129.30000000000001"/>
    <n v="139.1"/>
    <n v="136.4"/>
    <n v="145.30000000000001"/>
    <n v="131.19999999999999"/>
    <n v="134.9"/>
    <n v="135.69999999999999"/>
    <n v="122.5"/>
    <n v="130.19999999999999"/>
    <n v="145.19999999999999"/>
    <n v="129.30000000000001"/>
    <n v="131.9"/>
    <m/>
    <n v="138.1"/>
  </r>
  <r>
    <x v="2"/>
    <x v="5"/>
    <x v="8"/>
    <n v="138.6"/>
    <n v="145.80000000000001"/>
    <n v="135.1"/>
    <n v="142.9"/>
    <n v="122.1"/>
    <n v="145.4"/>
    <n v="150"/>
    <n v="121.4"/>
    <n v="113.7"/>
    <x v="100"/>
    <n v="130.80000000000001"/>
    <n v="153.80000000000001"/>
    <n v="140.4"/>
    <n v="136.88461538461539"/>
    <n v="159.19999999999999"/>
    <n v="147.69999999999999"/>
    <n v="139.1"/>
    <n v="146.5"/>
    <n v="144.43333333333331"/>
    <n v="145.30000000000001"/>
    <n v="142.30000000000001"/>
    <n v="139.69999999999999"/>
    <n v="138.4"/>
    <n v="126"/>
    <n v="134.5"/>
    <n v="146.19999999999999"/>
    <n v="130.9"/>
    <n v="134.69999999999999"/>
    <n v="135.77142857142854"/>
    <n v="140.19999999999999"/>
  </r>
  <r>
    <x v="0"/>
    <x v="5"/>
    <x v="9"/>
    <n v="139.30000000000001"/>
    <n v="147.6"/>
    <n v="134.6"/>
    <n v="141.9"/>
    <n v="123.5"/>
    <n v="144.5"/>
    <n v="147.6"/>
    <n v="121.4"/>
    <n v="112.3"/>
    <x v="100"/>
    <n v="134.6"/>
    <n v="155.19999999999999"/>
    <n v="140.19999999999999"/>
    <n v="137.09230769230768"/>
    <n v="159.6"/>
    <n v="150.69999999999999"/>
    <n v="144.5"/>
    <n v="149.80000000000001"/>
    <n v="148.33333333333334"/>
    <m/>
    <n v="149.69999999999999"/>
    <n v="147.5"/>
    <n v="144.80000000000001"/>
    <n v="130.80000000000001"/>
    <n v="140.1"/>
    <n v="148"/>
    <n v="134.4"/>
    <n v="139.80000000000001"/>
    <n v="140.77142857142857"/>
    <n v="142.19999999999999"/>
  </r>
  <r>
    <x v="1"/>
    <x v="5"/>
    <x v="9"/>
    <n v="137.6"/>
    <n v="144.9"/>
    <n v="133.5"/>
    <n v="141.5"/>
    <n v="118"/>
    <n v="139.5"/>
    <n v="153"/>
    <n v="113.2"/>
    <n v="112.8"/>
    <x v="160"/>
    <n v="127.6"/>
    <n v="152"/>
    <n v="139.4"/>
    <n v="134.93076923076922"/>
    <n v="164"/>
    <n v="141.5"/>
    <n v="129.80000000000001"/>
    <n v="139.69999999999999"/>
    <n v="137"/>
    <n v="146.30000000000001"/>
    <n v="133.4"/>
    <n v="135.1"/>
    <n v="136.19999999999999"/>
    <n v="123.3"/>
    <n v="130.69999999999999"/>
    <n v="145.5"/>
    <n v="130.4"/>
    <n v="132.5"/>
    <m/>
    <n v="138.9"/>
  </r>
  <r>
    <x v="2"/>
    <x v="5"/>
    <x v="9"/>
    <n v="137.4"/>
    <n v="149.5"/>
    <n v="137.30000000000001"/>
    <n v="141.9"/>
    <n v="121.1"/>
    <n v="142.5"/>
    <n v="146.69999999999999"/>
    <n v="119.1"/>
    <n v="111.9"/>
    <x v="163"/>
    <n v="133.6"/>
    <n v="154.5"/>
    <n v="139.69999999999999"/>
    <n v="136.63076923076923"/>
    <n v="162.6"/>
    <n v="148"/>
    <n v="139.19999999999999"/>
    <n v="146.80000000000001"/>
    <n v="144.66666666666666"/>
    <n v="146.9"/>
    <n v="145.30000000000001"/>
    <n v="142.19999999999999"/>
    <n v="142.1"/>
    <n v="125.5"/>
    <n v="136.5"/>
    <n v="147.80000000000001"/>
    <n v="132"/>
    <n v="136.30000000000001"/>
    <n v="137.48571428571427"/>
    <n v="140.80000000000001"/>
  </r>
  <r>
    <x v="0"/>
    <x v="5"/>
    <x v="10"/>
    <n v="137.1"/>
    <n v="150.80000000000001"/>
    <n v="136.69999999999999"/>
    <n v="141.9"/>
    <n v="122.8"/>
    <n v="143.9"/>
    <n v="147.5"/>
    <n v="121"/>
    <n v="111.6"/>
    <x v="164"/>
    <n v="137.5"/>
    <n v="156.1"/>
    <n v="140"/>
    <n v="137.49999999999997"/>
    <n v="161.9"/>
    <n v="151.69999999999999"/>
    <n v="145.5"/>
    <n v="150.80000000000001"/>
    <n v="149.33333333333334"/>
    <m/>
    <n v="150.30000000000001"/>
    <n v="148"/>
    <n v="145.4"/>
    <n v="130.30000000000001"/>
    <n v="143.1"/>
    <n v="150.19999999999999"/>
    <n v="133.1"/>
    <n v="140.1"/>
    <n v="141.45714285714286"/>
    <n v="142.4"/>
  </r>
  <r>
    <x v="1"/>
    <x v="5"/>
    <x v="10"/>
    <n v="138.1"/>
    <n v="146.30000000000001"/>
    <n v="137.80000000000001"/>
    <n v="141.6"/>
    <n v="118.1"/>
    <n v="141.5"/>
    <n v="145.19999999999999"/>
    <n v="115.3"/>
    <n v="112.5"/>
    <x v="165"/>
    <n v="128"/>
    <n v="152.6"/>
    <n v="139.1"/>
    <n v="135.19230769230768"/>
    <n v="164.4"/>
    <n v="142.4"/>
    <n v="130.19999999999999"/>
    <n v="140.5"/>
    <n v="137.70000000000002"/>
    <n v="146.9"/>
    <n v="136.69999999999999"/>
    <n v="135.80000000000001"/>
    <n v="136.80000000000001"/>
    <n v="121.2"/>
    <n v="131.30000000000001"/>
    <n v="146.1"/>
    <n v="130.5"/>
    <n v="132.19999999999999"/>
    <m/>
    <n v="139"/>
  </r>
  <r>
    <x v="2"/>
    <x v="5"/>
    <x v="10"/>
    <n v="137.4"/>
    <n v="149.19999999999999"/>
    <n v="137.1"/>
    <n v="141.80000000000001"/>
    <n v="121.1"/>
    <n v="142.80000000000001"/>
    <n v="146.69999999999999"/>
    <n v="119.1"/>
    <n v="111.9"/>
    <x v="166"/>
    <n v="133.5"/>
    <n v="154.5"/>
    <n v="139.69999999999999"/>
    <n v="136.59230769230771"/>
    <n v="162.6"/>
    <n v="148"/>
    <n v="139.1"/>
    <n v="146.69999999999999"/>
    <n v="144.6"/>
    <n v="146.9"/>
    <n v="145.1"/>
    <n v="142.19999999999999"/>
    <n v="142.1"/>
    <n v="125.5"/>
    <n v="136.5"/>
    <n v="147.80000000000001"/>
    <n v="132"/>
    <n v="136.30000000000001"/>
    <n v="137.48571428571427"/>
    <n v="140.80000000000001"/>
  </r>
  <r>
    <x v="0"/>
    <x v="5"/>
    <x v="11"/>
    <n v="137.1"/>
    <n v="151.9"/>
    <n v="137.4"/>
    <n v="142.4"/>
    <n v="124.2"/>
    <n v="140.19999999999999"/>
    <n v="136.6"/>
    <n v="120.9"/>
    <n v="109.9"/>
    <x v="129"/>
    <n v="137.80000000000001"/>
    <n v="156"/>
    <n v="138.5"/>
    <n v="136.3923076923077"/>
    <n v="162.4"/>
    <n v="151.6"/>
    <n v="145.9"/>
    <n v="150.80000000000001"/>
    <n v="149.43333333333334"/>
    <m/>
    <n v="149"/>
    <n v="149.5"/>
    <n v="149.6"/>
    <n v="128.9"/>
    <n v="143.30000000000001"/>
    <n v="155.1"/>
    <n v="133.19999999999999"/>
    <n v="141.6"/>
    <n v="143.02857142857141"/>
    <n v="141.9"/>
  </r>
  <r>
    <x v="1"/>
    <x v="5"/>
    <x v="11"/>
    <n v="138.5"/>
    <n v="147.80000000000001"/>
    <n v="141.1"/>
    <n v="141.6"/>
    <n v="118.1"/>
    <n v="138.5"/>
    <n v="132.4"/>
    <n v="117.5"/>
    <n v="111"/>
    <x v="111"/>
    <n v="128.1"/>
    <n v="152.9"/>
    <n v="137.6"/>
    <n v="134.35384615384615"/>
    <n v="164.6"/>
    <n v="142.69999999999999"/>
    <n v="130.30000000000001"/>
    <n v="140.80000000000001"/>
    <n v="137.93333333333334"/>
    <n v="146.5"/>
    <n v="132.4"/>
    <n v="136.19999999999999"/>
    <n v="137.30000000000001"/>
    <n v="118.8"/>
    <n v="131.69999999999999"/>
    <n v="146.5"/>
    <n v="130.80000000000001"/>
    <n v="131.69999999999999"/>
    <m/>
    <n v="138"/>
  </r>
  <r>
    <x v="2"/>
    <x v="5"/>
    <x v="11"/>
    <n v="137.5"/>
    <n v="150.5"/>
    <n v="138.80000000000001"/>
    <n v="142.1"/>
    <n v="122"/>
    <n v="139.4"/>
    <n v="135.19999999999999"/>
    <n v="119.8"/>
    <n v="110.3"/>
    <x v="164"/>
    <n v="133.80000000000001"/>
    <n v="154.6"/>
    <n v="138.19999999999999"/>
    <n v="135.59999999999997"/>
    <n v="163"/>
    <n v="148.1"/>
    <n v="139.4"/>
    <n v="146.80000000000001"/>
    <n v="144.76666666666668"/>
    <n v="146.5"/>
    <n v="142.69999999999999"/>
    <n v="143.19999999999999"/>
    <n v="144.9"/>
    <n v="123.6"/>
    <n v="136.80000000000001"/>
    <n v="150.1"/>
    <n v="132.19999999999999"/>
    <n v="136.80000000000001"/>
    <n v="138.22857142857143"/>
    <n v="140.1"/>
  </r>
  <r>
    <x v="0"/>
    <x v="6"/>
    <x v="0"/>
    <n v="136.6"/>
    <n v="152.5"/>
    <n v="138.19999999999999"/>
    <n v="142.4"/>
    <n v="123.9"/>
    <n v="135.5"/>
    <n v="131.69999999999999"/>
    <n v="121.3"/>
    <n v="108.4"/>
    <x v="159"/>
    <n v="137"/>
    <n v="155.80000000000001"/>
    <n v="137.4"/>
    <n v="135.35384615384618"/>
    <n v="162.69999999999999"/>
    <n v="150.6"/>
    <n v="145.1"/>
    <n v="149.9"/>
    <n v="148.53333333333333"/>
    <m/>
    <n v="146.19999999999999"/>
    <n v="150.1"/>
    <n v="149.6"/>
    <n v="128.6"/>
    <n v="142.9"/>
    <n v="155.19999999999999"/>
    <n v="133.5"/>
    <n v="141.69999999999999"/>
    <n v="143.08571428571426"/>
    <n v="141"/>
  </r>
  <r>
    <x v="1"/>
    <x v="6"/>
    <x v="0"/>
    <n v="138.30000000000001"/>
    <n v="149.4"/>
    <n v="143.5"/>
    <n v="141.69999999999999"/>
    <n v="118.1"/>
    <n v="135.19999999999999"/>
    <n v="130.5"/>
    <n v="118.2"/>
    <n v="110.4"/>
    <x v="109"/>
    <n v="128.1"/>
    <n v="153.19999999999999"/>
    <n v="137.30000000000001"/>
    <n v="134.17692307692309"/>
    <n v="164.7"/>
    <n v="143"/>
    <n v="130.4"/>
    <n v="141.1"/>
    <n v="138.16666666666666"/>
    <n v="147.69999999999999"/>
    <n v="128.6"/>
    <n v="136.30000000000001"/>
    <n v="137.80000000000001"/>
    <n v="118.6"/>
    <n v="131.9"/>
    <n v="146.6"/>
    <n v="131.69999999999999"/>
    <n v="131.80000000000001"/>
    <m/>
    <n v="138"/>
  </r>
  <r>
    <x v="2"/>
    <x v="6"/>
    <x v="0"/>
    <n v="137.1"/>
    <n v="151.4"/>
    <n v="140.19999999999999"/>
    <n v="142.1"/>
    <n v="121.8"/>
    <n v="135.4"/>
    <n v="131.30000000000001"/>
    <n v="120.3"/>
    <n v="109.1"/>
    <x v="161"/>
    <n v="133.30000000000001"/>
    <n v="154.6"/>
    <n v="137.4"/>
    <n v="134.87692307692308"/>
    <n v="163.19999999999999"/>
    <n v="147.6"/>
    <n v="139"/>
    <n v="146.4"/>
    <n v="144.33333333333334"/>
    <n v="147.69999999999999"/>
    <n v="139.5"/>
    <n v="143.6"/>
    <n v="145.1"/>
    <n v="123.3"/>
    <n v="136.69999999999999"/>
    <n v="150.19999999999999"/>
    <n v="132.80000000000001"/>
    <n v="136.9"/>
    <n v="138.37142857142857"/>
    <n v="139.6"/>
  </r>
  <r>
    <x v="0"/>
    <x v="6"/>
    <x v="1"/>
    <n v="136.80000000000001"/>
    <n v="153"/>
    <n v="139.1"/>
    <n v="142.5"/>
    <n v="124.1"/>
    <n v="135.80000000000001"/>
    <n v="128.69999999999999"/>
    <n v="121.5"/>
    <n v="108.3"/>
    <x v="167"/>
    <n v="137.4"/>
    <n v="156.19999999999999"/>
    <n v="137.19999999999999"/>
    <n v="135.3692307692308"/>
    <n v="162.80000000000001"/>
    <n v="150.5"/>
    <n v="146.1"/>
    <n v="149.9"/>
    <n v="148.83333333333334"/>
    <m/>
    <n v="145.30000000000001"/>
    <n v="150.1"/>
    <n v="149.9"/>
    <n v="129.19999999999999"/>
    <n v="143.4"/>
    <n v="155.5"/>
    <n v="134.9"/>
    <n v="142.19999999999999"/>
    <n v="143.6"/>
    <n v="141"/>
  </r>
  <r>
    <x v="1"/>
    <x v="6"/>
    <x v="1"/>
    <n v="139.4"/>
    <n v="150.1"/>
    <n v="145.30000000000001"/>
    <n v="141.69999999999999"/>
    <n v="118.4"/>
    <n v="137"/>
    <n v="131.6"/>
    <n v="119.9"/>
    <n v="110.4"/>
    <x v="168"/>
    <n v="128.30000000000001"/>
    <n v="153.5"/>
    <n v="138"/>
    <n v="134.95384615384617"/>
    <n v="164.9"/>
    <n v="143.30000000000001"/>
    <n v="130.80000000000001"/>
    <n v="141.4"/>
    <n v="138.5"/>
    <n v="148.5"/>
    <n v="127.1"/>
    <n v="136.6"/>
    <n v="138.5"/>
    <n v="119.2"/>
    <n v="132.19999999999999"/>
    <n v="146.6"/>
    <n v="133"/>
    <n v="132.4"/>
    <m/>
    <n v="138.6"/>
  </r>
  <r>
    <x v="2"/>
    <x v="6"/>
    <x v="1"/>
    <n v="137.6"/>
    <n v="152"/>
    <n v="141.5"/>
    <n v="142.19999999999999"/>
    <n v="122"/>
    <n v="136.4"/>
    <n v="129.69999999999999"/>
    <n v="121"/>
    <n v="109"/>
    <x v="103"/>
    <n v="133.6"/>
    <n v="154.9"/>
    <n v="137.5"/>
    <n v="135.16153846153844"/>
    <n v="163.4"/>
    <n v="147.69999999999999"/>
    <n v="139.69999999999999"/>
    <n v="146.5"/>
    <n v="144.63333333333333"/>
    <n v="148.5"/>
    <n v="138.4"/>
    <n v="143.69999999999999"/>
    <n v="145.6"/>
    <n v="123.9"/>
    <n v="137.1"/>
    <n v="150.30000000000001"/>
    <n v="134.1"/>
    <n v="137.4"/>
    <n v="138.87142857142857"/>
    <n v="139.9"/>
  </r>
  <r>
    <x v="0"/>
    <x v="6"/>
    <x v="2"/>
    <n v="136.9"/>
    <n v="154.1"/>
    <n v="138.69999999999999"/>
    <n v="142.5"/>
    <n v="124.1"/>
    <n v="136.1"/>
    <n v="128.19999999999999"/>
    <n v="122.3"/>
    <n v="108.3"/>
    <x v="159"/>
    <n v="137.4"/>
    <n v="156.4"/>
    <n v="137.30000000000001"/>
    <n v="135.4769230769231"/>
    <n v="162.9"/>
    <n v="150.80000000000001"/>
    <n v="146.1"/>
    <n v="150.1"/>
    <n v="149"/>
    <m/>
    <n v="146.4"/>
    <n v="150"/>
    <n v="150.4"/>
    <n v="129.9"/>
    <n v="143.80000000000001"/>
    <n v="155.5"/>
    <n v="134"/>
    <n v="142.4"/>
    <n v="143.71428571428569"/>
    <n v="141.19999999999999"/>
  </r>
  <r>
    <x v="1"/>
    <x v="6"/>
    <x v="2"/>
    <n v="139.69999999999999"/>
    <n v="151.1"/>
    <n v="142.9"/>
    <n v="141.9"/>
    <n v="118.4"/>
    <n v="139.4"/>
    <n v="141.19999999999999"/>
    <n v="120.7"/>
    <n v="110.4"/>
    <x v="151"/>
    <n v="128.5"/>
    <n v="153.9"/>
    <n v="139.6"/>
    <n v="136.03076923076924"/>
    <n v="165.3"/>
    <n v="143.5"/>
    <n v="131.19999999999999"/>
    <n v="141.6"/>
    <n v="138.76666666666665"/>
    <n v="149"/>
    <n v="128.80000000000001"/>
    <n v="136.80000000000001"/>
    <n v="139.19999999999999"/>
    <n v="119.9"/>
    <n v="133"/>
    <n v="146.69999999999999"/>
    <n v="132.5"/>
    <n v="132.80000000000001"/>
    <m/>
    <n v="139.5"/>
  </r>
  <r>
    <x v="2"/>
    <x v="6"/>
    <x v="2"/>
    <n v="137.80000000000001"/>
    <n v="153"/>
    <n v="140.30000000000001"/>
    <n v="142.30000000000001"/>
    <n v="122"/>
    <n v="137.6"/>
    <n v="132.6"/>
    <n v="121.8"/>
    <n v="109"/>
    <x v="100"/>
    <n v="133.69999999999999"/>
    <n v="155.19999999999999"/>
    <n v="138.1"/>
    <n v="135.6076923076923"/>
    <n v="163.5"/>
    <n v="147.9"/>
    <n v="139.9"/>
    <n v="146.69999999999999"/>
    <n v="144.83333333333334"/>
    <n v="149"/>
    <n v="139.69999999999999"/>
    <n v="143.80000000000001"/>
    <n v="146.19999999999999"/>
    <n v="124.6"/>
    <n v="137.69999999999999"/>
    <n v="150.30000000000001"/>
    <n v="133.4"/>
    <n v="137.69999999999999"/>
    <n v="139.09999999999997"/>
    <n v="140.4"/>
  </r>
  <r>
    <x v="0"/>
    <x v="6"/>
    <x v="4"/>
    <n v="137.4"/>
    <n v="159.5"/>
    <n v="134.5"/>
    <n v="142.6"/>
    <n v="124"/>
    <n v="143.69999999999999"/>
    <n v="133.4"/>
    <n v="125.1"/>
    <n v="109.3"/>
    <x v="125"/>
    <n v="137.69999999999999"/>
    <n v="156.4"/>
    <n v="139.19999999999999"/>
    <n v="137.0846153846154"/>
    <n v="163.30000000000001"/>
    <n v="151.30000000000001"/>
    <n v="146.6"/>
    <n v="150.69999999999999"/>
    <n v="149.53333333333333"/>
    <m/>
    <n v="146.9"/>
    <n v="149.5"/>
    <n v="151.30000000000001"/>
    <n v="130.19999999999999"/>
    <n v="145.9"/>
    <n v="156.69999999999999"/>
    <n v="133.9"/>
    <n v="142.9"/>
    <n v="144.34285714285713"/>
    <n v="142.4"/>
  </r>
  <r>
    <x v="1"/>
    <x v="6"/>
    <x v="4"/>
    <n v="140.4"/>
    <n v="156.69999999999999"/>
    <n v="138.30000000000001"/>
    <n v="142.4"/>
    <n v="118.6"/>
    <n v="149.69999999999999"/>
    <n v="161.6"/>
    <n v="124.4"/>
    <n v="111.2"/>
    <x v="163"/>
    <n v="128.9"/>
    <n v="154.5"/>
    <n v="143.80000000000001"/>
    <n v="139.34615384615387"/>
    <n v="166.2"/>
    <n v="144"/>
    <n v="131.69999999999999"/>
    <n v="142.19999999999999"/>
    <n v="139.29999999999998"/>
    <n v="150.1"/>
    <n v="129.4"/>
    <n v="137.19999999999999"/>
    <n v="139.80000000000001"/>
    <n v="120.1"/>
    <n v="134"/>
    <n v="148"/>
    <n v="132.6"/>
    <n v="133.30000000000001"/>
    <m/>
    <n v="141.5"/>
  </r>
  <r>
    <x v="2"/>
    <x v="6"/>
    <x v="4"/>
    <n v="138.30000000000001"/>
    <n v="158.5"/>
    <n v="136"/>
    <n v="142.5"/>
    <n v="122"/>
    <n v="146.5"/>
    <n v="143"/>
    <n v="124.9"/>
    <n v="109.9"/>
    <x v="143"/>
    <n v="134"/>
    <n v="155.5"/>
    <n v="140.9"/>
    <n v="137.83846153846156"/>
    <n v="164.1"/>
    <n v="148.4"/>
    <n v="140.4"/>
    <n v="147.30000000000001"/>
    <n v="145.36666666666667"/>
    <n v="150.1"/>
    <n v="140.30000000000001"/>
    <n v="143.69999999999999"/>
    <n v="146.9"/>
    <n v="124.9"/>
    <n v="139.19999999999999"/>
    <n v="151.6"/>
    <n v="133.4"/>
    <n v="138.19999999999999"/>
    <n v="139.70000000000002"/>
    <n v="142"/>
  </r>
  <r>
    <x v="0"/>
    <x v="6"/>
    <x v="5"/>
    <n v="137.80000000000001"/>
    <n v="163.5"/>
    <n v="136.19999999999999"/>
    <n v="143.19999999999999"/>
    <n v="124.3"/>
    <n v="143.30000000000001"/>
    <n v="140.6"/>
    <n v="128.69999999999999"/>
    <n v="110.6"/>
    <x v="109"/>
    <n v="138"/>
    <n v="156.6"/>
    <n v="141"/>
    <n v="138.78461538461536"/>
    <n v="164.2"/>
    <n v="151.4"/>
    <n v="146.5"/>
    <n v="150.69999999999999"/>
    <n v="149.53333333333333"/>
    <m/>
    <n v="147.80000000000001"/>
    <n v="149.6"/>
    <n v="151.69999999999999"/>
    <n v="130.19999999999999"/>
    <n v="146.4"/>
    <n v="157.69999999999999"/>
    <n v="134.80000000000001"/>
    <n v="143.30000000000001"/>
    <n v="144.81428571428569"/>
    <n v="143.6"/>
  </r>
  <r>
    <x v="1"/>
    <x v="6"/>
    <x v="5"/>
    <n v="140.69999999999999"/>
    <n v="159.6"/>
    <n v="140.4"/>
    <n v="143.4"/>
    <n v="118.6"/>
    <n v="150.9"/>
    <n v="169.8"/>
    <n v="127.4"/>
    <n v="111.8"/>
    <x v="163"/>
    <n v="129"/>
    <n v="155.1"/>
    <n v="145.6"/>
    <n v="141.0230769230769"/>
    <n v="166.7"/>
    <n v="144.30000000000001"/>
    <n v="131.69999999999999"/>
    <n v="142.4"/>
    <n v="139.46666666666667"/>
    <n v="149.4"/>
    <n v="130.5"/>
    <n v="137.4"/>
    <n v="140.30000000000001"/>
    <n v="119.6"/>
    <n v="134.30000000000001"/>
    <n v="148.9"/>
    <n v="133.69999999999999"/>
    <n v="133.6"/>
    <m/>
    <n v="142.1"/>
  </r>
  <r>
    <x v="2"/>
    <x v="6"/>
    <x v="5"/>
    <n v="138.69999999999999"/>
    <n v="162.1"/>
    <n v="137.80000000000001"/>
    <n v="143.30000000000001"/>
    <n v="122.2"/>
    <n v="146.80000000000001"/>
    <n v="150.5"/>
    <n v="128.30000000000001"/>
    <n v="111"/>
    <x v="164"/>
    <n v="134.19999999999999"/>
    <n v="155.9"/>
    <n v="142.69999999999999"/>
    <n v="139.54615384615386"/>
    <n v="164.9"/>
    <n v="148.6"/>
    <n v="140.4"/>
    <n v="147.4"/>
    <n v="145.46666666666667"/>
    <n v="149.4"/>
    <n v="141.19999999999999"/>
    <n v="143.80000000000001"/>
    <n v="147.4"/>
    <n v="124.6"/>
    <n v="139.6"/>
    <n v="152.5"/>
    <n v="134.30000000000001"/>
    <n v="138.6"/>
    <n v="140.11428571428573"/>
    <n v="142.9"/>
  </r>
  <r>
    <x v="0"/>
    <x v="6"/>
    <x v="6"/>
    <n v="138.4"/>
    <n v="164"/>
    <n v="138.4"/>
    <n v="143.9"/>
    <n v="124.4"/>
    <n v="146.4"/>
    <n v="150.1"/>
    <n v="130.6"/>
    <n v="110.8"/>
    <x v="169"/>
    <n v="138.5"/>
    <n v="156.69999999999999"/>
    <n v="143"/>
    <n v="140.53076923076921"/>
    <n v="164.5"/>
    <n v="151.6"/>
    <n v="146.6"/>
    <n v="150.9"/>
    <n v="149.70000000000002"/>
    <m/>
    <n v="146.80000000000001"/>
    <n v="150"/>
    <n v="152.19999999999999"/>
    <n v="131.19999999999999"/>
    <n v="147.5"/>
    <n v="159.1"/>
    <n v="136.1"/>
    <n v="144.19999999999999"/>
    <n v="145.75714285714284"/>
    <n v="144.9"/>
  </r>
  <r>
    <x v="1"/>
    <x v="6"/>
    <x v="6"/>
    <n v="141.4"/>
    <n v="160.19999999999999"/>
    <n v="142.5"/>
    <n v="144.1"/>
    <n v="119.3"/>
    <n v="154.69999999999999"/>
    <n v="180.1"/>
    <n v="128.9"/>
    <n v="111.8"/>
    <x v="170"/>
    <n v="129.5"/>
    <n v="155.6"/>
    <n v="147.69999999999999"/>
    <n v="142.87692307692308"/>
    <n v="167.2"/>
    <n v="144.69999999999999"/>
    <n v="131.9"/>
    <n v="142.69999999999999"/>
    <n v="139.76666666666668"/>
    <n v="150.6"/>
    <n v="127"/>
    <n v="137.69999999999999"/>
    <n v="140.80000000000001"/>
    <n v="120.6"/>
    <n v="135"/>
    <n v="150.4"/>
    <n v="135.1"/>
    <n v="134.5"/>
    <m/>
    <n v="143.30000000000001"/>
  </r>
  <r>
    <x v="2"/>
    <x v="6"/>
    <x v="6"/>
    <n v="139.30000000000001"/>
    <n v="162.69999999999999"/>
    <n v="140"/>
    <n v="144"/>
    <n v="122.5"/>
    <n v="150.30000000000001"/>
    <n v="160.30000000000001"/>
    <n v="130"/>
    <n v="111.1"/>
    <x v="169"/>
    <n v="134.69999999999999"/>
    <n v="156.19999999999999"/>
    <n v="144.69999999999999"/>
    <n v="141.34615384615384"/>
    <n v="165.2"/>
    <n v="148.9"/>
    <n v="140.5"/>
    <n v="147.6"/>
    <n v="145.66666666666666"/>
    <n v="150.6"/>
    <n v="139.30000000000001"/>
    <n v="144.19999999999999"/>
    <n v="147.9"/>
    <n v="125.6"/>
    <n v="140.5"/>
    <n v="154"/>
    <n v="135.69999999999999"/>
    <n v="139.5"/>
    <n v="141.05714285714288"/>
    <n v="144.19999999999999"/>
  </r>
  <r>
    <x v="0"/>
    <x v="6"/>
    <x v="7"/>
    <n v="139.19999999999999"/>
    <n v="161.9"/>
    <n v="137.1"/>
    <n v="144.6"/>
    <n v="124.7"/>
    <n v="145.5"/>
    <n v="156.19999999999999"/>
    <n v="131.5"/>
    <n v="111.7"/>
    <x v="171"/>
    <n v="138.5"/>
    <n v="156.9"/>
    <n v="144"/>
    <n v="141.11538461538464"/>
    <n v="165.1"/>
    <n v="151.80000000000001"/>
    <n v="146.6"/>
    <n v="151.1"/>
    <n v="149.83333333333334"/>
    <m/>
    <n v="146.4"/>
    <n v="150.19999999999999"/>
    <n v="152.69999999999999"/>
    <n v="131.4"/>
    <n v="148"/>
    <n v="159.69999999999999"/>
    <n v="138.80000000000001"/>
    <n v="144.9"/>
    <n v="146.52857142857144"/>
    <n v="145.69999999999999"/>
  </r>
  <r>
    <x v="1"/>
    <x v="6"/>
    <x v="7"/>
    <n v="142.1"/>
    <n v="158.30000000000001"/>
    <n v="140.80000000000001"/>
    <n v="144.9"/>
    <n v="119.9"/>
    <n v="153.9"/>
    <n v="189.1"/>
    <n v="129.80000000000001"/>
    <n v="112.7"/>
    <x v="172"/>
    <n v="129.80000000000001"/>
    <n v="156.19999999999999"/>
    <n v="149.1"/>
    <n v="143.77692307692308"/>
    <n v="167.9"/>
    <n v="145"/>
    <n v="132.19999999999999"/>
    <n v="143"/>
    <n v="140.06666666666666"/>
    <n v="151.6"/>
    <n v="125.5"/>
    <n v="138.1"/>
    <n v="141.5"/>
    <n v="120.8"/>
    <n v="135.4"/>
    <n v="151.5"/>
    <n v="137.80000000000001"/>
    <n v="135.30000000000001"/>
    <m/>
    <n v="144.19999999999999"/>
  </r>
  <r>
    <x v="2"/>
    <x v="6"/>
    <x v="7"/>
    <n v="140.1"/>
    <n v="160.6"/>
    <n v="138.5"/>
    <n v="144.69999999999999"/>
    <n v="122.9"/>
    <n v="149.4"/>
    <n v="167.4"/>
    <n v="130.9"/>
    <n v="112"/>
    <x v="137"/>
    <n v="134.9"/>
    <n v="156.6"/>
    <n v="145.9"/>
    <n v="142.03846153846155"/>
    <n v="165.8"/>
    <n v="149.1"/>
    <n v="140.6"/>
    <n v="147.9"/>
    <n v="145.86666666666667"/>
    <n v="151.6"/>
    <n v="138.5"/>
    <n v="144.5"/>
    <n v="148.5"/>
    <n v="125.8"/>
    <n v="140.9"/>
    <n v="154.9"/>
    <n v="138.4"/>
    <n v="140.19999999999999"/>
    <n v="141.8857142857143"/>
    <n v="145"/>
  </r>
  <r>
    <x v="0"/>
    <x v="6"/>
    <x v="8"/>
    <n v="140.1"/>
    <n v="161.9"/>
    <n v="138.30000000000001"/>
    <n v="145.69999999999999"/>
    <n v="125.1"/>
    <n v="143.80000000000001"/>
    <n v="163.4"/>
    <n v="132.19999999999999"/>
    <n v="112.8"/>
    <x v="173"/>
    <n v="138.5"/>
    <n v="157.19999999999999"/>
    <n v="145.5"/>
    <n v="142.2076923076923"/>
    <n v="165.7"/>
    <n v="151.69999999999999"/>
    <n v="146.6"/>
    <n v="151"/>
    <n v="149.76666666666665"/>
    <m/>
    <n v="146.9"/>
    <n v="150.30000000000001"/>
    <n v="153.4"/>
    <n v="131.6"/>
    <n v="148.30000000000001"/>
    <n v="160.19999999999999"/>
    <n v="140.19999999999999"/>
    <n v="145.4"/>
    <n v="147.05714285714291"/>
    <n v="146.69999999999999"/>
  </r>
  <r>
    <x v="1"/>
    <x v="6"/>
    <x v="8"/>
    <n v="142.69999999999999"/>
    <n v="158.69999999999999"/>
    <n v="141.6"/>
    <n v="144.9"/>
    <n v="120.8"/>
    <n v="149.80000000000001"/>
    <n v="192.4"/>
    <n v="130.30000000000001"/>
    <n v="114"/>
    <x v="174"/>
    <n v="130"/>
    <n v="156.4"/>
    <n v="149.5"/>
    <n v="144.22307692307692"/>
    <n v="168.6"/>
    <n v="145.30000000000001"/>
    <n v="132.19999999999999"/>
    <n v="143.30000000000001"/>
    <n v="140.26666666666668"/>
    <n v="152.19999999999999"/>
    <n v="126.6"/>
    <n v="138.30000000000001"/>
    <n v="141.9"/>
    <n v="121.2"/>
    <n v="135.9"/>
    <n v="151.6"/>
    <n v="139"/>
    <n v="135.69999999999999"/>
    <m/>
    <n v="144.69999999999999"/>
  </r>
  <r>
    <x v="2"/>
    <x v="6"/>
    <x v="8"/>
    <n v="140.9"/>
    <n v="160.80000000000001"/>
    <n v="139.6"/>
    <n v="145.4"/>
    <n v="123.5"/>
    <n v="146.6"/>
    <n v="173.2"/>
    <n v="131.6"/>
    <n v="113.2"/>
    <x v="175"/>
    <n v="135"/>
    <n v="156.80000000000001"/>
    <n v="147"/>
    <n v="142.89999999999998"/>
    <n v="166.5"/>
    <n v="149.19999999999999"/>
    <n v="140.6"/>
    <n v="147.9"/>
    <n v="145.89999999999998"/>
    <n v="152.19999999999999"/>
    <n v="139.19999999999999"/>
    <n v="144.6"/>
    <n v="149"/>
    <n v="126.1"/>
    <n v="141.30000000000001"/>
    <n v="155.19999999999999"/>
    <n v="139.69999999999999"/>
    <n v="140.69999999999999"/>
    <n v="142.37142857142859"/>
    <n v="145.80000000000001"/>
  </r>
  <r>
    <x v="0"/>
    <x v="6"/>
    <x v="9"/>
    <n v="141"/>
    <n v="161.6"/>
    <n v="141.19999999999999"/>
    <n v="146.5"/>
    <n v="125.6"/>
    <n v="145.69999999999999"/>
    <n v="178.8"/>
    <n v="133.1"/>
    <n v="113.6"/>
    <x v="128"/>
    <n v="138.6"/>
    <n v="157.4"/>
    <n v="148.30000000000001"/>
    <n v="144.37692307692305"/>
    <n v="166.3"/>
    <n v="151.69999999999999"/>
    <n v="146.69999999999999"/>
    <n v="151"/>
    <n v="149.79999999999998"/>
    <m/>
    <n v="147.69999999999999"/>
    <n v="150.6"/>
    <n v="153.69999999999999"/>
    <n v="131.69999999999999"/>
    <n v="148.69999999999999"/>
    <n v="160.69999999999999"/>
    <n v="140.30000000000001"/>
    <n v="145.69999999999999"/>
    <n v="147.34285714285713"/>
    <n v="148.30000000000001"/>
  </r>
  <r>
    <x v="1"/>
    <x v="6"/>
    <x v="9"/>
    <n v="143.5"/>
    <n v="159.80000000000001"/>
    <n v="144.69999999999999"/>
    <n v="145.6"/>
    <n v="121.1"/>
    <n v="150.6"/>
    <n v="207.2"/>
    <n v="131.19999999999999"/>
    <n v="114.8"/>
    <x v="176"/>
    <n v="130.19999999999999"/>
    <n v="156.80000000000001"/>
    <n v="151.9"/>
    <n v="146.35384615384618"/>
    <n v="169.3"/>
    <n v="145.9"/>
    <n v="132.4"/>
    <n v="143.9"/>
    <n v="140.73333333333335"/>
    <n v="153"/>
    <n v="128.9"/>
    <n v="138.69999999999999"/>
    <n v="142.4"/>
    <n v="121.5"/>
    <n v="136.19999999999999"/>
    <n v="151.69999999999999"/>
    <n v="139.5"/>
    <n v="136"/>
    <m/>
    <n v="146"/>
  </r>
  <r>
    <x v="2"/>
    <x v="6"/>
    <x v="9"/>
    <n v="141.80000000000001"/>
    <n v="161"/>
    <n v="142.6"/>
    <n v="146.19999999999999"/>
    <n v="123.9"/>
    <n v="148"/>
    <n v="188.4"/>
    <n v="132.5"/>
    <n v="114"/>
    <x v="127"/>
    <n v="135.1"/>
    <n v="157.1"/>
    <n v="149.6"/>
    <n v="145.04615384615383"/>
    <n v="167.1"/>
    <n v="149.4"/>
    <n v="140.80000000000001"/>
    <n v="148.19999999999999"/>
    <n v="146.13333333333335"/>
    <n v="153"/>
    <n v="140.6"/>
    <n v="145"/>
    <n v="149.4"/>
    <n v="126.3"/>
    <n v="141.69999999999999"/>
    <n v="155.4"/>
    <n v="140"/>
    <n v="141"/>
    <n v="142.68571428571428"/>
    <n v="147.19999999999999"/>
  </r>
  <r>
    <x v="0"/>
    <x v="6"/>
    <x v="10"/>
    <n v="141.80000000000001"/>
    <n v="163.69999999999999"/>
    <n v="143.80000000000001"/>
    <n v="147.1"/>
    <n v="126"/>
    <n v="146.19999999999999"/>
    <n v="191.4"/>
    <n v="136.19999999999999"/>
    <n v="113.8"/>
    <x v="177"/>
    <n v="138.69999999999999"/>
    <n v="157.69999999999999"/>
    <n v="150.9"/>
    <n v="146.50769230769231"/>
    <n v="167.2"/>
    <n v="152.30000000000001"/>
    <n v="147"/>
    <n v="151.5"/>
    <n v="150.26666666666668"/>
    <m/>
    <n v="148.4"/>
    <n v="150.9"/>
    <n v="154.30000000000001"/>
    <n v="132.1"/>
    <n v="149.1"/>
    <n v="160.80000000000001"/>
    <n v="140.6"/>
    <n v="146.1"/>
    <n v="147.70000000000002"/>
    <n v="149.9"/>
  </r>
  <r>
    <x v="1"/>
    <x v="6"/>
    <x v="10"/>
    <n v="144.1"/>
    <n v="162.4"/>
    <n v="148.4"/>
    <n v="145.9"/>
    <n v="121.5"/>
    <n v="148.80000000000001"/>
    <n v="215.7"/>
    <n v="134.6"/>
    <n v="115"/>
    <x v="178"/>
    <n v="130.5"/>
    <n v="157.19999999999999"/>
    <n v="153.6"/>
    <n v="147.99999999999997"/>
    <n v="169.9"/>
    <n v="146.30000000000001"/>
    <n v="132.6"/>
    <n v="144.19999999999999"/>
    <n v="141.03333333333333"/>
    <n v="153.5"/>
    <n v="132.19999999999999"/>
    <n v="139.1"/>
    <n v="142.80000000000001"/>
    <n v="121.7"/>
    <n v="136.69999999999999"/>
    <n v="151.80000000000001"/>
    <n v="139.80000000000001"/>
    <n v="136.30000000000001"/>
    <m/>
    <n v="147"/>
  </r>
  <r>
    <x v="2"/>
    <x v="6"/>
    <x v="10"/>
    <n v="142.5"/>
    <n v="163.19999999999999"/>
    <n v="145.6"/>
    <n v="146.69999999999999"/>
    <n v="124.3"/>
    <n v="147.4"/>
    <n v="199.6"/>
    <n v="135.69999999999999"/>
    <n v="114.2"/>
    <x v="179"/>
    <n v="135.30000000000001"/>
    <n v="157.5"/>
    <n v="151.9"/>
    <n v="146.99230769230769"/>
    <n v="167.9"/>
    <n v="149.9"/>
    <n v="141"/>
    <n v="148.6"/>
    <n v="146.5"/>
    <n v="153.5"/>
    <n v="142.30000000000001"/>
    <n v="145.30000000000001"/>
    <n v="149.9"/>
    <n v="126.6"/>
    <n v="142.1"/>
    <n v="155.5"/>
    <n v="140.30000000000001"/>
    <n v="141.30000000000001"/>
    <n v="143"/>
    <n v="148.6"/>
  </r>
  <r>
    <x v="0"/>
    <x v="6"/>
    <x v="11"/>
    <n v="142.80000000000001"/>
    <n v="165.3"/>
    <n v="149.5"/>
    <n v="148.69999999999999"/>
    <n v="127.5"/>
    <n v="144.30000000000001"/>
    <n v="209.5"/>
    <n v="138.80000000000001"/>
    <n v="113.6"/>
    <x v="180"/>
    <n v="139.30000000000001"/>
    <n v="158.30000000000001"/>
    <n v="154.30000000000001"/>
    <n v="149.30769230769226"/>
    <n v="167.8"/>
    <n v="152.6"/>
    <n v="147.30000000000001"/>
    <n v="151.9"/>
    <n v="150.6"/>
    <m/>
    <n v="149.9"/>
    <n v="151.19999999999999"/>
    <n v="154.80000000000001"/>
    <n v="135"/>
    <n v="149.5"/>
    <n v="161.1"/>
    <n v="140.6"/>
    <n v="147.1"/>
    <n v="148.47142857142856"/>
    <n v="152.30000000000001"/>
  </r>
  <r>
    <x v="1"/>
    <x v="6"/>
    <x v="11"/>
    <n v="144.9"/>
    <n v="164.5"/>
    <n v="153.69999999999999"/>
    <n v="147.5"/>
    <n v="122.7"/>
    <n v="147.19999999999999"/>
    <n v="231.5"/>
    <n v="137.19999999999999"/>
    <n v="114.7"/>
    <x v="181"/>
    <n v="130.80000000000001"/>
    <n v="157.69999999999999"/>
    <n v="156.30000000000001"/>
    <n v="150.51538461538462"/>
    <n v="170.4"/>
    <n v="146.80000000000001"/>
    <n v="132.80000000000001"/>
    <n v="144.6"/>
    <n v="141.4"/>
    <n v="152.80000000000001"/>
    <n v="133.6"/>
    <n v="139.80000000000001"/>
    <n v="143.19999999999999"/>
    <n v="125.2"/>
    <n v="136.80000000000001"/>
    <n v="151.9"/>
    <n v="140.19999999999999"/>
    <n v="137.69999999999999"/>
    <m/>
    <n v="148.30000000000001"/>
  </r>
  <r>
    <x v="2"/>
    <x v="6"/>
    <x v="11"/>
    <n v="143.5"/>
    <n v="165"/>
    <n v="151.1"/>
    <n v="148.30000000000001"/>
    <n v="125.7"/>
    <n v="145.69999999999999"/>
    <n v="217"/>
    <n v="138.30000000000001"/>
    <n v="114"/>
    <x v="182"/>
    <n v="135.80000000000001"/>
    <n v="158"/>
    <n v="155"/>
    <n v="149.70000000000002"/>
    <n v="168.5"/>
    <n v="150.30000000000001"/>
    <n v="141.30000000000001"/>
    <n v="149"/>
    <n v="146.86666666666667"/>
    <n v="152.80000000000001"/>
    <n v="143.69999999999999"/>
    <n v="145.80000000000001"/>
    <n v="150.4"/>
    <n v="129.80000000000001"/>
    <n v="142.30000000000001"/>
    <n v="155.69999999999999"/>
    <n v="140.4"/>
    <n v="142.5"/>
    <n v="143.84285714285713"/>
    <n v="150.4"/>
  </r>
  <r>
    <x v="0"/>
    <x v="7"/>
    <x v="0"/>
    <n v="143.69999999999999"/>
    <n v="167.3"/>
    <n v="153.5"/>
    <n v="150.5"/>
    <n v="132"/>
    <n v="142.19999999999999"/>
    <n v="191.5"/>
    <n v="141.1"/>
    <n v="113.8"/>
    <x v="183"/>
    <n v="139.69999999999999"/>
    <n v="158.69999999999999"/>
    <n v="153"/>
    <n v="149.12307692307692"/>
    <n v="168.6"/>
    <n v="152.80000000000001"/>
    <n v="147.4"/>
    <n v="152.1"/>
    <n v="150.76666666666668"/>
    <m/>
    <n v="150.4"/>
    <n v="151.69999999999999"/>
    <n v="155.69999999999999"/>
    <n v="136.30000000000001"/>
    <n v="150.1"/>
    <n v="161.69999999999999"/>
    <n v="142.5"/>
    <n v="148.1"/>
    <n v="149.44285714285712"/>
    <n v="151.9"/>
  </r>
  <r>
    <x v="1"/>
    <x v="7"/>
    <x v="0"/>
    <n v="145.6"/>
    <n v="167.6"/>
    <n v="157"/>
    <n v="149.30000000000001"/>
    <n v="126.3"/>
    <n v="144.4"/>
    <n v="207.8"/>
    <n v="139.1"/>
    <n v="114.8"/>
    <x v="184"/>
    <n v="131.1"/>
    <n v="158.5"/>
    <n v="154.4"/>
    <n v="149.64615384615382"/>
    <n v="170.8"/>
    <n v="147"/>
    <n v="133.19999999999999"/>
    <n v="144.9"/>
    <n v="141.70000000000002"/>
    <n v="153.9"/>
    <n v="135.1"/>
    <n v="140.1"/>
    <n v="143.80000000000001"/>
    <n v="126.1"/>
    <n v="137.19999999999999"/>
    <n v="152.1"/>
    <n v="142.1"/>
    <n v="138.4"/>
    <m/>
    <n v="148.19999999999999"/>
  </r>
  <r>
    <x v="2"/>
    <x v="7"/>
    <x v="0"/>
    <n v="144.30000000000001"/>
    <n v="167.4"/>
    <n v="154.9"/>
    <n v="150.1"/>
    <n v="129.9"/>
    <n v="143.19999999999999"/>
    <n v="197"/>
    <n v="140.4"/>
    <n v="114.1"/>
    <x v="185"/>
    <n v="136.1"/>
    <n v="158.6"/>
    <n v="153.5"/>
    <n v="149.26153846153846"/>
    <n v="169.2"/>
    <n v="150.5"/>
    <n v="141.5"/>
    <n v="149.19999999999999"/>
    <n v="147.06666666666666"/>
    <n v="153.9"/>
    <n v="144.6"/>
    <n v="146.19999999999999"/>
    <n v="151.19999999999999"/>
    <n v="130.9"/>
    <n v="142.80000000000001"/>
    <n v="156.1"/>
    <n v="142.30000000000001"/>
    <n v="143.4"/>
    <n v="144.69999999999999"/>
    <n v="150.19999999999999"/>
  </r>
  <r>
    <x v="0"/>
    <x v="7"/>
    <x v="1"/>
    <n v="144.19999999999999"/>
    <n v="167.5"/>
    <n v="150.9"/>
    <n v="150.9"/>
    <n v="133.69999999999999"/>
    <n v="140.69999999999999"/>
    <n v="165.1"/>
    <n v="141.80000000000001"/>
    <n v="113.1"/>
    <x v="186"/>
    <n v="140.1"/>
    <n v="159.19999999999999"/>
    <n v="149.80000000000001"/>
    <n v="146.90769230769229"/>
    <n v="169.4"/>
    <n v="153"/>
    <n v="147.5"/>
    <n v="152.30000000000001"/>
    <n v="150.93333333333334"/>
    <m/>
    <n v="152.30000000000001"/>
    <n v="151.80000000000001"/>
    <n v="156.19999999999999"/>
    <n v="136"/>
    <n v="150.4"/>
    <n v="161.9"/>
    <n v="143.4"/>
    <n v="148.4"/>
    <n v="149.72857142857143"/>
    <n v="150.4"/>
  </r>
  <r>
    <x v="1"/>
    <x v="7"/>
    <x v="1"/>
    <n v="146.19999999999999"/>
    <n v="167.6"/>
    <n v="153.1"/>
    <n v="150.69999999999999"/>
    <n v="127.4"/>
    <n v="143.1"/>
    <n v="181.7"/>
    <n v="139.6"/>
    <n v="114.6"/>
    <x v="187"/>
    <n v="131.5"/>
    <n v="159"/>
    <n v="151.69999999999999"/>
    <n v="147.43076923076922"/>
    <n v="172"/>
    <n v="147.30000000000001"/>
    <n v="133.5"/>
    <n v="145.19999999999999"/>
    <n v="142"/>
    <n v="154.80000000000001"/>
    <n v="138.9"/>
    <n v="140.4"/>
    <n v="144.4"/>
    <n v="125.2"/>
    <n v="137.69999999999999"/>
    <n v="152.19999999999999"/>
    <n v="143.5"/>
    <n v="138.4"/>
    <m/>
    <n v="147.69999999999999"/>
  </r>
  <r>
    <x v="2"/>
    <x v="7"/>
    <x v="1"/>
    <n v="144.80000000000001"/>
    <n v="167.5"/>
    <n v="151.80000000000001"/>
    <n v="150.80000000000001"/>
    <n v="131.4"/>
    <n v="141.80000000000001"/>
    <n v="170.7"/>
    <n v="141.1"/>
    <n v="113.6"/>
    <x v="188"/>
    <n v="136.5"/>
    <n v="159.1"/>
    <n v="150.5"/>
    <n v="147.04615384615383"/>
    <n v="170.1"/>
    <n v="150.80000000000001"/>
    <n v="141.69999999999999"/>
    <n v="149.5"/>
    <n v="147.33333333333334"/>
    <n v="154.80000000000001"/>
    <n v="147.19999999999999"/>
    <n v="146.4"/>
    <n v="151.69999999999999"/>
    <n v="130.30000000000001"/>
    <n v="143.19999999999999"/>
    <n v="156.19999999999999"/>
    <n v="143.4"/>
    <n v="143.6"/>
    <n v="144.97142857142856"/>
    <n v="149.1"/>
  </r>
  <r>
    <x v="0"/>
    <x v="7"/>
    <x v="2"/>
    <n v="144.4"/>
    <n v="166.8"/>
    <n v="147.6"/>
    <n v="151.69999999999999"/>
    <n v="133.30000000000001"/>
    <n v="141.80000000000001"/>
    <n v="152.30000000000001"/>
    <n v="141.80000000000001"/>
    <n v="112.6"/>
    <x v="189"/>
    <n v="140.1"/>
    <n v="160"/>
    <n v="148.19999999999999"/>
    <n v="145.73846153846151"/>
    <n v="170.5"/>
    <n v="153.4"/>
    <n v="147.6"/>
    <n v="152.5"/>
    <n v="151.16666666666666"/>
    <m/>
    <n v="153.4"/>
    <n v="151.5"/>
    <n v="156.69999999999999"/>
    <n v="135.80000000000001"/>
    <n v="151.19999999999999"/>
    <n v="161.19999999999999"/>
    <n v="145.1"/>
    <n v="148.6"/>
    <n v="150.01428571428573"/>
    <n v="149.80000000000001"/>
  </r>
  <r>
    <x v="1"/>
    <x v="7"/>
    <x v="2"/>
    <n v="146.5"/>
    <n v="167.5"/>
    <n v="148.9"/>
    <n v="151.1"/>
    <n v="127.5"/>
    <n v="143.30000000000001"/>
    <n v="167"/>
    <n v="139.69999999999999"/>
    <n v="114.4"/>
    <x v="190"/>
    <n v="131.9"/>
    <n v="159.1"/>
    <n v="150.1"/>
    <n v="146.03846153846155"/>
    <n v="173.3"/>
    <n v="147.69999999999999"/>
    <n v="133.80000000000001"/>
    <n v="145.6"/>
    <n v="142.36666666666667"/>
    <n v="154.5"/>
    <n v="141.4"/>
    <n v="140.80000000000001"/>
    <n v="145"/>
    <n v="124.6"/>
    <n v="137.9"/>
    <n v="152.5"/>
    <n v="145.30000000000001"/>
    <n v="138.69999999999999"/>
    <m/>
    <n v="147.30000000000001"/>
  </r>
  <r>
    <x v="2"/>
    <x v="7"/>
    <x v="2"/>
    <n v="145.1"/>
    <n v="167"/>
    <n v="148.1"/>
    <n v="151.5"/>
    <n v="131.19999999999999"/>
    <n v="142.5"/>
    <n v="157.30000000000001"/>
    <n v="141.1"/>
    <n v="113.2"/>
    <x v="191"/>
    <n v="136.69999999999999"/>
    <n v="159.6"/>
    <n v="148.9"/>
    <n v="145.80000000000001"/>
    <n v="171.2"/>
    <n v="151.19999999999999"/>
    <n v="141.9"/>
    <n v="149.80000000000001"/>
    <n v="147.63333333333335"/>
    <n v="154.5"/>
    <n v="148.9"/>
    <n v="146.4"/>
    <n v="152.30000000000001"/>
    <n v="129.9"/>
    <n v="143.69999999999999"/>
    <n v="156.1"/>
    <n v="145.19999999999999"/>
    <n v="143.80000000000001"/>
    <n v="145.34285714285713"/>
    <n v="148.6"/>
  </r>
  <r>
    <x v="0"/>
    <x v="7"/>
    <x v="3"/>
    <n v="147.19999999999999"/>
    <n v="178.65"/>
    <n v="146.9"/>
    <n v="155.6"/>
    <n v="137.1"/>
    <n v="147.30000000000001"/>
    <n v="162.69999999999999"/>
    <n v="150.19999999999999"/>
    <n v="119.8"/>
    <x v="192"/>
    <n v="139.19999999999999"/>
    <n v="160.625"/>
    <n v="150.1"/>
    <n v="150.31346153846155"/>
    <n v="176.45"/>
    <n v="154.05000000000001"/>
    <n v="148.80000000000001"/>
    <n v="153.30000000000001"/>
    <n v="152.04999999999998"/>
    <m/>
    <n v="148.4"/>
    <n v="151.6"/>
    <n v="154.30000000000001"/>
    <n v="138.60000000000002"/>
    <n v="152.19999999999999"/>
    <n v="161.5"/>
    <n v="148.14999999999998"/>
    <n v="150.14999999999998"/>
    <n v="150.92857142857142"/>
    <n v="151.25"/>
  </r>
  <r>
    <x v="1"/>
    <x v="7"/>
    <x v="3"/>
    <n v="151.80000000000001"/>
    <n v="182.25"/>
    <n v="151.9"/>
    <n v="155.5"/>
    <n v="131.6"/>
    <n v="152.9"/>
    <n v="180"/>
    <n v="150.80000000000001"/>
    <n v="121.2"/>
    <x v="189"/>
    <n v="133.5"/>
    <n v="160.39999999999998"/>
    <n v="153.5"/>
    <n v="152.25769230769231"/>
    <n v="180"/>
    <n v="148.39999999999998"/>
    <n v="135.19999999999999"/>
    <n v="146.39999999999998"/>
    <n v="143.33333333333331"/>
    <n v="155.6"/>
    <n v="137.1"/>
    <n v="140.60000000000002"/>
    <n v="144.80000000000001"/>
    <n v="126.95"/>
    <n v="141.19999999999999"/>
    <n v="152.5"/>
    <n v="148.75"/>
    <n v="140.35"/>
    <m/>
    <n v="147.30000000000001"/>
  </r>
  <r>
    <x v="2"/>
    <x v="7"/>
    <x v="3"/>
    <n v="148.69999999999999"/>
    <n v="179.85"/>
    <n v="148.80000000000001"/>
    <n v="155.6"/>
    <n v="135.1"/>
    <n v="149.9"/>
    <n v="168.6"/>
    <n v="150.4"/>
    <n v="120.3"/>
    <x v="193"/>
    <n v="136.80000000000001"/>
    <n v="160.69999999999999"/>
    <n v="151.4"/>
    <n v="151.01923076923077"/>
    <n v="177.35"/>
    <n v="151.85"/>
    <n v="143.15"/>
    <n v="150.60000000000002"/>
    <n v="148.53333333333333"/>
    <n v="155.6"/>
    <n v="144.1"/>
    <n v="146.4"/>
    <n v="150.69999999999999"/>
    <n v="132.44999999999999"/>
    <n v="146"/>
    <n v="156.25"/>
    <n v="148.39999999999998"/>
    <n v="145.4"/>
    <n v="146.51428571428571"/>
    <n v="150.19999999999999"/>
  </r>
  <r>
    <x v="0"/>
    <x v="7"/>
    <x v="4"/>
    <n v="148.44999999999999"/>
    <n v="186.27499999999998"/>
    <n v="149.10000000000002"/>
    <n v="154.44999999999999"/>
    <n v="136.64999999999998"/>
    <n v="146.55000000000001"/>
    <n v="158.75"/>
    <n v="150.25"/>
    <n v="116.5"/>
    <x v="194"/>
    <n v="140.64999999999998"/>
    <n v="161.25"/>
    <n v="151.19999999999999"/>
    <n v="150.71730769230768"/>
    <n v="179.42500000000001"/>
    <n v="154.375"/>
    <n v="149.4"/>
    <n v="153.69999999999999"/>
    <n v="152.49166666666665"/>
    <m/>
    <n v="146.65"/>
    <n v="151.64999999999998"/>
    <n v="156.25"/>
    <n v="140"/>
    <n v="152.69999999999999"/>
    <n v="161.65"/>
    <n v="149.67499999999998"/>
    <n v="150.92499999999998"/>
    <n v="151.83571428571426"/>
    <n v="151.97499999999999"/>
  </r>
  <r>
    <x v="1"/>
    <x v="7"/>
    <x v="4"/>
    <n v="152.25"/>
    <n v="189.625"/>
    <n v="153.25"/>
    <n v="154.44999999999999"/>
    <n v="132.25"/>
    <n v="152.35000000000002"/>
    <n v="175.6"/>
    <n v="151.4"/>
    <n v="118.75"/>
    <x v="195"/>
    <n v="134.55000000000001"/>
    <n v="161.04999999999998"/>
    <n v="155.25"/>
    <n v="152.85961538461541"/>
    <n v="183.35"/>
    <n v="148.75"/>
    <n v="135.89999999999998"/>
    <n v="146.79999999999998"/>
    <n v="143.81666666666663"/>
    <n v="155.14999999999998"/>
    <n v="137.1"/>
    <n v="140.5"/>
    <n v="146.44999999999999"/>
    <n v="128.125"/>
    <n v="142.85"/>
    <n v="152.5"/>
    <n v="150.47499999999999"/>
    <n v="141.17500000000001"/>
    <m/>
    <m/>
  </r>
  <r>
    <x v="2"/>
    <x v="7"/>
    <x v="4"/>
    <n v="149.14999999999998"/>
    <n v="186.27499999999998"/>
    <n v="150.10000000000002"/>
    <n v="154.44999999999999"/>
    <n v="135.69999999999999"/>
    <n v="148.55000000000001"/>
    <n v="162.55000000000001"/>
    <n v="150.65"/>
    <n v="117.25"/>
    <x v="196"/>
    <n v="138.10000000000002"/>
    <n v="161.25"/>
    <n v="152.69999999999999"/>
    <n v="151.15576923076921"/>
    <n v="180.42500000000001"/>
    <n v="152.17500000000001"/>
    <n v="143.77500000000001"/>
    <n v="151"/>
    <n v="148.98333333333335"/>
    <n v="155.14999999999998"/>
    <n v="143"/>
    <n v="146.4"/>
    <n v="152.55000000000001"/>
    <n v="133.72499999999999"/>
    <n v="147.15"/>
    <n v="156.32499999999999"/>
    <n v="150"/>
    <n v="146.19999999999999"/>
    <n v="147.47857142857146"/>
    <n v="151"/>
  </r>
  <r>
    <x v="0"/>
    <x v="7"/>
    <x v="5"/>
    <n v="148.19999999999999"/>
    <n v="190.3"/>
    <n v="149.4"/>
    <n v="153.30000000000001"/>
    <n v="138.19999999999999"/>
    <n v="143.19999999999999"/>
    <n v="148.9"/>
    <n v="150.30000000000001"/>
    <n v="113.2"/>
    <x v="197"/>
    <n v="142.1"/>
    <n v="161.80000000000001"/>
    <n v="152.30000000000001"/>
    <n v="150.07692307692307"/>
    <n v="182.4"/>
    <n v="154.69999999999999"/>
    <n v="150"/>
    <n v="154.1"/>
    <n v="152.93333333333331"/>
    <m/>
    <n v="144.9"/>
    <n v="151.69999999999999"/>
    <n v="158.19999999999999"/>
    <n v="141.4"/>
    <n v="153.19999999999999"/>
    <n v="161.80000000000001"/>
    <n v="151.19999999999999"/>
    <n v="151.69999999999999"/>
    <n v="152.74285714285716"/>
    <n v="152.69999999999999"/>
  </r>
  <r>
    <x v="1"/>
    <x v="7"/>
    <x v="5"/>
    <n v="152.69999999999999"/>
    <n v="197"/>
    <n v="154.6"/>
    <n v="153.4"/>
    <n v="132.9"/>
    <n v="151.80000000000001"/>
    <n v="171.2"/>
    <n v="152"/>
    <n v="116.3"/>
    <x v="198"/>
    <n v="135.6"/>
    <n v="161.69999999999999"/>
    <n v="157"/>
    <n v="153.46153846153845"/>
    <n v="186.7"/>
    <n v="149.1"/>
    <n v="136.6"/>
    <n v="147.19999999999999"/>
    <n v="144.29999999999998"/>
    <n v="154.69999999999999"/>
    <n v="137.1"/>
    <n v="140.4"/>
    <n v="148.1"/>
    <n v="129.30000000000001"/>
    <n v="144.5"/>
    <n v="152.5"/>
    <n v="152.19999999999999"/>
    <n v="142"/>
    <m/>
    <n v="150.80000000000001"/>
  </r>
  <r>
    <x v="2"/>
    <x v="7"/>
    <x v="5"/>
    <n v="149.6"/>
    <n v="192.7"/>
    <n v="151.4"/>
    <n v="153.30000000000001"/>
    <n v="136.30000000000001"/>
    <n v="147.19999999999999"/>
    <n v="156.5"/>
    <n v="150.9"/>
    <n v="114.2"/>
    <x v="199"/>
    <n v="139.4"/>
    <n v="161.80000000000001"/>
    <n v="154"/>
    <n v="151.2923076923077"/>
    <n v="183.5"/>
    <n v="152.5"/>
    <n v="144.4"/>
    <n v="151.4"/>
    <n v="149.43333333333331"/>
    <n v="154.69999999999999"/>
    <n v="141.9"/>
    <n v="146.4"/>
    <n v="154.4"/>
    <n v="135"/>
    <n v="148.30000000000001"/>
    <n v="156.4"/>
    <n v="151.6"/>
    <n v="147"/>
    <n v="148.44285714285712"/>
    <n v="151.80000000000001"/>
  </r>
  <r>
    <x v="0"/>
    <x v="7"/>
    <x v="6"/>
    <n v="148.19999999999999"/>
    <n v="190.3"/>
    <n v="149.4"/>
    <n v="153.30000000000001"/>
    <n v="138.19999999999999"/>
    <n v="143.19999999999999"/>
    <n v="148.9"/>
    <n v="150.30000000000001"/>
    <n v="113.2"/>
    <x v="197"/>
    <n v="142.1"/>
    <n v="161.80000000000001"/>
    <n v="152.30000000000001"/>
    <n v="150.07692307692307"/>
    <n v="182.4"/>
    <n v="154.69999999999999"/>
    <n v="150"/>
    <n v="154.1"/>
    <n v="152.93333333333331"/>
    <m/>
    <n v="144.9"/>
    <n v="151.69999999999999"/>
    <n v="158.19999999999999"/>
    <n v="141.4"/>
    <n v="153.19999999999999"/>
    <n v="161.80000000000001"/>
    <n v="151.19999999999999"/>
    <n v="151.69999999999999"/>
    <n v="152.74285714285716"/>
    <n v="152.69999999999999"/>
  </r>
  <r>
    <x v="1"/>
    <x v="7"/>
    <x v="6"/>
    <n v="152.69999999999999"/>
    <n v="197"/>
    <n v="154.6"/>
    <n v="153.4"/>
    <n v="132.9"/>
    <n v="151.80000000000001"/>
    <n v="171.2"/>
    <n v="152"/>
    <n v="116.3"/>
    <x v="198"/>
    <n v="135.6"/>
    <n v="161.69999999999999"/>
    <n v="157"/>
    <n v="153.46153846153845"/>
    <n v="186.7"/>
    <n v="149.1"/>
    <n v="136.6"/>
    <n v="147.19999999999999"/>
    <n v="144.29999999999998"/>
    <n v="154.69999999999999"/>
    <n v="137.1"/>
    <n v="140.4"/>
    <n v="148.1"/>
    <n v="129.30000000000001"/>
    <n v="144.5"/>
    <n v="152.5"/>
    <n v="152.19999999999999"/>
    <n v="142"/>
    <m/>
    <n v="150.80000000000001"/>
  </r>
  <r>
    <x v="2"/>
    <x v="7"/>
    <x v="6"/>
    <n v="149.6"/>
    <n v="192.7"/>
    <n v="151.4"/>
    <n v="153.30000000000001"/>
    <n v="136.30000000000001"/>
    <n v="147.19999999999999"/>
    <n v="156.5"/>
    <n v="150.9"/>
    <n v="114.2"/>
    <x v="199"/>
    <n v="139.4"/>
    <n v="161.80000000000001"/>
    <n v="154"/>
    <n v="151.2923076923077"/>
    <n v="183.5"/>
    <n v="152.5"/>
    <n v="144.4"/>
    <n v="151.4"/>
    <n v="149.43333333333331"/>
    <n v="154.69999999999999"/>
    <n v="141.9"/>
    <n v="146.4"/>
    <n v="154.4"/>
    <n v="135"/>
    <n v="148.30000000000001"/>
    <n v="156.4"/>
    <n v="151.6"/>
    <n v="147"/>
    <n v="148.44285714285712"/>
    <n v="151.80000000000001"/>
  </r>
  <r>
    <x v="0"/>
    <x v="7"/>
    <x v="7"/>
    <n v="147.6"/>
    <n v="187.2"/>
    <n v="148.4"/>
    <n v="153.30000000000001"/>
    <n v="139.80000000000001"/>
    <n v="146.9"/>
    <n v="171"/>
    <n v="149.9"/>
    <n v="114.2"/>
    <x v="200"/>
    <n v="143.5"/>
    <n v="161.5"/>
    <n v="155.30000000000001"/>
    <n v="152.19999999999999"/>
    <n v="180.9"/>
    <n v="155.1"/>
    <n v="149.30000000000001"/>
    <n v="154.30000000000001"/>
    <n v="152.9"/>
    <m/>
    <n v="145.80000000000001"/>
    <n v="151.9"/>
    <n v="158.80000000000001"/>
    <n v="143.6"/>
    <n v="152.19999999999999"/>
    <n v="162.69999999999999"/>
    <n v="153.6"/>
    <n v="153"/>
    <n v="153.68571428571431"/>
    <n v="154.69999999999999"/>
  </r>
  <r>
    <x v="1"/>
    <x v="7"/>
    <x v="7"/>
    <n v="151.6"/>
    <n v="197.8"/>
    <n v="154.5"/>
    <n v="153.4"/>
    <n v="133.4"/>
    <n v="154.5"/>
    <n v="191.9"/>
    <n v="151.30000000000001"/>
    <n v="116.8"/>
    <x v="200"/>
    <n v="136.5"/>
    <n v="163.30000000000001"/>
    <n v="159.9"/>
    <n v="155.76153846153846"/>
    <n v="187.2"/>
    <n v="150"/>
    <n v="135.19999999999999"/>
    <n v="147.80000000000001"/>
    <n v="144.33333333333334"/>
    <n v="155.5"/>
    <n v="138.30000000000001"/>
    <n v="144.5"/>
    <n v="148.69999999999999"/>
    <n v="133.9"/>
    <n v="141.19999999999999"/>
    <n v="155.5"/>
    <n v="155.19999999999999"/>
    <n v="144.80000000000001"/>
    <m/>
    <n v="152.9"/>
  </r>
  <r>
    <x v="2"/>
    <x v="7"/>
    <x v="7"/>
    <n v="148.9"/>
    <n v="190.9"/>
    <n v="150.80000000000001"/>
    <n v="153.30000000000001"/>
    <n v="137.4"/>
    <n v="150.4"/>
    <n v="178.1"/>
    <n v="150.4"/>
    <n v="115.1"/>
    <x v="200"/>
    <n v="140.6"/>
    <n v="162.30000000000001"/>
    <n v="157"/>
    <n v="153.47692307692307"/>
    <n v="182.6"/>
    <n v="153.1"/>
    <n v="143.4"/>
    <n v="151.69999999999999"/>
    <n v="149.4"/>
    <n v="155.5"/>
    <n v="143"/>
    <n v="148.4"/>
    <n v="155"/>
    <n v="138.5"/>
    <n v="146"/>
    <n v="158.5"/>
    <n v="154.30000000000001"/>
    <n v="149"/>
    <n v="149.95714285714286"/>
    <n v="153.9"/>
  </r>
  <r>
    <x v="0"/>
    <x v="7"/>
    <x v="8"/>
    <n v="146.9"/>
    <n v="183.9"/>
    <n v="149.5"/>
    <n v="153.4"/>
    <n v="140.4"/>
    <n v="147"/>
    <n v="178.8"/>
    <n v="149.30000000000001"/>
    <n v="115.1"/>
    <x v="200"/>
    <n v="145.4"/>
    <n v="161.6"/>
    <n v="156.1"/>
    <n v="152.87692307692308"/>
    <n v="182.9"/>
    <n v="155.4"/>
    <n v="149.9"/>
    <n v="154.6"/>
    <n v="153.29999999999998"/>
    <m/>
    <n v="146.4"/>
    <n v="151.6"/>
    <n v="159.1"/>
    <n v="144.6"/>
    <n v="152.80000000000001"/>
    <n v="161.1"/>
    <n v="157.4"/>
    <n v="153.69999999999999"/>
    <n v="154.32857142857142"/>
    <n v="155.4"/>
  </r>
  <r>
    <x v="1"/>
    <x v="7"/>
    <x v="8"/>
    <n v="151.5"/>
    <n v="193.1"/>
    <n v="157.30000000000001"/>
    <n v="153.9"/>
    <n v="134.4"/>
    <n v="155.4"/>
    <n v="202"/>
    <n v="150.80000000000001"/>
    <n v="118.9"/>
    <x v="201"/>
    <n v="137.69999999999999"/>
    <n v="164.4"/>
    <n v="161.30000000000001"/>
    <n v="157.04615384615386"/>
    <n v="188.7"/>
    <n v="150.19999999999999"/>
    <n v="136.30000000000001"/>
    <n v="148.1"/>
    <n v="144.86666666666667"/>
    <n v="156.30000000000001"/>
    <n v="137.19999999999999"/>
    <n v="145.4"/>
    <n v="150"/>
    <n v="135.1"/>
    <n v="141.80000000000001"/>
    <n v="154.9"/>
    <n v="159.80000000000001"/>
    <n v="146"/>
    <m/>
    <n v="154"/>
  </r>
  <r>
    <x v="2"/>
    <x v="7"/>
    <x v="8"/>
    <n v="148.4"/>
    <n v="187.1"/>
    <n v="152.5"/>
    <n v="153.6"/>
    <n v="138.19999999999999"/>
    <n v="150.9"/>
    <n v="186.7"/>
    <n v="149.80000000000001"/>
    <n v="116.4"/>
    <x v="202"/>
    <n v="142.19999999999999"/>
    <n v="162.9"/>
    <n v="158"/>
    <n v="154.38461538461539"/>
    <n v="184.4"/>
    <n v="153.4"/>
    <n v="144.30000000000001"/>
    <n v="152"/>
    <n v="149.9"/>
    <n v="156.30000000000001"/>
    <n v="142.9"/>
    <n v="148.69999999999999"/>
    <n v="155.6"/>
    <n v="139.6"/>
    <n v="146.6"/>
    <n v="157.5"/>
    <n v="158.4"/>
    <n v="150"/>
    <n v="150.91428571428574"/>
    <n v="154.69999999999999"/>
  </r>
  <r>
    <x v="0"/>
    <x v="7"/>
    <x v="9"/>
    <n v="146"/>
    <n v="186.3"/>
    <n v="159.19999999999999"/>
    <n v="153.6"/>
    <n v="142.6"/>
    <n v="147.19999999999999"/>
    <n v="200.6"/>
    <n v="150.30000000000001"/>
    <n v="115.3"/>
    <x v="201"/>
    <n v="147.4"/>
    <n v="161.9"/>
    <n v="159.6"/>
    <n v="156.22307692307692"/>
    <n v="182.7"/>
    <n v="155.69999999999999"/>
    <n v="150.6"/>
    <n v="155"/>
    <n v="153.76666666666665"/>
    <m/>
    <n v="146.80000000000001"/>
    <n v="152"/>
    <n v="159.5"/>
    <n v="146.4"/>
    <n v="152.4"/>
    <n v="162.5"/>
    <n v="156.19999999999999"/>
    <n v="154.30000000000001"/>
    <n v="154.75714285714284"/>
    <n v="157.5"/>
  </r>
  <r>
    <x v="1"/>
    <x v="7"/>
    <x v="9"/>
    <n v="150.6"/>
    <n v="193.7"/>
    <n v="164.8"/>
    <n v="153.69999999999999"/>
    <n v="135.69999999999999"/>
    <n v="155.69999999999999"/>
    <n v="226"/>
    <n v="152.19999999999999"/>
    <n v="118.1"/>
    <x v="203"/>
    <n v="139.19999999999999"/>
    <n v="164.8"/>
    <n v="164.4"/>
    <n v="160.01538461538459"/>
    <n v="188.7"/>
    <n v="150.5"/>
    <n v="136.1"/>
    <n v="148.30000000000001"/>
    <n v="144.96666666666667"/>
    <n v="156.5"/>
    <n v="137.1"/>
    <n v="145.1"/>
    <n v="151"/>
    <n v="135.4"/>
    <n v="142"/>
    <n v="155.69999999999999"/>
    <n v="158.1"/>
    <n v="146.19999999999999"/>
    <m/>
    <n v="155.19999999999999"/>
  </r>
  <r>
    <x v="2"/>
    <x v="7"/>
    <x v="9"/>
    <n v="147.5"/>
    <n v="188.9"/>
    <n v="161.4"/>
    <n v="153.6"/>
    <n v="140.1"/>
    <n v="151.19999999999999"/>
    <n v="209.2"/>
    <n v="150.9"/>
    <n v="116.2"/>
    <x v="204"/>
    <n v="144"/>
    <n v="163.19999999999999"/>
    <n v="161.4"/>
    <n v="157.5846153846154"/>
    <n v="184.3"/>
    <n v="153.69999999999999"/>
    <n v="144.6"/>
    <n v="152.30000000000001"/>
    <n v="150.19999999999999"/>
    <n v="156.5"/>
    <n v="143.1"/>
    <n v="148.69999999999999"/>
    <n v="156.30000000000001"/>
    <n v="140.6"/>
    <n v="146.5"/>
    <n v="158.5"/>
    <n v="157"/>
    <n v="150.4"/>
    <n v="151.14285714285714"/>
    <n v="156.4"/>
  </r>
  <r>
    <x v="0"/>
    <x v="7"/>
    <x v="10"/>
    <n v="145.4"/>
    <n v="188.6"/>
    <n v="171.6"/>
    <n v="153.80000000000001"/>
    <n v="145.4"/>
    <n v="146.5"/>
    <n v="222.2"/>
    <n v="155.9"/>
    <n v="114.9"/>
    <x v="205"/>
    <n v="150"/>
    <n v="162.69999999999999"/>
    <n v="163.4"/>
    <n v="160.1846153846154"/>
    <n v="183.4"/>
    <n v="156.30000000000001"/>
    <n v="151"/>
    <n v="155.5"/>
    <n v="154.26666666666668"/>
    <m/>
    <n v="147.5"/>
    <n v="152.80000000000001"/>
    <n v="160.4"/>
    <n v="146.1"/>
    <n v="153.6"/>
    <n v="161.6"/>
    <n v="156.19999999999999"/>
    <n v="154.5"/>
    <n v="155.02857142857144"/>
    <n v="159.80000000000001"/>
  </r>
  <r>
    <x v="1"/>
    <x v="7"/>
    <x v="10"/>
    <n v="149.69999999999999"/>
    <n v="195.5"/>
    <n v="176.9"/>
    <n v="153.9"/>
    <n v="138"/>
    <n v="150.5"/>
    <n v="245.3"/>
    <n v="158.69999999999999"/>
    <n v="117.2"/>
    <x v="206"/>
    <n v="141.5"/>
    <n v="165.1"/>
    <n v="167"/>
    <n v="163.1307692307692"/>
    <n v="188.8"/>
    <n v="151.1"/>
    <n v="136.4"/>
    <n v="148.80000000000001"/>
    <n v="145.43333333333334"/>
    <n v="158"/>
    <n v="137.30000000000001"/>
    <n v="145.1"/>
    <n v="152"/>
    <n v="135.19999999999999"/>
    <n v="144.4"/>
    <n v="156.4"/>
    <n v="157.9"/>
    <n v="146.6"/>
    <m/>
    <n v="156.69999999999999"/>
  </r>
  <r>
    <x v="2"/>
    <x v="7"/>
    <x v="10"/>
    <n v="146.80000000000001"/>
    <n v="191"/>
    <n v="173.6"/>
    <n v="153.80000000000001"/>
    <n v="142.69999999999999"/>
    <n v="148.4"/>
    <n v="230"/>
    <n v="156.80000000000001"/>
    <n v="115.7"/>
    <x v="207"/>
    <n v="146.5"/>
    <n v="163.80000000000001"/>
    <n v="164.7"/>
    <n v="161.19999999999999"/>
    <n v="184.8"/>
    <n v="154.30000000000001"/>
    <n v="144.9"/>
    <n v="152.80000000000001"/>
    <n v="150.66666666666669"/>
    <n v="158"/>
    <n v="143.6"/>
    <n v="149.19999999999999"/>
    <n v="157.19999999999999"/>
    <n v="140.4"/>
    <n v="148.4"/>
    <n v="158.6"/>
    <n v="156.9"/>
    <n v="150.69999999999999"/>
    <n v="151.62857142857141"/>
    <n v="158.4"/>
  </r>
  <r>
    <x v="0"/>
    <x v="7"/>
    <x v="11"/>
    <n v="144.6"/>
    <n v="188.5"/>
    <n v="173.4"/>
    <n v="154"/>
    <n v="150"/>
    <n v="145.9"/>
    <n v="225.2"/>
    <n v="159.5"/>
    <n v="114.4"/>
    <x v="208"/>
    <n v="153.4"/>
    <n v="163.6"/>
    <n v="164.5"/>
    <n v="161.57692307692307"/>
    <n v="183.6"/>
    <n v="157"/>
    <n v="151.6"/>
    <n v="156.30000000000001"/>
    <n v="154.96666666666667"/>
    <m/>
    <n v="148.69999999999999"/>
    <n v="153.4"/>
    <n v="161.6"/>
    <n v="146.4"/>
    <n v="153.9"/>
    <n v="162.9"/>
    <n v="156.6"/>
    <n v="155.19999999999999"/>
    <n v="155.71428571428572"/>
    <n v="160.69999999999999"/>
  </r>
  <r>
    <x v="1"/>
    <x v="7"/>
    <x v="11"/>
    <n v="149"/>
    <n v="195.7"/>
    <n v="178.3"/>
    <n v="154.19999999999999"/>
    <n v="140.69999999999999"/>
    <n v="149.69999999999999"/>
    <n v="240.9"/>
    <n v="161.5"/>
    <n v="117.1"/>
    <x v="209"/>
    <n v="143.30000000000001"/>
    <n v="166.1"/>
    <n v="167"/>
    <n v="163.49230769230769"/>
    <n v="190.2"/>
    <n v="151.9"/>
    <n v="136.69999999999999"/>
    <n v="149.6"/>
    <n v="146.06666666666669"/>
    <n v="158.4"/>
    <n v="137.9"/>
    <n v="145.5"/>
    <n v="152.9"/>
    <n v="135.5"/>
    <n v="144.30000000000001"/>
    <n v="156.9"/>
    <n v="157.9"/>
    <n v="146.9"/>
    <m/>
    <n v="156.9"/>
  </r>
  <r>
    <x v="2"/>
    <x v="7"/>
    <x v="11"/>
    <n v="146"/>
    <n v="191"/>
    <n v="175.3"/>
    <n v="154.1"/>
    <n v="146.6"/>
    <n v="147.69999999999999"/>
    <n v="230.5"/>
    <n v="160.19999999999999"/>
    <n v="115.3"/>
    <x v="210"/>
    <n v="149.19999999999999"/>
    <n v="164.8"/>
    <n v="165.4"/>
    <n v="162.23846153846154"/>
    <n v="185.4"/>
    <n v="155"/>
    <n v="145.4"/>
    <n v="153.6"/>
    <n v="151.33333333333334"/>
    <n v="158.4"/>
    <n v="144.6"/>
    <n v="149.69999999999999"/>
    <n v="158.30000000000001"/>
    <n v="140.69999999999999"/>
    <n v="148.5"/>
    <n v="159.4"/>
    <n v="157.1"/>
    <n v="151.19999999999999"/>
    <n v="152.12857142857143"/>
    <n v="158.9"/>
  </r>
  <r>
    <x v="0"/>
    <x v="8"/>
    <x v="0"/>
    <n v="143.4"/>
    <n v="187.5"/>
    <n v="173.4"/>
    <n v="154"/>
    <n v="154.80000000000001"/>
    <n v="147"/>
    <n v="187.8"/>
    <n v="159.5"/>
    <n v="113.8"/>
    <x v="211"/>
    <n v="156.1"/>
    <n v="164.3"/>
    <n v="159.6"/>
    <n v="158.89999999999998"/>
    <n v="184.6"/>
    <n v="157.5"/>
    <n v="152.4"/>
    <n v="156.80000000000001"/>
    <n v="155.56666666666666"/>
    <m/>
    <n v="150.9"/>
    <n v="153.9"/>
    <n v="162.5"/>
    <n v="147.5"/>
    <n v="155.1"/>
    <n v="163.5"/>
    <n v="156.19999999999999"/>
    <n v="155.9"/>
    <n v="156.37142857142859"/>
    <n v="158.5"/>
  </r>
  <r>
    <x v="1"/>
    <x v="8"/>
    <x v="0"/>
    <n v="148"/>
    <n v="194.8"/>
    <n v="178.4"/>
    <n v="154.4"/>
    <n v="144.1"/>
    <n v="152.6"/>
    <n v="206.8"/>
    <n v="162.1"/>
    <n v="116.3"/>
    <x v="210"/>
    <n v="145.9"/>
    <n v="167.2"/>
    <n v="163.4"/>
    <n v="161.30769230769232"/>
    <n v="191.8"/>
    <n v="152.5"/>
    <n v="137.30000000000001"/>
    <n v="150.19999999999999"/>
    <n v="146.66666666666666"/>
    <n v="157.69999999999999"/>
    <n v="142.9"/>
    <n v="145.69999999999999"/>
    <n v="154.1"/>
    <n v="136.9"/>
    <n v="145.4"/>
    <n v="156.1"/>
    <n v="157.69999999999999"/>
    <n v="147.6"/>
    <m/>
    <n v="156"/>
  </r>
  <r>
    <x v="2"/>
    <x v="8"/>
    <x v="0"/>
    <n v="144.9"/>
    <n v="190.1"/>
    <n v="175.3"/>
    <n v="154.1"/>
    <n v="150.9"/>
    <n v="149.6"/>
    <n v="194.2"/>
    <n v="160.4"/>
    <n v="114.6"/>
    <x v="212"/>
    <n v="151.80000000000001"/>
    <n v="165.6"/>
    <n v="161"/>
    <n v="159.73076923076923"/>
    <n v="186.5"/>
    <n v="155.5"/>
    <n v="146.1"/>
    <n v="154.19999999999999"/>
    <n v="151.93333333333334"/>
    <n v="157.69999999999999"/>
    <n v="147.9"/>
    <n v="150"/>
    <n v="159.30000000000001"/>
    <n v="141.9"/>
    <n v="149.6"/>
    <n v="159.19999999999999"/>
    <n v="156.80000000000001"/>
    <n v="151.9"/>
    <n v="152.67142857142858"/>
    <n v="157.30000000000001"/>
  </r>
  <r>
    <x v="0"/>
    <x v="8"/>
    <x v="1"/>
    <n v="142.80000000000001"/>
    <n v="184"/>
    <n v="168"/>
    <n v="154.4"/>
    <n v="163"/>
    <n v="147.80000000000001"/>
    <n v="149.69999999999999"/>
    <n v="158.30000000000001"/>
    <n v="111.8"/>
    <x v="213"/>
    <n v="160"/>
    <n v="165.8"/>
    <n v="154.69999999999999"/>
    <n v="155.7923076923077"/>
    <n v="186.5"/>
    <n v="159.1"/>
    <n v="153.9"/>
    <n v="158.4"/>
    <n v="157.13333333333333"/>
    <m/>
    <n v="154.4"/>
    <n v="154.80000000000001"/>
    <n v="164.3"/>
    <n v="150.19999999999999"/>
    <n v="157"/>
    <n v="163.6"/>
    <n v="155.19999999999999"/>
    <n v="157.19999999999999"/>
    <n v="157.47142857142856"/>
    <n v="156.69999999999999"/>
  </r>
  <r>
    <x v="1"/>
    <x v="8"/>
    <x v="1"/>
    <n v="147.6"/>
    <n v="191.2"/>
    <n v="169.9"/>
    <n v="155.1"/>
    <n v="151.4"/>
    <n v="154"/>
    <n v="180.2"/>
    <n v="159.80000000000001"/>
    <n v="114.9"/>
    <x v="214"/>
    <n v="149.19999999999999"/>
    <n v="169.4"/>
    <n v="160.80000000000001"/>
    <n v="158.92307692307693"/>
    <n v="193.3"/>
    <n v="154.19999999999999"/>
    <n v="138.19999999999999"/>
    <n v="151.80000000000001"/>
    <n v="148.06666666666666"/>
    <n v="159.80000000000001"/>
    <n v="149.1"/>
    <n v="146.5"/>
    <n v="156.30000000000001"/>
    <n v="140.5"/>
    <n v="147.30000000000001"/>
    <n v="156.6"/>
    <n v="156.69999999999999"/>
    <n v="149.30000000000001"/>
    <m/>
    <n v="156.5"/>
  </r>
  <r>
    <x v="2"/>
    <x v="8"/>
    <x v="1"/>
    <n v="144.30000000000001"/>
    <n v="186.5"/>
    <n v="168.7"/>
    <n v="154.69999999999999"/>
    <n v="158.69999999999999"/>
    <n v="150.69999999999999"/>
    <n v="160"/>
    <n v="158.80000000000001"/>
    <n v="112.8"/>
    <x v="215"/>
    <n v="155.5"/>
    <n v="167.5"/>
    <n v="156.9"/>
    <n v="156.8692307692308"/>
    <n v="188.3"/>
    <n v="157.19999999999999"/>
    <n v="147.4"/>
    <n v="155.80000000000001"/>
    <n v="153.46666666666667"/>
    <n v="159.80000000000001"/>
    <n v="152.4"/>
    <n v="150.9"/>
    <n v="161.30000000000001"/>
    <n v="145.1"/>
    <n v="151.5"/>
    <n v="159.5"/>
    <n v="155.80000000000001"/>
    <n v="153.4"/>
    <n v="153.92857142857147"/>
    <n v="156.6"/>
  </r>
  <r>
    <x v="0"/>
    <x v="8"/>
    <x v="2"/>
    <n v="142.5"/>
    <n v="189.4"/>
    <n v="163.19999999999999"/>
    <n v="154.5"/>
    <n v="168.2"/>
    <n v="150.5"/>
    <n v="141"/>
    <n v="159.19999999999999"/>
    <n v="111.7"/>
    <x v="212"/>
    <n v="160.6"/>
    <n v="166.4"/>
    <n v="154.5"/>
    <n v="155.82307692307694"/>
    <n v="186.1"/>
    <n v="159.6"/>
    <n v="154.4"/>
    <n v="158.9"/>
    <n v="157.63333333333333"/>
    <s v="-"/>
    <n v="156"/>
    <n v="154.80000000000001"/>
    <n v="164.6"/>
    <n v="151.30000000000001"/>
    <n v="157.80000000000001"/>
    <n v="163.80000000000001"/>
    <n v="153.1"/>
    <n v="157.30000000000001"/>
    <n v="157.52857142857144"/>
    <n v="156.69999999999999"/>
  </r>
  <r>
    <x v="1"/>
    <x v="8"/>
    <x v="2"/>
    <n v="147.5"/>
    <n v="197.5"/>
    <n v="164.7"/>
    <n v="155.6"/>
    <n v="156.4"/>
    <n v="157.30000000000001"/>
    <n v="166.1"/>
    <n v="161.1"/>
    <n v="114.3"/>
    <x v="216"/>
    <n v="150.69999999999999"/>
    <n v="170.3"/>
    <n v="160.4"/>
    <n v="158.80769230769226"/>
    <n v="193.5"/>
    <n v="155.1"/>
    <n v="138.69999999999999"/>
    <n v="152.6"/>
    <n v="148.79999999999998"/>
    <n v="159.9"/>
    <n v="154.80000000000001"/>
    <n v="147.19999999999999"/>
    <n v="156.9"/>
    <n v="141.69999999999999"/>
    <n v="148.6"/>
    <n v="157.6"/>
    <n v="154.9"/>
    <n v="150"/>
    <m/>
    <n v="156.9"/>
  </r>
  <r>
    <x v="2"/>
    <x v="8"/>
    <x v="2"/>
    <n v="144.1"/>
    <n v="192.2"/>
    <n v="163.80000000000001"/>
    <n v="154.9"/>
    <n v="163.9"/>
    <n v="153.69999999999999"/>
    <n v="149.5"/>
    <n v="159.80000000000001"/>
    <n v="112.6"/>
    <x v="208"/>
    <n v="156.5"/>
    <n v="168.2"/>
    <n v="156.69999999999999"/>
    <n v="156.87692307692308"/>
    <n v="188.1"/>
    <n v="157.80000000000001"/>
    <n v="147.9"/>
    <n v="156.4"/>
    <n v="154.03333333333333"/>
    <n v="159.9"/>
    <n v="155.5"/>
    <n v="151.19999999999999"/>
    <n v="161.69999999999999"/>
    <n v="146.19999999999999"/>
    <n v="152.6"/>
    <n v="160.19999999999999"/>
    <n v="153.80000000000001"/>
    <n v="153.80000000000001"/>
    <n v="154.21428571428569"/>
    <n v="156.80000000000001"/>
  </r>
  <r>
    <x v="0"/>
    <x v="8"/>
    <x v="3"/>
    <n v="142.69999999999999"/>
    <n v="195.5"/>
    <n v="163.4"/>
    <n v="155"/>
    <n v="175.2"/>
    <n v="160.6"/>
    <n v="135.1"/>
    <n v="161.1"/>
    <n v="112.2"/>
    <x v="217"/>
    <n v="161.9"/>
    <n v="166.8"/>
    <n v="155.6"/>
    <n v="157.65384615384616"/>
    <n v="186.8"/>
    <n v="160.69999999999999"/>
    <n v="155.1"/>
    <n v="159.9"/>
    <n v="158.56666666666663"/>
    <s v="-"/>
    <n v="156"/>
    <n v="155.5"/>
    <n v="165.3"/>
    <n v="151.69999999999999"/>
    <n v="158.6"/>
    <n v="164.1"/>
    <n v="154.6"/>
    <n v="158"/>
    <n v="158.2571428571429"/>
    <n v="157.6"/>
  </r>
  <r>
    <x v="1"/>
    <x v="8"/>
    <x v="3"/>
    <n v="147.6"/>
    <n v="202.5"/>
    <n v="166.4"/>
    <n v="156"/>
    <n v="161.4"/>
    <n v="168.8"/>
    <n v="161.6"/>
    <n v="162.80000000000001"/>
    <n v="114.8"/>
    <x v="218"/>
    <n v="151.5"/>
    <n v="171.4"/>
    <n v="162"/>
    <n v="160.73846153846154"/>
    <n v="194.4"/>
    <n v="155.9"/>
    <n v="139.30000000000001"/>
    <n v="153.4"/>
    <n v="149.53333333333333"/>
    <n v="161.4"/>
    <n v="154.9"/>
    <n v="147.6"/>
    <n v="157.5"/>
    <n v="142.1"/>
    <n v="149.1"/>
    <n v="157.6"/>
    <n v="156.6"/>
    <n v="150.5"/>
    <m/>
    <n v="158"/>
  </r>
  <r>
    <x v="2"/>
    <x v="8"/>
    <x v="3"/>
    <n v="144.30000000000001"/>
    <n v="198"/>
    <n v="164.6"/>
    <n v="155.4"/>
    <n v="170.1"/>
    <n v="164.4"/>
    <n v="144.1"/>
    <n v="161.69999999999999"/>
    <n v="113.1"/>
    <x v="219"/>
    <n v="157.6"/>
    <n v="168.9"/>
    <n v="158"/>
    <n v="158.77692307692308"/>
    <n v="188.8"/>
    <n v="158.80000000000001"/>
    <n v="148.5"/>
    <n v="157.30000000000001"/>
    <n v="154.86666666666667"/>
    <n v="161.4"/>
    <n v="155.6"/>
    <n v="151.80000000000001"/>
    <n v="162.30000000000001"/>
    <n v="146.6"/>
    <n v="153.19999999999999"/>
    <n v="160.30000000000001"/>
    <n v="155.4"/>
    <n v="154.4"/>
    <n v="154.85714285714286"/>
    <n v="157.80000000000001"/>
  </r>
  <r>
    <x v="0"/>
    <x v="8"/>
    <x v="4"/>
    <n v="145.1"/>
    <n v="198.5"/>
    <n v="168.6"/>
    <n v="155.80000000000001"/>
    <n v="184.4"/>
    <n v="162.30000000000001"/>
    <n v="138.4"/>
    <n v="165.1"/>
    <n v="114.3"/>
    <x v="220"/>
    <n v="164.6"/>
    <n v="169.8"/>
    <n v="158.69999999999999"/>
    <n v="161.17692307692306"/>
    <n v="189.6"/>
    <n v="165.3"/>
    <n v="160.6"/>
    <n v="164.5"/>
    <n v="163.46666666666667"/>
    <m/>
    <n v="161.69999999999999"/>
    <n v="158.80000000000001"/>
    <n v="169.1"/>
    <n v="153.19999999999999"/>
    <n v="160"/>
    <n v="167.6"/>
    <n v="159.30000000000001"/>
    <n v="161.1"/>
    <n v="161.29999999999998"/>
    <n v="161.1"/>
  </r>
  <r>
    <x v="1"/>
    <x v="8"/>
    <x v="4"/>
    <n v="148.80000000000001"/>
    <n v="204.3"/>
    <n v="173"/>
    <n v="156.5"/>
    <n v="168.8"/>
    <n v="172.5"/>
    <n v="166.5"/>
    <n v="165.9"/>
    <n v="115.9"/>
    <x v="221"/>
    <n v="152"/>
    <n v="171.1"/>
    <n v="164.2"/>
    <n v="163.43846153846155"/>
    <n v="198.2"/>
    <n v="156.5"/>
    <n v="140.19999999999999"/>
    <n v="154.1"/>
    <n v="150.26666666666665"/>
    <n v="161.6"/>
    <n v="155.5"/>
    <n v="150.1"/>
    <n v="160.4"/>
    <n v="145"/>
    <n v="152.6"/>
    <n v="156.6"/>
    <n v="157.5"/>
    <n v="152.30000000000001"/>
    <m/>
    <n v="159.5"/>
  </r>
  <r>
    <x v="2"/>
    <x v="8"/>
    <x v="4"/>
    <n v="146.30000000000001"/>
    <n v="200.5"/>
    <n v="170.3"/>
    <n v="156.1"/>
    <n v="178.7"/>
    <n v="167.1"/>
    <n v="147.9"/>
    <n v="165.4"/>
    <n v="114.8"/>
    <x v="222"/>
    <n v="159.30000000000001"/>
    <n v="170.4"/>
    <n v="160.69999999999999"/>
    <n v="161.9769230769231"/>
    <n v="191.9"/>
    <n v="161.80000000000001"/>
    <n v="152.1"/>
    <n v="160.4"/>
    <n v="158.1"/>
    <n v="161.6"/>
    <n v="159.4"/>
    <n v="154.69999999999999"/>
    <n v="165.8"/>
    <n v="148.9"/>
    <n v="155.80000000000001"/>
    <n v="161.19999999999999"/>
    <n v="158.6"/>
    <n v="156.80000000000001"/>
    <n v="157.40000000000003"/>
    <n v="160.4"/>
  </r>
  <r>
    <x v="0"/>
    <x v="8"/>
    <x v="5"/>
    <n v="145.6"/>
    <n v="200.1"/>
    <n v="179.3"/>
    <n v="156.1"/>
    <n v="190.4"/>
    <n v="158.6"/>
    <n v="144.69999999999999"/>
    <n v="165.5"/>
    <n v="114.6"/>
    <x v="223"/>
    <n v="165.5"/>
    <n v="171.7"/>
    <n v="160.5"/>
    <n v="163.27692307692308"/>
    <n v="189.1"/>
    <n v="165.3"/>
    <n v="159.9"/>
    <n v="164.6"/>
    <n v="163.26666666666668"/>
    <m/>
    <n v="162.1"/>
    <n v="159.19999999999999"/>
    <n v="169.7"/>
    <n v="154.19999999999999"/>
    <n v="160.4"/>
    <n v="166.8"/>
    <n v="159.4"/>
    <n v="161.5"/>
    <n v="161.59999999999997"/>
    <n v="162.1"/>
  </r>
  <r>
    <x v="1"/>
    <x v="8"/>
    <x v="5"/>
    <n v="149.19999999999999"/>
    <n v="205.5"/>
    <n v="182.8"/>
    <n v="156.5"/>
    <n v="172.2"/>
    <n v="171.5"/>
    <n v="176.2"/>
    <n v="166.9"/>
    <n v="116.1"/>
    <x v="224"/>
    <n v="152.30000000000001"/>
    <n v="173.3"/>
    <n v="166.2"/>
    <n v="165.7076923076923"/>
    <n v="195.6"/>
    <n v="157.30000000000001"/>
    <n v="140.5"/>
    <n v="154.80000000000001"/>
    <n v="150.86666666666667"/>
    <n v="160.5"/>
    <n v="156.1"/>
    <n v="149.80000000000001"/>
    <n v="160.80000000000001"/>
    <n v="147.5"/>
    <n v="150.69999999999999"/>
    <n v="158.1"/>
    <n v="158"/>
    <n v="153.4"/>
    <m/>
    <n v="160.4"/>
  </r>
  <r>
    <x v="2"/>
    <x v="8"/>
    <x v="5"/>
    <n v="146.69999999999999"/>
    <n v="202"/>
    <n v="180.7"/>
    <n v="156.19999999999999"/>
    <n v="183.7"/>
    <n v="164.6"/>
    <n v="155.4"/>
    <n v="166"/>
    <n v="115.1"/>
    <x v="225"/>
    <n v="160"/>
    <n v="172.4"/>
    <n v="162.6"/>
    <n v="164.14615384615385"/>
    <n v="190.8"/>
    <n v="162.19999999999999"/>
    <n v="151.80000000000001"/>
    <n v="160.69999999999999"/>
    <n v="158.23333333333332"/>
    <n v="160.5"/>
    <n v="159.80000000000001"/>
    <n v="154.80000000000001"/>
    <n v="166.3"/>
    <n v="150.69999999999999"/>
    <n v="154.9"/>
    <n v="161.69999999999999"/>
    <n v="158.80000000000001"/>
    <n v="157.6"/>
    <n v="157.82857142857142"/>
    <n v="161.30000000000001"/>
  </r>
  <r>
    <x v="0"/>
    <x v="8"/>
    <x v="6"/>
    <n v="145.1"/>
    <n v="204.5"/>
    <n v="180.4"/>
    <n v="157.1"/>
    <n v="188.7"/>
    <n v="157.69999999999999"/>
    <n v="152.80000000000001"/>
    <n v="163.6"/>
    <n v="113.9"/>
    <x v="220"/>
    <n v="166.2"/>
    <n v="171"/>
    <n v="161.69999999999999"/>
    <n v="164.03076923076924"/>
    <n v="189.7"/>
    <n v="166"/>
    <n v="161.1"/>
    <n v="165.3"/>
    <n v="164.13333333333335"/>
    <m/>
    <n v="162.5"/>
    <n v="160.30000000000001"/>
    <n v="170.4"/>
    <n v="157.1"/>
    <n v="160.69999999999999"/>
    <n v="167.2"/>
    <n v="160.4"/>
    <n v="162.80000000000001"/>
    <n v="162.70000000000002"/>
    <n v="163.19999999999999"/>
  </r>
  <r>
    <x v="1"/>
    <x v="8"/>
    <x v="6"/>
    <n v="149.1"/>
    <n v="210.9"/>
    <n v="185"/>
    <n v="158.19999999999999"/>
    <n v="170.6"/>
    <n v="170.9"/>
    <n v="186.4"/>
    <n v="164.7"/>
    <n v="115.7"/>
    <x v="224"/>
    <n v="153.4"/>
    <n v="173.5"/>
    <n v="167.9"/>
    <n v="167.06153846153848"/>
    <n v="195.5"/>
    <n v="157.9"/>
    <n v="141.9"/>
    <n v="155.5"/>
    <n v="151.76666666666668"/>
    <n v="161.5"/>
    <n v="157.69999999999999"/>
    <n v="150.69999999999999"/>
    <n v="161.5"/>
    <n v="149.5"/>
    <n v="151.19999999999999"/>
    <n v="160.30000000000001"/>
    <n v="159.6"/>
    <n v="155"/>
    <m/>
    <n v="161.80000000000001"/>
  </r>
  <r>
    <x v="2"/>
    <x v="8"/>
    <x v="6"/>
    <n v="146.4"/>
    <n v="206.8"/>
    <n v="182.2"/>
    <n v="157.5"/>
    <n v="182.1"/>
    <n v="163.9"/>
    <n v="164.2"/>
    <n v="164"/>
    <n v="114.5"/>
    <x v="226"/>
    <n v="160.9"/>
    <n v="172.2"/>
    <n v="164"/>
    <n v="165.15384615384616"/>
    <n v="191.2"/>
    <n v="162.80000000000001"/>
    <n v="153.1"/>
    <n v="161.4"/>
    <n v="159.1"/>
    <n v="161.5"/>
    <n v="160.69999999999999"/>
    <n v="155.80000000000001"/>
    <n v="167"/>
    <n v="153.1"/>
    <n v="155.30000000000001"/>
    <n v="163.19999999999999"/>
    <n v="160.1"/>
    <n v="159"/>
    <n v="159.07142857142858"/>
    <n v="162.5"/>
  </r>
  <r>
    <x v="0"/>
    <x v="8"/>
    <x v="7"/>
    <n v="144.9"/>
    <n v="202.3"/>
    <n v="176.5"/>
    <n v="157.5"/>
    <n v="190.9"/>
    <n v="155.69999999999999"/>
    <n v="153.9"/>
    <n v="162.80000000000001"/>
    <n v="115.2"/>
    <x v="227"/>
    <n v="167.6"/>
    <n v="171.9"/>
    <n v="161.80000000000001"/>
    <n v="163.90769230769232"/>
    <n v="190.2"/>
    <n v="167"/>
    <n v="162.6"/>
    <n v="166.3"/>
    <n v="165.3"/>
    <m/>
    <n v="163.1"/>
    <n v="160.9"/>
    <n v="171.1"/>
    <n v="157.69999999999999"/>
    <n v="161.1"/>
    <n v="167.5"/>
    <n v="160.30000000000001"/>
    <n v="163.30000000000001"/>
    <n v="163.12857142857141"/>
    <n v="163.6"/>
  </r>
  <r>
    <x v="1"/>
    <x v="8"/>
    <x v="7"/>
    <n v="149.30000000000001"/>
    <n v="207.4"/>
    <n v="174.1"/>
    <n v="159.19999999999999"/>
    <n v="175"/>
    <n v="161.30000000000001"/>
    <n v="183.3"/>
    <n v="164.5"/>
    <n v="120.4"/>
    <x v="228"/>
    <n v="154.80000000000001"/>
    <n v="175.1"/>
    <n v="167.3"/>
    <n v="165.99230769230769"/>
    <n v="196.5"/>
    <n v="159.80000000000001"/>
    <n v="143.6"/>
    <n v="157.30000000000001"/>
    <n v="153.56666666666666"/>
    <n v="162.1"/>
    <n v="160.69999999999999"/>
    <n v="153.19999999999999"/>
    <n v="162.80000000000001"/>
    <n v="150.4"/>
    <n v="153.69999999999999"/>
    <n v="160.4"/>
    <n v="159.6"/>
    <n v="156"/>
    <m/>
    <n v="162.30000000000001"/>
  </r>
  <r>
    <x v="2"/>
    <x v="8"/>
    <x v="7"/>
    <n v="146.6"/>
    <n v="204"/>
    <n v="172.8"/>
    <n v="158.4"/>
    <n v="188"/>
    <n v="156.80000000000001"/>
    <n v="162.19999999999999"/>
    <n v="164.1"/>
    <n v="119.7"/>
    <x v="229"/>
    <n v="162.69999999999999"/>
    <n v="173.9"/>
    <n v="164"/>
    <n v="164.76923076923077"/>
    <n v="192.1"/>
    <n v="164.5"/>
    <n v="155.30000000000001"/>
    <n v="163.19999999999999"/>
    <n v="161"/>
    <n v="162.1"/>
    <n v="162.6"/>
    <n v="157.5"/>
    <n v="168.4"/>
    <n v="154"/>
    <n v="157.6"/>
    <n v="163.80000000000001"/>
    <n v="160"/>
    <n v="160"/>
    <n v="160.18571428571428"/>
    <n v="163.19999999999999"/>
  </r>
  <r>
    <x v="0"/>
    <x v="8"/>
    <x v="8"/>
    <n v="145.4"/>
    <n v="202.1"/>
    <n v="172"/>
    <n v="158"/>
    <n v="195.5"/>
    <n v="152.69999999999999"/>
    <n v="151.4"/>
    <n v="163.9"/>
    <n v="119.3"/>
    <x v="230"/>
    <n v="168.3"/>
    <n v="172.8"/>
    <n v="162.1"/>
    <n v="164.12307692307692"/>
    <n v="190.5"/>
    <n v="167.7"/>
    <n v="163.6"/>
    <n v="167.1"/>
    <n v="166.13333333333333"/>
    <m/>
    <n v="163.69999999999999"/>
    <n v="161.30000000000001"/>
    <n v="171.9"/>
    <n v="157.80000000000001"/>
    <n v="162.69999999999999"/>
    <n v="168.5"/>
    <n v="160.19999999999999"/>
    <n v="163.80000000000001"/>
    <n v="163.74285714285716"/>
    <n v="164"/>
  </r>
  <r>
    <x v="1"/>
    <x v="8"/>
    <x v="8"/>
    <n v="149.30000000000001"/>
    <n v="207.4"/>
    <n v="174.1"/>
    <n v="159.1"/>
    <n v="175"/>
    <n v="161.19999999999999"/>
    <n v="183.5"/>
    <n v="164.5"/>
    <n v="120.4"/>
    <x v="228"/>
    <n v="154.80000000000001"/>
    <n v="175.1"/>
    <n v="167.3"/>
    <n v="165.99230769230769"/>
    <n v="196.5"/>
    <n v="159.80000000000001"/>
    <n v="143.6"/>
    <n v="157.4"/>
    <n v="153.6"/>
    <n v="162.1"/>
    <n v="160.80000000000001"/>
    <n v="153.30000000000001"/>
    <n v="162.80000000000001"/>
    <n v="150.5"/>
    <n v="153.9"/>
    <n v="160.30000000000001"/>
    <n v="159.6"/>
    <n v="156"/>
    <m/>
    <n v="162.30000000000001"/>
  </r>
  <r>
    <x v="2"/>
    <x v="8"/>
    <x v="8"/>
    <n v="146.6"/>
    <n v="204"/>
    <n v="172.8"/>
    <n v="158.4"/>
    <n v="188"/>
    <n v="156.69999999999999"/>
    <n v="162.30000000000001"/>
    <n v="164.1"/>
    <n v="119.7"/>
    <x v="229"/>
    <n v="162.69999999999999"/>
    <n v="173.9"/>
    <n v="164"/>
    <n v="164.76923076923077"/>
    <n v="192.1"/>
    <n v="164.6"/>
    <n v="155.30000000000001"/>
    <n v="163.30000000000001"/>
    <n v="161.06666666666666"/>
    <n v="162.1"/>
    <n v="162.6"/>
    <n v="157.5"/>
    <n v="168.4"/>
    <n v="154"/>
    <n v="157.69999999999999"/>
    <n v="163.69999999999999"/>
    <n v="160"/>
    <n v="160"/>
    <n v="160.18571428571428"/>
    <n v="163.19999999999999"/>
  </r>
  <r>
    <x v="0"/>
    <x v="8"/>
    <x v="9"/>
    <n v="146.1"/>
    <n v="202.5"/>
    <n v="170.1"/>
    <n v="158.4"/>
    <n v="198.8"/>
    <n v="152.6"/>
    <n v="170.4"/>
    <n v="165.2"/>
    <n v="121.6"/>
    <x v="231"/>
    <n v="168.8"/>
    <n v="173.6"/>
    <n v="165.5"/>
    <n v="166.47692307692307"/>
    <n v="191.2"/>
    <n v="168.9"/>
    <n v="164.8"/>
    <n v="168.3"/>
    <n v="167.33333333333334"/>
    <m/>
    <n v="165.5"/>
    <n v="162"/>
    <n v="172.5"/>
    <n v="159.5"/>
    <n v="163.19999999999999"/>
    <n v="169"/>
    <n v="161.1"/>
    <n v="164.7"/>
    <n v="164.57142857142858"/>
    <n v="166.3"/>
  </r>
  <r>
    <x v="1"/>
    <x v="8"/>
    <x v="9"/>
    <n v="150.1"/>
    <n v="208.4"/>
    <n v="173"/>
    <n v="159.19999999999999"/>
    <n v="176.6"/>
    <n v="159.30000000000001"/>
    <n v="214.4"/>
    <n v="165.3"/>
    <n v="122.5"/>
    <x v="232"/>
    <n v="155.4"/>
    <n v="175.9"/>
    <n v="171.5"/>
    <n v="169.10769230769236"/>
    <n v="197"/>
    <n v="160.80000000000001"/>
    <n v="144.4"/>
    <n v="158.30000000000001"/>
    <n v="154.50000000000003"/>
    <n v="163.6"/>
    <n v="162.19999999999999"/>
    <n v="154.30000000000001"/>
    <n v="163.5"/>
    <n v="152.19999999999999"/>
    <n v="155.1"/>
    <n v="160.30000000000001"/>
    <n v="160.30000000000001"/>
    <n v="157"/>
    <m/>
    <n v="164.6"/>
  </r>
  <r>
    <x v="2"/>
    <x v="8"/>
    <x v="9"/>
    <n v="147.4"/>
    <n v="204.6"/>
    <n v="171.2"/>
    <n v="158.69999999999999"/>
    <n v="190.6"/>
    <n v="155.69999999999999"/>
    <n v="185.3"/>
    <n v="165.2"/>
    <n v="121.9"/>
    <x v="233"/>
    <n v="163.19999999999999"/>
    <n v="174.7"/>
    <n v="167.7"/>
    <n v="167.34615384615384"/>
    <n v="192.7"/>
    <n v="165.7"/>
    <n v="156.30000000000001"/>
    <n v="164.3"/>
    <n v="162.1"/>
    <n v="163.6"/>
    <n v="164.2"/>
    <n v="158.4"/>
    <n v="169.1"/>
    <n v="155.69999999999999"/>
    <n v="158.6"/>
    <n v="163.9"/>
    <n v="160.80000000000001"/>
    <n v="161"/>
    <n v="161.07142857142858"/>
    <n v="165.5"/>
  </r>
  <r>
    <x v="0"/>
    <x v="8"/>
    <x v="10"/>
    <n v="146.9"/>
    <n v="199.8"/>
    <n v="171.5"/>
    <n v="159.1"/>
    <n v="198.4"/>
    <n v="153.19999999999999"/>
    <n v="183.9"/>
    <n v="165.4"/>
    <n v="122.1"/>
    <x v="234"/>
    <n v="169.1"/>
    <n v="174.3"/>
    <n v="167.5"/>
    <n v="167.84615384615384"/>
    <n v="191.4"/>
    <n v="170.4"/>
    <n v="166"/>
    <n v="169.8"/>
    <n v="168.73333333333332"/>
    <m/>
    <n v="165.3"/>
    <n v="162.9"/>
    <n v="173.4"/>
    <n v="158.9"/>
    <n v="163.80000000000001"/>
    <n v="169.3"/>
    <n v="162.4"/>
    <n v="165.2"/>
    <n v="165.12857142857141"/>
    <n v="167.6"/>
  </r>
  <r>
    <x v="1"/>
    <x v="8"/>
    <x v="10"/>
    <n v="151"/>
    <n v="204.9"/>
    <n v="175.4"/>
    <n v="159.6"/>
    <n v="175.8"/>
    <n v="160.30000000000001"/>
    <n v="229.1"/>
    <n v="165.1"/>
    <n v="123.1"/>
    <x v="235"/>
    <n v="156.1"/>
    <n v="176.8"/>
    <n v="173.5"/>
    <n v="170.60769230769228"/>
    <n v="197"/>
    <n v="162.30000000000001"/>
    <n v="145.30000000000001"/>
    <n v="159.69999999999999"/>
    <n v="155.76666666666668"/>
    <n v="164.2"/>
    <n v="161.6"/>
    <n v="155.19999999999999"/>
    <n v="164.2"/>
    <n v="151.19999999999999"/>
    <n v="156.69999999999999"/>
    <n v="160.80000000000001"/>
    <n v="161.80000000000001"/>
    <n v="157.30000000000001"/>
    <m/>
    <n v="165.6"/>
  </r>
  <r>
    <x v="2"/>
    <x v="8"/>
    <x v="10"/>
    <n v="148.19999999999999"/>
    <n v="201.6"/>
    <n v="173"/>
    <n v="159.30000000000001"/>
    <n v="190.1"/>
    <n v="156.5"/>
    <n v="199.2"/>
    <n v="165.3"/>
    <n v="122.4"/>
    <x v="236"/>
    <n v="163.69999999999999"/>
    <n v="175.5"/>
    <n v="169.7"/>
    <n v="168.77692307692308"/>
    <n v="192.9"/>
    <n v="167.2"/>
    <n v="157.4"/>
    <n v="165.8"/>
    <n v="163.46666666666667"/>
    <n v="164.2"/>
    <n v="163.9"/>
    <n v="159.30000000000001"/>
    <n v="169.9"/>
    <n v="154.80000000000001"/>
    <n v="159.80000000000001"/>
    <n v="164.3"/>
    <n v="162.19999999999999"/>
    <n v="161.4"/>
    <n v="161.67142857142861"/>
    <n v="166.7"/>
  </r>
  <r>
    <x v="0"/>
    <x v="8"/>
    <x v="11"/>
    <n v="147.4"/>
    <n v="197"/>
    <n v="176.5"/>
    <n v="159.80000000000001"/>
    <n v="195.8"/>
    <n v="152"/>
    <n v="172.3"/>
    <n v="164.5"/>
    <n v="120.6"/>
    <x v="237"/>
    <n v="169.7"/>
    <n v="175.1"/>
    <n v="165.8"/>
    <n v="166.78461538461536"/>
    <n v="190.8"/>
    <n v="171.8"/>
    <n v="167.3"/>
    <n v="171.2"/>
    <n v="170.1"/>
    <m/>
    <n v="165.6"/>
    <n v="163.9"/>
    <n v="174"/>
    <n v="160.1"/>
    <n v="164.5"/>
    <n v="169.7"/>
    <n v="162.80000000000001"/>
    <n v="166"/>
    <n v="165.85714285714286"/>
    <n v="167"/>
  </r>
  <r>
    <x v="1"/>
    <x v="8"/>
    <x v="11"/>
    <n v="151.6"/>
    <n v="202.2"/>
    <n v="180"/>
    <n v="160"/>
    <n v="173.5"/>
    <n v="158.30000000000001"/>
    <n v="219.5"/>
    <n v="164.2"/>
    <n v="121.9"/>
    <x v="222"/>
    <n v="156.5"/>
    <n v="178.2"/>
    <n v="172.2"/>
    <n v="169.71538461538464"/>
    <n v="196.8"/>
    <n v="163.30000000000001"/>
    <n v="146.69999999999999"/>
    <n v="160.69999999999999"/>
    <n v="156.9"/>
    <n v="163.4"/>
    <n v="161.69999999999999"/>
    <n v="156"/>
    <n v="165.1"/>
    <n v="151.80000000000001"/>
    <n v="157.6"/>
    <n v="160.6"/>
    <n v="162.4"/>
    <n v="157.80000000000001"/>
    <m/>
    <n v="165.2"/>
  </r>
  <r>
    <x v="2"/>
    <x v="8"/>
    <x v="11"/>
    <n v="148.69999999999999"/>
    <n v="198.8"/>
    <n v="177.9"/>
    <n v="159.9"/>
    <n v="187.6"/>
    <n v="154.9"/>
    <n v="188.3"/>
    <n v="164.4"/>
    <n v="121"/>
    <x v="238"/>
    <n v="164.2"/>
    <n v="176.5"/>
    <n v="168.2"/>
    <n v="167.76153846153846"/>
    <n v="192.4"/>
    <n v="168.5"/>
    <n v="158.69999999999999"/>
    <n v="167"/>
    <n v="164.73333333333332"/>
    <n v="163.4"/>
    <n v="164.1"/>
    <n v="160.19999999999999"/>
    <n v="170.6"/>
    <n v="155.69999999999999"/>
    <n v="160.6"/>
    <n v="164.4"/>
    <n v="162.6"/>
    <n v="162"/>
    <n v="162.29999999999998"/>
    <n v="166.2"/>
  </r>
  <r>
    <x v="0"/>
    <x v="9"/>
    <x v="0"/>
    <n v="148.30000000000001"/>
    <n v="196.9"/>
    <n v="178"/>
    <n v="160.5"/>
    <n v="192.6"/>
    <n v="151.19999999999999"/>
    <n v="159.19999999999999"/>
    <n v="164"/>
    <n v="119.3"/>
    <x v="239"/>
    <n v="169.8"/>
    <n v="175.8"/>
    <n v="164.1"/>
    <n v="165.61538461538461"/>
    <n v="190.7"/>
    <n v="173.2"/>
    <n v="169.3"/>
    <n v="172.7"/>
    <n v="171.73333333333335"/>
    <m/>
    <n v="165.8"/>
    <n v="164.9"/>
    <n v="174.7"/>
    <n v="160.80000000000001"/>
    <n v="164.9"/>
    <n v="169.9"/>
    <n v="163.19999999999999"/>
    <n v="166.6"/>
    <n v="166.42857142857142"/>
    <n v="166.4"/>
  </r>
  <r>
    <x v="1"/>
    <x v="9"/>
    <x v="0"/>
    <n v="152.19999999999999"/>
    <n v="202.1"/>
    <n v="180.1"/>
    <n v="160.4"/>
    <n v="171"/>
    <n v="156.5"/>
    <n v="203.6"/>
    <n v="163.80000000000001"/>
    <n v="121.3"/>
    <x v="227"/>
    <n v="156.6"/>
    <n v="179"/>
    <n v="170.3"/>
    <n v="168.2076923076923"/>
    <n v="196.4"/>
    <n v="164.7"/>
    <n v="148.5"/>
    <n v="162.19999999999999"/>
    <n v="158.46666666666667"/>
    <n v="164.5"/>
    <n v="161.6"/>
    <n v="156.80000000000001"/>
    <n v="166.1"/>
    <n v="152.69999999999999"/>
    <n v="158.4"/>
    <n v="161"/>
    <n v="162.80000000000001"/>
    <n v="158.6"/>
    <m/>
    <n v="165"/>
  </r>
  <r>
    <x v="2"/>
    <x v="9"/>
    <x v="0"/>
    <n v="149.5"/>
    <n v="198.7"/>
    <n v="178.8"/>
    <n v="160.5"/>
    <n v="184.7"/>
    <n v="153.69999999999999"/>
    <n v="174.3"/>
    <n v="163.9"/>
    <n v="120"/>
    <x v="240"/>
    <n v="164.3"/>
    <n v="177.3"/>
    <n v="166.4"/>
    <n v="166.47692307692307"/>
    <n v="192.2"/>
    <n v="169.9"/>
    <n v="160.69999999999999"/>
    <n v="168.5"/>
    <n v="166.36666666666667"/>
    <n v="164.5"/>
    <n v="164.2"/>
    <n v="161.1"/>
    <n v="171.4"/>
    <n v="156.5"/>
    <n v="161.19999999999999"/>
    <n v="164.7"/>
    <n v="163"/>
    <n v="162.69999999999999"/>
    <n v="162.94285714285715"/>
    <n v="165.7"/>
  </r>
  <r>
    <x v="0"/>
    <x v="9"/>
    <x v="1"/>
    <n v="148.80000000000001"/>
    <n v="198.1"/>
    <n v="175.5"/>
    <n v="160.69999999999999"/>
    <n v="192.6"/>
    <n v="151.4"/>
    <n v="155.19999999999999"/>
    <n v="163.9"/>
    <n v="118.1"/>
    <x v="241"/>
    <n v="170.5"/>
    <n v="176.3"/>
    <n v="163.9"/>
    <n v="165.41538461538462"/>
    <n v="191.5"/>
    <n v="174.1"/>
    <n v="171"/>
    <n v="173.7"/>
    <n v="172.93333333333331"/>
    <m/>
    <n v="167.4"/>
    <n v="165.7"/>
    <n v="175.3"/>
    <n v="161.19999999999999"/>
    <n v="165.5"/>
    <n v="170.3"/>
    <n v="164.5"/>
    <n v="167.3"/>
    <n v="167.1142857142857"/>
    <n v="166.7"/>
  </r>
  <r>
    <x v="1"/>
    <x v="9"/>
    <x v="1"/>
    <n v="152.5"/>
    <n v="205.2"/>
    <n v="176.4"/>
    <n v="160.6"/>
    <n v="171.5"/>
    <n v="156.4"/>
    <n v="198"/>
    <n v="163.19999999999999"/>
    <n v="120.6"/>
    <x v="242"/>
    <n v="156.69999999999999"/>
    <n v="180"/>
    <n v="170.2"/>
    <n v="167.96153846153845"/>
    <n v="196.5"/>
    <n v="165.7"/>
    <n v="150.4"/>
    <n v="163.4"/>
    <n v="159.83333333333334"/>
    <n v="165.5"/>
    <n v="163"/>
    <n v="157.4"/>
    <n v="167.2"/>
    <n v="153.1"/>
    <n v="159.5"/>
    <n v="162"/>
    <n v="164.2"/>
    <n v="159.4"/>
    <m/>
    <n v="165.5"/>
  </r>
  <r>
    <x v="2"/>
    <x v="9"/>
    <x v="1"/>
    <n v="150"/>
    <n v="200.6"/>
    <n v="175.8"/>
    <n v="160.69999999999999"/>
    <n v="184.9"/>
    <n v="153.69999999999999"/>
    <n v="169.7"/>
    <n v="163.69999999999999"/>
    <n v="118.9"/>
    <x v="243"/>
    <n v="164.7"/>
    <n v="178"/>
    <n v="166.2"/>
    <n v="166.24615384615387"/>
    <n v="192.8"/>
    <n v="170.8"/>
    <n v="162.4"/>
    <n v="169.6"/>
    <n v="167.60000000000002"/>
    <n v="165.5"/>
    <n v="165.7"/>
    <n v="161.80000000000001"/>
    <n v="172.2"/>
    <n v="156.9"/>
    <n v="162.1"/>
    <n v="165.4"/>
    <n v="164.4"/>
    <n v="163.5"/>
    <n v="163.75714285714284"/>
    <n v="166.1"/>
  </r>
  <r>
    <x v="0"/>
    <x v="9"/>
    <x v="2"/>
    <n v="150.19999999999999"/>
    <n v="208"/>
    <n v="167.9"/>
    <n v="162"/>
    <n v="203.1"/>
    <n v="155.9"/>
    <n v="155.80000000000001"/>
    <n v="164.2"/>
    <n v="118.1"/>
    <x v="244"/>
    <n v="171.2"/>
    <n v="177.4"/>
    <n v="166.6"/>
    <n v="167.62307692307695"/>
    <n v="192.3"/>
    <n v="175.4"/>
    <n v="173.2"/>
    <n v="175.1"/>
    <n v="174.56666666666669"/>
    <m/>
    <n v="168.9"/>
    <n v="166.5"/>
    <n v="176"/>
    <n v="162"/>
    <n v="166.6"/>
    <n v="170.6"/>
    <n v="167.4"/>
    <n v="168.3"/>
    <n v="168.20000000000002"/>
    <n v="168.7"/>
  </r>
  <r>
    <x v="1"/>
    <x v="9"/>
    <x v="2"/>
    <n v="153.69999999999999"/>
    <n v="215.8"/>
    <n v="167.7"/>
    <n v="162.6"/>
    <n v="180"/>
    <n v="159.6"/>
    <n v="188.4"/>
    <n v="163.4"/>
    <n v="120.3"/>
    <x v="245"/>
    <n v="157.1"/>
    <n v="181.5"/>
    <n v="171.5"/>
    <n v="168.94615384615386"/>
    <n v="197.5"/>
    <n v="167.1"/>
    <n v="152.6"/>
    <n v="164.9"/>
    <n v="161.53333333333333"/>
    <n v="165.3"/>
    <n v="164.5"/>
    <n v="158.6"/>
    <n v="168.2"/>
    <n v="154.19999999999999"/>
    <n v="160.80000000000001"/>
    <n v="162.69999999999999"/>
    <n v="166.8"/>
    <n v="160.6"/>
    <m/>
    <n v="166.5"/>
  </r>
  <r>
    <x v="2"/>
    <x v="9"/>
    <x v="2"/>
    <n v="151.30000000000001"/>
    <n v="210.7"/>
    <n v="167.8"/>
    <n v="162.19999999999999"/>
    <n v="194.6"/>
    <n v="157.6"/>
    <n v="166.9"/>
    <n v="163.9"/>
    <n v="118.8"/>
    <x v="246"/>
    <n v="165.3"/>
    <n v="179.3"/>
    <n v="168.4"/>
    <n v="168.01538461538465"/>
    <n v="193.7"/>
    <n v="172.1"/>
    <n v="164.6"/>
    <n v="171.1"/>
    <n v="169.26666666666665"/>
    <n v="165.3"/>
    <n v="167.2"/>
    <n v="162.80000000000001"/>
    <n v="173"/>
    <n v="157.9"/>
    <n v="163.30000000000001"/>
    <n v="166"/>
    <n v="167.2"/>
    <n v="164.6"/>
    <n v="164.97142857142856"/>
    <n v="167.7"/>
  </r>
  <r>
    <x v="0"/>
    <x v="9"/>
    <x v="3"/>
    <n v="151.80000000000001"/>
    <n v="209.7"/>
    <n v="164.5"/>
    <n v="163.80000000000001"/>
    <n v="207.4"/>
    <n v="169.7"/>
    <n v="153.6"/>
    <n v="165.1"/>
    <n v="118.2"/>
    <x v="247"/>
    <n v="172.4"/>
    <n v="178.9"/>
    <n v="168.6"/>
    <n v="169.73846153846154"/>
    <n v="192.8"/>
    <n v="177.5"/>
    <n v="175.1"/>
    <n v="177.1"/>
    <n v="176.56666666666669"/>
    <m/>
    <n v="173.3"/>
    <n v="167.7"/>
    <n v="177"/>
    <n v="166.2"/>
    <n v="167.2"/>
    <n v="170.9"/>
    <n v="169"/>
    <n v="170.2"/>
    <n v="169.7428571428571"/>
    <n v="170.8"/>
  </r>
  <r>
    <x v="1"/>
    <x v="9"/>
    <x v="3"/>
    <n v="155.4"/>
    <n v="215.8"/>
    <n v="164.6"/>
    <n v="164.2"/>
    <n v="186"/>
    <n v="175.9"/>
    <n v="190.7"/>
    <n v="164"/>
    <n v="120.5"/>
    <x v="248"/>
    <n v="157.5"/>
    <n v="183.3"/>
    <n v="174.5"/>
    <n v="171.56923076923078"/>
    <n v="197.1"/>
    <n v="168.4"/>
    <n v="154.5"/>
    <n v="166.3"/>
    <n v="163.06666666666666"/>
    <n v="167"/>
    <n v="170.5"/>
    <n v="159.80000000000001"/>
    <n v="169"/>
    <n v="159.30000000000001"/>
    <n v="162.19999999999999"/>
    <n v="164"/>
    <n v="168.4"/>
    <n v="163.1"/>
    <m/>
    <n v="169.2"/>
  </r>
  <r>
    <x v="2"/>
    <x v="9"/>
    <x v="3"/>
    <n v="152.9"/>
    <n v="211.8"/>
    <n v="164.5"/>
    <n v="163.9"/>
    <n v="199.5"/>
    <n v="172.6"/>
    <n v="166.2"/>
    <n v="164.7"/>
    <n v="119"/>
    <x v="249"/>
    <n v="166.2"/>
    <n v="180.9"/>
    <n v="170.8"/>
    <n v="170.33076923076925"/>
    <n v="193.9"/>
    <n v="173.9"/>
    <n v="166.5"/>
    <n v="172.8"/>
    <n v="171.06666666666669"/>
    <n v="167"/>
    <n v="172.2"/>
    <n v="164"/>
    <n v="174"/>
    <n v="162.6"/>
    <n v="164.4"/>
    <n v="166.9"/>
    <n v="168.8"/>
    <n v="166.8"/>
    <n v="166.78571428571428"/>
    <n v="170.1"/>
  </r>
  <r>
    <x v="0"/>
    <x v="9"/>
    <x v="4"/>
    <n v="152.9"/>
    <n v="214.7"/>
    <n v="161.4"/>
    <n v="164.6"/>
    <n v="209.9"/>
    <n v="168"/>
    <n v="160.4"/>
    <n v="165"/>
    <n v="118.9"/>
    <x v="250"/>
    <n v="173.2"/>
    <n v="180.4"/>
    <n v="170.8"/>
    <n v="171.2923076923077"/>
    <n v="192.9"/>
    <n v="179.3"/>
    <n v="177.2"/>
    <n v="179"/>
    <n v="178.5"/>
    <m/>
    <n v="175.3"/>
    <n v="168.9"/>
    <n v="177.7"/>
    <n v="167.1"/>
    <n v="167.6"/>
    <n v="171.8"/>
    <n v="168.5"/>
    <n v="170.9"/>
    <n v="170.35714285714289"/>
    <n v="172.5"/>
  </r>
  <r>
    <x v="1"/>
    <x v="9"/>
    <x v="4"/>
    <n v="156.69999999999999"/>
    <n v="221.2"/>
    <n v="164.1"/>
    <n v="165.4"/>
    <n v="189.5"/>
    <n v="174.5"/>
    <n v="203.2"/>
    <n v="164.1"/>
    <n v="121.2"/>
    <x v="251"/>
    <n v="158.5"/>
    <n v="184.9"/>
    <n v="177.5"/>
    <n v="174.01538461538465"/>
    <n v="197.5"/>
    <n v="170"/>
    <n v="155.9"/>
    <n v="167.8"/>
    <n v="164.56666666666666"/>
    <n v="167.5"/>
    <n v="173.5"/>
    <n v="161.1"/>
    <n v="170.1"/>
    <n v="159.4"/>
    <n v="163.19999999999999"/>
    <n v="165.2"/>
    <n v="168.2"/>
    <n v="163.80000000000001"/>
    <m/>
    <n v="170.8"/>
  </r>
  <r>
    <x v="2"/>
    <x v="9"/>
    <x v="4"/>
    <n v="154.1"/>
    <n v="217"/>
    <n v="162.4"/>
    <n v="164.9"/>
    <n v="202.4"/>
    <n v="171"/>
    <n v="174.9"/>
    <n v="164.7"/>
    <n v="119.7"/>
    <x v="252"/>
    <n v="167.1"/>
    <n v="182.5"/>
    <n v="173.3"/>
    <n v="172.22307692307697"/>
    <n v="194.1"/>
    <n v="175.6"/>
    <n v="168.4"/>
    <n v="174.6"/>
    <n v="172.86666666666667"/>
    <n v="167.5"/>
    <n v="174.6"/>
    <n v="165.2"/>
    <n v="174.8"/>
    <n v="163"/>
    <n v="165.1"/>
    <n v="167.9"/>
    <n v="168.4"/>
    <n v="167.5"/>
    <n v="167.41428571428574"/>
    <n v="171.7"/>
  </r>
  <r>
    <x v="0"/>
    <x v="9"/>
    <x v="5"/>
    <n v="153.80000000000001"/>
    <n v="217.2"/>
    <n v="169.6"/>
    <n v="165.4"/>
    <n v="208.1"/>
    <n v="165.8"/>
    <n v="167.3"/>
    <n v="164.6"/>
    <n v="119.1"/>
    <x v="253"/>
    <n v="174.2"/>
    <n v="181.9"/>
    <n v="172.4"/>
    <n v="172.94615384615386"/>
    <n v="192.9"/>
    <n v="180.7"/>
    <n v="178.7"/>
    <n v="180.4"/>
    <n v="179.93333333333331"/>
    <m/>
    <n v="176.7"/>
    <n v="170.3"/>
    <n v="178.2"/>
    <n v="165.5"/>
    <n v="168"/>
    <n v="172.6"/>
    <n v="169.5"/>
    <n v="171"/>
    <n v="170.72857142857143"/>
    <n v="173.6"/>
  </r>
  <r>
    <x v="1"/>
    <x v="9"/>
    <x v="5"/>
    <n v="157.5"/>
    <n v="223.4"/>
    <n v="172.8"/>
    <n v="166.4"/>
    <n v="188.6"/>
    <n v="174.1"/>
    <n v="211.5"/>
    <n v="163.6"/>
    <n v="121.4"/>
    <x v="254"/>
    <n v="159.1"/>
    <n v="186.3"/>
    <n v="179.3"/>
    <n v="175.96153846153845"/>
    <n v="198.3"/>
    <n v="171.6"/>
    <n v="157.4"/>
    <n v="169.4"/>
    <n v="166.13333333333333"/>
    <n v="166.8"/>
    <n v="174.9"/>
    <n v="162.1"/>
    <n v="170.9"/>
    <n v="157.19999999999999"/>
    <n v="164.1"/>
    <n v="166.5"/>
    <n v="169.2"/>
    <n v="163.80000000000001"/>
    <m/>
    <n v="171.4"/>
  </r>
  <r>
    <x v="2"/>
    <x v="9"/>
    <x v="5"/>
    <n v="155"/>
    <n v="219.4"/>
    <n v="170.8"/>
    <n v="165.8"/>
    <n v="200.9"/>
    <n v="169.7"/>
    <n v="182.3"/>
    <n v="164.3"/>
    <n v="119.9"/>
    <x v="255"/>
    <n v="167.9"/>
    <n v="183.9"/>
    <n v="174.9"/>
    <n v="173.99230769230769"/>
    <n v="194.3"/>
    <n v="177.1"/>
    <n v="169.9"/>
    <n v="176"/>
    <n v="174.33333333333334"/>
    <n v="166.8"/>
    <n v="176"/>
    <n v="166.4"/>
    <n v="175.4"/>
    <n v="161.1"/>
    <n v="165.8"/>
    <n v="169"/>
    <n v="169.4"/>
    <n v="167.5"/>
    <n v="167.79999999999998"/>
    <n v="172.6"/>
  </r>
  <r>
    <x v="0"/>
    <x v="9"/>
    <x v="6"/>
    <n v="155.19999999999999"/>
    <n v="210.8"/>
    <n v="174.3"/>
    <n v="166.3"/>
    <n v="202.2"/>
    <n v="169.6"/>
    <n v="168.6"/>
    <n v="164.4"/>
    <n v="119.2"/>
    <x v="256"/>
    <n v="174.5"/>
    <n v="183.1"/>
    <n v="172.5"/>
    <n v="173.26923076923077"/>
    <n v="193.2"/>
    <n v="182"/>
    <n v="180.3"/>
    <n v="181.7"/>
    <n v="181.33333333333334"/>
    <m/>
    <n v="179.6"/>
    <n v="171.3"/>
    <n v="178.8"/>
    <n v="166.3"/>
    <n v="168.6"/>
    <n v="174.7"/>
    <n v="169.7"/>
    <n v="171.8"/>
    <n v="171.6"/>
    <n v="174.3"/>
  </r>
  <r>
    <x v="1"/>
    <x v="9"/>
    <x v="6"/>
    <n v="159.30000000000001"/>
    <n v="217.1"/>
    <n v="176.6"/>
    <n v="167.1"/>
    <n v="184.8"/>
    <n v="179.5"/>
    <n v="208.5"/>
    <n v="164"/>
    <n v="121.5"/>
    <x v="257"/>
    <n v="159.80000000000001"/>
    <n v="187.7"/>
    <n v="179.4"/>
    <n v="176.27692307692308"/>
    <n v="198.6"/>
    <n v="172.7"/>
    <n v="158.69999999999999"/>
    <n v="170.6"/>
    <n v="167.33333333333334"/>
    <n v="167.8"/>
    <n v="179.5"/>
    <n v="163.1"/>
    <n v="171.7"/>
    <n v="157.4"/>
    <n v="164.6"/>
    <n v="169.1"/>
    <n v="169.8"/>
    <n v="164.7"/>
    <m/>
    <n v="172.3"/>
  </r>
  <r>
    <x v="2"/>
    <x v="9"/>
    <x v="6"/>
    <n v="156.5"/>
    <n v="213"/>
    <n v="175.2"/>
    <n v="166.6"/>
    <n v="195.8"/>
    <n v="174.2"/>
    <n v="182.1"/>
    <n v="164.3"/>
    <n v="120"/>
    <x v="258"/>
    <n v="168.4"/>
    <n v="185.2"/>
    <n v="175"/>
    <n v="174.33076923076925"/>
    <n v="194.6"/>
    <n v="178.3"/>
    <n v="171.3"/>
    <n v="177.3"/>
    <n v="175.63333333333335"/>
    <n v="167.8"/>
    <n v="179.6"/>
    <n v="167.4"/>
    <n v="176.1"/>
    <n v="161.6"/>
    <n v="166.3"/>
    <n v="171.4"/>
    <n v="169.7"/>
    <n v="168.4"/>
    <n v="168.70000000000002"/>
    <n v="173.4"/>
  </r>
  <r>
    <x v="0"/>
    <x v="9"/>
    <x v="7"/>
    <n v="159.5"/>
    <n v="204.1"/>
    <n v="168.3"/>
    <n v="167.9"/>
    <n v="198.1"/>
    <n v="169.2"/>
    <n v="173.1"/>
    <n v="167.1"/>
    <n v="120.2"/>
    <x v="259"/>
    <n v="174.8"/>
    <n v="184"/>
    <n v="173.9"/>
    <n v="173.5230769230769"/>
    <n v="193.7"/>
    <n v="183.2"/>
    <n v="181.7"/>
    <n v="183"/>
    <n v="182.63333333333333"/>
    <m/>
    <n v="179.1"/>
    <n v="172.3"/>
    <n v="179.4"/>
    <n v="166.6"/>
    <n v="169.3"/>
    <n v="175.7"/>
    <n v="171.1"/>
    <n v="172.6"/>
    <n v="172.42857142857142"/>
    <n v="175.3"/>
  </r>
  <r>
    <x v="1"/>
    <x v="9"/>
    <x v="7"/>
    <n v="162.1"/>
    <n v="210.9"/>
    <n v="170.6"/>
    <n v="168.4"/>
    <n v="182.5"/>
    <n v="177.1"/>
    <n v="213.1"/>
    <n v="167.3"/>
    <n v="122.2"/>
    <x v="260"/>
    <n v="160.5"/>
    <n v="188.9"/>
    <n v="180.4"/>
    <n v="176.43846153846152"/>
    <n v="198.7"/>
    <n v="173.7"/>
    <n v="160"/>
    <n v="171.6"/>
    <n v="168.43333333333331"/>
    <n v="169"/>
    <n v="178.4"/>
    <n v="164.2"/>
    <n v="172.6"/>
    <n v="157.69999999999999"/>
    <n v="165.1"/>
    <n v="169.9"/>
    <n v="171.4"/>
    <n v="165.4"/>
    <m/>
    <n v="173.1"/>
  </r>
  <r>
    <x v="2"/>
    <x v="9"/>
    <x v="7"/>
    <n v="160.30000000000001"/>
    <n v="206.5"/>
    <n v="169.2"/>
    <n v="168.1"/>
    <n v="192.4"/>
    <n v="172.9"/>
    <n v="186.7"/>
    <n v="167.2"/>
    <n v="120.9"/>
    <x v="261"/>
    <n v="168.8"/>
    <n v="186.3"/>
    <n v="176.3"/>
    <n v="174.55384615384617"/>
    <n v="195"/>
    <n v="179.5"/>
    <n v="172.7"/>
    <n v="178.5"/>
    <n v="176.9"/>
    <n v="169"/>
    <n v="178.8"/>
    <n v="168.5"/>
    <n v="176.8"/>
    <n v="161.9"/>
    <n v="166.9"/>
    <n v="172.3"/>
    <n v="171.2"/>
    <n v="169.1"/>
    <n v="169.52857142857144"/>
    <n v="174.3"/>
  </r>
  <r>
    <x v="0"/>
    <x v="9"/>
    <x v="8"/>
    <n v="162.9"/>
    <n v="206.7"/>
    <n v="169"/>
    <n v="169.5"/>
    <n v="194.1"/>
    <n v="164.1"/>
    <n v="176.9"/>
    <n v="169"/>
    <n v="120.8"/>
    <x v="262"/>
    <n v="175.4"/>
    <n v="184.8"/>
    <n v="175.5"/>
    <n v="174.44615384615386"/>
    <n v="194.5"/>
    <n v="184.7"/>
    <n v="183.3"/>
    <n v="184.5"/>
    <n v="184.16666666666666"/>
    <m/>
    <n v="179.7"/>
    <n v="173.6"/>
    <n v="180.2"/>
    <n v="166.9"/>
    <n v="170"/>
    <n v="176.2"/>
    <n v="170.8"/>
    <n v="173.1"/>
    <n v="172.97142857142853"/>
    <n v="176.4"/>
  </r>
  <r>
    <x v="1"/>
    <x v="9"/>
    <x v="8"/>
    <n v="164.9"/>
    <n v="213.7"/>
    <n v="170.9"/>
    <n v="170.1"/>
    <n v="179.3"/>
    <n v="167.5"/>
    <n v="220.8"/>
    <n v="169.2"/>
    <n v="123.1"/>
    <x v="261"/>
    <n v="161.1"/>
    <n v="190.4"/>
    <n v="181.8"/>
    <n v="177.41538461538462"/>
    <n v="199.7"/>
    <n v="175"/>
    <n v="161.69999999999999"/>
    <n v="173"/>
    <n v="169.9"/>
    <n v="169.5"/>
    <n v="179.2"/>
    <n v="165"/>
    <n v="173.8"/>
    <n v="158.19999999999999"/>
    <n v="165.8"/>
    <n v="170.9"/>
    <n v="171.1"/>
    <n v="166.1"/>
    <m/>
    <n v="174.1"/>
  </r>
  <r>
    <x v="2"/>
    <x v="9"/>
    <x v="8"/>
    <n v="163.5"/>
    <n v="209.2"/>
    <n v="169.7"/>
    <n v="169.7"/>
    <n v="188.7"/>
    <n v="165.7"/>
    <n v="191.8"/>
    <n v="169.1"/>
    <n v="121.6"/>
    <x v="263"/>
    <n v="169.4"/>
    <n v="187.4"/>
    <n v="177.8"/>
    <n v="175.45384615384617"/>
    <n v="195.9"/>
    <n v="180.9"/>
    <n v="174.3"/>
    <n v="179.9"/>
    <n v="178.36666666666667"/>
    <n v="169.5"/>
    <n v="179.5"/>
    <n v="169.5"/>
    <n v="177.8"/>
    <n v="162.30000000000001"/>
    <n v="167.6"/>
    <n v="173.1"/>
    <n v="170.9"/>
    <n v="169.7"/>
    <n v="170.12857142857143"/>
    <n v="175.3"/>
  </r>
  <r>
    <x v="0"/>
    <x v="9"/>
    <x v="9"/>
    <n v="164.7"/>
    <n v="208.8"/>
    <n v="170.3"/>
    <n v="170.9"/>
    <n v="191.6"/>
    <n v="162.19999999999999"/>
    <n v="184.8"/>
    <n v="169.7"/>
    <n v="121.1"/>
    <x v="264"/>
    <n v="175.8"/>
    <n v="185.6"/>
    <n v="177.4"/>
    <n v="175.73076923076923"/>
    <n v="194.9"/>
    <n v="186.1"/>
    <n v="184.4"/>
    <n v="185.9"/>
    <n v="185.46666666666667"/>
    <m/>
    <n v="180.8"/>
    <n v="174.4"/>
    <n v="181.2"/>
    <n v="167.4"/>
    <n v="170.6"/>
    <n v="176.5"/>
    <n v="172"/>
    <n v="173.9"/>
    <n v="173.71428571428572"/>
    <n v="177.9"/>
  </r>
  <r>
    <x v="1"/>
    <x v="9"/>
    <x v="9"/>
    <n v="166.4"/>
    <n v="214.9"/>
    <n v="171.9"/>
    <n v="171"/>
    <n v="177.7"/>
    <n v="165.7"/>
    <n v="228.6"/>
    <n v="169.9"/>
    <n v="123.4"/>
    <x v="265"/>
    <n v="161.6"/>
    <n v="191.5"/>
    <n v="183.3"/>
    <n v="178.63846153846154"/>
    <n v="200.1"/>
    <n v="175.5"/>
    <n v="162.6"/>
    <n v="173.6"/>
    <n v="170.56666666666669"/>
    <n v="171.2"/>
    <n v="180"/>
    <n v="166"/>
    <n v="174.7"/>
    <n v="158.80000000000001"/>
    <n v="166.3"/>
    <n v="171.2"/>
    <n v="172.3"/>
    <n v="166.8"/>
    <m/>
    <n v="175.3"/>
  </r>
  <r>
    <x v="2"/>
    <x v="9"/>
    <x v="9"/>
    <n v="165.2"/>
    <n v="210.9"/>
    <n v="170.9"/>
    <n v="170.9"/>
    <n v="186.5"/>
    <n v="163.80000000000001"/>
    <n v="199.7"/>
    <n v="169.8"/>
    <n v="121.9"/>
    <x v="266"/>
    <n v="169.9"/>
    <n v="188.3"/>
    <n v="179.6"/>
    <n v="176.71538461538464"/>
    <n v="196.3"/>
    <n v="181.9"/>
    <n v="175.3"/>
    <n v="181"/>
    <n v="179.4"/>
    <n v="171.2"/>
    <n v="180.5"/>
    <n v="170.4"/>
    <n v="178.7"/>
    <n v="162.9"/>
    <n v="168.2"/>
    <n v="173.4"/>
    <n v="172.1"/>
    <n v="170.5"/>
    <n v="170.8857142857143"/>
    <n v="176.7"/>
  </r>
  <r>
    <x v="0"/>
    <x v="9"/>
    <x v="10"/>
    <n v="166.9"/>
    <n v="207.2"/>
    <n v="180.2"/>
    <n v="172.3"/>
    <n v="194"/>
    <n v="159.1"/>
    <n v="171.6"/>
    <n v="170.2"/>
    <n v="121.5"/>
    <x v="267"/>
    <n v="176.4"/>
    <n v="186.9"/>
    <n v="176.6"/>
    <n v="175.97692307692307"/>
    <n v="195.5"/>
    <n v="187.2"/>
    <n v="185.2"/>
    <n v="186.9"/>
    <n v="186.43333333333331"/>
    <m/>
    <n v="181.9"/>
    <n v="175.5"/>
    <n v="182.3"/>
    <n v="167.5"/>
    <n v="170.8"/>
    <n v="176.9"/>
    <n v="173.4"/>
    <n v="174.6"/>
    <n v="174.42857142857139"/>
    <n v="177.8"/>
  </r>
  <r>
    <x v="1"/>
    <x v="9"/>
    <x v="10"/>
    <n v="168.4"/>
    <n v="213.4"/>
    <n v="183.2"/>
    <n v="172.3"/>
    <n v="180"/>
    <n v="162.6"/>
    <n v="205.5"/>
    <n v="171"/>
    <n v="123.4"/>
    <x v="268"/>
    <n v="162.1"/>
    <n v="192.4"/>
    <n v="181.3"/>
    <n v="178.03076923076924"/>
    <n v="200.6"/>
    <n v="176.7"/>
    <n v="163.5"/>
    <n v="174.7"/>
    <n v="171.63333333333333"/>
    <n v="171.8"/>
    <n v="180.3"/>
    <n v="166.9"/>
    <n v="175.8"/>
    <n v="158.9"/>
    <n v="166.7"/>
    <n v="171.5"/>
    <n v="173.8"/>
    <n v="167.4"/>
    <m/>
    <n v="174.1"/>
  </r>
  <r>
    <x v="2"/>
    <x v="9"/>
    <x v="10"/>
    <n v="167.4"/>
    <n v="209.4"/>
    <n v="181.4"/>
    <n v="172.3"/>
    <n v="188.9"/>
    <n v="160.69999999999999"/>
    <n v="183.1"/>
    <n v="170.5"/>
    <n v="122.1"/>
    <x v="269"/>
    <n v="170.4"/>
    <n v="189.5"/>
    <n v="178.3"/>
    <n v="176.67692307692309"/>
    <n v="196.9"/>
    <n v="183.1"/>
    <n v="176.2"/>
    <n v="182.1"/>
    <n v="180.46666666666667"/>
    <n v="171.8"/>
    <n v="181.3"/>
    <n v="171.4"/>
    <n v="179.8"/>
    <n v="163"/>
    <n v="168.5"/>
    <n v="173.7"/>
    <n v="173.6"/>
    <n v="171.1"/>
    <n v="171.58571428571426"/>
    <n v="176.5"/>
  </r>
  <r>
    <x v="0"/>
    <x v="9"/>
    <x v="11"/>
    <n v="168.8"/>
    <n v="206.9"/>
    <n v="189.1"/>
    <n v="173.4"/>
    <n v="193.9"/>
    <n v="156.69999999999999"/>
    <n v="150.19999999999999"/>
    <n v="170.5"/>
    <n v="121.2"/>
    <x v="270"/>
    <n v="176.8"/>
    <n v="187.7"/>
    <n v="174.4"/>
    <n v="175.16153846153844"/>
    <n v="195.9"/>
    <n v="188.1"/>
    <n v="185.9"/>
    <n v="187.8"/>
    <n v="187.26666666666665"/>
    <m/>
    <n v="182.8"/>
    <n v="176.4"/>
    <n v="183.5"/>
    <n v="167.8"/>
    <n v="171.2"/>
    <n v="177.3"/>
    <n v="175.7"/>
    <n v="175.5"/>
    <n v="175.34285714285716"/>
    <n v="177.1"/>
  </r>
  <r>
    <x v="1"/>
    <x v="9"/>
    <x v="11"/>
    <n v="170.2"/>
    <n v="212.9"/>
    <n v="191.9"/>
    <n v="173.9"/>
    <n v="179.1"/>
    <n v="159.5"/>
    <n v="178.7"/>
    <n v="171.3"/>
    <n v="123.1"/>
    <x v="271"/>
    <n v="162.80000000000001"/>
    <n v="193.3"/>
    <n v="178.6"/>
    <n v="176.59999999999997"/>
    <n v="201.1"/>
    <n v="177.7"/>
    <n v="164.5"/>
    <n v="175.7"/>
    <n v="172.63333333333333"/>
    <n v="170.7"/>
    <n v="180.6"/>
    <n v="167.3"/>
    <n v="177.2"/>
    <n v="159.4"/>
    <n v="167.1"/>
    <n v="171.8"/>
    <n v="176"/>
    <n v="168.2"/>
    <m/>
    <n v="174.1"/>
  </r>
  <r>
    <x v="2"/>
    <x v="9"/>
    <x v="11"/>
    <n v="169.2"/>
    <n v="209"/>
    <n v="190.2"/>
    <n v="173.6"/>
    <n v="188.5"/>
    <n v="158"/>
    <n v="159.9"/>
    <n v="170.8"/>
    <n v="121.8"/>
    <x v="272"/>
    <n v="171"/>
    <n v="190.3"/>
    <n v="175.9"/>
    <n v="175.64615384615385"/>
    <n v="197.3"/>
    <n v="184"/>
    <n v="177"/>
    <n v="183"/>
    <n v="181.33333333333334"/>
    <n v="170.7"/>
    <n v="182"/>
    <n v="172.1"/>
    <n v="181.1"/>
    <n v="163.4"/>
    <n v="168.9"/>
    <n v="174.1"/>
    <n v="175.8"/>
    <n v="172"/>
    <n v="172.48571428571429"/>
    <n v="175.7"/>
  </r>
  <r>
    <x v="0"/>
    <x v="10"/>
    <x v="0"/>
    <n v="174"/>
    <n v="208.3"/>
    <n v="192.9"/>
    <n v="174.3"/>
    <n v="192.6"/>
    <n v="156.30000000000001"/>
    <n v="142.9"/>
    <n v="170.7"/>
    <n v="120.3"/>
    <x v="273"/>
    <n v="176.9"/>
    <n v="188.5"/>
    <n v="175"/>
    <n v="175.63076923076926"/>
    <n v="196.9"/>
    <n v="189"/>
    <n v="186.3"/>
    <n v="188.6"/>
    <n v="187.96666666666667"/>
    <m/>
    <n v="183.2"/>
    <n v="177.2"/>
    <n v="184.7"/>
    <n v="168.2"/>
    <n v="171.8"/>
    <n v="177.8"/>
    <n v="178.4"/>
    <n v="176.5"/>
    <n v="176.37142857142857"/>
    <n v="177.8"/>
  </r>
  <r>
    <x v="1"/>
    <x v="10"/>
    <x v="0"/>
    <n v="173.3"/>
    <n v="215.2"/>
    <n v="197"/>
    <n v="175.2"/>
    <n v="178"/>
    <n v="160.5"/>
    <n v="175.3"/>
    <n v="171.2"/>
    <n v="122.7"/>
    <x v="274"/>
    <n v="163.69999999999999"/>
    <n v="194.3"/>
    <n v="179.5"/>
    <n v="177.70769230769233"/>
    <n v="201.6"/>
    <n v="178.7"/>
    <n v="165.3"/>
    <n v="176.6"/>
    <n v="173.53333333333333"/>
    <n v="172.1"/>
    <n v="180.1"/>
    <n v="168"/>
    <n v="178.5"/>
    <n v="159.5"/>
    <n v="167.8"/>
    <n v="171.8"/>
    <n v="178.8"/>
    <n v="168.9"/>
    <m/>
    <n v="174.9"/>
  </r>
  <r>
    <x v="2"/>
    <x v="10"/>
    <x v="0"/>
    <n v="173.8"/>
    <n v="210.7"/>
    <n v="194.5"/>
    <n v="174.6"/>
    <n v="187.2"/>
    <n v="158.30000000000001"/>
    <n v="153.9"/>
    <n v="170.9"/>
    <n v="121.1"/>
    <x v="275"/>
    <n v="171.4"/>
    <n v="191.2"/>
    <n v="176.7"/>
    <n v="176.36153846153846"/>
    <n v="198.2"/>
    <n v="184.9"/>
    <n v="177.6"/>
    <n v="183.8"/>
    <n v="182.1"/>
    <n v="172.1"/>
    <n v="182"/>
    <n v="172.9"/>
    <n v="182.3"/>
    <n v="163.6"/>
    <n v="169.5"/>
    <n v="174.3"/>
    <n v="178.6"/>
    <n v="172.8"/>
    <n v="173.42857142857142"/>
    <n v="176.5"/>
  </r>
  <r>
    <x v="0"/>
    <x v="10"/>
    <x v="1"/>
    <n v="174.2"/>
    <n v="205.2"/>
    <n v="173.9"/>
    <n v="177"/>
    <n v="183.4"/>
    <n v="167.2"/>
    <n v="140.9"/>
    <n v="170.4"/>
    <n v="119.1"/>
    <x v="276"/>
    <n v="177.6"/>
    <n v="189.9"/>
    <n v="174.8"/>
    <n v="174.28461538461536"/>
    <n v="198.3"/>
    <n v="190"/>
    <n v="187"/>
    <n v="189.6"/>
    <n v="188.86666666666667"/>
    <m/>
    <n v="181.6"/>
    <n v="178.6"/>
    <n v="186.6"/>
    <n v="169"/>
    <n v="172.8"/>
    <n v="178.5"/>
    <n v="180.7"/>
    <n v="177.9"/>
    <n v="177.72857142857146"/>
    <n v="178"/>
  </r>
  <r>
    <x v="1"/>
    <x v="10"/>
    <x v="1"/>
    <n v="174.7"/>
    <n v="212.2"/>
    <n v="177.2"/>
    <n v="177.9"/>
    <n v="172.2"/>
    <n v="172.1"/>
    <n v="175.8"/>
    <n v="172.2"/>
    <n v="121.9"/>
    <x v="267"/>
    <n v="164.9"/>
    <n v="196.6"/>
    <n v="180.7"/>
    <n v="177.16923076923075"/>
    <n v="202.7"/>
    <n v="180.3"/>
    <n v="167"/>
    <n v="178.2"/>
    <n v="175.16666666666666"/>
    <n v="173.5"/>
    <n v="182.8"/>
    <n v="169.2"/>
    <n v="180.8"/>
    <n v="159.80000000000001"/>
    <n v="168.4"/>
    <n v="172.5"/>
    <n v="181.4"/>
    <n v="170"/>
    <m/>
    <n v="176.3"/>
  </r>
  <r>
    <x v="2"/>
    <x v="10"/>
    <x v="1"/>
    <n v="174.4"/>
    <n v="207.7"/>
    <n v="175.2"/>
    <n v="177.3"/>
    <n v="179.3"/>
    <n v="169.5"/>
    <n v="152.69999999999999"/>
    <n v="171"/>
    <n v="120"/>
    <x v="277"/>
    <n v="172.3"/>
    <n v="193"/>
    <n v="177"/>
    <n v="175.3153846153846"/>
    <n v="199.5"/>
    <n v="186.2"/>
    <n v="178.7"/>
    <n v="185.1"/>
    <n v="183.33333333333334"/>
    <n v="173.5"/>
    <n v="182.1"/>
    <n v="174.2"/>
    <n v="184.4"/>
    <n v="164.2"/>
    <n v="170.3"/>
    <n v="175"/>
    <n v="181"/>
    <n v="174.1"/>
    <n v="174.7428571428571"/>
    <n v="177.2"/>
  </r>
  <r>
    <x v="0"/>
    <x v="10"/>
    <x v="2"/>
    <n v="174.3"/>
    <n v="205.2"/>
    <n v="173.9"/>
    <n v="177"/>
    <n v="183.3"/>
    <n v="167.2"/>
    <n v="140.9"/>
    <n v="170.5"/>
    <n v="119.1"/>
    <x v="276"/>
    <n v="177.6"/>
    <n v="189.9"/>
    <n v="174.8"/>
    <n v="174.2923076923077"/>
    <n v="198.4"/>
    <n v="190"/>
    <n v="187"/>
    <n v="189.6"/>
    <n v="188.86666666666667"/>
    <m/>
    <n v="181.4"/>
    <n v="178.6"/>
    <n v="186.6"/>
    <n v="169"/>
    <n v="172.8"/>
    <n v="178.5"/>
    <n v="180.7"/>
    <n v="177.9"/>
    <n v="177.72857142857146"/>
    <n v="178"/>
  </r>
  <r>
    <x v="1"/>
    <x v="10"/>
    <x v="2"/>
    <n v="174.7"/>
    <n v="212.2"/>
    <n v="177.2"/>
    <n v="177.9"/>
    <n v="172.2"/>
    <n v="172.1"/>
    <n v="175.9"/>
    <n v="172.2"/>
    <n v="121.9"/>
    <x v="267"/>
    <n v="164.9"/>
    <n v="196.6"/>
    <n v="180.8"/>
    <n v="177.1846153846154"/>
    <n v="202.7"/>
    <n v="180.2"/>
    <n v="167"/>
    <n v="178.2"/>
    <n v="175.13333333333333"/>
    <n v="173.5"/>
    <n v="182.6"/>
    <n v="169.2"/>
    <n v="180.8"/>
    <n v="159.80000000000001"/>
    <n v="168.4"/>
    <n v="172.5"/>
    <n v="181.5"/>
    <n v="170"/>
    <m/>
    <n v="176.3"/>
  </r>
  <r>
    <x v="2"/>
    <x v="10"/>
    <x v="2"/>
    <n v="174.4"/>
    <n v="207.7"/>
    <n v="175.2"/>
    <n v="177.3"/>
    <n v="179.2"/>
    <n v="169.5"/>
    <n v="152.80000000000001"/>
    <n v="171.1"/>
    <n v="120"/>
    <x v="277"/>
    <n v="172.3"/>
    <n v="193"/>
    <n v="177"/>
    <n v="175.32307692307691"/>
    <n v="199.5"/>
    <n v="186.1"/>
    <n v="178.7"/>
    <n v="185.1"/>
    <n v="183.29999999999998"/>
    <n v="173.5"/>
    <n v="181.9"/>
    <n v="174.2"/>
    <n v="184.4"/>
    <n v="164.2"/>
    <n v="170.3"/>
    <n v="175"/>
    <n v="181"/>
    <n v="174.1"/>
    <n v="174.7428571428571"/>
    <n v="177.2"/>
  </r>
  <r>
    <x v="0"/>
    <x v="10"/>
    <x v="3"/>
    <n v="173.3"/>
    <n v="206.9"/>
    <n v="167.9"/>
    <n v="178.2"/>
    <n v="178.5"/>
    <n v="173.7"/>
    <n v="142.80000000000001"/>
    <n v="172.8"/>
    <n v="120.4"/>
    <x v="278"/>
    <n v="178.2"/>
    <n v="190.5"/>
    <n v="175.5"/>
    <n v="174.93846153846152"/>
    <n v="199.5"/>
    <n v="190.7"/>
    <n v="187.3"/>
    <n v="190.2"/>
    <n v="189.4"/>
    <m/>
    <n v="181.5"/>
    <n v="179.1"/>
    <n v="187.2"/>
    <n v="169.4"/>
    <n v="173.2"/>
    <n v="179.4"/>
    <n v="183.8"/>
    <n v="178.9"/>
    <n v="178.71428571428572"/>
    <n v="178.8"/>
  </r>
  <r>
    <x v="1"/>
    <x v="10"/>
    <x v="3"/>
    <n v="174.8"/>
    <n v="213.7"/>
    <n v="172.4"/>
    <n v="178.8"/>
    <n v="168.7"/>
    <n v="179.2"/>
    <n v="179.9"/>
    <n v="174.7"/>
    <n v="123.1"/>
    <x v="279"/>
    <n v="165.5"/>
    <n v="197"/>
    <n v="182.1"/>
    <n v="178.28461538461539"/>
    <n v="203.5"/>
    <n v="181"/>
    <n v="167.7"/>
    <n v="178.9"/>
    <n v="175.86666666666667"/>
    <n v="175.2"/>
    <n v="182.1"/>
    <n v="169.6"/>
    <n v="181.5"/>
    <n v="160.1"/>
    <n v="168.8"/>
    <n v="174.2"/>
    <n v="184.4"/>
    <n v="170.9"/>
    <m/>
    <n v="177.4"/>
  </r>
  <r>
    <x v="2"/>
    <x v="10"/>
    <x v="3"/>
    <n v="173.8"/>
    <n v="209.3"/>
    <n v="169.6"/>
    <n v="178.4"/>
    <n v="174.9"/>
    <n v="176.3"/>
    <n v="155.4"/>
    <n v="173.4"/>
    <n v="121.3"/>
    <x v="280"/>
    <n v="172.9"/>
    <n v="193.5"/>
    <n v="177.9"/>
    <n v="176.12307692307695"/>
    <n v="200.6"/>
    <n v="186.9"/>
    <n v="179.2"/>
    <n v="185.7"/>
    <n v="183.93333333333331"/>
    <n v="175.2"/>
    <n v="181.7"/>
    <n v="174.6"/>
    <n v="185"/>
    <n v="164.5"/>
    <n v="170.7"/>
    <n v="176.4"/>
    <n v="184"/>
    <n v="175"/>
    <n v="175.7428571428571"/>
    <n v="178.1"/>
  </r>
  <r>
    <x v="0"/>
    <x v="10"/>
    <x v="4"/>
    <n v="173.2"/>
    <n v="211.5"/>
    <n v="171"/>
    <n v="179.6"/>
    <n v="173.3"/>
    <n v="169"/>
    <n v="148.69999999999999"/>
    <n v="174.9"/>
    <n v="121.9"/>
    <x v="281"/>
    <n v="178.7"/>
    <n v="191.1"/>
    <n v="176.8"/>
    <n v="176.20769230769235"/>
    <n v="199.9"/>
    <n v="191.2"/>
    <n v="187.9"/>
    <n v="190.8"/>
    <n v="189.9666666666667"/>
    <m/>
    <n v="182.5"/>
    <n v="179.8"/>
    <n v="187.8"/>
    <n v="169.7"/>
    <n v="173.8"/>
    <n v="180.3"/>
    <n v="184.9"/>
    <n v="179.5"/>
    <n v="179.4"/>
    <n v="179.8"/>
  </r>
  <r>
    <x v="1"/>
    <x v="10"/>
    <x v="4"/>
    <n v="174.7"/>
    <n v="219.4"/>
    <n v="176.7"/>
    <n v="179.4"/>
    <n v="164.4"/>
    <n v="175.8"/>
    <n v="185"/>
    <n v="176.9"/>
    <n v="124.2"/>
    <x v="282"/>
    <n v="165.9"/>
    <n v="197.7"/>
    <n v="183.1"/>
    <n v="179.62307692307692"/>
    <n v="204.2"/>
    <n v="181.3"/>
    <n v="168.1"/>
    <n v="179.3"/>
    <n v="176.23333333333335"/>
    <n v="175.6"/>
    <n v="183.4"/>
    <n v="170.1"/>
    <n v="182.2"/>
    <n v="160.4"/>
    <n v="169.2"/>
    <n v="174.8"/>
    <n v="185.6"/>
    <n v="171.6"/>
    <m/>
    <n v="178.2"/>
  </r>
  <r>
    <x v="2"/>
    <x v="10"/>
    <x v="4"/>
    <n v="173.7"/>
    <n v="214.3"/>
    <n v="173.2"/>
    <n v="179.5"/>
    <n v="170"/>
    <n v="172.2"/>
    <n v="161"/>
    <n v="175.6"/>
    <n v="122.7"/>
    <x v="283"/>
    <n v="173.4"/>
    <n v="194.2"/>
    <n v="179.1"/>
    <n v="177.45384615384617"/>
    <n v="201"/>
    <n v="187.3"/>
    <n v="179.7"/>
    <n v="186.2"/>
    <n v="184.4"/>
    <n v="175.6"/>
    <n v="182.8"/>
    <n v="175.2"/>
    <n v="185.7"/>
    <n v="164.8"/>
    <n v="171.2"/>
    <n v="177.1"/>
    <n v="185.2"/>
    <n v="175.7"/>
    <n v="176.41428571428574"/>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8FFB7-736F-4F73-8D11-075DFCD32A48}"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rowPageCount="3" colPageCount="1"/>
  <pivotFields count="33">
    <pivotField axis="axisPage" showAll="0">
      <items count="4">
        <item x="0"/>
        <item x="2"/>
        <item x="1"/>
        <item t="default"/>
      </items>
    </pivotField>
    <pivotField axis="axisPage" showAll="0">
      <items count="12">
        <item x="0"/>
        <item x="1"/>
        <item x="2"/>
        <item x="3"/>
        <item x="4"/>
        <item x="5"/>
        <item x="6"/>
        <item x="7"/>
        <item x="8"/>
        <item x="9"/>
        <item x="10"/>
        <item t="default"/>
      </items>
    </pivotField>
    <pivotField axis="axisPage"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items count="285">
        <item x="1"/>
        <item x="3"/>
        <item x="6"/>
        <item x="2"/>
        <item x="4"/>
        <item x="7"/>
        <item x="0"/>
        <item x="8"/>
        <item x="5"/>
        <item x="9"/>
        <item x="10"/>
        <item x="12"/>
        <item x="11"/>
        <item x="13"/>
        <item x="15"/>
        <item x="14"/>
        <item x="17"/>
        <item x="18"/>
        <item x="20"/>
        <item x="16"/>
        <item x="21"/>
        <item x="24"/>
        <item x="23"/>
        <item x="19"/>
        <item x="26"/>
        <item x="27"/>
        <item x="22"/>
        <item x="29"/>
        <item x="25"/>
        <item x="30"/>
        <item x="33"/>
        <item x="28"/>
        <item x="36"/>
        <item x="32"/>
        <item x="39"/>
        <item x="35"/>
        <item x="42"/>
        <item x="38"/>
        <item x="45"/>
        <item x="41"/>
        <item x="31"/>
        <item x="48"/>
        <item x="44"/>
        <item x="34"/>
        <item x="51"/>
        <item x="47"/>
        <item x="37"/>
        <item x="40"/>
        <item x="50"/>
        <item x="54"/>
        <item x="57"/>
        <item x="43"/>
        <item x="53"/>
        <item x="62"/>
        <item x="65"/>
        <item x="46"/>
        <item x="56"/>
        <item x="68"/>
        <item x="59"/>
        <item x="61"/>
        <item x="49"/>
        <item x="71"/>
        <item x="64"/>
        <item x="67"/>
        <item x="74"/>
        <item x="76"/>
        <item x="52"/>
        <item x="70"/>
        <item x="78"/>
        <item x="73"/>
        <item x="55"/>
        <item x="77"/>
        <item x="58"/>
        <item x="81"/>
        <item x="80"/>
        <item x="60"/>
        <item x="86"/>
        <item x="63"/>
        <item x="66"/>
        <item x="83"/>
        <item x="85"/>
        <item x="69"/>
        <item x="88"/>
        <item x="75"/>
        <item x="72"/>
        <item x="93"/>
        <item x="90"/>
        <item x="79"/>
        <item x="96"/>
        <item x="99"/>
        <item x="92"/>
        <item x="82"/>
        <item x="102"/>
        <item x="105"/>
        <item x="95"/>
        <item x="108"/>
        <item x="84"/>
        <item x="98"/>
        <item x="110"/>
        <item x="87"/>
        <item x="101"/>
        <item x="113"/>
        <item x="144"/>
        <item x="104"/>
        <item x="107"/>
        <item x="142"/>
        <item x="139"/>
        <item x="116"/>
        <item x="89"/>
        <item x="147"/>
        <item x="119"/>
        <item x="146"/>
        <item x="112"/>
        <item x="136"/>
        <item x="91"/>
        <item x="133"/>
        <item x="115"/>
        <item x="141"/>
        <item x="126"/>
        <item x="130"/>
        <item x="94"/>
        <item x="152"/>
        <item x="148"/>
        <item x="154"/>
        <item x="118"/>
        <item x="155"/>
        <item x="145"/>
        <item x="138"/>
        <item x="121"/>
        <item x="153"/>
        <item x="149"/>
        <item x="157"/>
        <item x="97"/>
        <item x="135"/>
        <item x="123"/>
        <item x="159"/>
        <item x="167"/>
        <item x="125"/>
        <item x="161"/>
        <item x="100"/>
        <item x="132"/>
        <item x="103"/>
        <item x="143"/>
        <item x="156"/>
        <item x="106"/>
        <item x="129"/>
        <item x="158"/>
        <item x="109"/>
        <item x="150"/>
        <item x="164"/>
        <item x="151"/>
        <item x="168"/>
        <item x="166"/>
        <item x="163"/>
        <item x="160"/>
        <item x="162"/>
        <item x="140"/>
        <item x="165"/>
        <item x="111"/>
        <item x="170"/>
        <item x="169"/>
        <item x="172"/>
        <item x="137"/>
        <item x="171"/>
        <item x="114"/>
        <item x="174"/>
        <item x="117"/>
        <item x="134"/>
        <item x="175"/>
        <item x="173"/>
        <item x="120"/>
        <item x="122"/>
        <item x="131"/>
        <item x="176"/>
        <item x="124"/>
        <item x="127"/>
        <item x="128"/>
        <item x="178"/>
        <item x="179"/>
        <item x="177"/>
        <item x="181"/>
        <item x="182"/>
        <item x="180"/>
        <item x="184"/>
        <item x="187"/>
        <item x="185"/>
        <item x="190"/>
        <item x="183"/>
        <item x="188"/>
        <item x="186"/>
        <item x="191"/>
        <item x="189"/>
        <item x="195"/>
        <item x="193"/>
        <item x="196"/>
        <item x="192"/>
        <item x="198"/>
        <item x="194"/>
        <item x="199"/>
        <item x="197"/>
        <item x="200"/>
        <item x="202"/>
        <item x="201"/>
        <item x="204"/>
        <item x="203"/>
        <item x="206"/>
        <item x="207"/>
        <item x="209"/>
        <item x="205"/>
        <item x="214"/>
        <item x="216"/>
        <item x="218"/>
        <item x="210"/>
        <item x="208"/>
        <item x="219"/>
        <item x="212"/>
        <item x="215"/>
        <item x="217"/>
        <item x="211"/>
        <item x="213"/>
        <item x="221"/>
        <item x="224"/>
        <item x="228"/>
        <item x="232"/>
        <item x="235"/>
        <item x="222"/>
        <item x="226"/>
        <item x="225"/>
        <item x="229"/>
        <item x="233"/>
        <item x="236"/>
        <item x="220"/>
        <item x="227"/>
        <item x="223"/>
        <item x="230"/>
        <item x="238"/>
        <item x="231"/>
        <item x="234"/>
        <item x="237"/>
        <item x="240"/>
        <item x="242"/>
        <item x="239"/>
        <item x="243"/>
        <item x="245"/>
        <item x="241"/>
        <item x="246"/>
        <item x="248"/>
        <item x="244"/>
        <item x="249"/>
        <item x="251"/>
        <item x="247"/>
        <item x="254"/>
        <item x="252"/>
        <item x="257"/>
        <item x="250"/>
        <item x="255"/>
        <item x="253"/>
        <item x="260"/>
        <item x="258"/>
        <item x="256"/>
        <item x="261"/>
        <item x="259"/>
        <item x="265"/>
        <item x="263"/>
        <item x="268"/>
        <item x="262"/>
        <item x="266"/>
        <item x="271"/>
        <item x="264"/>
        <item x="269"/>
        <item x="274"/>
        <item x="267"/>
        <item x="272"/>
        <item x="270"/>
        <item x="279"/>
        <item x="275"/>
        <item x="277"/>
        <item x="273"/>
        <item x="282"/>
        <item x="276"/>
        <item x="280"/>
        <item x="278"/>
        <item x="283"/>
        <item x="281"/>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3">
    <pageField fld="0" item="1" hier="-1"/>
    <pageField fld="2" item="10" hier="-1"/>
    <pageField fld="1" item="2" hier="-1"/>
  </pageFields>
  <dataFields count="1">
    <dataField name="Sum of Spic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9E940-DA00-46A3-9EE5-C2DD2D87AB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F22" firstHeaderRow="1" firstDataRow="1" firstDataCol="1"/>
  <pivotFields count="33">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F269C-BF33-440A-A43A-65FA4DE26E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3" firstHeaderRow="1" firstDataRow="1" firstDataCol="1"/>
  <pivotFields count="33">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CED1-99E4-4926-8C09-36DCA0A666EB}">
  <dimension ref="A1:AD373"/>
  <sheetViews>
    <sheetView topLeftCell="A107" zoomScale="33" workbookViewId="0">
      <selection sqref="A1:AD1"/>
    </sheetView>
  </sheetViews>
  <sheetFormatPr defaultRowHeight="14.4" x14ac:dyDescent="0.3"/>
  <cols>
    <col min="1" max="1" width="12.6640625" customWidth="1"/>
    <col min="2" max="2" width="9.21875" customWidth="1"/>
    <col min="3" max="3" width="6.77734375" bestFit="1" customWidth="1"/>
    <col min="4" max="4" width="18.77734375" bestFit="1" customWidth="1"/>
    <col min="5" max="5" width="12.5546875" bestFit="1" customWidth="1"/>
    <col min="6" max="6" width="4" bestFit="1" customWidth="1"/>
    <col min="7" max="7" width="16.33203125" bestFit="1" customWidth="1"/>
    <col min="8" max="8" width="11.21875" bestFit="1" customWidth="1"/>
    <col min="9" max="9" width="5.5546875" bestFit="1" customWidth="1"/>
    <col min="10" max="10" width="10.21875" bestFit="1" customWidth="1"/>
    <col min="11" max="11" width="18" bestFit="1" customWidth="1"/>
    <col min="12" max="12" width="22.109375" bestFit="1" customWidth="1"/>
    <col min="13" max="13" width="6.21875" bestFit="1" customWidth="1"/>
    <col min="14" max="14" width="22" bestFit="1" customWidth="1"/>
    <col min="15" max="15" width="31.33203125" bestFit="1" customWidth="1"/>
    <col min="16" max="16" width="18.109375" bestFit="1" customWidth="1"/>
    <col min="17" max="17" width="25.6640625" bestFit="1" customWidth="1"/>
    <col min="18" max="18" width="8" bestFit="1" customWidth="1"/>
    <col min="20" max="20" width="20" bestFit="1" customWidth="1"/>
    <col min="21" max="21" width="7.77734375" bestFit="1" customWidth="1"/>
    <col min="22" max="22" width="12.21875" bestFit="1" customWidth="1"/>
    <col min="23" max="23" width="26.6640625" bestFit="1" customWidth="1"/>
    <col min="24" max="24" width="6.44140625" bestFit="1" customWidth="1"/>
    <col min="25" max="25" width="26.88671875" bestFit="1" customWidth="1"/>
    <col min="26" max="26" width="24.44140625" bestFit="1" customWidth="1"/>
    <col min="27" max="27" width="9.44140625" bestFit="1" customWidth="1"/>
    <col min="28" max="28" width="22.33203125" bestFit="1" customWidth="1"/>
    <col min="29" max="29" width="12.88671875" bestFit="1" customWidth="1"/>
    <col min="30" max="30" width="12.44140625" bestFit="1" customWidth="1"/>
  </cols>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Zxy+0qQiGeP9JCqUcbLTRCTQVFfq2OPJW9KrnBeIRI/H85BodKb5hmYuRP2zSSpbM5bjlFBDyuaAXryj8deJjA==" saltValue="XTpfXC30jEAdbSf25ZezBw==" spinCount="100000" sheet="1" objects="1" scenarios="1"/>
  <autoFilter ref="A1:AD373" xr:uid="{F01BCED1-99E4-4926-8C09-36DCA0A666EB}"/>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B928-AF8B-493B-A78E-2F467A77F138}">
  <dimension ref="A1:P52"/>
  <sheetViews>
    <sheetView zoomScale="69" workbookViewId="0">
      <pane xSplit="1" ySplit="13" topLeftCell="B18" activePane="bottomRight" state="frozen"/>
      <selection pane="topRight" activeCell="B1" sqref="B1"/>
      <selection pane="bottomLeft" activeCell="A14" sqref="A14"/>
      <selection pane="bottomRight" activeCell="A2" sqref="A2:O2"/>
    </sheetView>
  </sheetViews>
  <sheetFormatPr defaultColWidth="9.21875" defaultRowHeight="15.6" x14ac:dyDescent="0.3"/>
  <cols>
    <col min="1" max="1" width="9" style="47" customWidth="1"/>
    <col min="2" max="5" width="8.5546875" style="46" customWidth="1"/>
    <col min="6" max="6" width="9.77734375" style="46" customWidth="1"/>
    <col min="7" max="7" width="11.21875" style="46" bestFit="1" customWidth="1"/>
    <col min="8" max="8" width="8.5546875" style="46" customWidth="1"/>
    <col min="9" max="10" width="10.77734375" style="46" customWidth="1"/>
    <col min="11" max="11" width="8.5546875" style="46" customWidth="1"/>
    <col min="12" max="12" width="9.77734375" style="46" bestFit="1" customWidth="1"/>
    <col min="13" max="13" width="8.5546875" style="46" customWidth="1"/>
    <col min="14" max="14" width="9.44140625" style="46" bestFit="1" customWidth="1"/>
    <col min="15" max="15" width="13.21875" style="46" customWidth="1"/>
    <col min="16" max="256" width="9.21875" style="46"/>
    <col min="257" max="257" width="9" style="46" customWidth="1"/>
    <col min="258" max="261" width="8.5546875" style="46" customWidth="1"/>
    <col min="262" max="262" width="9.77734375" style="46" customWidth="1"/>
    <col min="263" max="263" width="11.21875" style="46" bestFit="1" customWidth="1"/>
    <col min="264" max="264" width="8.5546875" style="46" customWidth="1"/>
    <col min="265" max="266" width="10.77734375" style="46" customWidth="1"/>
    <col min="267" max="267" width="8.5546875" style="46" customWidth="1"/>
    <col min="268" max="268" width="9.77734375" style="46" bestFit="1" customWidth="1"/>
    <col min="269" max="269" width="8.5546875" style="46" customWidth="1"/>
    <col min="270" max="270" width="9.44140625" style="46" bestFit="1" customWidth="1"/>
    <col min="271" max="271" width="13.21875" style="46" customWidth="1"/>
    <col min="272" max="512" width="9.21875" style="46"/>
    <col min="513" max="513" width="9" style="46" customWidth="1"/>
    <col min="514" max="517" width="8.5546875" style="46" customWidth="1"/>
    <col min="518" max="518" width="9.77734375" style="46" customWidth="1"/>
    <col min="519" max="519" width="11.21875" style="46" bestFit="1" customWidth="1"/>
    <col min="520" max="520" width="8.5546875" style="46" customWidth="1"/>
    <col min="521" max="522" width="10.77734375" style="46" customWidth="1"/>
    <col min="523" max="523" width="8.5546875" style="46" customWidth="1"/>
    <col min="524" max="524" width="9.77734375" style="46" bestFit="1" customWidth="1"/>
    <col min="525" max="525" width="8.5546875" style="46" customWidth="1"/>
    <col min="526" max="526" width="9.44140625" style="46" bestFit="1" customWidth="1"/>
    <col min="527" max="527" width="13.21875" style="46" customWidth="1"/>
    <col min="528" max="768" width="9.21875" style="46"/>
    <col min="769" max="769" width="9" style="46" customWidth="1"/>
    <col min="770" max="773" width="8.5546875" style="46" customWidth="1"/>
    <col min="774" max="774" width="9.77734375" style="46" customWidth="1"/>
    <col min="775" max="775" width="11.21875" style="46" bestFit="1" customWidth="1"/>
    <col min="776" max="776" width="8.5546875" style="46" customWidth="1"/>
    <col min="777" max="778" width="10.77734375" style="46" customWidth="1"/>
    <col min="779" max="779" width="8.5546875" style="46" customWidth="1"/>
    <col min="780" max="780" width="9.77734375" style="46" bestFit="1" customWidth="1"/>
    <col min="781" max="781" width="8.5546875" style="46" customWidth="1"/>
    <col min="782" max="782" width="9.44140625" style="46" bestFit="1" customWidth="1"/>
    <col min="783" max="783" width="13.21875" style="46" customWidth="1"/>
    <col min="784" max="1024" width="9.21875" style="46"/>
    <col min="1025" max="1025" width="9" style="46" customWidth="1"/>
    <col min="1026" max="1029" width="8.5546875" style="46" customWidth="1"/>
    <col min="1030" max="1030" width="9.77734375" style="46" customWidth="1"/>
    <col min="1031" max="1031" width="11.21875" style="46" bestFit="1" customWidth="1"/>
    <col min="1032" max="1032" width="8.5546875" style="46" customWidth="1"/>
    <col min="1033" max="1034" width="10.77734375" style="46" customWidth="1"/>
    <col min="1035" max="1035" width="8.5546875" style="46" customWidth="1"/>
    <col min="1036" max="1036" width="9.77734375" style="46" bestFit="1" customWidth="1"/>
    <col min="1037" max="1037" width="8.5546875" style="46" customWidth="1"/>
    <col min="1038" max="1038" width="9.44140625" style="46" bestFit="1" customWidth="1"/>
    <col min="1039" max="1039" width="13.21875" style="46" customWidth="1"/>
    <col min="1040" max="1280" width="9.21875" style="46"/>
    <col min="1281" max="1281" width="9" style="46" customWidth="1"/>
    <col min="1282" max="1285" width="8.5546875" style="46" customWidth="1"/>
    <col min="1286" max="1286" width="9.77734375" style="46" customWidth="1"/>
    <col min="1287" max="1287" width="11.21875" style="46" bestFit="1" customWidth="1"/>
    <col min="1288" max="1288" width="8.5546875" style="46" customWidth="1"/>
    <col min="1289" max="1290" width="10.77734375" style="46" customWidth="1"/>
    <col min="1291" max="1291" width="8.5546875" style="46" customWidth="1"/>
    <col min="1292" max="1292" width="9.77734375" style="46" bestFit="1" customWidth="1"/>
    <col min="1293" max="1293" width="8.5546875" style="46" customWidth="1"/>
    <col min="1294" max="1294" width="9.44140625" style="46" bestFit="1" customWidth="1"/>
    <col min="1295" max="1295" width="13.21875" style="46" customWidth="1"/>
    <col min="1296" max="1536" width="9.21875" style="46"/>
    <col min="1537" max="1537" width="9" style="46" customWidth="1"/>
    <col min="1538" max="1541" width="8.5546875" style="46" customWidth="1"/>
    <col min="1542" max="1542" width="9.77734375" style="46" customWidth="1"/>
    <col min="1543" max="1543" width="11.21875" style="46" bestFit="1" customWidth="1"/>
    <col min="1544" max="1544" width="8.5546875" style="46" customWidth="1"/>
    <col min="1545" max="1546" width="10.77734375" style="46" customWidth="1"/>
    <col min="1547" max="1547" width="8.5546875" style="46" customWidth="1"/>
    <col min="1548" max="1548" width="9.77734375" style="46" bestFit="1" customWidth="1"/>
    <col min="1549" max="1549" width="8.5546875" style="46" customWidth="1"/>
    <col min="1550" max="1550" width="9.44140625" style="46" bestFit="1" customWidth="1"/>
    <col min="1551" max="1551" width="13.21875" style="46" customWidth="1"/>
    <col min="1552" max="1792" width="9.21875" style="46"/>
    <col min="1793" max="1793" width="9" style="46" customWidth="1"/>
    <col min="1794" max="1797" width="8.5546875" style="46" customWidth="1"/>
    <col min="1798" max="1798" width="9.77734375" style="46" customWidth="1"/>
    <col min="1799" max="1799" width="11.21875" style="46" bestFit="1" customWidth="1"/>
    <col min="1800" max="1800" width="8.5546875" style="46" customWidth="1"/>
    <col min="1801" max="1802" width="10.77734375" style="46" customWidth="1"/>
    <col min="1803" max="1803" width="8.5546875" style="46" customWidth="1"/>
    <col min="1804" max="1804" width="9.77734375" style="46" bestFit="1" customWidth="1"/>
    <col min="1805" max="1805" width="8.5546875" style="46" customWidth="1"/>
    <col min="1806" max="1806" width="9.44140625" style="46" bestFit="1" customWidth="1"/>
    <col min="1807" max="1807" width="13.21875" style="46" customWidth="1"/>
    <col min="1808" max="2048" width="9.21875" style="46"/>
    <col min="2049" max="2049" width="9" style="46" customWidth="1"/>
    <col min="2050" max="2053" width="8.5546875" style="46" customWidth="1"/>
    <col min="2054" max="2054" width="9.77734375" style="46" customWidth="1"/>
    <col min="2055" max="2055" width="11.21875" style="46" bestFit="1" customWidth="1"/>
    <col min="2056" max="2056" width="8.5546875" style="46" customWidth="1"/>
    <col min="2057" max="2058" width="10.77734375" style="46" customWidth="1"/>
    <col min="2059" max="2059" width="8.5546875" style="46" customWidth="1"/>
    <col min="2060" max="2060" width="9.77734375" style="46" bestFit="1" customWidth="1"/>
    <col min="2061" max="2061" width="8.5546875" style="46" customWidth="1"/>
    <col min="2062" max="2062" width="9.44140625" style="46" bestFit="1" customWidth="1"/>
    <col min="2063" max="2063" width="13.21875" style="46" customWidth="1"/>
    <col min="2064" max="2304" width="9.21875" style="46"/>
    <col min="2305" max="2305" width="9" style="46" customWidth="1"/>
    <col min="2306" max="2309" width="8.5546875" style="46" customWidth="1"/>
    <col min="2310" max="2310" width="9.77734375" style="46" customWidth="1"/>
    <col min="2311" max="2311" width="11.21875" style="46" bestFit="1" customWidth="1"/>
    <col min="2312" max="2312" width="8.5546875" style="46" customWidth="1"/>
    <col min="2313" max="2314" width="10.77734375" style="46" customWidth="1"/>
    <col min="2315" max="2315" width="8.5546875" style="46" customWidth="1"/>
    <col min="2316" max="2316" width="9.77734375" style="46" bestFit="1" customWidth="1"/>
    <col min="2317" max="2317" width="8.5546875" style="46" customWidth="1"/>
    <col min="2318" max="2318" width="9.44140625" style="46" bestFit="1" customWidth="1"/>
    <col min="2319" max="2319" width="13.21875" style="46" customWidth="1"/>
    <col min="2320" max="2560" width="9.21875" style="46"/>
    <col min="2561" max="2561" width="9" style="46" customWidth="1"/>
    <col min="2562" max="2565" width="8.5546875" style="46" customWidth="1"/>
    <col min="2566" max="2566" width="9.77734375" style="46" customWidth="1"/>
    <col min="2567" max="2567" width="11.21875" style="46" bestFit="1" customWidth="1"/>
    <col min="2568" max="2568" width="8.5546875" style="46" customWidth="1"/>
    <col min="2569" max="2570" width="10.77734375" style="46" customWidth="1"/>
    <col min="2571" max="2571" width="8.5546875" style="46" customWidth="1"/>
    <col min="2572" max="2572" width="9.77734375" style="46" bestFit="1" customWidth="1"/>
    <col min="2573" max="2573" width="8.5546875" style="46" customWidth="1"/>
    <col min="2574" max="2574" width="9.44140625" style="46" bestFit="1" customWidth="1"/>
    <col min="2575" max="2575" width="13.21875" style="46" customWidth="1"/>
    <col min="2576" max="2816" width="9.21875" style="46"/>
    <col min="2817" max="2817" width="9" style="46" customWidth="1"/>
    <col min="2818" max="2821" width="8.5546875" style="46" customWidth="1"/>
    <col min="2822" max="2822" width="9.77734375" style="46" customWidth="1"/>
    <col min="2823" max="2823" width="11.21875" style="46" bestFit="1" customWidth="1"/>
    <col min="2824" max="2824" width="8.5546875" style="46" customWidth="1"/>
    <col min="2825" max="2826" width="10.77734375" style="46" customWidth="1"/>
    <col min="2827" max="2827" width="8.5546875" style="46" customWidth="1"/>
    <col min="2828" max="2828" width="9.77734375" style="46" bestFit="1" customWidth="1"/>
    <col min="2829" max="2829" width="8.5546875" style="46" customWidth="1"/>
    <col min="2830" max="2830" width="9.44140625" style="46" bestFit="1" customWidth="1"/>
    <col min="2831" max="2831" width="13.21875" style="46" customWidth="1"/>
    <col min="2832" max="3072" width="9.21875" style="46"/>
    <col min="3073" max="3073" width="9" style="46" customWidth="1"/>
    <col min="3074" max="3077" width="8.5546875" style="46" customWidth="1"/>
    <col min="3078" max="3078" width="9.77734375" style="46" customWidth="1"/>
    <col min="3079" max="3079" width="11.21875" style="46" bestFit="1" customWidth="1"/>
    <col min="3080" max="3080" width="8.5546875" style="46" customWidth="1"/>
    <col min="3081" max="3082" width="10.77734375" style="46" customWidth="1"/>
    <col min="3083" max="3083" width="8.5546875" style="46" customWidth="1"/>
    <col min="3084" max="3084" width="9.77734375" style="46" bestFit="1" customWidth="1"/>
    <col min="3085" max="3085" width="8.5546875" style="46" customWidth="1"/>
    <col min="3086" max="3086" width="9.44140625" style="46" bestFit="1" customWidth="1"/>
    <col min="3087" max="3087" width="13.21875" style="46" customWidth="1"/>
    <col min="3088" max="3328" width="9.21875" style="46"/>
    <col min="3329" max="3329" width="9" style="46" customWidth="1"/>
    <col min="3330" max="3333" width="8.5546875" style="46" customWidth="1"/>
    <col min="3334" max="3334" width="9.77734375" style="46" customWidth="1"/>
    <col min="3335" max="3335" width="11.21875" style="46" bestFit="1" customWidth="1"/>
    <col min="3336" max="3336" width="8.5546875" style="46" customWidth="1"/>
    <col min="3337" max="3338" width="10.77734375" style="46" customWidth="1"/>
    <col min="3339" max="3339" width="8.5546875" style="46" customWidth="1"/>
    <col min="3340" max="3340" width="9.77734375" style="46" bestFit="1" customWidth="1"/>
    <col min="3341" max="3341" width="8.5546875" style="46" customWidth="1"/>
    <col min="3342" max="3342" width="9.44140625" style="46" bestFit="1" customWidth="1"/>
    <col min="3343" max="3343" width="13.21875" style="46" customWidth="1"/>
    <col min="3344" max="3584" width="9.21875" style="46"/>
    <col min="3585" max="3585" width="9" style="46" customWidth="1"/>
    <col min="3586" max="3589" width="8.5546875" style="46" customWidth="1"/>
    <col min="3590" max="3590" width="9.77734375" style="46" customWidth="1"/>
    <col min="3591" max="3591" width="11.21875" style="46" bestFit="1" customWidth="1"/>
    <col min="3592" max="3592" width="8.5546875" style="46" customWidth="1"/>
    <col min="3593" max="3594" width="10.77734375" style="46" customWidth="1"/>
    <col min="3595" max="3595" width="8.5546875" style="46" customWidth="1"/>
    <col min="3596" max="3596" width="9.77734375" style="46" bestFit="1" customWidth="1"/>
    <col min="3597" max="3597" width="8.5546875" style="46" customWidth="1"/>
    <col min="3598" max="3598" width="9.44140625" style="46" bestFit="1" customWidth="1"/>
    <col min="3599" max="3599" width="13.21875" style="46" customWidth="1"/>
    <col min="3600" max="3840" width="9.21875" style="46"/>
    <col min="3841" max="3841" width="9" style="46" customWidth="1"/>
    <col min="3842" max="3845" width="8.5546875" style="46" customWidth="1"/>
    <col min="3846" max="3846" width="9.77734375" style="46" customWidth="1"/>
    <col min="3847" max="3847" width="11.21875" style="46" bestFit="1" customWidth="1"/>
    <col min="3848" max="3848" width="8.5546875" style="46" customWidth="1"/>
    <col min="3849" max="3850" width="10.77734375" style="46" customWidth="1"/>
    <col min="3851" max="3851" width="8.5546875" style="46" customWidth="1"/>
    <col min="3852" max="3852" width="9.77734375" style="46" bestFit="1" customWidth="1"/>
    <col min="3853" max="3853" width="8.5546875" style="46" customWidth="1"/>
    <col min="3854" max="3854" width="9.44140625" style="46" bestFit="1" customWidth="1"/>
    <col min="3855" max="3855" width="13.21875" style="46" customWidth="1"/>
    <col min="3856" max="4096" width="9.21875" style="46"/>
    <col min="4097" max="4097" width="9" style="46" customWidth="1"/>
    <col min="4098" max="4101" width="8.5546875" style="46" customWidth="1"/>
    <col min="4102" max="4102" width="9.77734375" style="46" customWidth="1"/>
    <col min="4103" max="4103" width="11.21875" style="46" bestFit="1" customWidth="1"/>
    <col min="4104" max="4104" width="8.5546875" style="46" customWidth="1"/>
    <col min="4105" max="4106" width="10.77734375" style="46" customWidth="1"/>
    <col min="4107" max="4107" width="8.5546875" style="46" customWidth="1"/>
    <col min="4108" max="4108" width="9.77734375" style="46" bestFit="1" customWidth="1"/>
    <col min="4109" max="4109" width="8.5546875" style="46" customWidth="1"/>
    <col min="4110" max="4110" width="9.44140625" style="46" bestFit="1" customWidth="1"/>
    <col min="4111" max="4111" width="13.21875" style="46" customWidth="1"/>
    <col min="4112" max="4352" width="9.21875" style="46"/>
    <col min="4353" max="4353" width="9" style="46" customWidth="1"/>
    <col min="4354" max="4357" width="8.5546875" style="46" customWidth="1"/>
    <col min="4358" max="4358" width="9.77734375" style="46" customWidth="1"/>
    <col min="4359" max="4359" width="11.21875" style="46" bestFit="1" customWidth="1"/>
    <col min="4360" max="4360" width="8.5546875" style="46" customWidth="1"/>
    <col min="4361" max="4362" width="10.77734375" style="46" customWidth="1"/>
    <col min="4363" max="4363" width="8.5546875" style="46" customWidth="1"/>
    <col min="4364" max="4364" width="9.77734375" style="46" bestFit="1" customWidth="1"/>
    <col min="4365" max="4365" width="8.5546875" style="46" customWidth="1"/>
    <col min="4366" max="4366" width="9.44140625" style="46" bestFit="1" customWidth="1"/>
    <col min="4367" max="4367" width="13.21875" style="46" customWidth="1"/>
    <col min="4368" max="4608" width="9.21875" style="46"/>
    <col min="4609" max="4609" width="9" style="46" customWidth="1"/>
    <col min="4610" max="4613" width="8.5546875" style="46" customWidth="1"/>
    <col min="4614" max="4614" width="9.77734375" style="46" customWidth="1"/>
    <col min="4615" max="4615" width="11.21875" style="46" bestFit="1" customWidth="1"/>
    <col min="4616" max="4616" width="8.5546875" style="46" customWidth="1"/>
    <col min="4617" max="4618" width="10.77734375" style="46" customWidth="1"/>
    <col min="4619" max="4619" width="8.5546875" style="46" customWidth="1"/>
    <col min="4620" max="4620" width="9.77734375" style="46" bestFit="1" customWidth="1"/>
    <col min="4621" max="4621" width="8.5546875" style="46" customWidth="1"/>
    <col min="4622" max="4622" width="9.44140625" style="46" bestFit="1" customWidth="1"/>
    <col min="4623" max="4623" width="13.21875" style="46" customWidth="1"/>
    <col min="4624" max="4864" width="9.21875" style="46"/>
    <col min="4865" max="4865" width="9" style="46" customWidth="1"/>
    <col min="4866" max="4869" width="8.5546875" style="46" customWidth="1"/>
    <col min="4870" max="4870" width="9.77734375" style="46" customWidth="1"/>
    <col min="4871" max="4871" width="11.21875" style="46" bestFit="1" customWidth="1"/>
    <col min="4872" max="4872" width="8.5546875" style="46" customWidth="1"/>
    <col min="4873" max="4874" width="10.77734375" style="46" customWidth="1"/>
    <col min="4875" max="4875" width="8.5546875" style="46" customWidth="1"/>
    <col min="4876" max="4876" width="9.77734375" style="46" bestFit="1" customWidth="1"/>
    <col min="4877" max="4877" width="8.5546875" style="46" customWidth="1"/>
    <col min="4878" max="4878" width="9.44140625" style="46" bestFit="1" customWidth="1"/>
    <col min="4879" max="4879" width="13.21875" style="46" customWidth="1"/>
    <col min="4880" max="5120" width="9.21875" style="46"/>
    <col min="5121" max="5121" width="9" style="46" customWidth="1"/>
    <col min="5122" max="5125" width="8.5546875" style="46" customWidth="1"/>
    <col min="5126" max="5126" width="9.77734375" style="46" customWidth="1"/>
    <col min="5127" max="5127" width="11.21875" style="46" bestFit="1" customWidth="1"/>
    <col min="5128" max="5128" width="8.5546875" style="46" customWidth="1"/>
    <col min="5129" max="5130" width="10.77734375" style="46" customWidth="1"/>
    <col min="5131" max="5131" width="8.5546875" style="46" customWidth="1"/>
    <col min="5132" max="5132" width="9.77734375" style="46" bestFit="1" customWidth="1"/>
    <col min="5133" max="5133" width="8.5546875" style="46" customWidth="1"/>
    <col min="5134" max="5134" width="9.44140625" style="46" bestFit="1" customWidth="1"/>
    <col min="5135" max="5135" width="13.21875" style="46" customWidth="1"/>
    <col min="5136" max="5376" width="9.21875" style="46"/>
    <col min="5377" max="5377" width="9" style="46" customWidth="1"/>
    <col min="5378" max="5381" width="8.5546875" style="46" customWidth="1"/>
    <col min="5382" max="5382" width="9.77734375" style="46" customWidth="1"/>
    <col min="5383" max="5383" width="11.21875" style="46" bestFit="1" customWidth="1"/>
    <col min="5384" max="5384" width="8.5546875" style="46" customWidth="1"/>
    <col min="5385" max="5386" width="10.77734375" style="46" customWidth="1"/>
    <col min="5387" max="5387" width="8.5546875" style="46" customWidth="1"/>
    <col min="5388" max="5388" width="9.77734375" style="46" bestFit="1" customWidth="1"/>
    <col min="5389" max="5389" width="8.5546875" style="46" customWidth="1"/>
    <col min="5390" max="5390" width="9.44140625" style="46" bestFit="1" customWidth="1"/>
    <col min="5391" max="5391" width="13.21875" style="46" customWidth="1"/>
    <col min="5392" max="5632" width="9.21875" style="46"/>
    <col min="5633" max="5633" width="9" style="46" customWidth="1"/>
    <col min="5634" max="5637" width="8.5546875" style="46" customWidth="1"/>
    <col min="5638" max="5638" width="9.77734375" style="46" customWidth="1"/>
    <col min="5639" max="5639" width="11.21875" style="46" bestFit="1" customWidth="1"/>
    <col min="5640" max="5640" width="8.5546875" style="46" customWidth="1"/>
    <col min="5641" max="5642" width="10.77734375" style="46" customWidth="1"/>
    <col min="5643" max="5643" width="8.5546875" style="46" customWidth="1"/>
    <col min="5644" max="5644" width="9.77734375" style="46" bestFit="1" customWidth="1"/>
    <col min="5645" max="5645" width="8.5546875" style="46" customWidth="1"/>
    <col min="5646" max="5646" width="9.44140625" style="46" bestFit="1" customWidth="1"/>
    <col min="5647" max="5647" width="13.21875" style="46" customWidth="1"/>
    <col min="5648" max="5888" width="9.21875" style="46"/>
    <col min="5889" max="5889" width="9" style="46" customWidth="1"/>
    <col min="5890" max="5893" width="8.5546875" style="46" customWidth="1"/>
    <col min="5894" max="5894" width="9.77734375" style="46" customWidth="1"/>
    <col min="5895" max="5895" width="11.21875" style="46" bestFit="1" customWidth="1"/>
    <col min="5896" max="5896" width="8.5546875" style="46" customWidth="1"/>
    <col min="5897" max="5898" width="10.77734375" style="46" customWidth="1"/>
    <col min="5899" max="5899" width="8.5546875" style="46" customWidth="1"/>
    <col min="5900" max="5900" width="9.77734375" style="46" bestFit="1" customWidth="1"/>
    <col min="5901" max="5901" width="8.5546875" style="46" customWidth="1"/>
    <col min="5902" max="5902" width="9.44140625" style="46" bestFit="1" customWidth="1"/>
    <col min="5903" max="5903" width="13.21875" style="46" customWidth="1"/>
    <col min="5904" max="6144" width="9.21875" style="46"/>
    <col min="6145" max="6145" width="9" style="46" customWidth="1"/>
    <col min="6146" max="6149" width="8.5546875" style="46" customWidth="1"/>
    <col min="6150" max="6150" width="9.77734375" style="46" customWidth="1"/>
    <col min="6151" max="6151" width="11.21875" style="46" bestFit="1" customWidth="1"/>
    <col min="6152" max="6152" width="8.5546875" style="46" customWidth="1"/>
    <col min="6153" max="6154" width="10.77734375" style="46" customWidth="1"/>
    <col min="6155" max="6155" width="8.5546875" style="46" customWidth="1"/>
    <col min="6156" max="6156" width="9.77734375" style="46" bestFit="1" customWidth="1"/>
    <col min="6157" max="6157" width="8.5546875" style="46" customWidth="1"/>
    <col min="6158" max="6158" width="9.44140625" style="46" bestFit="1" customWidth="1"/>
    <col min="6159" max="6159" width="13.21875" style="46" customWidth="1"/>
    <col min="6160" max="6400" width="9.21875" style="46"/>
    <col min="6401" max="6401" width="9" style="46" customWidth="1"/>
    <col min="6402" max="6405" width="8.5546875" style="46" customWidth="1"/>
    <col min="6406" max="6406" width="9.77734375" style="46" customWidth="1"/>
    <col min="6407" max="6407" width="11.21875" style="46" bestFit="1" customWidth="1"/>
    <col min="6408" max="6408" width="8.5546875" style="46" customWidth="1"/>
    <col min="6409" max="6410" width="10.77734375" style="46" customWidth="1"/>
    <col min="6411" max="6411" width="8.5546875" style="46" customWidth="1"/>
    <col min="6412" max="6412" width="9.77734375" style="46" bestFit="1" customWidth="1"/>
    <col min="6413" max="6413" width="8.5546875" style="46" customWidth="1"/>
    <col min="6414" max="6414" width="9.44140625" style="46" bestFit="1" customWidth="1"/>
    <col min="6415" max="6415" width="13.21875" style="46" customWidth="1"/>
    <col min="6416" max="6656" width="9.21875" style="46"/>
    <col min="6657" max="6657" width="9" style="46" customWidth="1"/>
    <col min="6658" max="6661" width="8.5546875" style="46" customWidth="1"/>
    <col min="6662" max="6662" width="9.77734375" style="46" customWidth="1"/>
    <col min="6663" max="6663" width="11.21875" style="46" bestFit="1" customWidth="1"/>
    <col min="6664" max="6664" width="8.5546875" style="46" customWidth="1"/>
    <col min="6665" max="6666" width="10.77734375" style="46" customWidth="1"/>
    <col min="6667" max="6667" width="8.5546875" style="46" customWidth="1"/>
    <col min="6668" max="6668" width="9.77734375" style="46" bestFit="1" customWidth="1"/>
    <col min="6669" max="6669" width="8.5546875" style="46" customWidth="1"/>
    <col min="6670" max="6670" width="9.44140625" style="46" bestFit="1" customWidth="1"/>
    <col min="6671" max="6671" width="13.21875" style="46" customWidth="1"/>
    <col min="6672" max="6912" width="9.21875" style="46"/>
    <col min="6913" max="6913" width="9" style="46" customWidth="1"/>
    <col min="6914" max="6917" width="8.5546875" style="46" customWidth="1"/>
    <col min="6918" max="6918" width="9.77734375" style="46" customWidth="1"/>
    <col min="6919" max="6919" width="11.21875" style="46" bestFit="1" customWidth="1"/>
    <col min="6920" max="6920" width="8.5546875" style="46" customWidth="1"/>
    <col min="6921" max="6922" width="10.77734375" style="46" customWidth="1"/>
    <col min="6923" max="6923" width="8.5546875" style="46" customWidth="1"/>
    <col min="6924" max="6924" width="9.77734375" style="46" bestFit="1" customWidth="1"/>
    <col min="6925" max="6925" width="8.5546875" style="46" customWidth="1"/>
    <col min="6926" max="6926" width="9.44140625" style="46" bestFit="1" customWidth="1"/>
    <col min="6927" max="6927" width="13.21875" style="46" customWidth="1"/>
    <col min="6928" max="7168" width="9.21875" style="46"/>
    <col min="7169" max="7169" width="9" style="46" customWidth="1"/>
    <col min="7170" max="7173" width="8.5546875" style="46" customWidth="1"/>
    <col min="7174" max="7174" width="9.77734375" style="46" customWidth="1"/>
    <col min="7175" max="7175" width="11.21875" style="46" bestFit="1" customWidth="1"/>
    <col min="7176" max="7176" width="8.5546875" style="46" customWidth="1"/>
    <col min="7177" max="7178" width="10.77734375" style="46" customWidth="1"/>
    <col min="7179" max="7179" width="8.5546875" style="46" customWidth="1"/>
    <col min="7180" max="7180" width="9.77734375" style="46" bestFit="1" customWidth="1"/>
    <col min="7181" max="7181" width="8.5546875" style="46" customWidth="1"/>
    <col min="7182" max="7182" width="9.44140625" style="46" bestFit="1" customWidth="1"/>
    <col min="7183" max="7183" width="13.21875" style="46" customWidth="1"/>
    <col min="7184" max="7424" width="9.21875" style="46"/>
    <col min="7425" max="7425" width="9" style="46" customWidth="1"/>
    <col min="7426" max="7429" width="8.5546875" style="46" customWidth="1"/>
    <col min="7430" max="7430" width="9.77734375" style="46" customWidth="1"/>
    <col min="7431" max="7431" width="11.21875" style="46" bestFit="1" customWidth="1"/>
    <col min="7432" max="7432" width="8.5546875" style="46" customWidth="1"/>
    <col min="7433" max="7434" width="10.77734375" style="46" customWidth="1"/>
    <col min="7435" max="7435" width="8.5546875" style="46" customWidth="1"/>
    <col min="7436" max="7436" width="9.77734375" style="46" bestFit="1" customWidth="1"/>
    <col min="7437" max="7437" width="8.5546875" style="46" customWidth="1"/>
    <col min="7438" max="7438" width="9.44140625" style="46" bestFit="1" customWidth="1"/>
    <col min="7439" max="7439" width="13.21875" style="46" customWidth="1"/>
    <col min="7440" max="7680" width="9.21875" style="46"/>
    <col min="7681" max="7681" width="9" style="46" customWidth="1"/>
    <col min="7682" max="7685" width="8.5546875" style="46" customWidth="1"/>
    <col min="7686" max="7686" width="9.77734375" style="46" customWidth="1"/>
    <col min="7687" max="7687" width="11.21875" style="46" bestFit="1" customWidth="1"/>
    <col min="7688" max="7688" width="8.5546875" style="46" customWidth="1"/>
    <col min="7689" max="7690" width="10.77734375" style="46" customWidth="1"/>
    <col min="7691" max="7691" width="8.5546875" style="46" customWidth="1"/>
    <col min="7692" max="7692" width="9.77734375" style="46" bestFit="1" customWidth="1"/>
    <col min="7693" max="7693" width="8.5546875" style="46" customWidth="1"/>
    <col min="7694" max="7694" width="9.44140625" style="46" bestFit="1" customWidth="1"/>
    <col min="7695" max="7695" width="13.21875" style="46" customWidth="1"/>
    <col min="7696" max="7936" width="9.21875" style="46"/>
    <col min="7937" max="7937" width="9" style="46" customWidth="1"/>
    <col min="7938" max="7941" width="8.5546875" style="46" customWidth="1"/>
    <col min="7942" max="7942" width="9.77734375" style="46" customWidth="1"/>
    <col min="7943" max="7943" width="11.21875" style="46" bestFit="1" customWidth="1"/>
    <col min="7944" max="7944" width="8.5546875" style="46" customWidth="1"/>
    <col min="7945" max="7946" width="10.77734375" style="46" customWidth="1"/>
    <col min="7947" max="7947" width="8.5546875" style="46" customWidth="1"/>
    <col min="7948" max="7948" width="9.77734375" style="46" bestFit="1" customWidth="1"/>
    <col min="7949" max="7949" width="8.5546875" style="46" customWidth="1"/>
    <col min="7950" max="7950" width="9.44140625" style="46" bestFit="1" customWidth="1"/>
    <col min="7951" max="7951" width="13.21875" style="46" customWidth="1"/>
    <col min="7952" max="8192" width="9.21875" style="46"/>
    <col min="8193" max="8193" width="9" style="46" customWidth="1"/>
    <col min="8194" max="8197" width="8.5546875" style="46" customWidth="1"/>
    <col min="8198" max="8198" width="9.77734375" style="46" customWidth="1"/>
    <col min="8199" max="8199" width="11.21875" style="46" bestFit="1" customWidth="1"/>
    <col min="8200" max="8200" width="8.5546875" style="46" customWidth="1"/>
    <col min="8201" max="8202" width="10.77734375" style="46" customWidth="1"/>
    <col min="8203" max="8203" width="8.5546875" style="46" customWidth="1"/>
    <col min="8204" max="8204" width="9.77734375" style="46" bestFit="1" customWidth="1"/>
    <col min="8205" max="8205" width="8.5546875" style="46" customWidth="1"/>
    <col min="8206" max="8206" width="9.44140625" style="46" bestFit="1" customWidth="1"/>
    <col min="8207" max="8207" width="13.21875" style="46" customWidth="1"/>
    <col min="8208" max="8448" width="9.21875" style="46"/>
    <col min="8449" max="8449" width="9" style="46" customWidth="1"/>
    <col min="8450" max="8453" width="8.5546875" style="46" customWidth="1"/>
    <col min="8454" max="8454" width="9.77734375" style="46" customWidth="1"/>
    <col min="8455" max="8455" width="11.21875" style="46" bestFit="1" customWidth="1"/>
    <col min="8456" max="8456" width="8.5546875" style="46" customWidth="1"/>
    <col min="8457" max="8458" width="10.77734375" style="46" customWidth="1"/>
    <col min="8459" max="8459" width="8.5546875" style="46" customWidth="1"/>
    <col min="8460" max="8460" width="9.77734375" style="46" bestFit="1" customWidth="1"/>
    <col min="8461" max="8461" width="8.5546875" style="46" customWidth="1"/>
    <col min="8462" max="8462" width="9.44140625" style="46" bestFit="1" customWidth="1"/>
    <col min="8463" max="8463" width="13.21875" style="46" customWidth="1"/>
    <col min="8464" max="8704" width="9.21875" style="46"/>
    <col min="8705" max="8705" width="9" style="46" customWidth="1"/>
    <col min="8706" max="8709" width="8.5546875" style="46" customWidth="1"/>
    <col min="8710" max="8710" width="9.77734375" style="46" customWidth="1"/>
    <col min="8711" max="8711" width="11.21875" style="46" bestFit="1" customWidth="1"/>
    <col min="8712" max="8712" width="8.5546875" style="46" customWidth="1"/>
    <col min="8713" max="8714" width="10.77734375" style="46" customWidth="1"/>
    <col min="8715" max="8715" width="8.5546875" style="46" customWidth="1"/>
    <col min="8716" max="8716" width="9.77734375" style="46" bestFit="1" customWidth="1"/>
    <col min="8717" max="8717" width="8.5546875" style="46" customWidth="1"/>
    <col min="8718" max="8718" width="9.44140625" style="46" bestFit="1" customWidth="1"/>
    <col min="8719" max="8719" width="13.21875" style="46" customWidth="1"/>
    <col min="8720" max="8960" width="9.21875" style="46"/>
    <col min="8961" max="8961" width="9" style="46" customWidth="1"/>
    <col min="8962" max="8965" width="8.5546875" style="46" customWidth="1"/>
    <col min="8966" max="8966" width="9.77734375" style="46" customWidth="1"/>
    <col min="8967" max="8967" width="11.21875" style="46" bestFit="1" customWidth="1"/>
    <col min="8968" max="8968" width="8.5546875" style="46" customWidth="1"/>
    <col min="8969" max="8970" width="10.77734375" style="46" customWidth="1"/>
    <col min="8971" max="8971" width="8.5546875" style="46" customWidth="1"/>
    <col min="8972" max="8972" width="9.77734375" style="46" bestFit="1" customWidth="1"/>
    <col min="8973" max="8973" width="8.5546875" style="46" customWidth="1"/>
    <col min="8974" max="8974" width="9.44140625" style="46" bestFit="1" customWidth="1"/>
    <col min="8975" max="8975" width="13.21875" style="46" customWidth="1"/>
    <col min="8976" max="9216" width="9.21875" style="46"/>
    <col min="9217" max="9217" width="9" style="46" customWidth="1"/>
    <col min="9218" max="9221" width="8.5546875" style="46" customWidth="1"/>
    <col min="9222" max="9222" width="9.77734375" style="46" customWidth="1"/>
    <col min="9223" max="9223" width="11.21875" style="46" bestFit="1" customWidth="1"/>
    <col min="9224" max="9224" width="8.5546875" style="46" customWidth="1"/>
    <col min="9225" max="9226" width="10.77734375" style="46" customWidth="1"/>
    <col min="9227" max="9227" width="8.5546875" style="46" customWidth="1"/>
    <col min="9228" max="9228" width="9.77734375" style="46" bestFit="1" customWidth="1"/>
    <col min="9229" max="9229" width="8.5546875" style="46" customWidth="1"/>
    <col min="9230" max="9230" width="9.44140625" style="46" bestFit="1" customWidth="1"/>
    <col min="9231" max="9231" width="13.21875" style="46" customWidth="1"/>
    <col min="9232" max="9472" width="9.21875" style="46"/>
    <col min="9473" max="9473" width="9" style="46" customWidth="1"/>
    <col min="9474" max="9477" width="8.5546875" style="46" customWidth="1"/>
    <col min="9478" max="9478" width="9.77734375" style="46" customWidth="1"/>
    <col min="9479" max="9479" width="11.21875" style="46" bestFit="1" customWidth="1"/>
    <col min="9480" max="9480" width="8.5546875" style="46" customWidth="1"/>
    <col min="9481" max="9482" width="10.77734375" style="46" customWidth="1"/>
    <col min="9483" max="9483" width="8.5546875" style="46" customWidth="1"/>
    <col min="9484" max="9484" width="9.77734375" style="46" bestFit="1" customWidth="1"/>
    <col min="9485" max="9485" width="8.5546875" style="46" customWidth="1"/>
    <col min="9486" max="9486" width="9.44140625" style="46" bestFit="1" customWidth="1"/>
    <col min="9487" max="9487" width="13.21875" style="46" customWidth="1"/>
    <col min="9488" max="9728" width="9.21875" style="46"/>
    <col min="9729" max="9729" width="9" style="46" customWidth="1"/>
    <col min="9730" max="9733" width="8.5546875" style="46" customWidth="1"/>
    <col min="9734" max="9734" width="9.77734375" style="46" customWidth="1"/>
    <col min="9735" max="9735" width="11.21875" style="46" bestFit="1" customWidth="1"/>
    <col min="9736" max="9736" width="8.5546875" style="46" customWidth="1"/>
    <col min="9737" max="9738" width="10.77734375" style="46" customWidth="1"/>
    <col min="9739" max="9739" width="8.5546875" style="46" customWidth="1"/>
    <col min="9740" max="9740" width="9.77734375" style="46" bestFit="1" customWidth="1"/>
    <col min="9741" max="9741" width="8.5546875" style="46" customWidth="1"/>
    <col min="9742" max="9742" width="9.44140625" style="46" bestFit="1" customWidth="1"/>
    <col min="9743" max="9743" width="13.21875" style="46" customWidth="1"/>
    <col min="9744" max="9984" width="9.21875" style="46"/>
    <col min="9985" max="9985" width="9" style="46" customWidth="1"/>
    <col min="9986" max="9989" width="8.5546875" style="46" customWidth="1"/>
    <col min="9990" max="9990" width="9.77734375" style="46" customWidth="1"/>
    <col min="9991" max="9991" width="11.21875" style="46" bestFit="1" customWidth="1"/>
    <col min="9992" max="9992" width="8.5546875" style="46" customWidth="1"/>
    <col min="9993" max="9994" width="10.77734375" style="46" customWidth="1"/>
    <col min="9995" max="9995" width="8.5546875" style="46" customWidth="1"/>
    <col min="9996" max="9996" width="9.77734375" style="46" bestFit="1" customWidth="1"/>
    <col min="9997" max="9997" width="8.5546875" style="46" customWidth="1"/>
    <col min="9998" max="9998" width="9.44140625" style="46" bestFit="1" customWidth="1"/>
    <col min="9999" max="9999" width="13.21875" style="46" customWidth="1"/>
    <col min="10000" max="10240" width="9.21875" style="46"/>
    <col min="10241" max="10241" width="9" style="46" customWidth="1"/>
    <col min="10242" max="10245" width="8.5546875" style="46" customWidth="1"/>
    <col min="10246" max="10246" width="9.77734375" style="46" customWidth="1"/>
    <col min="10247" max="10247" width="11.21875" style="46" bestFit="1" customWidth="1"/>
    <col min="10248" max="10248" width="8.5546875" style="46" customWidth="1"/>
    <col min="10249" max="10250" width="10.77734375" style="46" customWidth="1"/>
    <col min="10251" max="10251" width="8.5546875" style="46" customWidth="1"/>
    <col min="10252" max="10252" width="9.77734375" style="46" bestFit="1" customWidth="1"/>
    <col min="10253" max="10253" width="8.5546875" style="46" customWidth="1"/>
    <col min="10254" max="10254" width="9.44140625" style="46" bestFit="1" customWidth="1"/>
    <col min="10255" max="10255" width="13.21875" style="46" customWidth="1"/>
    <col min="10256" max="10496" width="9.21875" style="46"/>
    <col min="10497" max="10497" width="9" style="46" customWidth="1"/>
    <col min="10498" max="10501" width="8.5546875" style="46" customWidth="1"/>
    <col min="10502" max="10502" width="9.77734375" style="46" customWidth="1"/>
    <col min="10503" max="10503" width="11.21875" style="46" bestFit="1" customWidth="1"/>
    <col min="10504" max="10504" width="8.5546875" style="46" customWidth="1"/>
    <col min="10505" max="10506" width="10.77734375" style="46" customWidth="1"/>
    <col min="10507" max="10507" width="8.5546875" style="46" customWidth="1"/>
    <col min="10508" max="10508" width="9.77734375" style="46" bestFit="1" customWidth="1"/>
    <col min="10509" max="10509" width="8.5546875" style="46" customWidth="1"/>
    <col min="10510" max="10510" width="9.44140625" style="46" bestFit="1" customWidth="1"/>
    <col min="10511" max="10511" width="13.21875" style="46" customWidth="1"/>
    <col min="10512" max="10752" width="9.21875" style="46"/>
    <col min="10753" max="10753" width="9" style="46" customWidth="1"/>
    <col min="10754" max="10757" width="8.5546875" style="46" customWidth="1"/>
    <col min="10758" max="10758" width="9.77734375" style="46" customWidth="1"/>
    <col min="10759" max="10759" width="11.21875" style="46" bestFit="1" customWidth="1"/>
    <col min="10760" max="10760" width="8.5546875" style="46" customWidth="1"/>
    <col min="10761" max="10762" width="10.77734375" style="46" customWidth="1"/>
    <col min="10763" max="10763" width="8.5546875" style="46" customWidth="1"/>
    <col min="10764" max="10764" width="9.77734375" style="46" bestFit="1" customWidth="1"/>
    <col min="10765" max="10765" width="8.5546875" style="46" customWidth="1"/>
    <col min="10766" max="10766" width="9.44140625" style="46" bestFit="1" customWidth="1"/>
    <col min="10767" max="10767" width="13.21875" style="46" customWidth="1"/>
    <col min="10768" max="11008" width="9.21875" style="46"/>
    <col min="11009" max="11009" width="9" style="46" customWidth="1"/>
    <col min="11010" max="11013" width="8.5546875" style="46" customWidth="1"/>
    <col min="11014" max="11014" width="9.77734375" style="46" customWidth="1"/>
    <col min="11015" max="11015" width="11.21875" style="46" bestFit="1" customWidth="1"/>
    <col min="11016" max="11016" width="8.5546875" style="46" customWidth="1"/>
    <col min="11017" max="11018" width="10.77734375" style="46" customWidth="1"/>
    <col min="11019" max="11019" width="8.5546875" style="46" customWidth="1"/>
    <col min="11020" max="11020" width="9.77734375" style="46" bestFit="1" customWidth="1"/>
    <col min="11021" max="11021" width="8.5546875" style="46" customWidth="1"/>
    <col min="11022" max="11022" width="9.44140625" style="46" bestFit="1" customWidth="1"/>
    <col min="11023" max="11023" width="13.21875" style="46" customWidth="1"/>
    <col min="11024" max="11264" width="9.21875" style="46"/>
    <col min="11265" max="11265" width="9" style="46" customWidth="1"/>
    <col min="11266" max="11269" width="8.5546875" style="46" customWidth="1"/>
    <col min="11270" max="11270" width="9.77734375" style="46" customWidth="1"/>
    <col min="11271" max="11271" width="11.21875" style="46" bestFit="1" customWidth="1"/>
    <col min="11272" max="11272" width="8.5546875" style="46" customWidth="1"/>
    <col min="11273" max="11274" width="10.77734375" style="46" customWidth="1"/>
    <col min="11275" max="11275" width="8.5546875" style="46" customWidth="1"/>
    <col min="11276" max="11276" width="9.77734375" style="46" bestFit="1" customWidth="1"/>
    <col min="11277" max="11277" width="8.5546875" style="46" customWidth="1"/>
    <col min="11278" max="11278" width="9.44140625" style="46" bestFit="1" customWidth="1"/>
    <col min="11279" max="11279" width="13.21875" style="46" customWidth="1"/>
    <col min="11280" max="11520" width="9.21875" style="46"/>
    <col min="11521" max="11521" width="9" style="46" customWidth="1"/>
    <col min="11522" max="11525" width="8.5546875" style="46" customWidth="1"/>
    <col min="11526" max="11526" width="9.77734375" style="46" customWidth="1"/>
    <col min="11527" max="11527" width="11.21875" style="46" bestFit="1" customWidth="1"/>
    <col min="11528" max="11528" width="8.5546875" style="46" customWidth="1"/>
    <col min="11529" max="11530" width="10.77734375" style="46" customWidth="1"/>
    <col min="11531" max="11531" width="8.5546875" style="46" customWidth="1"/>
    <col min="11532" max="11532" width="9.77734375" style="46" bestFit="1" customWidth="1"/>
    <col min="11533" max="11533" width="8.5546875" style="46" customWidth="1"/>
    <col min="11534" max="11534" width="9.44140625" style="46" bestFit="1" customWidth="1"/>
    <col min="11535" max="11535" width="13.21875" style="46" customWidth="1"/>
    <col min="11536" max="11776" width="9.21875" style="46"/>
    <col min="11777" max="11777" width="9" style="46" customWidth="1"/>
    <col min="11778" max="11781" width="8.5546875" style="46" customWidth="1"/>
    <col min="11782" max="11782" width="9.77734375" style="46" customWidth="1"/>
    <col min="11783" max="11783" width="11.21875" style="46" bestFit="1" customWidth="1"/>
    <col min="11784" max="11784" width="8.5546875" style="46" customWidth="1"/>
    <col min="11785" max="11786" width="10.77734375" style="46" customWidth="1"/>
    <col min="11787" max="11787" width="8.5546875" style="46" customWidth="1"/>
    <col min="11788" max="11788" width="9.77734375" style="46" bestFit="1" customWidth="1"/>
    <col min="11789" max="11789" width="8.5546875" style="46" customWidth="1"/>
    <col min="11790" max="11790" width="9.44140625" style="46" bestFit="1" customWidth="1"/>
    <col min="11791" max="11791" width="13.21875" style="46" customWidth="1"/>
    <col min="11792" max="12032" width="9.21875" style="46"/>
    <col min="12033" max="12033" width="9" style="46" customWidth="1"/>
    <col min="12034" max="12037" width="8.5546875" style="46" customWidth="1"/>
    <col min="12038" max="12038" width="9.77734375" style="46" customWidth="1"/>
    <col min="12039" max="12039" width="11.21875" style="46" bestFit="1" customWidth="1"/>
    <col min="12040" max="12040" width="8.5546875" style="46" customWidth="1"/>
    <col min="12041" max="12042" width="10.77734375" style="46" customWidth="1"/>
    <col min="12043" max="12043" width="8.5546875" style="46" customWidth="1"/>
    <col min="12044" max="12044" width="9.77734375" style="46" bestFit="1" customWidth="1"/>
    <col min="12045" max="12045" width="8.5546875" style="46" customWidth="1"/>
    <col min="12046" max="12046" width="9.44140625" style="46" bestFit="1" customWidth="1"/>
    <col min="12047" max="12047" width="13.21875" style="46" customWidth="1"/>
    <col min="12048" max="12288" width="9.21875" style="46"/>
    <col min="12289" max="12289" width="9" style="46" customWidth="1"/>
    <col min="12290" max="12293" width="8.5546875" style="46" customWidth="1"/>
    <col min="12294" max="12294" width="9.77734375" style="46" customWidth="1"/>
    <col min="12295" max="12295" width="11.21875" style="46" bestFit="1" customWidth="1"/>
    <col min="12296" max="12296" width="8.5546875" style="46" customWidth="1"/>
    <col min="12297" max="12298" width="10.77734375" style="46" customWidth="1"/>
    <col min="12299" max="12299" width="8.5546875" style="46" customWidth="1"/>
    <col min="12300" max="12300" width="9.77734375" style="46" bestFit="1" customWidth="1"/>
    <col min="12301" max="12301" width="8.5546875" style="46" customWidth="1"/>
    <col min="12302" max="12302" width="9.44140625" style="46" bestFit="1" customWidth="1"/>
    <col min="12303" max="12303" width="13.21875" style="46" customWidth="1"/>
    <col min="12304" max="12544" width="9.21875" style="46"/>
    <col min="12545" max="12545" width="9" style="46" customWidth="1"/>
    <col min="12546" max="12549" width="8.5546875" style="46" customWidth="1"/>
    <col min="12550" max="12550" width="9.77734375" style="46" customWidth="1"/>
    <col min="12551" max="12551" width="11.21875" style="46" bestFit="1" customWidth="1"/>
    <col min="12552" max="12552" width="8.5546875" style="46" customWidth="1"/>
    <col min="12553" max="12554" width="10.77734375" style="46" customWidth="1"/>
    <col min="12555" max="12555" width="8.5546875" style="46" customWidth="1"/>
    <col min="12556" max="12556" width="9.77734375" style="46" bestFit="1" customWidth="1"/>
    <col min="12557" max="12557" width="8.5546875" style="46" customWidth="1"/>
    <col min="12558" max="12558" width="9.44140625" style="46" bestFit="1" customWidth="1"/>
    <col min="12559" max="12559" width="13.21875" style="46" customWidth="1"/>
    <col min="12560" max="12800" width="9.21875" style="46"/>
    <col min="12801" max="12801" width="9" style="46" customWidth="1"/>
    <col min="12802" max="12805" width="8.5546875" style="46" customWidth="1"/>
    <col min="12806" max="12806" width="9.77734375" style="46" customWidth="1"/>
    <col min="12807" max="12807" width="11.21875" style="46" bestFit="1" customWidth="1"/>
    <col min="12808" max="12808" width="8.5546875" style="46" customWidth="1"/>
    <col min="12809" max="12810" width="10.77734375" style="46" customWidth="1"/>
    <col min="12811" max="12811" width="8.5546875" style="46" customWidth="1"/>
    <col min="12812" max="12812" width="9.77734375" style="46" bestFit="1" customWidth="1"/>
    <col min="12813" max="12813" width="8.5546875" style="46" customWidth="1"/>
    <col min="12814" max="12814" width="9.44140625" style="46" bestFit="1" customWidth="1"/>
    <col min="12815" max="12815" width="13.21875" style="46" customWidth="1"/>
    <col min="12816" max="13056" width="9.21875" style="46"/>
    <col min="13057" max="13057" width="9" style="46" customWidth="1"/>
    <col min="13058" max="13061" width="8.5546875" style="46" customWidth="1"/>
    <col min="13062" max="13062" width="9.77734375" style="46" customWidth="1"/>
    <col min="13063" max="13063" width="11.21875" style="46" bestFit="1" customWidth="1"/>
    <col min="13064" max="13064" width="8.5546875" style="46" customWidth="1"/>
    <col min="13065" max="13066" width="10.77734375" style="46" customWidth="1"/>
    <col min="13067" max="13067" width="8.5546875" style="46" customWidth="1"/>
    <col min="13068" max="13068" width="9.77734375" style="46" bestFit="1" customWidth="1"/>
    <col min="13069" max="13069" width="8.5546875" style="46" customWidth="1"/>
    <col min="13070" max="13070" width="9.44140625" style="46" bestFit="1" customWidth="1"/>
    <col min="13071" max="13071" width="13.21875" style="46" customWidth="1"/>
    <col min="13072" max="13312" width="9.21875" style="46"/>
    <col min="13313" max="13313" width="9" style="46" customWidth="1"/>
    <col min="13314" max="13317" width="8.5546875" style="46" customWidth="1"/>
    <col min="13318" max="13318" width="9.77734375" style="46" customWidth="1"/>
    <col min="13319" max="13319" width="11.21875" style="46" bestFit="1" customWidth="1"/>
    <col min="13320" max="13320" width="8.5546875" style="46" customWidth="1"/>
    <col min="13321" max="13322" width="10.77734375" style="46" customWidth="1"/>
    <col min="13323" max="13323" width="8.5546875" style="46" customWidth="1"/>
    <col min="13324" max="13324" width="9.77734375" style="46" bestFit="1" customWidth="1"/>
    <col min="13325" max="13325" width="8.5546875" style="46" customWidth="1"/>
    <col min="13326" max="13326" width="9.44140625" style="46" bestFit="1" customWidth="1"/>
    <col min="13327" max="13327" width="13.21875" style="46" customWidth="1"/>
    <col min="13328" max="13568" width="9.21875" style="46"/>
    <col min="13569" max="13569" width="9" style="46" customWidth="1"/>
    <col min="13570" max="13573" width="8.5546875" style="46" customWidth="1"/>
    <col min="13574" max="13574" width="9.77734375" style="46" customWidth="1"/>
    <col min="13575" max="13575" width="11.21875" style="46" bestFit="1" customWidth="1"/>
    <col min="13576" max="13576" width="8.5546875" style="46" customWidth="1"/>
    <col min="13577" max="13578" width="10.77734375" style="46" customWidth="1"/>
    <col min="13579" max="13579" width="8.5546875" style="46" customWidth="1"/>
    <col min="13580" max="13580" width="9.77734375" style="46" bestFit="1" customWidth="1"/>
    <col min="13581" max="13581" width="8.5546875" style="46" customWidth="1"/>
    <col min="13582" max="13582" width="9.44140625" style="46" bestFit="1" customWidth="1"/>
    <col min="13583" max="13583" width="13.21875" style="46" customWidth="1"/>
    <col min="13584" max="13824" width="9.21875" style="46"/>
    <col min="13825" max="13825" width="9" style="46" customWidth="1"/>
    <col min="13826" max="13829" width="8.5546875" style="46" customWidth="1"/>
    <col min="13830" max="13830" width="9.77734375" style="46" customWidth="1"/>
    <col min="13831" max="13831" width="11.21875" style="46" bestFit="1" customWidth="1"/>
    <col min="13832" max="13832" width="8.5546875" style="46" customWidth="1"/>
    <col min="13833" max="13834" width="10.77734375" style="46" customWidth="1"/>
    <col min="13835" max="13835" width="8.5546875" style="46" customWidth="1"/>
    <col min="13836" max="13836" width="9.77734375" style="46" bestFit="1" customWidth="1"/>
    <col min="13837" max="13837" width="8.5546875" style="46" customWidth="1"/>
    <col min="13838" max="13838" width="9.44140625" style="46" bestFit="1" customWidth="1"/>
    <col min="13839" max="13839" width="13.21875" style="46" customWidth="1"/>
    <col min="13840" max="14080" width="9.21875" style="46"/>
    <col min="14081" max="14081" width="9" style="46" customWidth="1"/>
    <col min="14082" max="14085" width="8.5546875" style="46" customWidth="1"/>
    <col min="14086" max="14086" width="9.77734375" style="46" customWidth="1"/>
    <col min="14087" max="14087" width="11.21875" style="46" bestFit="1" customWidth="1"/>
    <col min="14088" max="14088" width="8.5546875" style="46" customWidth="1"/>
    <col min="14089" max="14090" width="10.77734375" style="46" customWidth="1"/>
    <col min="14091" max="14091" width="8.5546875" style="46" customWidth="1"/>
    <col min="14092" max="14092" width="9.77734375" style="46" bestFit="1" customWidth="1"/>
    <col min="14093" max="14093" width="8.5546875" style="46" customWidth="1"/>
    <col min="14094" max="14094" width="9.44140625" style="46" bestFit="1" customWidth="1"/>
    <col min="14095" max="14095" width="13.21875" style="46" customWidth="1"/>
    <col min="14096" max="14336" width="9.21875" style="46"/>
    <col min="14337" max="14337" width="9" style="46" customWidth="1"/>
    <col min="14338" max="14341" width="8.5546875" style="46" customWidth="1"/>
    <col min="14342" max="14342" width="9.77734375" style="46" customWidth="1"/>
    <col min="14343" max="14343" width="11.21875" style="46" bestFit="1" customWidth="1"/>
    <col min="14344" max="14344" width="8.5546875" style="46" customWidth="1"/>
    <col min="14345" max="14346" width="10.77734375" style="46" customWidth="1"/>
    <col min="14347" max="14347" width="8.5546875" style="46" customWidth="1"/>
    <col min="14348" max="14348" width="9.77734375" style="46" bestFit="1" customWidth="1"/>
    <col min="14349" max="14349" width="8.5546875" style="46" customWidth="1"/>
    <col min="14350" max="14350" width="9.44140625" style="46" bestFit="1" customWidth="1"/>
    <col min="14351" max="14351" width="13.21875" style="46" customWidth="1"/>
    <col min="14352" max="14592" width="9.21875" style="46"/>
    <col min="14593" max="14593" width="9" style="46" customWidth="1"/>
    <col min="14594" max="14597" width="8.5546875" style="46" customWidth="1"/>
    <col min="14598" max="14598" width="9.77734375" style="46" customWidth="1"/>
    <col min="14599" max="14599" width="11.21875" style="46" bestFit="1" customWidth="1"/>
    <col min="14600" max="14600" width="8.5546875" style="46" customWidth="1"/>
    <col min="14601" max="14602" width="10.77734375" style="46" customWidth="1"/>
    <col min="14603" max="14603" width="8.5546875" style="46" customWidth="1"/>
    <col min="14604" max="14604" width="9.77734375" style="46" bestFit="1" customWidth="1"/>
    <col min="14605" max="14605" width="8.5546875" style="46" customWidth="1"/>
    <col min="14606" max="14606" width="9.44140625" style="46" bestFit="1" customWidth="1"/>
    <col min="14607" max="14607" width="13.21875" style="46" customWidth="1"/>
    <col min="14608" max="14848" width="9.21875" style="46"/>
    <col min="14849" max="14849" width="9" style="46" customWidth="1"/>
    <col min="14850" max="14853" width="8.5546875" style="46" customWidth="1"/>
    <col min="14854" max="14854" width="9.77734375" style="46" customWidth="1"/>
    <col min="14855" max="14855" width="11.21875" style="46" bestFit="1" customWidth="1"/>
    <col min="14856" max="14856" width="8.5546875" style="46" customWidth="1"/>
    <col min="14857" max="14858" width="10.77734375" style="46" customWidth="1"/>
    <col min="14859" max="14859" width="8.5546875" style="46" customWidth="1"/>
    <col min="14860" max="14860" width="9.77734375" style="46" bestFit="1" customWidth="1"/>
    <col min="14861" max="14861" width="8.5546875" style="46" customWidth="1"/>
    <col min="14862" max="14862" width="9.44140625" style="46" bestFit="1" customWidth="1"/>
    <col min="14863" max="14863" width="13.21875" style="46" customWidth="1"/>
    <col min="14864" max="15104" width="9.21875" style="46"/>
    <col min="15105" max="15105" width="9" style="46" customWidth="1"/>
    <col min="15106" max="15109" width="8.5546875" style="46" customWidth="1"/>
    <col min="15110" max="15110" width="9.77734375" style="46" customWidth="1"/>
    <col min="15111" max="15111" width="11.21875" style="46" bestFit="1" customWidth="1"/>
    <col min="15112" max="15112" width="8.5546875" style="46" customWidth="1"/>
    <col min="15113" max="15114" width="10.77734375" style="46" customWidth="1"/>
    <col min="15115" max="15115" width="8.5546875" style="46" customWidth="1"/>
    <col min="15116" max="15116" width="9.77734375" style="46" bestFit="1" customWidth="1"/>
    <col min="15117" max="15117" width="8.5546875" style="46" customWidth="1"/>
    <col min="15118" max="15118" width="9.44140625" style="46" bestFit="1" customWidth="1"/>
    <col min="15119" max="15119" width="13.21875" style="46" customWidth="1"/>
    <col min="15120" max="15360" width="9.21875" style="46"/>
    <col min="15361" max="15361" width="9" style="46" customWidth="1"/>
    <col min="15362" max="15365" width="8.5546875" style="46" customWidth="1"/>
    <col min="15366" max="15366" width="9.77734375" style="46" customWidth="1"/>
    <col min="15367" max="15367" width="11.21875" style="46" bestFit="1" customWidth="1"/>
    <col min="15368" max="15368" width="8.5546875" style="46" customWidth="1"/>
    <col min="15369" max="15370" width="10.77734375" style="46" customWidth="1"/>
    <col min="15371" max="15371" width="8.5546875" style="46" customWidth="1"/>
    <col min="15372" max="15372" width="9.77734375" style="46" bestFit="1" customWidth="1"/>
    <col min="15373" max="15373" width="8.5546875" style="46" customWidth="1"/>
    <col min="15374" max="15374" width="9.44140625" style="46" bestFit="1" customWidth="1"/>
    <col min="15375" max="15375" width="13.21875" style="46" customWidth="1"/>
    <col min="15376" max="15616" width="9.21875" style="46"/>
    <col min="15617" max="15617" width="9" style="46" customWidth="1"/>
    <col min="15618" max="15621" width="8.5546875" style="46" customWidth="1"/>
    <col min="15622" max="15622" width="9.77734375" style="46" customWidth="1"/>
    <col min="15623" max="15623" width="11.21875" style="46" bestFit="1" customWidth="1"/>
    <col min="15624" max="15624" width="8.5546875" style="46" customWidth="1"/>
    <col min="15625" max="15626" width="10.77734375" style="46" customWidth="1"/>
    <col min="15627" max="15627" width="8.5546875" style="46" customWidth="1"/>
    <col min="15628" max="15628" width="9.77734375" style="46" bestFit="1" customWidth="1"/>
    <col min="15629" max="15629" width="8.5546875" style="46" customWidth="1"/>
    <col min="15630" max="15630" width="9.44140625" style="46" bestFit="1" customWidth="1"/>
    <col min="15631" max="15631" width="13.21875" style="46" customWidth="1"/>
    <col min="15632" max="15872" width="9.21875" style="46"/>
    <col min="15873" max="15873" width="9" style="46" customWidth="1"/>
    <col min="15874" max="15877" width="8.5546875" style="46" customWidth="1"/>
    <col min="15878" max="15878" width="9.77734375" style="46" customWidth="1"/>
    <col min="15879" max="15879" width="11.21875" style="46" bestFit="1" customWidth="1"/>
    <col min="15880" max="15880" width="8.5546875" style="46" customWidth="1"/>
    <col min="15881" max="15882" width="10.77734375" style="46" customWidth="1"/>
    <col min="15883" max="15883" width="8.5546875" style="46" customWidth="1"/>
    <col min="15884" max="15884" width="9.77734375" style="46" bestFit="1" customWidth="1"/>
    <col min="15885" max="15885" width="8.5546875" style="46" customWidth="1"/>
    <col min="15886" max="15886" width="9.44140625" style="46" bestFit="1" customWidth="1"/>
    <col min="15887" max="15887" width="13.21875" style="46" customWidth="1"/>
    <col min="15888" max="16128" width="9.21875" style="46"/>
    <col min="16129" max="16129" width="9" style="46" customWidth="1"/>
    <col min="16130" max="16133" width="8.5546875" style="46" customWidth="1"/>
    <col min="16134" max="16134" width="9.77734375" style="46" customWidth="1"/>
    <col min="16135" max="16135" width="11.21875" style="46" bestFit="1" customWidth="1"/>
    <col min="16136" max="16136" width="8.5546875" style="46" customWidth="1"/>
    <col min="16137" max="16138" width="10.77734375" style="46" customWidth="1"/>
    <col min="16139" max="16139" width="8.5546875" style="46" customWidth="1"/>
    <col min="16140" max="16140" width="9.77734375" style="46" bestFit="1" customWidth="1"/>
    <col min="16141" max="16141" width="8.5546875" style="46" customWidth="1"/>
    <col min="16142" max="16142" width="9.44140625" style="46" bestFit="1" customWidth="1"/>
    <col min="16143" max="16143" width="13.21875" style="46" customWidth="1"/>
    <col min="16144" max="16384" width="9.21875" style="46"/>
  </cols>
  <sheetData>
    <row r="1" spans="1:16" x14ac:dyDescent="0.3">
      <c r="A1" s="62"/>
    </row>
    <row r="2" spans="1:16" ht="20.399999999999999" x14ac:dyDescent="0.3">
      <c r="A2" s="259" t="s">
        <v>189</v>
      </c>
      <c r="B2" s="259"/>
      <c r="C2" s="259"/>
      <c r="D2" s="259"/>
      <c r="E2" s="259"/>
      <c r="F2" s="259"/>
      <c r="G2" s="259"/>
      <c r="H2" s="259"/>
      <c r="I2" s="259"/>
      <c r="J2" s="259"/>
      <c r="K2" s="259"/>
      <c r="L2" s="259"/>
      <c r="M2" s="259"/>
      <c r="N2" s="259"/>
      <c r="O2" s="259"/>
    </row>
    <row r="3" spans="1:16" x14ac:dyDescent="0.3">
      <c r="A3" s="62"/>
    </row>
    <row r="4" spans="1:16" x14ac:dyDescent="0.3">
      <c r="A4" s="62"/>
    </row>
    <row r="5" spans="1:16" x14ac:dyDescent="0.3">
      <c r="A5" s="62"/>
    </row>
    <row r="6" spans="1:16" x14ac:dyDescent="0.3">
      <c r="A6" s="62"/>
    </row>
    <row r="7" spans="1:16" x14ac:dyDescent="0.3">
      <c r="A7" s="62"/>
    </row>
    <row r="8" spans="1:16" ht="17.399999999999999" x14ac:dyDescent="0.3">
      <c r="A8" s="260" t="s">
        <v>188</v>
      </c>
      <c r="B8" s="260"/>
      <c r="C8" s="260"/>
      <c r="D8" s="260"/>
      <c r="E8" s="260"/>
      <c r="F8" s="260"/>
      <c r="G8" s="260"/>
      <c r="H8" s="260"/>
      <c r="I8" s="260"/>
      <c r="J8" s="260"/>
      <c r="K8" s="260"/>
      <c r="L8" s="260"/>
      <c r="M8" s="260"/>
      <c r="N8" s="260"/>
      <c r="O8" s="260"/>
    </row>
    <row r="9" spans="1:16" x14ac:dyDescent="0.3">
      <c r="A9" s="62"/>
    </row>
    <row r="10" spans="1:16" x14ac:dyDescent="0.3">
      <c r="A10" s="62" t="s">
        <v>187</v>
      </c>
    </row>
    <row r="11" spans="1:16" x14ac:dyDescent="0.3">
      <c r="A11" s="62" t="s">
        <v>186</v>
      </c>
    </row>
    <row r="12" spans="1:16" x14ac:dyDescent="0.3">
      <c r="A12" s="46"/>
      <c r="B12" s="64"/>
      <c r="C12" s="64"/>
      <c r="D12" s="64"/>
      <c r="E12" s="64"/>
      <c r="F12" s="64"/>
      <c r="G12" s="64"/>
      <c r="H12" s="64"/>
      <c r="I12" s="64"/>
      <c r="J12" s="64"/>
      <c r="K12" s="64"/>
      <c r="L12" s="63"/>
      <c r="M12" s="63"/>
      <c r="N12" s="62"/>
      <c r="O12" s="61" t="s">
        <v>185</v>
      </c>
    </row>
    <row r="13" spans="1:16" x14ac:dyDescent="0.3">
      <c r="A13" s="60" t="s">
        <v>1</v>
      </c>
      <c r="B13" s="59">
        <v>33329</v>
      </c>
      <c r="C13" s="59">
        <v>33359</v>
      </c>
      <c r="D13" s="59">
        <v>33390</v>
      </c>
      <c r="E13" s="59">
        <v>33420</v>
      </c>
      <c r="F13" s="59">
        <v>33451</v>
      </c>
      <c r="G13" s="59">
        <v>33482</v>
      </c>
      <c r="H13" s="59">
        <v>33512</v>
      </c>
      <c r="I13" s="59">
        <v>33543</v>
      </c>
      <c r="J13" s="59">
        <v>33573</v>
      </c>
      <c r="K13" s="59">
        <v>33604</v>
      </c>
      <c r="L13" s="59">
        <v>33635</v>
      </c>
      <c r="M13" s="59">
        <v>33664</v>
      </c>
      <c r="N13" s="59" t="s">
        <v>184</v>
      </c>
      <c r="O13" s="59" t="s">
        <v>183</v>
      </c>
    </row>
    <row r="14" spans="1:16" s="56" customFormat="1" x14ac:dyDescent="0.3">
      <c r="A14" s="55" t="s">
        <v>182</v>
      </c>
      <c r="B14" s="54">
        <v>22.51</v>
      </c>
      <c r="C14" s="54">
        <v>26.6</v>
      </c>
      <c r="D14" s="54">
        <v>28.49</v>
      </c>
      <c r="E14" s="54">
        <v>27.26</v>
      </c>
      <c r="F14" s="54">
        <v>28.328848863636367</v>
      </c>
      <c r="G14" s="54">
        <v>31.34</v>
      </c>
      <c r="H14" s="54">
        <v>30.5</v>
      </c>
      <c r="I14" s="54">
        <v>30.926621590909097</v>
      </c>
      <c r="J14" s="54">
        <v>23.25</v>
      </c>
      <c r="K14" s="54">
        <v>24.02</v>
      </c>
      <c r="L14" s="54">
        <v>25.92</v>
      </c>
      <c r="M14" s="54">
        <v>23.82</v>
      </c>
      <c r="N14" s="53">
        <v>26.924166666666665</v>
      </c>
      <c r="O14" s="52" t="s">
        <v>177</v>
      </c>
    </row>
    <row r="15" spans="1:16" s="56" customFormat="1" x14ac:dyDescent="0.3">
      <c r="A15" s="58" t="s">
        <v>181</v>
      </c>
      <c r="B15" s="54">
        <v>24.82</v>
      </c>
      <c r="C15" s="54">
        <v>26.95</v>
      </c>
      <c r="D15" s="54">
        <v>26.63</v>
      </c>
      <c r="E15" s="54">
        <v>23.99</v>
      </c>
      <c r="F15" s="54">
        <v>25.01</v>
      </c>
      <c r="G15" s="54">
        <v>24.79</v>
      </c>
      <c r="H15" s="54">
        <v>20.05</v>
      </c>
      <c r="I15" s="54">
        <v>18.239999999999998</v>
      </c>
      <c r="J15" s="54">
        <v>18.239999999999998</v>
      </c>
      <c r="K15" s="54">
        <v>18.920000000000002</v>
      </c>
      <c r="L15" s="54">
        <v>19.529986842105259</v>
      </c>
      <c r="M15" s="54">
        <v>23.31</v>
      </c>
      <c r="N15" s="53">
        <v>22.551701476377943</v>
      </c>
      <c r="O15" s="52" t="s">
        <v>177</v>
      </c>
      <c r="P15" s="57"/>
    </row>
    <row r="16" spans="1:16" s="56" customFormat="1" x14ac:dyDescent="0.3">
      <c r="A16" s="55" t="s">
        <v>180</v>
      </c>
      <c r="B16" s="54">
        <v>25.029405681818183</v>
      </c>
      <c r="C16" s="54">
        <v>24.994865217391304</v>
      </c>
      <c r="D16" s="54">
        <v>24.051813749999997</v>
      </c>
      <c r="E16" s="54">
        <v>25.183221739130431</v>
      </c>
      <c r="F16" s="54">
        <v>25.855818181818179</v>
      </c>
      <c r="G16" s="54">
        <v>27.495242857142859</v>
      </c>
      <c r="H16" s="54">
        <v>26.902101086956524</v>
      </c>
      <c r="I16" s="54">
        <v>23.682511904761906</v>
      </c>
      <c r="J16" s="54">
        <v>27.110101190476186</v>
      </c>
      <c r="K16" s="54">
        <v>29.592549999999996</v>
      </c>
      <c r="L16" s="54">
        <v>31.308380555555548</v>
      </c>
      <c r="M16" s="54">
        <v>28.825039285714286</v>
      </c>
      <c r="N16" s="53">
        <v>26.6</v>
      </c>
      <c r="O16" s="52" t="s">
        <v>177</v>
      </c>
      <c r="P16" s="57"/>
    </row>
    <row r="17" spans="1:16" s="56" customFormat="1" x14ac:dyDescent="0.3">
      <c r="A17" s="58" t="s">
        <v>179</v>
      </c>
      <c r="B17" s="54">
        <v>24.214591666666667</v>
      </c>
      <c r="C17" s="54">
        <v>24.98887894736842</v>
      </c>
      <c r="D17" s="54">
        <v>26.425924999999999</v>
      </c>
      <c r="E17" s="54">
        <v>27.458449999999999</v>
      </c>
      <c r="F17" s="54">
        <v>28.663598809523808</v>
      </c>
      <c r="G17" s="54">
        <v>26.265218181818184</v>
      </c>
      <c r="H17" s="54">
        <v>28.449944318181817</v>
      </c>
      <c r="I17" s="54">
        <v>28.226284210526316</v>
      </c>
      <c r="J17" s="54">
        <v>28.966610714285707</v>
      </c>
      <c r="K17" s="54">
        <v>29.999534210526313</v>
      </c>
      <c r="L17" s="54">
        <v>29.647267105263154</v>
      </c>
      <c r="M17" s="54">
        <v>32.210322826086951</v>
      </c>
      <c r="N17" s="53">
        <v>27.98</v>
      </c>
      <c r="O17" s="52" t="s">
        <v>177</v>
      </c>
      <c r="P17" s="57"/>
    </row>
    <row r="18" spans="1:16" s="56" customFormat="1" x14ac:dyDescent="0.3">
      <c r="A18" s="55" t="s">
        <v>178</v>
      </c>
      <c r="B18" s="54">
        <v>32.365204761904764</v>
      </c>
      <c r="C18" s="54">
        <v>36.078851249999992</v>
      </c>
      <c r="D18" s="54">
        <v>34.159547619047622</v>
      </c>
      <c r="E18" s="54">
        <v>36.353381818181809</v>
      </c>
      <c r="F18" s="54">
        <v>40.517199999999995</v>
      </c>
      <c r="G18" s="54">
        <v>39.149477272727275</v>
      </c>
      <c r="H18" s="54">
        <v>43.375466666666675</v>
      </c>
      <c r="I18" s="54">
        <v>38.898870000000002</v>
      </c>
      <c r="J18" s="54">
        <v>36.816215476190465</v>
      </c>
      <c r="K18" s="54">
        <v>40.96200249999999</v>
      </c>
      <c r="L18" s="54">
        <v>42.670598611111117</v>
      </c>
      <c r="M18" s="54">
        <v>49.27002045454546</v>
      </c>
      <c r="N18" s="53">
        <v>39.205833333333331</v>
      </c>
      <c r="O18" s="52" t="s">
        <v>177</v>
      </c>
      <c r="P18" s="57"/>
    </row>
    <row r="19" spans="1:16" s="56" customFormat="1" x14ac:dyDescent="0.3">
      <c r="A19" s="58" t="s">
        <v>176</v>
      </c>
      <c r="B19" s="54">
        <v>49.427602380952379</v>
      </c>
      <c r="C19" s="54">
        <v>46.995223684210522</v>
      </c>
      <c r="D19" s="54">
        <v>52.720745454545458</v>
      </c>
      <c r="E19" s="54">
        <v>55.008083333333325</v>
      </c>
      <c r="F19" s="54">
        <v>60.048336363636373</v>
      </c>
      <c r="G19" s="54">
        <v>59.739213636363637</v>
      </c>
      <c r="H19" s="54">
        <v>56.279061904761896</v>
      </c>
      <c r="I19" s="54">
        <v>53.143807500000001</v>
      </c>
      <c r="J19" s="54">
        <v>55.045628571428587</v>
      </c>
      <c r="K19" s="54">
        <v>60.54291666666667</v>
      </c>
      <c r="L19" s="54">
        <v>58.953329999999994</v>
      </c>
      <c r="M19" s="54">
        <v>60.011573913043478</v>
      </c>
      <c r="N19" s="53">
        <v>55.720000000000006</v>
      </c>
      <c r="O19" s="52" t="s">
        <v>175</v>
      </c>
      <c r="P19" s="57"/>
    </row>
    <row r="20" spans="1:16" s="56" customFormat="1" x14ac:dyDescent="0.3">
      <c r="A20" s="55" t="s">
        <v>174</v>
      </c>
      <c r="B20" s="54">
        <v>67.055031315789464</v>
      </c>
      <c r="C20" s="54">
        <v>67.22359075</v>
      </c>
      <c r="D20" s="54">
        <v>66.897534999999976</v>
      </c>
      <c r="E20" s="54">
        <v>71.285795238095261</v>
      </c>
      <c r="F20" s="54">
        <v>70.775921818181828</v>
      </c>
      <c r="G20" s="54">
        <v>60.933454285714276</v>
      </c>
      <c r="H20" s="54">
        <v>57.270684761904761</v>
      </c>
      <c r="I20" s="54">
        <v>57.793637500000003</v>
      </c>
      <c r="J20" s="54">
        <v>60.34467149999999</v>
      </c>
      <c r="K20" s="54">
        <v>52.529441428571438</v>
      </c>
      <c r="L20" s="54">
        <v>56.531044722222227</v>
      </c>
      <c r="M20" s="54">
        <v>60.262107954545442</v>
      </c>
      <c r="N20" s="53">
        <v>62.46</v>
      </c>
      <c r="O20" s="52" t="s">
        <v>173</v>
      </c>
      <c r="P20" s="57"/>
    </row>
    <row r="21" spans="1:16" s="56" customFormat="1" x14ac:dyDescent="0.3">
      <c r="A21" s="58" t="s">
        <v>172</v>
      </c>
      <c r="B21" s="54">
        <v>65.481951250000009</v>
      </c>
      <c r="C21" s="54">
        <v>65.695437249999983</v>
      </c>
      <c r="D21" s="54">
        <v>68.099250714285716</v>
      </c>
      <c r="E21" s="54">
        <v>72.575061818181794</v>
      </c>
      <c r="F21" s="54">
        <v>68.982336590909085</v>
      </c>
      <c r="G21" s="54">
        <v>74.776604250000005</v>
      </c>
      <c r="H21" s="54">
        <v>79.327164347826084</v>
      </c>
      <c r="I21" s="54">
        <v>89.107013571428567</v>
      </c>
      <c r="J21" s="54">
        <v>87.921265000000034</v>
      </c>
      <c r="K21" s="54">
        <v>89.517554090909101</v>
      </c>
      <c r="L21" s="54">
        <v>92.374237368421049</v>
      </c>
      <c r="M21" s="54">
        <v>99.759819499999978</v>
      </c>
      <c r="N21" s="53">
        <v>79.249166666666667</v>
      </c>
      <c r="O21" s="52" t="s">
        <v>171</v>
      </c>
      <c r="P21" s="57"/>
    </row>
    <row r="22" spans="1:16" s="56" customFormat="1" x14ac:dyDescent="0.3">
      <c r="A22" s="55" t="s">
        <v>170</v>
      </c>
      <c r="B22" s="54">
        <v>105.72015318181816</v>
      </c>
      <c r="C22" s="54">
        <v>120.90896144736843</v>
      </c>
      <c r="D22" s="54">
        <v>129.71535511904762</v>
      </c>
      <c r="E22" s="54">
        <v>132.47124826086957</v>
      </c>
      <c r="F22" s="54">
        <v>113.05438523809524</v>
      </c>
      <c r="G22" s="54">
        <v>96.812891590909103</v>
      </c>
      <c r="H22" s="54">
        <v>69.121526666666668</v>
      </c>
      <c r="I22" s="54">
        <v>50.907636000000011</v>
      </c>
      <c r="J22" s="54">
        <v>40.61143324999999</v>
      </c>
      <c r="K22" s="54">
        <v>43.986057631578959</v>
      </c>
      <c r="L22" s="54">
        <v>43.217028000000006</v>
      </c>
      <c r="M22" s="54">
        <v>46.021762045454544</v>
      </c>
      <c r="N22" s="53">
        <v>83.566666666666663</v>
      </c>
      <c r="O22" s="52" t="s">
        <v>169</v>
      </c>
      <c r="P22" s="57"/>
    </row>
    <row r="23" spans="1:16" s="56" customFormat="1" x14ac:dyDescent="0.3">
      <c r="A23" s="58" t="s">
        <v>168</v>
      </c>
      <c r="B23" s="54">
        <v>50.135601875000006</v>
      </c>
      <c r="C23" s="54">
        <v>58.003360416666673</v>
      </c>
      <c r="D23" s="54">
        <v>69.115276136363633</v>
      </c>
      <c r="E23" s="54">
        <v>64.82460978260869</v>
      </c>
      <c r="F23" s="54">
        <v>71.979192105263166</v>
      </c>
      <c r="G23" s="54">
        <v>67.701650000000001</v>
      </c>
      <c r="H23" s="54">
        <v>73.064288636363642</v>
      </c>
      <c r="I23" s="54">
        <v>77.390866249999959</v>
      </c>
      <c r="J23" s="54">
        <v>75.01622261904761</v>
      </c>
      <c r="K23" s="54">
        <v>76.608826250000021</v>
      </c>
      <c r="L23" s="54">
        <v>73.694277777777771</v>
      </c>
      <c r="M23" s="54">
        <v>78.018300000000025</v>
      </c>
      <c r="N23" s="53">
        <v>69.762270040485845</v>
      </c>
      <c r="O23" s="52" t="s">
        <v>167</v>
      </c>
      <c r="P23" s="57"/>
    </row>
    <row r="24" spans="1:16" s="56" customFormat="1" x14ac:dyDescent="0.3">
      <c r="A24" s="58" t="s">
        <v>166</v>
      </c>
      <c r="B24" s="54">
        <v>84.08172900000001</v>
      </c>
      <c r="C24" s="54">
        <v>76.161427777777774</v>
      </c>
      <c r="D24" s="54">
        <v>74.331090000000003</v>
      </c>
      <c r="E24" s="54">
        <v>73.543052272727266</v>
      </c>
      <c r="F24" s="54">
        <v>75.126988999999995</v>
      </c>
      <c r="G24" s="54">
        <v>76.092999999999989</v>
      </c>
      <c r="H24" s="54">
        <v>81.109814285714293</v>
      </c>
      <c r="I24" s="54">
        <v>84.255698500000008</v>
      </c>
      <c r="J24" s="54">
        <v>89.772982380952385</v>
      </c>
      <c r="K24" s="54">
        <v>93.868447999999987</v>
      </c>
      <c r="L24" s="54">
        <v>101.62099944444444</v>
      </c>
      <c r="M24" s="54">
        <v>110.71446956521741</v>
      </c>
      <c r="N24" s="53">
        <v>85.09</v>
      </c>
      <c r="O24" s="52" t="s">
        <v>165</v>
      </c>
      <c r="P24" s="57"/>
    </row>
    <row r="25" spans="1:16" s="56" customFormat="1" x14ac:dyDescent="0.3">
      <c r="A25" s="58" t="s">
        <v>164</v>
      </c>
      <c r="B25" s="54">
        <v>118.63579277777778</v>
      </c>
      <c r="C25" s="54">
        <v>110.80254368421052</v>
      </c>
      <c r="D25" s="54">
        <v>109.99406772727275</v>
      </c>
      <c r="E25" s="54">
        <v>112.52711428571428</v>
      </c>
      <c r="F25" s="54">
        <v>106.93536000000002</v>
      </c>
      <c r="G25" s="54">
        <v>108.79064681818183</v>
      </c>
      <c r="H25" s="54">
        <v>106.10836949999998</v>
      </c>
      <c r="I25" s="54">
        <v>109.61574428571427</v>
      </c>
      <c r="J25" s="54">
        <v>107.19388799999999</v>
      </c>
      <c r="K25" s="54">
        <v>110.46828473684211</v>
      </c>
      <c r="L25" s="54">
        <v>117.66619714285711</v>
      </c>
      <c r="M25" s="54">
        <v>123.61055818181818</v>
      </c>
      <c r="N25" s="53">
        <v>111.89</v>
      </c>
      <c r="O25" s="52" t="s">
        <v>163</v>
      </c>
      <c r="P25" s="57"/>
    </row>
    <row r="26" spans="1:16" s="56" customFormat="1" x14ac:dyDescent="0.3">
      <c r="A26" s="58" t="s">
        <v>162</v>
      </c>
      <c r="B26" s="54">
        <v>117.97451263157893</v>
      </c>
      <c r="C26" s="54">
        <v>108.05380666666667</v>
      </c>
      <c r="D26" s="54">
        <v>94.507602631578962</v>
      </c>
      <c r="E26" s="54">
        <v>100.33814000000001</v>
      </c>
      <c r="F26" s="54">
        <v>110.06828299999999</v>
      </c>
      <c r="G26" s="54">
        <v>111.77087950000001</v>
      </c>
      <c r="H26" s="54">
        <v>109.78858409090908</v>
      </c>
      <c r="I26" s="54">
        <v>107.87074714285717</v>
      </c>
      <c r="J26" s="54">
        <v>107.28096684210526</v>
      </c>
      <c r="K26" s="54">
        <v>109.55123681818182</v>
      </c>
      <c r="L26" s="54">
        <v>112.67557388888889</v>
      </c>
      <c r="M26" s="54">
        <v>106.44967000000001</v>
      </c>
      <c r="N26" s="53">
        <v>107.97</v>
      </c>
      <c r="O26" s="52" t="s">
        <v>161</v>
      </c>
      <c r="P26" s="57"/>
    </row>
    <row r="27" spans="1:16" x14ac:dyDescent="0.3">
      <c r="A27" s="55" t="s">
        <v>160</v>
      </c>
      <c r="B27" s="54">
        <v>101.57480404761903</v>
      </c>
      <c r="C27" s="54">
        <v>101.09704973684211</v>
      </c>
      <c r="D27" s="54">
        <v>101.11112850000002</v>
      </c>
      <c r="E27" s="54">
        <v>104.85975108695654</v>
      </c>
      <c r="F27" s="54">
        <v>108.45469894736839</v>
      </c>
      <c r="G27" s="54">
        <v>109.46571142857142</v>
      </c>
      <c r="H27" s="54">
        <v>107.37352068181818</v>
      </c>
      <c r="I27" s="54">
        <v>106.55480452380951</v>
      </c>
      <c r="J27" s="54">
        <v>108.71841975000002</v>
      </c>
      <c r="K27" s="54">
        <v>105.29499857142855</v>
      </c>
      <c r="L27" s="54">
        <v>106.18825474999998</v>
      </c>
      <c r="M27" s="54">
        <v>105.29528785714285</v>
      </c>
      <c r="N27" s="53">
        <v>105.52</v>
      </c>
      <c r="O27" s="52" t="s">
        <v>159</v>
      </c>
    </row>
    <row r="28" spans="1:16" x14ac:dyDescent="0.3">
      <c r="A28" s="55" t="s">
        <v>158</v>
      </c>
      <c r="B28" s="54">
        <v>105.55533930000001</v>
      </c>
      <c r="C28" s="54">
        <v>106.85322644444446</v>
      </c>
      <c r="D28" s="54">
        <v>109.0539181904762</v>
      </c>
      <c r="E28" s="54">
        <v>106.2961561818182</v>
      </c>
      <c r="F28" s="54">
        <v>101.89198810000001</v>
      </c>
      <c r="G28" s="54">
        <v>96.959094045454563</v>
      </c>
      <c r="H28" s="54">
        <v>86.827638380952408</v>
      </c>
      <c r="I28" s="54">
        <v>77.581451350000009</v>
      </c>
      <c r="J28" s="54">
        <v>61.211098238095246</v>
      </c>
      <c r="K28" s="54">
        <v>46.586617428571437</v>
      </c>
      <c r="L28" s="54">
        <v>56.430382166666682</v>
      </c>
      <c r="M28" s="54">
        <v>55.176776090909101</v>
      </c>
      <c r="N28" s="53">
        <v>84.156300105691088</v>
      </c>
      <c r="O28" s="52" t="s">
        <v>157</v>
      </c>
    </row>
    <row r="29" spans="1:16" x14ac:dyDescent="0.3">
      <c r="A29" s="55" t="s">
        <v>156</v>
      </c>
      <c r="B29" s="54">
        <v>59.070307599999992</v>
      </c>
      <c r="C29" s="54">
        <v>63.821381000000002</v>
      </c>
      <c r="D29" s="54">
        <v>61.745464190476184</v>
      </c>
      <c r="E29" s="54">
        <v>56.300030227272721</v>
      </c>
      <c r="F29" s="54">
        <v>47.327433333333339</v>
      </c>
      <c r="G29" s="54">
        <v>46.104868599999996</v>
      </c>
      <c r="H29" s="54">
        <v>46.675260727272715</v>
      </c>
      <c r="I29" s="54">
        <v>42.504005149999998</v>
      </c>
      <c r="J29" s="54">
        <v>35.680888380952382</v>
      </c>
      <c r="K29" s="54">
        <v>28.078798200000005</v>
      </c>
      <c r="L29" s="54">
        <v>30.525591894736845</v>
      </c>
      <c r="M29" s="54">
        <v>36.421309142857147</v>
      </c>
      <c r="N29" s="53">
        <v>46.16562723966944</v>
      </c>
      <c r="O29" s="52" t="s">
        <v>155</v>
      </c>
    </row>
    <row r="30" spans="1:16" x14ac:dyDescent="0.3">
      <c r="A30" s="55" t="s">
        <v>154</v>
      </c>
      <c r="B30" s="54">
        <v>39.879094571428574</v>
      </c>
      <c r="C30" s="54">
        <v>45.006805849999999</v>
      </c>
      <c r="D30" s="54">
        <v>46.963111931818183</v>
      </c>
      <c r="E30" s="54">
        <v>43.519136674999999</v>
      </c>
      <c r="F30" s="54">
        <v>44.384978928571435</v>
      </c>
      <c r="G30" s="54">
        <v>44.480860166666659</v>
      </c>
      <c r="H30" s="54">
        <v>49.252621083333331</v>
      </c>
      <c r="I30" s="54">
        <v>44.456194318181822</v>
      </c>
      <c r="J30" s="54">
        <v>52.735649124999995</v>
      </c>
      <c r="K30" s="54">
        <v>54.077528250000015</v>
      </c>
      <c r="L30" s="54">
        <v>54.86268470000001</v>
      </c>
      <c r="M30" s="54">
        <v>51.469629652173914</v>
      </c>
      <c r="N30" s="53">
        <v>47.557812594621531</v>
      </c>
      <c r="O30" s="52" t="s">
        <v>153</v>
      </c>
    </row>
    <row r="31" spans="1:16" x14ac:dyDescent="0.3">
      <c r="A31" s="55" t="s">
        <v>152</v>
      </c>
      <c r="B31" s="54">
        <v>52.490691055555551</v>
      </c>
      <c r="C31" s="54">
        <v>50.567623025000003</v>
      </c>
      <c r="D31" s="54">
        <v>46.555774</v>
      </c>
      <c r="E31" s="54">
        <v>47.857632880952387</v>
      </c>
      <c r="F31" s="54">
        <v>50.633570880952391</v>
      </c>
      <c r="G31" s="54">
        <v>54.523307750000001</v>
      </c>
      <c r="H31" s="54">
        <v>56.059518095238097</v>
      </c>
      <c r="I31" s="54">
        <v>61.315904545454551</v>
      </c>
      <c r="J31" s="54">
        <v>62.290080157894742</v>
      </c>
      <c r="K31" s="54">
        <v>67.060153386363623</v>
      </c>
      <c r="L31" s="54">
        <v>63.537335763157884</v>
      </c>
      <c r="M31" s="54">
        <v>63.795413214285702</v>
      </c>
      <c r="N31" s="53">
        <v>56.426878865306136</v>
      </c>
      <c r="O31" s="52" t="s">
        <v>151</v>
      </c>
    </row>
    <row r="32" spans="1:16" x14ac:dyDescent="0.3">
      <c r="A32" s="55" t="s">
        <v>150</v>
      </c>
      <c r="B32" s="54">
        <v>69.219098437499994</v>
      </c>
      <c r="C32" s="54">
        <v>75.252045250000009</v>
      </c>
      <c r="D32" s="54">
        <v>73.825793025000024</v>
      </c>
      <c r="E32" s="54">
        <v>73.468274863636353</v>
      </c>
      <c r="F32" s="54">
        <v>72.5347376</v>
      </c>
      <c r="G32" s="54">
        <v>77.883389637499988</v>
      </c>
      <c r="H32" s="54">
        <v>80.082670250000007</v>
      </c>
      <c r="I32" s="54">
        <v>65.399219369047628</v>
      </c>
      <c r="J32" s="54">
        <v>57.772638352941186</v>
      </c>
      <c r="K32" s="54">
        <v>59.26800257954546</v>
      </c>
      <c r="L32" s="54">
        <v>64.534530625000002</v>
      </c>
      <c r="M32" s="54">
        <v>66.739999999999995</v>
      </c>
      <c r="N32" s="53">
        <v>69.88</v>
      </c>
      <c r="O32" s="52" t="s">
        <v>149</v>
      </c>
    </row>
    <row r="33" spans="1:15" x14ac:dyDescent="0.3">
      <c r="A33" s="55" t="s">
        <v>148</v>
      </c>
      <c r="B33" s="54">
        <v>71.000922499999987</v>
      </c>
      <c r="C33" s="54">
        <v>70.013724342105249</v>
      </c>
      <c r="D33" s="54">
        <v>62.374424999999988</v>
      </c>
      <c r="E33" s="54">
        <v>63.627010326086953</v>
      </c>
      <c r="F33" s="54">
        <v>59.349817105263163</v>
      </c>
      <c r="G33" s="54">
        <v>61.723273214285719</v>
      </c>
      <c r="H33" s="54">
        <v>59.703420454545466</v>
      </c>
      <c r="I33" s="54">
        <v>62.53257261904762</v>
      </c>
      <c r="J33" s="54">
        <v>65.502042500000016</v>
      </c>
      <c r="K33" s="54">
        <v>64.309747023809535</v>
      </c>
      <c r="L33" s="54">
        <v>54.627359999999996</v>
      </c>
      <c r="M33" s="54">
        <v>33.358738068181822</v>
      </c>
      <c r="N33" s="53">
        <v>60.470826062752998</v>
      </c>
      <c r="O33" s="52" t="s">
        <v>147</v>
      </c>
    </row>
    <row r="34" spans="1:15" x14ac:dyDescent="0.3">
      <c r="A34" s="55" t="s">
        <v>146</v>
      </c>
      <c r="B34" s="54">
        <v>19.901683749999997</v>
      </c>
      <c r="C34" s="54">
        <v>30.605539617647054</v>
      </c>
      <c r="D34" s="54">
        <v>40.633868636363637</v>
      </c>
      <c r="E34" s="54">
        <v>43.347552547619046</v>
      </c>
      <c r="F34" s="54">
        <v>44.190017605263151</v>
      </c>
      <c r="G34" s="54">
        <v>41.35410665909091</v>
      </c>
      <c r="H34" s="54">
        <v>40.658228000000001</v>
      </c>
      <c r="I34" s="54">
        <v>43.340640499999999</v>
      </c>
      <c r="J34" s="54">
        <v>49.839816952380943</v>
      </c>
      <c r="K34" s="54">
        <v>54.794569624999994</v>
      </c>
      <c r="L34" s="54">
        <v>61.216117289473672</v>
      </c>
      <c r="M34" s="54">
        <v>64.729496782608663</v>
      </c>
      <c r="N34" s="53">
        <v>44.821938917004019</v>
      </c>
      <c r="O34" s="52" t="s">
        <v>142</v>
      </c>
    </row>
    <row r="35" spans="1:15" x14ac:dyDescent="0.3">
      <c r="A35" s="55" t="s">
        <v>145</v>
      </c>
      <c r="B35" s="54">
        <v>63.396976500000008</v>
      </c>
      <c r="C35" s="54">
        <v>66.953084852941174</v>
      </c>
      <c r="D35" s="54">
        <v>71.982647477272721</v>
      </c>
      <c r="E35" s="54">
        <v>73.539060523809511</v>
      </c>
      <c r="F35" s="54">
        <v>69.804724424999989</v>
      </c>
      <c r="G35" s="54">
        <v>73.130738295454549</v>
      </c>
      <c r="H35" s="54">
        <v>82.107393785714294</v>
      </c>
      <c r="I35" s="54">
        <v>80.637301023809528</v>
      </c>
      <c r="J35" s="54">
        <v>73.298823523809531</v>
      </c>
      <c r="K35" s="54">
        <v>84.666318799999985</v>
      </c>
      <c r="L35" s="54">
        <v>94.067715194444446</v>
      </c>
      <c r="M35" s="54">
        <v>112.87479254347826</v>
      </c>
      <c r="N35" s="53">
        <v>79.181425130081294</v>
      </c>
      <c r="O35" s="52" t="s">
        <v>142</v>
      </c>
    </row>
    <row r="36" spans="1:15" x14ac:dyDescent="0.3">
      <c r="A36" s="55" t="s">
        <v>144</v>
      </c>
      <c r="B36" s="54">
        <v>102.96599786842103</v>
      </c>
      <c r="C36" s="54">
        <v>109.50503773684208</v>
      </c>
      <c r="D36" s="54">
        <v>116.01138504999999</v>
      </c>
      <c r="E36" s="54">
        <v>105.49124737500001</v>
      </c>
      <c r="F36" s="54">
        <v>97.404465428571427</v>
      </c>
      <c r="G36" s="54">
        <v>90.706344809523813</v>
      </c>
      <c r="H36" s="54">
        <v>91.698948700000003</v>
      </c>
      <c r="I36" s="54">
        <v>87.552266068181822</v>
      </c>
      <c r="J36" s="54">
        <v>78.100942275000008</v>
      </c>
      <c r="K36" s="54">
        <v>80.922269684210534</v>
      </c>
      <c r="L36" s="54">
        <v>82.278706675000009</v>
      </c>
      <c r="M36" s="54">
        <v>78.539480282608693</v>
      </c>
      <c r="N36" s="53">
        <v>93.151566872950767</v>
      </c>
      <c r="O36" s="52" t="s">
        <v>142</v>
      </c>
    </row>
    <row r="37" spans="1:15" x14ac:dyDescent="0.3">
      <c r="A37" s="55" t="s">
        <v>143</v>
      </c>
      <c r="B37" s="54">
        <v>83.755358416666667</v>
      </c>
      <c r="C37" s="54">
        <v>74.981547824999993</v>
      </c>
      <c r="D37" s="54">
        <v>74.928252024999992</v>
      </c>
      <c r="E37" s="54">
        <v>80.368492428571415</v>
      </c>
      <c r="F37" s="54">
        <v>86.426703761904761</v>
      </c>
      <c r="G37" s="54">
        <v>93.539339400000003</v>
      </c>
      <c r="H37" s="54">
        <v>90.080343022727263</v>
      </c>
      <c r="I37" s="54">
        <v>83.455368214285699</v>
      </c>
      <c r="J37" s="54">
        <v>77.419721631578938</v>
      </c>
      <c r="K37" s="54">
        <v>79.216541545454547</v>
      </c>
      <c r="L37" s="54">
        <v>81.621881399999992</v>
      </c>
      <c r="M37" s="54">
        <v>84.486883150000011</v>
      </c>
      <c r="N37" s="53">
        <v>82.580010456967216</v>
      </c>
      <c r="O37" s="52" t="s">
        <v>142</v>
      </c>
    </row>
    <row r="38" spans="1:15" x14ac:dyDescent="0.3">
      <c r="A38" s="51" t="s">
        <v>141</v>
      </c>
      <c r="B38" s="50"/>
      <c r="C38" s="50"/>
      <c r="D38" s="50"/>
      <c r="E38" s="50"/>
      <c r="F38" s="50"/>
      <c r="G38" s="49"/>
      <c r="H38" s="49"/>
      <c r="I38" s="49"/>
      <c r="J38" s="49"/>
      <c r="K38" s="49"/>
      <c r="L38" s="49"/>
      <c r="M38" s="49"/>
    </row>
    <row r="39" spans="1:15" x14ac:dyDescent="0.3">
      <c r="A39" s="261" t="s">
        <v>140</v>
      </c>
      <c r="B39" s="261"/>
      <c r="C39" s="261"/>
      <c r="D39" s="261"/>
      <c r="E39" s="261"/>
      <c r="F39" s="261"/>
      <c r="G39" s="261"/>
      <c r="H39" s="261"/>
      <c r="I39" s="261"/>
      <c r="J39" s="261"/>
      <c r="K39" s="261"/>
      <c r="L39" s="261"/>
      <c r="M39" s="261"/>
      <c r="N39" s="261"/>
      <c r="O39" s="261"/>
    </row>
    <row r="40" spans="1:15" x14ac:dyDescent="0.3">
      <c r="A40" s="261" t="s">
        <v>139</v>
      </c>
      <c r="B40" s="261"/>
      <c r="C40" s="261"/>
      <c r="D40" s="261"/>
      <c r="E40" s="261"/>
      <c r="F40" s="261"/>
      <c r="G40" s="261"/>
      <c r="H40" s="261"/>
      <c r="I40" s="261"/>
      <c r="J40" s="261"/>
      <c r="K40" s="261"/>
      <c r="L40" s="261"/>
      <c r="M40" s="261"/>
      <c r="N40" s="261"/>
      <c r="O40" s="261"/>
    </row>
    <row r="42" spans="1:15" x14ac:dyDescent="0.3">
      <c r="B42" s="48"/>
      <c r="C42" s="48"/>
      <c r="D42" s="48"/>
      <c r="E42" s="48"/>
      <c r="F42" s="48"/>
      <c r="G42" s="48"/>
      <c r="H42" s="48"/>
      <c r="I42" s="48"/>
      <c r="J42" s="48"/>
      <c r="K42" s="48"/>
      <c r="L42" s="48"/>
      <c r="M42" s="48"/>
    </row>
    <row r="43" spans="1:15" x14ac:dyDescent="0.3">
      <c r="B43" s="48"/>
      <c r="C43" s="48"/>
      <c r="D43" s="48"/>
      <c r="E43" s="48"/>
      <c r="F43" s="48"/>
      <c r="G43" s="48"/>
      <c r="H43" s="48"/>
      <c r="I43" s="48"/>
      <c r="J43" s="48"/>
      <c r="K43" s="48"/>
      <c r="L43" s="48"/>
      <c r="M43" s="48"/>
    </row>
    <row r="44" spans="1:15" x14ac:dyDescent="0.3">
      <c r="B44" s="48"/>
      <c r="C44" s="48"/>
      <c r="D44" s="48"/>
      <c r="E44" s="48"/>
      <c r="F44" s="48"/>
      <c r="G44" s="48"/>
      <c r="H44" s="48"/>
      <c r="I44" s="48"/>
      <c r="J44" s="48"/>
      <c r="K44" s="48"/>
      <c r="L44" s="48"/>
      <c r="M44" s="48"/>
    </row>
    <row r="45" spans="1:15" x14ac:dyDescent="0.3">
      <c r="B45" s="48"/>
      <c r="C45" s="48"/>
      <c r="D45" s="48"/>
      <c r="E45" s="48"/>
      <c r="F45" s="48"/>
      <c r="G45" s="48"/>
      <c r="H45" s="48"/>
      <c r="I45" s="48"/>
      <c r="J45" s="48"/>
      <c r="K45" s="48"/>
      <c r="L45" s="48"/>
      <c r="M45" s="48"/>
    </row>
    <row r="46" spans="1:15" x14ac:dyDescent="0.3">
      <c r="B46" s="48"/>
      <c r="C46" s="48"/>
      <c r="D46" s="48"/>
      <c r="E46" s="48"/>
      <c r="F46" s="48"/>
      <c r="G46" s="48"/>
      <c r="H46" s="48"/>
      <c r="I46" s="48"/>
      <c r="J46" s="48"/>
      <c r="K46" s="48"/>
      <c r="L46" s="48"/>
      <c r="M46" s="48"/>
    </row>
    <row r="47" spans="1:15" x14ac:dyDescent="0.3">
      <c r="B47" s="48"/>
      <c r="C47" s="48"/>
      <c r="D47" s="48"/>
      <c r="E47" s="48"/>
      <c r="F47" s="48"/>
      <c r="G47" s="48"/>
      <c r="H47" s="48"/>
      <c r="I47" s="48"/>
      <c r="J47" s="48"/>
      <c r="K47" s="48"/>
      <c r="L47" s="48"/>
      <c r="M47" s="48"/>
    </row>
    <row r="48" spans="1:15" x14ac:dyDescent="0.3">
      <c r="B48" s="48"/>
      <c r="C48" s="48"/>
      <c r="D48" s="48"/>
      <c r="E48" s="48"/>
      <c r="F48" s="48"/>
      <c r="G48" s="48"/>
      <c r="H48" s="48"/>
      <c r="I48" s="48"/>
      <c r="J48" s="48"/>
      <c r="K48" s="48"/>
      <c r="L48" s="48"/>
      <c r="M48" s="48"/>
    </row>
    <row r="49" spans="2:13" x14ac:dyDescent="0.3">
      <c r="B49" s="48"/>
      <c r="C49" s="48"/>
      <c r="D49" s="48"/>
      <c r="E49" s="48"/>
      <c r="F49" s="48"/>
      <c r="G49" s="48"/>
      <c r="H49" s="48"/>
      <c r="I49" s="48"/>
      <c r="J49" s="48"/>
      <c r="K49" s="48"/>
      <c r="L49" s="48"/>
      <c r="M49" s="48"/>
    </row>
    <row r="50" spans="2:13" x14ac:dyDescent="0.3">
      <c r="B50" s="48"/>
      <c r="C50" s="48"/>
      <c r="D50" s="48"/>
      <c r="E50" s="48"/>
      <c r="F50" s="48"/>
      <c r="G50" s="48"/>
      <c r="H50" s="48"/>
      <c r="I50" s="48"/>
      <c r="J50" s="48"/>
      <c r="K50" s="48"/>
      <c r="L50" s="48"/>
      <c r="M50" s="48"/>
    </row>
    <row r="51" spans="2:13" x14ac:dyDescent="0.3">
      <c r="B51" s="48"/>
      <c r="C51" s="48"/>
      <c r="D51" s="48"/>
      <c r="E51" s="48"/>
      <c r="F51" s="48"/>
      <c r="G51" s="48"/>
      <c r="H51" s="48"/>
      <c r="I51" s="48"/>
      <c r="J51" s="48"/>
      <c r="K51" s="48"/>
      <c r="L51" s="48"/>
      <c r="M51" s="48"/>
    </row>
    <row r="52" spans="2:13" x14ac:dyDescent="0.3">
      <c r="B52" s="48"/>
      <c r="C52" s="48"/>
      <c r="D52" s="48"/>
      <c r="E52" s="48"/>
      <c r="F52" s="48"/>
      <c r="G52" s="48"/>
      <c r="H52" s="48"/>
      <c r="I52" s="48"/>
      <c r="J52" s="48"/>
      <c r="K52" s="48"/>
      <c r="L52" s="48"/>
      <c r="M52" s="48"/>
    </row>
  </sheetData>
  <mergeCells count="4">
    <mergeCell ref="A2:O2"/>
    <mergeCell ref="A8:O8"/>
    <mergeCell ref="A39:O39"/>
    <mergeCell ref="A40:O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7E5B6-D1D3-4ECA-B43D-0F6B2E6B0A5B}">
  <dimension ref="A1:B6"/>
  <sheetViews>
    <sheetView tabSelected="1" workbookViewId="0">
      <selection activeCell="A5" sqref="A5"/>
    </sheetView>
  </sheetViews>
  <sheetFormatPr defaultRowHeight="14.4" x14ac:dyDescent="0.3"/>
  <cols>
    <col min="1" max="1" width="12.6640625" bestFit="1" customWidth="1"/>
    <col min="2" max="2" width="13.44140625" bestFit="1" customWidth="1"/>
  </cols>
  <sheetData>
    <row r="1" spans="1:2" x14ac:dyDescent="0.3">
      <c r="A1" s="10" t="s">
        <v>0</v>
      </c>
      <c r="B1" t="s">
        <v>34</v>
      </c>
    </row>
    <row r="2" spans="1:2" x14ac:dyDescent="0.3">
      <c r="A2" s="10" t="s">
        <v>2</v>
      </c>
      <c r="B2" t="s">
        <v>45</v>
      </c>
    </row>
    <row r="3" spans="1:2" x14ac:dyDescent="0.3">
      <c r="A3" s="10" t="s">
        <v>1</v>
      </c>
      <c r="B3" s="11">
        <v>2015</v>
      </c>
    </row>
    <row r="5" spans="1:2" x14ac:dyDescent="0.3">
      <c r="A5" t="s">
        <v>255</v>
      </c>
    </row>
    <row r="6" spans="1:2" x14ac:dyDescent="0.3">
      <c r="A6" s="262">
        <v>131.19999999999999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4A5E-D75F-47A3-AE5C-ABC08A9A62D8}">
  <dimension ref="A1:AG382"/>
  <sheetViews>
    <sheetView zoomScale="58" zoomScaleNormal="81" workbookViewId="0">
      <pane xSplit="1" ySplit="1" topLeftCell="V331" activePane="bottomRight" state="frozen"/>
      <selection pane="topRight" activeCell="B1" sqref="B1"/>
      <selection pane="bottomLeft" activeCell="A2" sqref="A2"/>
      <selection pane="bottomRight" sqref="A1:AG373"/>
    </sheetView>
  </sheetViews>
  <sheetFormatPr defaultRowHeight="14.4" x14ac:dyDescent="0.3"/>
  <cols>
    <col min="1" max="1" width="13" bestFit="1" customWidth="1"/>
    <col min="2" max="2" width="10.88671875" bestFit="1" customWidth="1"/>
    <col min="3" max="3" width="12.77734375" bestFit="1" customWidth="1"/>
    <col min="4" max="4" width="31.109375" bestFit="1" customWidth="1"/>
    <col min="5" max="5" width="21.77734375" bestFit="1" customWidth="1"/>
    <col min="6" max="6" width="10.21875" bestFit="1" customWidth="1"/>
    <col min="7" max="7" width="27.109375" bestFit="1" customWidth="1"/>
    <col min="8" max="8" width="20.77734375" bestFit="1" customWidth="1"/>
    <col min="9" max="9" width="12.33203125" bestFit="1" customWidth="1"/>
    <col min="10" max="10" width="18.5546875" bestFit="1" customWidth="1"/>
    <col min="11" max="11" width="30.33203125" bestFit="1" customWidth="1"/>
    <col min="12" max="12" width="35.5546875" bestFit="1" customWidth="1"/>
    <col min="13" max="13" width="13.5546875" bestFit="1" customWidth="1"/>
    <col min="14" max="14" width="35.21875" bestFit="1" customWidth="1"/>
    <col min="15" max="15" width="46.33203125" bestFit="1" customWidth="1"/>
    <col min="16" max="16" width="29.77734375" bestFit="1" customWidth="1"/>
    <col min="17" max="17" width="29.77734375" customWidth="1"/>
    <col min="18" max="18" width="40.33203125" bestFit="1" customWidth="1"/>
    <col min="19" max="19" width="15.44140625" bestFit="1" customWidth="1"/>
    <col min="20" max="20" width="15.77734375" bestFit="1" customWidth="1"/>
    <col min="21" max="21" width="31.6640625" bestFit="1" customWidth="1"/>
    <col min="22" max="22" width="31.6640625" customWidth="1"/>
    <col min="23" max="23" width="15.21875" bestFit="1" customWidth="1"/>
    <col min="24" max="24" width="22.109375" bestFit="1" customWidth="1"/>
    <col min="25" max="25" width="42.44140625" bestFit="1" customWidth="1"/>
    <col min="26" max="26" width="13" bestFit="1" customWidth="1"/>
    <col min="27" max="27" width="41.6640625" bestFit="1" customWidth="1"/>
    <col min="28" max="28" width="38" bestFit="1" customWidth="1"/>
    <col min="29" max="29" width="17.33203125" bestFit="1" customWidth="1"/>
    <col min="30" max="30" width="33.21875" bestFit="1" customWidth="1"/>
    <col min="31" max="31" width="22.5546875" bestFit="1" customWidth="1"/>
    <col min="32" max="32" width="22.5546875" customWidth="1"/>
    <col min="33" max="33" width="22.109375" bestFit="1" customWidth="1"/>
  </cols>
  <sheetData>
    <row r="1" spans="1:3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85</v>
      </c>
      <c r="P1" s="1" t="s">
        <v>15</v>
      </c>
      <c r="Q1" s="9" t="s">
        <v>113</v>
      </c>
      <c r="R1" s="1" t="s">
        <v>123</v>
      </c>
      <c r="S1" s="1" t="s">
        <v>17</v>
      </c>
      <c r="T1" s="1" t="s">
        <v>18</v>
      </c>
      <c r="U1" s="1" t="s">
        <v>19</v>
      </c>
      <c r="V1" s="9" t="s">
        <v>119</v>
      </c>
      <c r="W1" s="1" t="s">
        <v>121</v>
      </c>
      <c r="X1" s="1" t="s">
        <v>122</v>
      </c>
      <c r="Y1" s="1" t="s">
        <v>22</v>
      </c>
      <c r="Z1" s="1" t="s">
        <v>23</v>
      </c>
      <c r="AA1" s="1" t="s">
        <v>24</v>
      </c>
      <c r="AB1" s="1" t="s">
        <v>25</v>
      </c>
      <c r="AC1" s="1" t="s">
        <v>26</v>
      </c>
      <c r="AD1" s="1" t="s">
        <v>86</v>
      </c>
      <c r="AE1" s="1" t="s">
        <v>28</v>
      </c>
      <c r="AF1" s="9" t="s">
        <v>120</v>
      </c>
      <c r="AG1" s="1" t="s">
        <v>29</v>
      </c>
    </row>
    <row r="2" spans="1:33" x14ac:dyDescent="0.3">
      <c r="A2" t="s">
        <v>30</v>
      </c>
      <c r="B2">
        <v>2013</v>
      </c>
      <c r="C2" t="s">
        <v>31</v>
      </c>
      <c r="D2">
        <v>107.5</v>
      </c>
      <c r="E2">
        <v>106.3</v>
      </c>
      <c r="F2">
        <v>108.1</v>
      </c>
      <c r="G2">
        <v>104.9</v>
      </c>
      <c r="H2">
        <v>106.1</v>
      </c>
      <c r="I2">
        <v>103.9</v>
      </c>
      <c r="J2">
        <v>101.9</v>
      </c>
      <c r="K2">
        <v>106.1</v>
      </c>
      <c r="L2">
        <v>106.8</v>
      </c>
      <c r="M2">
        <v>103.1</v>
      </c>
      <c r="N2">
        <v>104.8</v>
      </c>
      <c r="O2">
        <v>106.7</v>
      </c>
      <c r="P2">
        <v>105.5</v>
      </c>
      <c r="Q2" s="6">
        <f>AVERAGE(D2:P2)</f>
        <v>105.5153846153846</v>
      </c>
      <c r="R2">
        <v>105.1</v>
      </c>
      <c r="S2">
        <v>106.5</v>
      </c>
      <c r="T2">
        <v>105.8</v>
      </c>
      <c r="U2">
        <v>106.4</v>
      </c>
      <c r="V2" s="6">
        <f t="shared" ref="V2:V65" si="0">AVERAGE(S2:U2)</f>
        <v>106.23333333333335</v>
      </c>
      <c r="X2">
        <v>105.5</v>
      </c>
      <c r="Y2">
        <v>104.8</v>
      </c>
      <c r="Z2">
        <v>104</v>
      </c>
      <c r="AA2">
        <v>103.3</v>
      </c>
      <c r="AB2">
        <v>103.4</v>
      </c>
      <c r="AC2">
        <v>103.8</v>
      </c>
      <c r="AD2">
        <v>104.7</v>
      </c>
      <c r="AE2">
        <v>104</v>
      </c>
      <c r="AF2" s="6">
        <f>AVERAGE(Y2:AE2)</f>
        <v>104</v>
      </c>
      <c r="AG2">
        <v>105.1</v>
      </c>
    </row>
    <row r="3" spans="1:33" x14ac:dyDescent="0.3">
      <c r="A3" t="s">
        <v>33</v>
      </c>
      <c r="B3">
        <v>2013</v>
      </c>
      <c r="C3" t="s">
        <v>31</v>
      </c>
      <c r="D3">
        <v>110.5</v>
      </c>
      <c r="E3">
        <v>109.1</v>
      </c>
      <c r="F3">
        <v>113</v>
      </c>
      <c r="G3">
        <v>103.6</v>
      </c>
      <c r="H3">
        <v>103.4</v>
      </c>
      <c r="I3">
        <v>102.3</v>
      </c>
      <c r="J3">
        <v>102.9</v>
      </c>
      <c r="K3">
        <v>105.8</v>
      </c>
      <c r="L3">
        <v>105.1</v>
      </c>
      <c r="M3">
        <v>101.8</v>
      </c>
      <c r="N3">
        <v>105.1</v>
      </c>
      <c r="O3">
        <v>107.9</v>
      </c>
      <c r="P3">
        <v>105.9</v>
      </c>
      <c r="Q3" s="6">
        <f t="shared" ref="Q3:Q66" si="1">AVERAGE(D3:P3)</f>
        <v>105.87692307692308</v>
      </c>
      <c r="R3">
        <v>105.2</v>
      </c>
      <c r="S3">
        <v>105.9</v>
      </c>
      <c r="T3">
        <v>105</v>
      </c>
      <c r="U3">
        <v>105.8</v>
      </c>
      <c r="V3" s="6">
        <f t="shared" si="0"/>
        <v>105.56666666666666</v>
      </c>
      <c r="W3">
        <v>100.3</v>
      </c>
      <c r="X3">
        <v>105.4</v>
      </c>
      <c r="Y3">
        <v>104.8</v>
      </c>
      <c r="Z3">
        <v>104.1</v>
      </c>
      <c r="AA3">
        <v>103.2</v>
      </c>
      <c r="AB3">
        <v>102.9</v>
      </c>
      <c r="AC3">
        <v>103.5</v>
      </c>
      <c r="AD3">
        <v>104.3</v>
      </c>
      <c r="AE3">
        <v>103.7</v>
      </c>
      <c r="AG3">
        <v>104</v>
      </c>
    </row>
    <row r="4" spans="1:33" x14ac:dyDescent="0.3">
      <c r="A4" t="s">
        <v>34</v>
      </c>
      <c r="B4">
        <v>2013</v>
      </c>
      <c r="C4" t="s">
        <v>31</v>
      </c>
      <c r="D4">
        <v>108.4</v>
      </c>
      <c r="E4">
        <v>107.3</v>
      </c>
      <c r="F4">
        <v>110</v>
      </c>
      <c r="G4">
        <v>104.4</v>
      </c>
      <c r="H4">
        <v>105.1</v>
      </c>
      <c r="I4">
        <v>103.2</v>
      </c>
      <c r="J4">
        <v>102.2</v>
      </c>
      <c r="K4">
        <v>106</v>
      </c>
      <c r="L4">
        <v>106.2</v>
      </c>
      <c r="M4">
        <v>102.7</v>
      </c>
      <c r="N4">
        <v>104.9</v>
      </c>
      <c r="O4">
        <v>107.3</v>
      </c>
      <c r="P4">
        <v>105.6</v>
      </c>
      <c r="Q4" s="6">
        <f t="shared" si="1"/>
        <v>105.63846153846156</v>
      </c>
      <c r="R4">
        <v>105.1</v>
      </c>
      <c r="S4">
        <v>106.3</v>
      </c>
      <c r="T4">
        <v>105.5</v>
      </c>
      <c r="U4">
        <v>106.2</v>
      </c>
      <c r="V4" s="6">
        <f t="shared" si="0"/>
        <v>106</v>
      </c>
      <c r="W4">
        <v>100.3</v>
      </c>
      <c r="X4">
        <v>105.5</v>
      </c>
      <c r="Y4">
        <v>104.8</v>
      </c>
      <c r="Z4">
        <v>104</v>
      </c>
      <c r="AA4">
        <v>103.2</v>
      </c>
      <c r="AB4">
        <v>103.1</v>
      </c>
      <c r="AC4">
        <v>103.6</v>
      </c>
      <c r="AD4">
        <v>104.5</v>
      </c>
      <c r="AE4">
        <v>103.9</v>
      </c>
      <c r="AF4" s="6">
        <f>AVERAGE(Y4:AE4)</f>
        <v>103.87142857142858</v>
      </c>
      <c r="AG4">
        <v>104.6</v>
      </c>
    </row>
    <row r="5" spans="1:33" x14ac:dyDescent="0.3">
      <c r="A5" t="s">
        <v>30</v>
      </c>
      <c r="B5">
        <v>2013</v>
      </c>
      <c r="C5" t="s">
        <v>35</v>
      </c>
      <c r="D5">
        <v>109.2</v>
      </c>
      <c r="E5">
        <v>108.7</v>
      </c>
      <c r="F5">
        <v>110.2</v>
      </c>
      <c r="G5">
        <v>105.4</v>
      </c>
      <c r="H5">
        <v>106.7</v>
      </c>
      <c r="I5">
        <v>104</v>
      </c>
      <c r="J5">
        <v>102.4</v>
      </c>
      <c r="K5">
        <v>105.9</v>
      </c>
      <c r="L5">
        <v>105.7</v>
      </c>
      <c r="M5">
        <v>103.1</v>
      </c>
      <c r="N5">
        <v>105.1</v>
      </c>
      <c r="O5">
        <v>107.7</v>
      </c>
      <c r="P5">
        <v>106.3</v>
      </c>
      <c r="Q5" s="6">
        <f t="shared" si="1"/>
        <v>106.18461538461537</v>
      </c>
      <c r="R5">
        <v>105.6</v>
      </c>
      <c r="S5">
        <v>107.1</v>
      </c>
      <c r="T5">
        <v>106.3</v>
      </c>
      <c r="U5">
        <v>107</v>
      </c>
      <c r="V5" s="6">
        <f t="shared" si="0"/>
        <v>106.8</v>
      </c>
      <c r="X5">
        <v>106.2</v>
      </c>
      <c r="Y5">
        <v>105.2</v>
      </c>
      <c r="Z5">
        <v>104.4</v>
      </c>
      <c r="AA5">
        <v>103.9</v>
      </c>
      <c r="AB5">
        <v>104</v>
      </c>
      <c r="AC5">
        <v>104.1</v>
      </c>
      <c r="AD5">
        <v>104.6</v>
      </c>
      <c r="AE5">
        <v>104.4</v>
      </c>
      <c r="AF5" s="6">
        <f>AVERAGE(Y5:AE5)</f>
        <v>104.37142857142858</v>
      </c>
      <c r="AG5">
        <v>105.8</v>
      </c>
    </row>
    <row r="6" spans="1:33" x14ac:dyDescent="0.3">
      <c r="A6" t="s">
        <v>33</v>
      </c>
      <c r="B6">
        <v>2013</v>
      </c>
      <c r="C6" t="s">
        <v>35</v>
      </c>
      <c r="D6">
        <v>112.9</v>
      </c>
      <c r="E6">
        <v>112.9</v>
      </c>
      <c r="F6">
        <v>116.9</v>
      </c>
      <c r="G6">
        <v>104</v>
      </c>
      <c r="H6">
        <v>103.5</v>
      </c>
      <c r="I6">
        <v>103.1</v>
      </c>
      <c r="J6">
        <v>104.9</v>
      </c>
      <c r="K6">
        <v>104.1</v>
      </c>
      <c r="L6">
        <v>103.8</v>
      </c>
      <c r="M6">
        <v>102.3</v>
      </c>
      <c r="N6">
        <v>106</v>
      </c>
      <c r="O6">
        <v>109</v>
      </c>
      <c r="P6">
        <v>107.2</v>
      </c>
      <c r="Q6" s="6">
        <f t="shared" si="1"/>
        <v>106.96923076923078</v>
      </c>
      <c r="R6">
        <v>106</v>
      </c>
      <c r="S6">
        <v>106.6</v>
      </c>
      <c r="T6">
        <v>105.5</v>
      </c>
      <c r="U6">
        <v>106.4</v>
      </c>
      <c r="V6" s="6">
        <f t="shared" si="0"/>
        <v>106.16666666666667</v>
      </c>
      <c r="W6">
        <v>100.4</v>
      </c>
      <c r="X6">
        <v>105.7</v>
      </c>
      <c r="Y6">
        <v>105.2</v>
      </c>
      <c r="Z6">
        <v>104.7</v>
      </c>
      <c r="AA6">
        <v>104.4</v>
      </c>
      <c r="AB6">
        <v>103.3</v>
      </c>
      <c r="AC6">
        <v>103.7</v>
      </c>
      <c r="AD6">
        <v>104.3</v>
      </c>
      <c r="AE6">
        <v>104.3</v>
      </c>
      <c r="AG6">
        <v>104.7</v>
      </c>
    </row>
    <row r="7" spans="1:33" x14ac:dyDescent="0.3">
      <c r="A7" t="s">
        <v>34</v>
      </c>
      <c r="B7">
        <v>2013</v>
      </c>
      <c r="C7" t="s">
        <v>35</v>
      </c>
      <c r="D7">
        <v>110.4</v>
      </c>
      <c r="E7">
        <v>110.2</v>
      </c>
      <c r="F7">
        <v>112.8</v>
      </c>
      <c r="G7">
        <v>104.9</v>
      </c>
      <c r="H7">
        <v>105.5</v>
      </c>
      <c r="I7">
        <v>103.6</v>
      </c>
      <c r="J7">
        <v>103.2</v>
      </c>
      <c r="K7">
        <v>105.3</v>
      </c>
      <c r="L7">
        <v>105.1</v>
      </c>
      <c r="M7">
        <v>102.8</v>
      </c>
      <c r="N7">
        <v>105.5</v>
      </c>
      <c r="O7">
        <v>108.3</v>
      </c>
      <c r="P7">
        <v>106.6</v>
      </c>
      <c r="Q7" s="6">
        <f t="shared" si="1"/>
        <v>106.47692307692309</v>
      </c>
      <c r="R7">
        <v>105.7</v>
      </c>
      <c r="S7">
        <v>106.9</v>
      </c>
      <c r="T7">
        <v>106</v>
      </c>
      <c r="U7">
        <v>106.8</v>
      </c>
      <c r="V7" s="6">
        <f t="shared" si="0"/>
        <v>106.56666666666666</v>
      </c>
      <c r="W7">
        <v>100.4</v>
      </c>
      <c r="X7">
        <v>106</v>
      </c>
      <c r="Y7">
        <v>105.2</v>
      </c>
      <c r="Z7">
        <v>104.5</v>
      </c>
      <c r="AA7">
        <v>104.2</v>
      </c>
      <c r="AB7">
        <v>103.6</v>
      </c>
      <c r="AC7">
        <v>103.9</v>
      </c>
      <c r="AD7">
        <v>104.5</v>
      </c>
      <c r="AE7">
        <v>104.4</v>
      </c>
      <c r="AF7" s="6">
        <f>AVERAGE(Y7:AE7)</f>
        <v>104.32857142857142</v>
      </c>
      <c r="AG7">
        <v>105.3</v>
      </c>
    </row>
    <row r="8" spans="1:33" x14ac:dyDescent="0.3">
      <c r="A8" t="s">
        <v>30</v>
      </c>
      <c r="B8">
        <v>2013</v>
      </c>
      <c r="C8" t="s">
        <v>36</v>
      </c>
      <c r="D8">
        <v>110.2</v>
      </c>
      <c r="E8">
        <v>108.8</v>
      </c>
      <c r="F8">
        <v>109.9</v>
      </c>
      <c r="G8">
        <v>105.6</v>
      </c>
      <c r="H8">
        <v>106.2</v>
      </c>
      <c r="I8">
        <v>105.7</v>
      </c>
      <c r="J8">
        <v>101.4</v>
      </c>
      <c r="K8">
        <v>105.7</v>
      </c>
      <c r="L8">
        <v>105</v>
      </c>
      <c r="M8">
        <v>103.3</v>
      </c>
      <c r="N8">
        <v>105.6</v>
      </c>
      <c r="O8">
        <v>108.2</v>
      </c>
      <c r="P8">
        <v>106.6</v>
      </c>
      <c r="Q8" s="6">
        <f t="shared" si="1"/>
        <v>106.32307692307693</v>
      </c>
      <c r="R8">
        <v>106.5</v>
      </c>
      <c r="S8">
        <v>107.6</v>
      </c>
      <c r="T8">
        <v>106.8</v>
      </c>
      <c r="U8">
        <v>107.5</v>
      </c>
      <c r="V8" s="6">
        <f t="shared" si="0"/>
        <v>107.3</v>
      </c>
      <c r="X8">
        <v>106.1</v>
      </c>
      <c r="Y8">
        <v>105.6</v>
      </c>
      <c r="Z8">
        <v>104.7</v>
      </c>
      <c r="AA8">
        <v>104.6</v>
      </c>
      <c r="AB8">
        <v>104</v>
      </c>
      <c r="AC8">
        <v>104.3</v>
      </c>
      <c r="AD8">
        <v>104.3</v>
      </c>
      <c r="AE8">
        <v>104.6</v>
      </c>
      <c r="AF8" s="6">
        <f>AVERAGE(Y8:AE8)</f>
        <v>104.58571428571427</v>
      </c>
      <c r="AG8">
        <v>106</v>
      </c>
    </row>
    <row r="9" spans="1:33" x14ac:dyDescent="0.3">
      <c r="A9" t="s">
        <v>33</v>
      </c>
      <c r="B9">
        <v>2013</v>
      </c>
      <c r="C9" t="s">
        <v>36</v>
      </c>
      <c r="D9">
        <v>113.9</v>
      </c>
      <c r="E9">
        <v>111.4</v>
      </c>
      <c r="F9">
        <v>113.2</v>
      </c>
      <c r="G9">
        <v>104.3</v>
      </c>
      <c r="H9">
        <v>102.7</v>
      </c>
      <c r="I9">
        <v>104.9</v>
      </c>
      <c r="J9">
        <v>103.8</v>
      </c>
      <c r="K9">
        <v>103.5</v>
      </c>
      <c r="L9">
        <v>102.6</v>
      </c>
      <c r="M9">
        <v>102.4</v>
      </c>
      <c r="N9">
        <v>107</v>
      </c>
      <c r="O9">
        <v>109.8</v>
      </c>
      <c r="P9">
        <v>107.3</v>
      </c>
      <c r="Q9" s="6">
        <f t="shared" si="1"/>
        <v>106.67692307692307</v>
      </c>
      <c r="R9">
        <v>106.8</v>
      </c>
      <c r="S9">
        <v>107.2</v>
      </c>
      <c r="T9">
        <v>106</v>
      </c>
      <c r="U9">
        <v>107</v>
      </c>
      <c r="V9" s="6">
        <f t="shared" si="0"/>
        <v>106.73333333333333</v>
      </c>
      <c r="W9">
        <v>100.4</v>
      </c>
      <c r="X9">
        <v>106</v>
      </c>
      <c r="Y9">
        <v>105.7</v>
      </c>
      <c r="Z9">
        <v>105.2</v>
      </c>
      <c r="AA9">
        <v>105.5</v>
      </c>
      <c r="AB9">
        <v>103.5</v>
      </c>
      <c r="AC9">
        <v>103.8</v>
      </c>
      <c r="AD9">
        <v>104.2</v>
      </c>
      <c r="AE9">
        <v>104.9</v>
      </c>
      <c r="AG9">
        <v>105</v>
      </c>
    </row>
    <row r="10" spans="1:33"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s="6">
        <f t="shared" si="1"/>
        <v>106.46153846153848</v>
      </c>
      <c r="R10">
        <v>106.6</v>
      </c>
      <c r="S10">
        <v>107.4</v>
      </c>
      <c r="T10">
        <v>106.5</v>
      </c>
      <c r="U10">
        <v>107.3</v>
      </c>
      <c r="V10" s="6">
        <f t="shared" si="0"/>
        <v>107.06666666666666</v>
      </c>
      <c r="W10">
        <v>100.4</v>
      </c>
      <c r="X10">
        <v>106.1</v>
      </c>
      <c r="Y10">
        <v>105.6</v>
      </c>
      <c r="Z10">
        <v>104.9</v>
      </c>
      <c r="AA10">
        <v>105.1</v>
      </c>
      <c r="AB10">
        <v>103.7</v>
      </c>
      <c r="AC10">
        <v>104</v>
      </c>
      <c r="AD10">
        <v>104.3</v>
      </c>
      <c r="AE10">
        <v>104.7</v>
      </c>
      <c r="AF10" s="6">
        <f>AVERAGE(Y10:AE10)</f>
        <v>104.61428571428571</v>
      </c>
      <c r="AG10">
        <v>105.5</v>
      </c>
    </row>
    <row r="11" spans="1:33"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s="6">
        <f t="shared" si="1"/>
        <v>106.6</v>
      </c>
      <c r="R11">
        <v>107.1</v>
      </c>
      <c r="S11">
        <v>108.1</v>
      </c>
      <c r="T11">
        <v>107.4</v>
      </c>
      <c r="U11">
        <v>108</v>
      </c>
      <c r="V11" s="6">
        <f t="shared" si="0"/>
        <v>107.83333333333333</v>
      </c>
      <c r="X11">
        <v>106.5</v>
      </c>
      <c r="Y11">
        <v>106.1</v>
      </c>
      <c r="Z11">
        <v>105.1</v>
      </c>
      <c r="AA11">
        <v>104.4</v>
      </c>
      <c r="AB11">
        <v>104.5</v>
      </c>
      <c r="AC11">
        <v>104.8</v>
      </c>
      <c r="AD11">
        <v>102.7</v>
      </c>
      <c r="AE11">
        <v>104.6</v>
      </c>
      <c r="AF11" s="6">
        <f>AVERAGE(Y11:AE11)</f>
        <v>104.60000000000001</v>
      </c>
      <c r="AG11">
        <v>106.4</v>
      </c>
    </row>
    <row r="12" spans="1:33"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s="6">
        <f t="shared" si="1"/>
        <v>107.5153846153846</v>
      </c>
      <c r="R12">
        <v>108.5</v>
      </c>
      <c r="S12">
        <v>107.9</v>
      </c>
      <c r="T12">
        <v>106.4</v>
      </c>
      <c r="U12">
        <v>107.7</v>
      </c>
      <c r="V12" s="6">
        <f t="shared" si="0"/>
        <v>107.33333333333333</v>
      </c>
      <c r="W12">
        <v>100.5</v>
      </c>
      <c r="X12">
        <v>106.4</v>
      </c>
      <c r="Y12">
        <v>106.5</v>
      </c>
      <c r="Z12">
        <v>105.7</v>
      </c>
      <c r="AA12">
        <v>105</v>
      </c>
      <c r="AB12">
        <v>104</v>
      </c>
      <c r="AC12">
        <v>105.2</v>
      </c>
      <c r="AD12">
        <v>103.2</v>
      </c>
      <c r="AE12">
        <v>105.1</v>
      </c>
      <c r="AG12">
        <v>105.7</v>
      </c>
    </row>
    <row r="13" spans="1:33"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s="6">
        <f t="shared" si="1"/>
        <v>106.93846153846154</v>
      </c>
      <c r="R13">
        <v>107.5</v>
      </c>
      <c r="S13">
        <v>108</v>
      </c>
      <c r="T13">
        <v>107</v>
      </c>
      <c r="U13">
        <v>107.9</v>
      </c>
      <c r="V13" s="6">
        <f t="shared" si="0"/>
        <v>107.63333333333333</v>
      </c>
      <c r="W13">
        <v>100.5</v>
      </c>
      <c r="X13">
        <v>106.5</v>
      </c>
      <c r="Y13">
        <v>106.3</v>
      </c>
      <c r="Z13">
        <v>105.3</v>
      </c>
      <c r="AA13">
        <v>104.7</v>
      </c>
      <c r="AB13">
        <v>104.2</v>
      </c>
      <c r="AC13">
        <v>105</v>
      </c>
      <c r="AD13">
        <v>102.9</v>
      </c>
      <c r="AE13">
        <v>104.8</v>
      </c>
      <c r="AF13" s="6">
        <f>AVERAGE(Y13:AE13)</f>
        <v>104.74285714285713</v>
      </c>
      <c r="AG13">
        <v>106.1</v>
      </c>
    </row>
    <row r="14" spans="1:33"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s="6">
        <f t="shared" si="1"/>
        <v>107.23076923076923</v>
      </c>
      <c r="R14">
        <v>108.1</v>
      </c>
      <c r="S14">
        <v>108.8</v>
      </c>
      <c r="T14">
        <v>107.9</v>
      </c>
      <c r="U14">
        <v>108.6</v>
      </c>
      <c r="V14" s="6">
        <f t="shared" si="0"/>
        <v>108.43333333333332</v>
      </c>
      <c r="X14">
        <v>107.5</v>
      </c>
      <c r="Y14">
        <v>106.8</v>
      </c>
      <c r="Z14">
        <v>105.7</v>
      </c>
      <c r="AA14">
        <v>104.1</v>
      </c>
      <c r="AB14">
        <v>105</v>
      </c>
      <c r="AC14">
        <v>105.5</v>
      </c>
      <c r="AD14">
        <v>102.1</v>
      </c>
      <c r="AE14">
        <v>104.8</v>
      </c>
      <c r="AF14" s="6">
        <f>AVERAGE(Y14:AE14)</f>
        <v>104.85714285714286</v>
      </c>
      <c r="AG14">
        <v>107.2</v>
      </c>
    </row>
    <row r="15" spans="1:33"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s="6">
        <f t="shared" si="1"/>
        <v>109.0153846153846</v>
      </c>
      <c r="R15">
        <v>109.8</v>
      </c>
      <c r="S15">
        <v>108.5</v>
      </c>
      <c r="T15">
        <v>106.7</v>
      </c>
      <c r="U15">
        <v>108.3</v>
      </c>
      <c r="V15" s="6">
        <f t="shared" si="0"/>
        <v>107.83333333333333</v>
      </c>
      <c r="W15">
        <v>100.5</v>
      </c>
      <c r="X15">
        <v>107.2</v>
      </c>
      <c r="Y15">
        <v>107.1</v>
      </c>
      <c r="Z15">
        <v>106.2</v>
      </c>
      <c r="AA15">
        <v>103.9</v>
      </c>
      <c r="AB15">
        <v>104.6</v>
      </c>
      <c r="AC15">
        <v>105.7</v>
      </c>
      <c r="AD15">
        <v>102.6</v>
      </c>
      <c r="AE15">
        <v>104.9</v>
      </c>
      <c r="AG15">
        <v>106.6</v>
      </c>
    </row>
    <row r="16" spans="1:33"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s="6">
        <f t="shared" si="1"/>
        <v>107.86153846153844</v>
      </c>
      <c r="R16">
        <v>108.6</v>
      </c>
      <c r="S16">
        <v>108.7</v>
      </c>
      <c r="T16">
        <v>107.4</v>
      </c>
      <c r="U16">
        <v>108.5</v>
      </c>
      <c r="V16" s="6">
        <f t="shared" si="0"/>
        <v>108.2</v>
      </c>
      <c r="W16">
        <v>100.5</v>
      </c>
      <c r="X16">
        <v>107.4</v>
      </c>
      <c r="Y16">
        <v>106.9</v>
      </c>
      <c r="Z16">
        <v>105.9</v>
      </c>
      <c r="AA16">
        <v>104</v>
      </c>
      <c r="AB16">
        <v>104.8</v>
      </c>
      <c r="AC16">
        <v>105.6</v>
      </c>
      <c r="AD16">
        <v>102.3</v>
      </c>
      <c r="AE16">
        <v>104.8</v>
      </c>
      <c r="AF16" s="6">
        <f>AVERAGE(Y16:AE16)</f>
        <v>104.89999999999999</v>
      </c>
      <c r="AG16">
        <v>106.9</v>
      </c>
    </row>
    <row r="17" spans="1:33"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s="6">
        <f t="shared" si="1"/>
        <v>109.23076923076923</v>
      </c>
      <c r="R17">
        <v>109</v>
      </c>
      <c r="S17">
        <v>109.7</v>
      </c>
      <c r="T17">
        <v>108.8</v>
      </c>
      <c r="U17">
        <v>109.5</v>
      </c>
      <c r="V17" s="6">
        <f t="shared" si="0"/>
        <v>109.33333333333333</v>
      </c>
      <c r="X17">
        <v>108.5</v>
      </c>
      <c r="Y17">
        <v>107.5</v>
      </c>
      <c r="Z17">
        <v>106.3</v>
      </c>
      <c r="AA17">
        <v>105</v>
      </c>
      <c r="AB17">
        <v>105.6</v>
      </c>
      <c r="AC17">
        <v>106.5</v>
      </c>
      <c r="AD17">
        <v>102.5</v>
      </c>
      <c r="AE17">
        <v>105.5</v>
      </c>
      <c r="AF17" s="6">
        <f>AVERAGE(Y17:AE17)</f>
        <v>105.55714285714285</v>
      </c>
      <c r="AG17">
        <v>108.9</v>
      </c>
    </row>
    <row r="18" spans="1:33"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s="6">
        <f t="shared" si="1"/>
        <v>112.66153846153847</v>
      </c>
      <c r="R18">
        <v>110.9</v>
      </c>
      <c r="S18">
        <v>109.2</v>
      </c>
      <c r="T18">
        <v>107.2</v>
      </c>
      <c r="U18">
        <v>108.9</v>
      </c>
      <c r="V18" s="6">
        <f t="shared" si="0"/>
        <v>108.43333333333334</v>
      </c>
      <c r="W18">
        <v>106.6</v>
      </c>
      <c r="X18">
        <v>108</v>
      </c>
      <c r="Y18">
        <v>107.7</v>
      </c>
      <c r="Z18">
        <v>106.5</v>
      </c>
      <c r="AA18">
        <v>105.2</v>
      </c>
      <c r="AB18">
        <v>105.2</v>
      </c>
      <c r="AC18">
        <v>108.1</v>
      </c>
      <c r="AD18">
        <v>103.3</v>
      </c>
      <c r="AE18">
        <v>106.1</v>
      </c>
      <c r="AG18">
        <v>109.7</v>
      </c>
    </row>
    <row r="19" spans="1:33"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s="6">
        <f t="shared" si="1"/>
        <v>110.46153846153847</v>
      </c>
      <c r="R19">
        <v>109.5</v>
      </c>
      <c r="S19">
        <v>109.5</v>
      </c>
      <c r="T19">
        <v>108.1</v>
      </c>
      <c r="U19">
        <v>109.3</v>
      </c>
      <c r="V19" s="6">
        <f t="shared" si="0"/>
        <v>108.96666666666665</v>
      </c>
      <c r="W19">
        <v>106.6</v>
      </c>
      <c r="X19">
        <v>108.3</v>
      </c>
      <c r="Y19">
        <v>107.6</v>
      </c>
      <c r="Z19">
        <v>106.4</v>
      </c>
      <c r="AA19">
        <v>105.1</v>
      </c>
      <c r="AB19">
        <v>105.4</v>
      </c>
      <c r="AC19">
        <v>107.4</v>
      </c>
      <c r="AD19">
        <v>102.8</v>
      </c>
      <c r="AE19">
        <v>105.8</v>
      </c>
      <c r="AF19" s="6">
        <f>AVERAGE(Y19:AE19)</f>
        <v>105.78571428571426</v>
      </c>
      <c r="AG19">
        <v>109.3</v>
      </c>
    </row>
    <row r="20" spans="1:33"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s="6">
        <f t="shared" si="1"/>
        <v>111.22307692307689</v>
      </c>
      <c r="R20">
        <v>109.8</v>
      </c>
      <c r="S20">
        <v>110.5</v>
      </c>
      <c r="T20">
        <v>109.5</v>
      </c>
      <c r="U20">
        <v>110.3</v>
      </c>
      <c r="V20" s="6">
        <f t="shared" si="0"/>
        <v>110.10000000000001</v>
      </c>
      <c r="X20">
        <v>109.5</v>
      </c>
      <c r="Y20">
        <v>108.3</v>
      </c>
      <c r="Z20">
        <v>106.9</v>
      </c>
      <c r="AA20">
        <v>106.8</v>
      </c>
      <c r="AB20">
        <v>106.4</v>
      </c>
      <c r="AC20">
        <v>107.8</v>
      </c>
      <c r="AD20">
        <v>102.5</v>
      </c>
      <c r="AE20">
        <v>106.5</v>
      </c>
      <c r="AF20" s="6">
        <f>AVERAGE(Y20:AE20)</f>
        <v>106.45714285714284</v>
      </c>
      <c r="AG20">
        <v>110.7</v>
      </c>
    </row>
    <row r="21" spans="1:33"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s="6">
        <f t="shared" si="1"/>
        <v>114.56923076923077</v>
      </c>
      <c r="R21">
        <v>111.7</v>
      </c>
      <c r="S21">
        <v>109.8</v>
      </c>
      <c r="T21">
        <v>107.8</v>
      </c>
      <c r="U21">
        <v>109.5</v>
      </c>
      <c r="V21" s="6">
        <f t="shared" si="0"/>
        <v>109.03333333333335</v>
      </c>
      <c r="W21">
        <v>107.7</v>
      </c>
      <c r="X21">
        <v>108.6</v>
      </c>
      <c r="Y21">
        <v>108.1</v>
      </c>
      <c r="Z21">
        <v>107.1</v>
      </c>
      <c r="AA21">
        <v>107.3</v>
      </c>
      <c r="AB21">
        <v>105.9</v>
      </c>
      <c r="AC21">
        <v>110.1</v>
      </c>
      <c r="AD21">
        <v>103.2</v>
      </c>
      <c r="AE21">
        <v>107.3</v>
      </c>
      <c r="AG21">
        <v>111.4</v>
      </c>
    </row>
    <row r="22" spans="1:33"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s="6">
        <f t="shared" si="1"/>
        <v>112.41538461538461</v>
      </c>
      <c r="R22">
        <v>110.3</v>
      </c>
      <c r="S22">
        <v>110.2</v>
      </c>
      <c r="T22">
        <v>108.8</v>
      </c>
      <c r="U22">
        <v>110</v>
      </c>
      <c r="V22" s="6">
        <f t="shared" si="0"/>
        <v>109.66666666666667</v>
      </c>
      <c r="W22">
        <v>107.7</v>
      </c>
      <c r="X22">
        <v>109.2</v>
      </c>
      <c r="Y22">
        <v>108.2</v>
      </c>
      <c r="Z22">
        <v>107</v>
      </c>
      <c r="AA22">
        <v>107.1</v>
      </c>
      <c r="AB22">
        <v>106.1</v>
      </c>
      <c r="AC22">
        <v>109.1</v>
      </c>
      <c r="AD22">
        <v>102.8</v>
      </c>
      <c r="AE22">
        <v>106.9</v>
      </c>
      <c r="AF22" s="6">
        <f>AVERAGE(Y22:AE22)</f>
        <v>106.74285714285713</v>
      </c>
      <c r="AG22">
        <v>111</v>
      </c>
    </row>
    <row r="23" spans="1:33"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s="6">
        <f t="shared" si="1"/>
        <v>112.5</v>
      </c>
      <c r="R23">
        <v>110.7</v>
      </c>
      <c r="S23">
        <v>111.3</v>
      </c>
      <c r="T23">
        <v>110.2</v>
      </c>
      <c r="U23">
        <v>111.1</v>
      </c>
      <c r="V23" s="6">
        <f t="shared" si="0"/>
        <v>110.86666666666667</v>
      </c>
      <c r="X23">
        <v>109.9</v>
      </c>
      <c r="Y23">
        <v>108.7</v>
      </c>
      <c r="Z23">
        <v>107.5</v>
      </c>
      <c r="AA23">
        <v>107.8</v>
      </c>
      <c r="AB23">
        <v>106.8</v>
      </c>
      <c r="AC23">
        <v>108.7</v>
      </c>
      <c r="AD23">
        <v>105</v>
      </c>
      <c r="AE23">
        <v>107.5</v>
      </c>
      <c r="AF23" s="6">
        <f>AVERAGE(Y23:AE23)</f>
        <v>107.42857142857143</v>
      </c>
      <c r="AG23">
        <v>112.1</v>
      </c>
    </row>
    <row r="24" spans="1:33"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s="6">
        <f t="shared" si="1"/>
        <v>115.85384615384616</v>
      </c>
      <c r="R24">
        <v>112.4</v>
      </c>
      <c r="S24">
        <v>110.6</v>
      </c>
      <c r="T24">
        <v>108.3</v>
      </c>
      <c r="U24">
        <v>110.2</v>
      </c>
      <c r="V24" s="6">
        <f t="shared" si="0"/>
        <v>109.69999999999999</v>
      </c>
      <c r="W24">
        <v>108.9</v>
      </c>
      <c r="X24">
        <v>109.3</v>
      </c>
      <c r="Y24">
        <v>108.7</v>
      </c>
      <c r="Z24">
        <v>107.6</v>
      </c>
      <c r="AA24">
        <v>108.1</v>
      </c>
      <c r="AB24">
        <v>106.5</v>
      </c>
      <c r="AC24">
        <v>110.8</v>
      </c>
      <c r="AD24">
        <v>106</v>
      </c>
      <c r="AE24">
        <v>108.3</v>
      </c>
      <c r="AG24">
        <v>112.7</v>
      </c>
    </row>
    <row r="25" spans="1:33"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s="6">
        <f t="shared" si="1"/>
        <v>113.64615384615385</v>
      </c>
      <c r="R25">
        <v>111.2</v>
      </c>
      <c r="S25">
        <v>111</v>
      </c>
      <c r="T25">
        <v>109.4</v>
      </c>
      <c r="U25">
        <v>110.7</v>
      </c>
      <c r="V25" s="6">
        <f t="shared" si="0"/>
        <v>110.36666666666667</v>
      </c>
      <c r="W25">
        <v>108.9</v>
      </c>
      <c r="X25">
        <v>109.7</v>
      </c>
      <c r="Y25">
        <v>108.7</v>
      </c>
      <c r="Z25">
        <v>107.5</v>
      </c>
      <c r="AA25">
        <v>108</v>
      </c>
      <c r="AB25">
        <v>106.6</v>
      </c>
      <c r="AC25">
        <v>109.9</v>
      </c>
      <c r="AD25">
        <v>105.4</v>
      </c>
      <c r="AE25">
        <v>107.9</v>
      </c>
      <c r="AF25" s="6">
        <f>AVERAGE(Y25:AE25)</f>
        <v>107.71428571428569</v>
      </c>
      <c r="AG25">
        <v>112.4</v>
      </c>
    </row>
    <row r="26" spans="1:33"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s="6">
        <f t="shared" si="1"/>
        <v>114.50000000000001</v>
      </c>
      <c r="R26">
        <v>111.7</v>
      </c>
      <c r="S26">
        <v>112.7</v>
      </c>
      <c r="T26">
        <v>111.4</v>
      </c>
      <c r="U26">
        <v>112.5</v>
      </c>
      <c r="V26" s="6">
        <f t="shared" si="0"/>
        <v>112.2</v>
      </c>
      <c r="X26">
        <v>111.1</v>
      </c>
      <c r="Y26">
        <v>109.6</v>
      </c>
      <c r="Z26">
        <v>108.3</v>
      </c>
      <c r="AA26">
        <v>109.3</v>
      </c>
      <c r="AB26">
        <v>107.7</v>
      </c>
      <c r="AC26">
        <v>109.8</v>
      </c>
      <c r="AD26">
        <v>106.7</v>
      </c>
      <c r="AE26">
        <v>108.7</v>
      </c>
      <c r="AF26" s="6">
        <f>AVERAGE(Y26:AE26)</f>
        <v>108.58571428571429</v>
      </c>
      <c r="AG26">
        <v>114.2</v>
      </c>
    </row>
    <row r="27" spans="1:33"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s="6">
        <f t="shared" si="1"/>
        <v>115.41538461538462</v>
      </c>
      <c r="R27">
        <v>112.9</v>
      </c>
      <c r="S27">
        <v>111.4</v>
      </c>
      <c r="T27">
        <v>109</v>
      </c>
      <c r="U27">
        <v>111.1</v>
      </c>
      <c r="V27" s="6">
        <f t="shared" si="0"/>
        <v>110.5</v>
      </c>
      <c r="W27">
        <v>109.7</v>
      </c>
      <c r="X27">
        <v>109.5</v>
      </c>
      <c r="Y27">
        <v>109.6</v>
      </c>
      <c r="Z27">
        <v>107.9</v>
      </c>
      <c r="AA27">
        <v>110.4</v>
      </c>
      <c r="AB27">
        <v>107.4</v>
      </c>
      <c r="AC27">
        <v>111.2</v>
      </c>
      <c r="AD27">
        <v>106.9</v>
      </c>
      <c r="AE27">
        <v>109.4</v>
      </c>
      <c r="AG27">
        <v>113.2</v>
      </c>
    </row>
    <row r="28" spans="1:33"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s="6">
        <f t="shared" si="1"/>
        <v>114.74615384615383</v>
      </c>
      <c r="R28">
        <v>112</v>
      </c>
      <c r="S28">
        <v>112.2</v>
      </c>
      <c r="T28">
        <v>110.4</v>
      </c>
      <c r="U28">
        <v>111.9</v>
      </c>
      <c r="V28" s="6">
        <f t="shared" si="0"/>
        <v>111.5</v>
      </c>
      <c r="W28">
        <v>109.7</v>
      </c>
      <c r="X28">
        <v>110.5</v>
      </c>
      <c r="Y28">
        <v>109.6</v>
      </c>
      <c r="Z28">
        <v>108.1</v>
      </c>
      <c r="AA28">
        <v>109.9</v>
      </c>
      <c r="AB28">
        <v>107.5</v>
      </c>
      <c r="AC28">
        <v>110.6</v>
      </c>
      <c r="AD28">
        <v>106.8</v>
      </c>
      <c r="AE28">
        <v>109</v>
      </c>
      <c r="AF28" s="6">
        <f>AVERAGE(Y28:AE28)</f>
        <v>108.78571428571429</v>
      </c>
      <c r="AG28">
        <v>113.7</v>
      </c>
    </row>
    <row r="29" spans="1:33"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s="6">
        <f t="shared" si="1"/>
        <v>116</v>
      </c>
      <c r="R29">
        <v>112.2</v>
      </c>
      <c r="S29">
        <v>113.6</v>
      </c>
      <c r="T29">
        <v>112.3</v>
      </c>
      <c r="U29">
        <v>113.4</v>
      </c>
      <c r="V29" s="6">
        <f t="shared" si="0"/>
        <v>113.09999999999998</v>
      </c>
      <c r="X29">
        <v>111.6</v>
      </c>
      <c r="Y29">
        <v>110.4</v>
      </c>
      <c r="Z29">
        <v>108.9</v>
      </c>
      <c r="AA29">
        <v>109.3</v>
      </c>
      <c r="AB29">
        <v>108.3</v>
      </c>
      <c r="AC29">
        <v>110.2</v>
      </c>
      <c r="AD29">
        <v>107.5</v>
      </c>
      <c r="AE29">
        <v>109.1</v>
      </c>
      <c r="AF29" s="6">
        <f>AVERAGE(Y29:AE29)</f>
        <v>109.10000000000001</v>
      </c>
      <c r="AG29">
        <v>115.5</v>
      </c>
    </row>
    <row r="30" spans="1:33"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s="6">
        <f t="shared" si="1"/>
        <v>116.7076923076923</v>
      </c>
      <c r="R30">
        <v>113.5</v>
      </c>
      <c r="S30">
        <v>112.5</v>
      </c>
      <c r="T30">
        <v>109.7</v>
      </c>
      <c r="U30">
        <v>112</v>
      </c>
      <c r="V30" s="6">
        <f t="shared" si="0"/>
        <v>111.39999999999999</v>
      </c>
      <c r="W30">
        <v>110.5</v>
      </c>
      <c r="X30">
        <v>109.7</v>
      </c>
      <c r="Y30">
        <v>110.2</v>
      </c>
      <c r="Z30">
        <v>108.2</v>
      </c>
      <c r="AA30">
        <v>109.7</v>
      </c>
      <c r="AB30">
        <v>108</v>
      </c>
      <c r="AC30">
        <v>111.3</v>
      </c>
      <c r="AD30">
        <v>107.3</v>
      </c>
      <c r="AE30">
        <v>109.4</v>
      </c>
      <c r="AG30">
        <v>114</v>
      </c>
    </row>
    <row r="31" spans="1:33"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s="6">
        <f t="shared" si="1"/>
        <v>116.16923076923079</v>
      </c>
      <c r="R31">
        <v>112.5</v>
      </c>
      <c r="S31">
        <v>113.2</v>
      </c>
      <c r="T31">
        <v>111.2</v>
      </c>
      <c r="U31">
        <v>112.8</v>
      </c>
      <c r="V31" s="6">
        <f t="shared" si="0"/>
        <v>112.39999999999999</v>
      </c>
      <c r="W31">
        <v>110.5</v>
      </c>
      <c r="X31">
        <v>110.9</v>
      </c>
      <c r="Y31">
        <v>110.3</v>
      </c>
      <c r="Z31">
        <v>108.6</v>
      </c>
      <c r="AA31">
        <v>109.5</v>
      </c>
      <c r="AB31">
        <v>108.1</v>
      </c>
      <c r="AC31">
        <v>110.8</v>
      </c>
      <c r="AD31">
        <v>107.4</v>
      </c>
      <c r="AE31">
        <v>109.2</v>
      </c>
      <c r="AF31" s="6">
        <f>AVERAGE(Y31:AE31)</f>
        <v>109.12857142857142</v>
      </c>
      <c r="AG31">
        <v>114.8</v>
      </c>
    </row>
    <row r="32" spans="1:33" x14ac:dyDescent="0.3">
      <c r="A32" t="s">
        <v>30</v>
      </c>
      <c r="B32">
        <v>2013</v>
      </c>
      <c r="C32" t="s">
        <v>45</v>
      </c>
      <c r="D32">
        <v>117.3</v>
      </c>
      <c r="E32">
        <v>114.9</v>
      </c>
      <c r="F32">
        <v>116.2</v>
      </c>
      <c r="G32">
        <v>112.8</v>
      </c>
      <c r="H32">
        <v>108.9</v>
      </c>
      <c r="I32">
        <v>116.6</v>
      </c>
      <c r="J32">
        <v>178.1</v>
      </c>
      <c r="K32">
        <v>109.1</v>
      </c>
      <c r="L32">
        <v>103.6</v>
      </c>
      <c r="M32">
        <v>109</v>
      </c>
      <c r="N32">
        <v>111.8</v>
      </c>
      <c r="O32">
        <v>116</v>
      </c>
      <c r="P32">
        <v>122.5</v>
      </c>
      <c r="Q32" s="6">
        <f t="shared" si="1"/>
        <v>118.21538461538461</v>
      </c>
      <c r="R32">
        <v>112.8</v>
      </c>
      <c r="S32">
        <v>114.6</v>
      </c>
      <c r="T32">
        <v>113.1</v>
      </c>
      <c r="U32">
        <v>114.4</v>
      </c>
      <c r="V32" s="6">
        <f t="shared" si="0"/>
        <v>114.03333333333335</v>
      </c>
      <c r="X32">
        <v>112.6</v>
      </c>
      <c r="Y32">
        <v>111.3</v>
      </c>
      <c r="Z32">
        <v>109.7</v>
      </c>
      <c r="AA32">
        <v>109.6</v>
      </c>
      <c r="AB32">
        <v>108.7</v>
      </c>
      <c r="AC32">
        <v>111</v>
      </c>
      <c r="AD32">
        <v>108.2</v>
      </c>
      <c r="AE32">
        <v>109.8</v>
      </c>
      <c r="AF32" s="6">
        <f>AVERAGE(Y32:AE32)</f>
        <v>109.75714285714285</v>
      </c>
      <c r="AG32">
        <v>117.4</v>
      </c>
    </row>
    <row r="33" spans="1:33"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s="6">
        <f t="shared" si="1"/>
        <v>118.8153846153846</v>
      </c>
      <c r="R33">
        <v>114.1</v>
      </c>
      <c r="S33">
        <v>113.5</v>
      </c>
      <c r="T33">
        <v>110.3</v>
      </c>
      <c r="U33">
        <v>113</v>
      </c>
      <c r="V33" s="6">
        <f t="shared" si="0"/>
        <v>112.26666666666667</v>
      </c>
      <c r="W33">
        <v>111.1</v>
      </c>
      <c r="X33">
        <v>110</v>
      </c>
      <c r="Y33">
        <v>110.9</v>
      </c>
      <c r="Z33">
        <v>108.6</v>
      </c>
      <c r="AA33">
        <v>109.5</v>
      </c>
      <c r="AB33">
        <v>108.5</v>
      </c>
      <c r="AC33">
        <v>111.3</v>
      </c>
      <c r="AD33">
        <v>107.9</v>
      </c>
      <c r="AE33">
        <v>109.6</v>
      </c>
      <c r="AG33">
        <v>115</v>
      </c>
    </row>
    <row r="34" spans="1:33"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s="6">
        <f t="shared" si="1"/>
        <v>118.36923076923077</v>
      </c>
      <c r="R34">
        <v>113.1</v>
      </c>
      <c r="S34">
        <v>114.2</v>
      </c>
      <c r="T34">
        <v>111.9</v>
      </c>
      <c r="U34">
        <v>113.8</v>
      </c>
      <c r="V34" s="6">
        <f t="shared" si="0"/>
        <v>113.30000000000001</v>
      </c>
      <c r="W34">
        <v>111.1</v>
      </c>
      <c r="X34">
        <v>111.6</v>
      </c>
      <c r="Y34">
        <v>111.1</v>
      </c>
      <c r="Z34">
        <v>109.3</v>
      </c>
      <c r="AA34">
        <v>109.5</v>
      </c>
      <c r="AB34">
        <v>108.6</v>
      </c>
      <c r="AC34">
        <v>111.2</v>
      </c>
      <c r="AD34">
        <v>108.1</v>
      </c>
      <c r="AE34">
        <v>109.7</v>
      </c>
      <c r="AF34" s="6">
        <f>AVERAGE(Y34:AE34)</f>
        <v>109.64285714285715</v>
      </c>
      <c r="AG34">
        <v>116.3</v>
      </c>
    </row>
    <row r="35" spans="1:33"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s="6">
        <f t="shared" si="1"/>
        <v>116.07692307692308</v>
      </c>
      <c r="R35">
        <v>113.6</v>
      </c>
      <c r="S35">
        <v>115.8</v>
      </c>
      <c r="T35">
        <v>114</v>
      </c>
      <c r="U35">
        <v>115.5</v>
      </c>
      <c r="V35" s="6">
        <f t="shared" si="0"/>
        <v>115.10000000000001</v>
      </c>
      <c r="X35">
        <v>112.8</v>
      </c>
      <c r="Y35">
        <v>112.1</v>
      </c>
      <c r="Z35">
        <v>110.1</v>
      </c>
      <c r="AA35">
        <v>109.9</v>
      </c>
      <c r="AB35">
        <v>109.2</v>
      </c>
      <c r="AC35">
        <v>111.6</v>
      </c>
      <c r="AD35">
        <v>108.1</v>
      </c>
      <c r="AE35">
        <v>110.1</v>
      </c>
      <c r="AF35" s="6">
        <f>AVERAGE(Y35:AE35)</f>
        <v>110.15714285714286</v>
      </c>
      <c r="AG35">
        <v>115.5</v>
      </c>
    </row>
    <row r="36" spans="1:33"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s="6">
        <f t="shared" si="1"/>
        <v>115.72307692307693</v>
      </c>
      <c r="R36">
        <v>115</v>
      </c>
      <c r="S36">
        <v>114.2</v>
      </c>
      <c r="T36">
        <v>110.9</v>
      </c>
      <c r="U36">
        <v>113.7</v>
      </c>
      <c r="V36" s="6">
        <f t="shared" si="0"/>
        <v>112.93333333333334</v>
      </c>
      <c r="W36">
        <v>110.7</v>
      </c>
      <c r="X36">
        <v>110.4</v>
      </c>
      <c r="Y36">
        <v>111.3</v>
      </c>
      <c r="Z36">
        <v>109</v>
      </c>
      <c r="AA36">
        <v>109.7</v>
      </c>
      <c r="AB36">
        <v>108.9</v>
      </c>
      <c r="AC36">
        <v>111.4</v>
      </c>
      <c r="AD36">
        <v>107.7</v>
      </c>
      <c r="AE36">
        <v>109.8</v>
      </c>
      <c r="AG36">
        <v>113.3</v>
      </c>
    </row>
    <row r="37" spans="1:33"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s="6">
        <f t="shared" si="1"/>
        <v>115.94615384615386</v>
      </c>
      <c r="R37">
        <v>114</v>
      </c>
      <c r="S37">
        <v>115.2</v>
      </c>
      <c r="T37">
        <v>112.7</v>
      </c>
      <c r="U37">
        <v>114.8</v>
      </c>
      <c r="V37" s="6">
        <f t="shared" si="0"/>
        <v>114.23333333333333</v>
      </c>
      <c r="W37">
        <v>110.7</v>
      </c>
      <c r="X37">
        <v>111.9</v>
      </c>
      <c r="Y37">
        <v>111.7</v>
      </c>
      <c r="Z37">
        <v>109.7</v>
      </c>
      <c r="AA37">
        <v>109.8</v>
      </c>
      <c r="AB37">
        <v>109</v>
      </c>
      <c r="AC37">
        <v>111.5</v>
      </c>
      <c r="AD37">
        <v>107.9</v>
      </c>
      <c r="AE37">
        <v>110</v>
      </c>
      <c r="AF37" s="6">
        <f>AVERAGE(Y37:AE37)</f>
        <v>109.94285714285715</v>
      </c>
      <c r="AG37">
        <v>114.5</v>
      </c>
    </row>
    <row r="38" spans="1:33"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s="6">
        <f t="shared" si="1"/>
        <v>114.35384615384616</v>
      </c>
      <c r="R38">
        <v>114</v>
      </c>
      <c r="S38">
        <v>116.5</v>
      </c>
      <c r="T38">
        <v>114.5</v>
      </c>
      <c r="U38">
        <v>116.2</v>
      </c>
      <c r="V38" s="6">
        <f t="shared" si="0"/>
        <v>115.73333333333333</v>
      </c>
      <c r="X38">
        <v>113</v>
      </c>
      <c r="Y38">
        <v>112.6</v>
      </c>
      <c r="Z38">
        <v>110.6</v>
      </c>
      <c r="AA38">
        <v>110.5</v>
      </c>
      <c r="AB38">
        <v>109.6</v>
      </c>
      <c r="AC38">
        <v>111.8</v>
      </c>
      <c r="AD38">
        <v>108.3</v>
      </c>
      <c r="AE38">
        <v>110.6</v>
      </c>
      <c r="AF38" s="6">
        <f>AVERAGE(Y38:AE38)</f>
        <v>110.57142857142856</v>
      </c>
      <c r="AG38">
        <v>114.2</v>
      </c>
    </row>
    <row r="39" spans="1:33"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s="6">
        <f t="shared" si="1"/>
        <v>114.17692307692307</v>
      </c>
      <c r="R39">
        <v>115.7</v>
      </c>
      <c r="S39">
        <v>114.8</v>
      </c>
      <c r="T39">
        <v>111.3</v>
      </c>
      <c r="U39">
        <v>114.3</v>
      </c>
      <c r="V39" s="6">
        <f t="shared" si="0"/>
        <v>113.46666666666665</v>
      </c>
      <c r="W39">
        <v>111.6</v>
      </c>
      <c r="X39">
        <v>111</v>
      </c>
      <c r="Y39">
        <v>111.9</v>
      </c>
      <c r="Z39">
        <v>109.7</v>
      </c>
      <c r="AA39">
        <v>110.8</v>
      </c>
      <c r="AB39">
        <v>109.8</v>
      </c>
      <c r="AC39">
        <v>111.5</v>
      </c>
      <c r="AD39">
        <v>108</v>
      </c>
      <c r="AE39">
        <v>110.5</v>
      </c>
      <c r="AG39">
        <v>112.9</v>
      </c>
    </row>
    <row r="40" spans="1:33"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s="6">
        <f t="shared" si="1"/>
        <v>114.29230769230767</v>
      </c>
      <c r="R40">
        <v>114.5</v>
      </c>
      <c r="S40">
        <v>115.8</v>
      </c>
      <c r="T40">
        <v>113.2</v>
      </c>
      <c r="U40">
        <v>115.4</v>
      </c>
      <c r="V40" s="6">
        <f t="shared" si="0"/>
        <v>114.8</v>
      </c>
      <c r="W40">
        <v>111.6</v>
      </c>
      <c r="X40">
        <v>112.2</v>
      </c>
      <c r="Y40">
        <v>112.3</v>
      </c>
      <c r="Z40">
        <v>110.3</v>
      </c>
      <c r="AA40">
        <v>110.7</v>
      </c>
      <c r="AB40">
        <v>109.7</v>
      </c>
      <c r="AC40">
        <v>111.6</v>
      </c>
      <c r="AD40">
        <v>108.2</v>
      </c>
      <c r="AE40">
        <v>110.6</v>
      </c>
      <c r="AF40" s="6">
        <f>AVERAGE(Y40:AE40)</f>
        <v>110.48571428571429</v>
      </c>
      <c r="AG40">
        <v>113.6</v>
      </c>
    </row>
    <row r="41" spans="1:33"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s="6">
        <f t="shared" si="1"/>
        <v>114.01538461538462</v>
      </c>
      <c r="R41">
        <v>114.2</v>
      </c>
      <c r="S41">
        <v>117.1</v>
      </c>
      <c r="T41">
        <v>114.5</v>
      </c>
      <c r="U41">
        <v>116.7</v>
      </c>
      <c r="V41" s="6">
        <f t="shared" si="0"/>
        <v>116.10000000000001</v>
      </c>
      <c r="X41">
        <v>113.2</v>
      </c>
      <c r="Y41">
        <v>112.9</v>
      </c>
      <c r="Z41">
        <v>110.9</v>
      </c>
      <c r="AA41">
        <v>110.8</v>
      </c>
      <c r="AB41">
        <v>109.9</v>
      </c>
      <c r="AC41">
        <v>112</v>
      </c>
      <c r="AD41">
        <v>108.7</v>
      </c>
      <c r="AE41">
        <v>110.9</v>
      </c>
      <c r="AF41" s="6">
        <f>AVERAGE(Y41:AE41)</f>
        <v>110.87142857142858</v>
      </c>
      <c r="AG41">
        <v>114</v>
      </c>
    </row>
    <row r="42" spans="1:33"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s="6">
        <f t="shared" si="1"/>
        <v>113.53846153846153</v>
      </c>
      <c r="R42">
        <v>116.2</v>
      </c>
      <c r="S42">
        <v>115.3</v>
      </c>
      <c r="T42">
        <v>111.7</v>
      </c>
      <c r="U42">
        <v>114.7</v>
      </c>
      <c r="V42" s="6">
        <f t="shared" si="0"/>
        <v>113.89999999999999</v>
      </c>
      <c r="W42">
        <v>112.5</v>
      </c>
      <c r="X42">
        <v>111.1</v>
      </c>
      <c r="Y42">
        <v>112.6</v>
      </c>
      <c r="Z42">
        <v>110.4</v>
      </c>
      <c r="AA42">
        <v>111.3</v>
      </c>
      <c r="AB42">
        <v>110.3</v>
      </c>
      <c r="AC42">
        <v>111.6</v>
      </c>
      <c r="AD42">
        <v>108.7</v>
      </c>
      <c r="AE42">
        <v>111</v>
      </c>
      <c r="AG42">
        <v>113.1</v>
      </c>
    </row>
    <row r="43" spans="1:33"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s="6">
        <f t="shared" si="1"/>
        <v>113.85384615384615</v>
      </c>
      <c r="R43">
        <v>114.7</v>
      </c>
      <c r="S43">
        <v>116.4</v>
      </c>
      <c r="T43">
        <v>113.3</v>
      </c>
      <c r="U43">
        <v>115.9</v>
      </c>
      <c r="V43" s="6">
        <f t="shared" si="0"/>
        <v>115.2</v>
      </c>
      <c r="W43">
        <v>112.5</v>
      </c>
      <c r="X43">
        <v>112.4</v>
      </c>
      <c r="Y43">
        <v>112.8</v>
      </c>
      <c r="Z43">
        <v>110.7</v>
      </c>
      <c r="AA43">
        <v>111.1</v>
      </c>
      <c r="AB43">
        <v>110.1</v>
      </c>
      <c r="AC43">
        <v>111.8</v>
      </c>
      <c r="AD43">
        <v>108.7</v>
      </c>
      <c r="AE43">
        <v>110.9</v>
      </c>
      <c r="AF43" s="6">
        <f>AVERAGE(Y43:AE43)</f>
        <v>110.87142857142858</v>
      </c>
      <c r="AG43">
        <v>113.6</v>
      </c>
    </row>
    <row r="44" spans="1:33"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s="6">
        <f t="shared" si="1"/>
        <v>114.72307692307693</v>
      </c>
      <c r="R44">
        <v>114.6</v>
      </c>
      <c r="S44">
        <v>117.5</v>
      </c>
      <c r="T44">
        <v>114.9</v>
      </c>
      <c r="U44">
        <v>117.2</v>
      </c>
      <c r="V44" s="6">
        <f t="shared" si="0"/>
        <v>116.53333333333335</v>
      </c>
      <c r="X44">
        <v>113.4</v>
      </c>
      <c r="Y44">
        <v>113.4</v>
      </c>
      <c r="Z44">
        <v>111.4</v>
      </c>
      <c r="AA44">
        <v>111.2</v>
      </c>
      <c r="AB44">
        <v>110.2</v>
      </c>
      <c r="AC44">
        <v>112.4</v>
      </c>
      <c r="AD44">
        <v>108.9</v>
      </c>
      <c r="AE44">
        <v>111.3</v>
      </c>
      <c r="AF44" s="6">
        <f>AVERAGE(Y44:AE44)</f>
        <v>111.25714285714285</v>
      </c>
      <c r="AG44">
        <v>114.6</v>
      </c>
    </row>
    <row r="45" spans="1:33"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s="6">
        <f t="shared" si="1"/>
        <v>114.07692307692308</v>
      </c>
      <c r="R45">
        <v>116.7</v>
      </c>
      <c r="S45">
        <v>115.8</v>
      </c>
      <c r="T45">
        <v>112.1</v>
      </c>
      <c r="U45">
        <v>115.2</v>
      </c>
      <c r="V45" s="6">
        <f t="shared" si="0"/>
        <v>114.36666666666666</v>
      </c>
      <c r="W45">
        <v>113.2</v>
      </c>
      <c r="X45">
        <v>110.9</v>
      </c>
      <c r="Y45">
        <v>113</v>
      </c>
      <c r="Z45">
        <v>110.8</v>
      </c>
      <c r="AA45">
        <v>111.6</v>
      </c>
      <c r="AB45">
        <v>110.9</v>
      </c>
      <c r="AC45">
        <v>111.8</v>
      </c>
      <c r="AD45">
        <v>109.2</v>
      </c>
      <c r="AE45">
        <v>111.4</v>
      </c>
      <c r="AG45">
        <v>113.7</v>
      </c>
    </row>
    <row r="46" spans="1:33"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s="6">
        <f t="shared" si="1"/>
        <v>114.48461538461537</v>
      </c>
      <c r="R46">
        <v>115.2</v>
      </c>
      <c r="S46">
        <v>116.8</v>
      </c>
      <c r="T46">
        <v>113.7</v>
      </c>
      <c r="U46">
        <v>116.4</v>
      </c>
      <c r="V46" s="6">
        <f t="shared" si="0"/>
        <v>115.63333333333333</v>
      </c>
      <c r="W46">
        <v>113.2</v>
      </c>
      <c r="X46">
        <v>112.5</v>
      </c>
      <c r="Y46">
        <v>113.2</v>
      </c>
      <c r="Z46">
        <v>111.2</v>
      </c>
      <c r="AA46">
        <v>111.4</v>
      </c>
      <c r="AB46">
        <v>110.6</v>
      </c>
      <c r="AC46">
        <v>112</v>
      </c>
      <c r="AD46">
        <v>109</v>
      </c>
      <c r="AE46">
        <v>111.3</v>
      </c>
      <c r="AF46" s="6">
        <f>AVERAGE(Y46:AE46)</f>
        <v>111.24285714285713</v>
      </c>
      <c r="AG46">
        <v>114.2</v>
      </c>
    </row>
    <row r="47" spans="1:33"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s="6">
        <f t="shared" si="1"/>
        <v>115.70000000000002</v>
      </c>
      <c r="R47">
        <v>115.4</v>
      </c>
      <c r="S47">
        <v>118.1</v>
      </c>
      <c r="T47">
        <v>116.1</v>
      </c>
      <c r="U47">
        <v>117.8</v>
      </c>
      <c r="V47" s="6">
        <f t="shared" si="0"/>
        <v>117.33333333333333</v>
      </c>
      <c r="X47">
        <v>113.4</v>
      </c>
      <c r="Y47">
        <v>113.7</v>
      </c>
      <c r="Z47">
        <v>111.8</v>
      </c>
      <c r="AA47">
        <v>111.2</v>
      </c>
      <c r="AB47">
        <v>110.5</v>
      </c>
      <c r="AC47">
        <v>113</v>
      </c>
      <c r="AD47">
        <v>108.9</v>
      </c>
      <c r="AE47">
        <v>111.5</v>
      </c>
      <c r="AF47" s="6">
        <f>AVERAGE(Y47:AE47)</f>
        <v>111.51428571428572</v>
      </c>
      <c r="AG47">
        <v>115.4</v>
      </c>
    </row>
    <row r="48" spans="1:33"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s="6">
        <f t="shared" si="1"/>
        <v>115.69230769230771</v>
      </c>
      <c r="R48">
        <v>117.6</v>
      </c>
      <c r="S48">
        <v>116.3</v>
      </c>
      <c r="T48">
        <v>112.5</v>
      </c>
      <c r="U48">
        <v>115.7</v>
      </c>
      <c r="V48" s="6">
        <f t="shared" si="0"/>
        <v>114.83333333333333</v>
      </c>
      <c r="W48">
        <v>113.9</v>
      </c>
      <c r="X48">
        <v>110.9</v>
      </c>
      <c r="Y48">
        <v>113.4</v>
      </c>
      <c r="Z48">
        <v>111</v>
      </c>
      <c r="AA48">
        <v>111.2</v>
      </c>
      <c r="AB48">
        <v>111.2</v>
      </c>
      <c r="AC48">
        <v>112.5</v>
      </c>
      <c r="AD48">
        <v>109.1</v>
      </c>
      <c r="AE48">
        <v>111.4</v>
      </c>
      <c r="AG48">
        <v>114.7</v>
      </c>
    </row>
    <row r="49" spans="1:33"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s="6">
        <f t="shared" si="1"/>
        <v>115.69999999999999</v>
      </c>
      <c r="R49">
        <v>116</v>
      </c>
      <c r="S49">
        <v>117.4</v>
      </c>
      <c r="T49">
        <v>114.6</v>
      </c>
      <c r="U49">
        <v>117</v>
      </c>
      <c r="V49" s="6">
        <f t="shared" si="0"/>
        <v>116.33333333333333</v>
      </c>
      <c r="W49">
        <v>113.9</v>
      </c>
      <c r="X49">
        <v>112.5</v>
      </c>
      <c r="Y49">
        <v>113.6</v>
      </c>
      <c r="Z49">
        <v>111.5</v>
      </c>
      <c r="AA49">
        <v>111.2</v>
      </c>
      <c r="AB49">
        <v>110.9</v>
      </c>
      <c r="AC49">
        <v>112.7</v>
      </c>
      <c r="AD49">
        <v>109</v>
      </c>
      <c r="AE49">
        <v>111.5</v>
      </c>
      <c r="AF49" s="6">
        <f>AVERAGE(Y49:AE49)</f>
        <v>111.48571428571429</v>
      </c>
      <c r="AG49">
        <v>115.1</v>
      </c>
    </row>
    <row r="50" spans="1:33"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s="6">
        <f t="shared" si="1"/>
        <v>116.45384615384614</v>
      </c>
      <c r="R50">
        <v>116.3</v>
      </c>
      <c r="S50">
        <v>118.7</v>
      </c>
      <c r="T50">
        <v>116.8</v>
      </c>
      <c r="U50">
        <v>118.5</v>
      </c>
      <c r="V50" s="6">
        <f t="shared" si="0"/>
        <v>118</v>
      </c>
      <c r="X50">
        <v>113.4</v>
      </c>
      <c r="Y50">
        <v>114.1</v>
      </c>
      <c r="Z50">
        <v>112.1</v>
      </c>
      <c r="AA50">
        <v>111.4</v>
      </c>
      <c r="AB50">
        <v>110.9</v>
      </c>
      <c r="AC50">
        <v>113.1</v>
      </c>
      <c r="AD50">
        <v>108.9</v>
      </c>
      <c r="AE50">
        <v>111.8</v>
      </c>
      <c r="AF50" s="6">
        <f>AVERAGE(Y50:AE50)</f>
        <v>111.75714285714285</v>
      </c>
      <c r="AG50">
        <v>116</v>
      </c>
    </row>
    <row r="51" spans="1:33"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s="6">
        <f t="shared" si="1"/>
        <v>117.33076923076925</v>
      </c>
      <c r="R51">
        <v>118.3</v>
      </c>
      <c r="S51">
        <v>116.8</v>
      </c>
      <c r="T51">
        <v>112.9</v>
      </c>
      <c r="U51">
        <v>116.2</v>
      </c>
      <c r="V51" s="6">
        <f t="shared" si="0"/>
        <v>115.3</v>
      </c>
      <c r="W51">
        <v>114.3</v>
      </c>
      <c r="X51">
        <v>111.1</v>
      </c>
      <c r="Y51">
        <v>114.1</v>
      </c>
      <c r="Z51">
        <v>111.2</v>
      </c>
      <c r="AA51">
        <v>111.3</v>
      </c>
      <c r="AB51">
        <v>111.5</v>
      </c>
      <c r="AC51">
        <v>112.9</v>
      </c>
      <c r="AD51">
        <v>109.3</v>
      </c>
      <c r="AE51">
        <v>111.7</v>
      </c>
      <c r="AG51">
        <v>115.6</v>
      </c>
    </row>
    <row r="52" spans="1:33"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s="6">
        <f t="shared" si="1"/>
        <v>116.80769230769235</v>
      </c>
      <c r="R52">
        <v>116.8</v>
      </c>
      <c r="S52">
        <v>118</v>
      </c>
      <c r="T52">
        <v>115.2</v>
      </c>
      <c r="U52">
        <v>117.6</v>
      </c>
      <c r="V52" s="6">
        <f t="shared" si="0"/>
        <v>116.93333333333332</v>
      </c>
      <c r="W52">
        <v>114.3</v>
      </c>
      <c r="X52">
        <v>112.5</v>
      </c>
      <c r="Y52">
        <v>114.1</v>
      </c>
      <c r="Z52">
        <v>111.8</v>
      </c>
      <c r="AA52">
        <v>111.3</v>
      </c>
      <c r="AB52">
        <v>111.2</v>
      </c>
      <c r="AC52">
        <v>113</v>
      </c>
      <c r="AD52">
        <v>109.1</v>
      </c>
      <c r="AE52">
        <v>111.8</v>
      </c>
      <c r="AF52" s="6">
        <f>AVERAGE(Y52:AE52)</f>
        <v>111.75714285714285</v>
      </c>
      <c r="AG52">
        <v>115.8</v>
      </c>
    </row>
    <row r="53" spans="1:33"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s="6">
        <f t="shared" si="1"/>
        <v>117.36153846153844</v>
      </c>
      <c r="R53">
        <v>117.3</v>
      </c>
      <c r="S53">
        <v>119.7</v>
      </c>
      <c r="T53">
        <v>117.3</v>
      </c>
      <c r="U53">
        <v>119.3</v>
      </c>
      <c r="V53" s="6">
        <f t="shared" si="0"/>
        <v>118.76666666666667</v>
      </c>
      <c r="X53">
        <v>114.4</v>
      </c>
      <c r="Y53">
        <v>114.9</v>
      </c>
      <c r="Z53">
        <v>112.8</v>
      </c>
      <c r="AA53">
        <v>112.2</v>
      </c>
      <c r="AB53">
        <v>111.4</v>
      </c>
      <c r="AC53">
        <v>114.3</v>
      </c>
      <c r="AD53">
        <v>108</v>
      </c>
      <c r="AE53">
        <v>112.3</v>
      </c>
      <c r="AF53" s="6">
        <f>AVERAGE(Y53:AE53)</f>
        <v>112.27142857142856</v>
      </c>
      <c r="AG53">
        <v>117</v>
      </c>
    </row>
    <row r="54" spans="1:33"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s="6">
        <f t="shared" si="1"/>
        <v>119</v>
      </c>
      <c r="R54">
        <v>119</v>
      </c>
      <c r="S54">
        <v>117.4</v>
      </c>
      <c r="T54">
        <v>113.2</v>
      </c>
      <c r="U54">
        <v>116.7</v>
      </c>
      <c r="V54" s="6">
        <f t="shared" si="0"/>
        <v>115.76666666666667</v>
      </c>
      <c r="W54">
        <v>113.9</v>
      </c>
      <c r="X54">
        <v>111.2</v>
      </c>
      <c r="Y54">
        <v>114.3</v>
      </c>
      <c r="Z54">
        <v>111.4</v>
      </c>
      <c r="AA54">
        <v>111.5</v>
      </c>
      <c r="AB54">
        <v>111.8</v>
      </c>
      <c r="AC54">
        <v>115.1</v>
      </c>
      <c r="AD54">
        <v>108.7</v>
      </c>
      <c r="AE54">
        <v>112.2</v>
      </c>
      <c r="AG54">
        <v>116.4</v>
      </c>
    </row>
    <row r="55" spans="1:33"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s="6">
        <f t="shared" si="1"/>
        <v>117.9769230769231</v>
      </c>
      <c r="R55">
        <v>117.8</v>
      </c>
      <c r="S55">
        <v>118.8</v>
      </c>
      <c r="T55">
        <v>115.6</v>
      </c>
      <c r="U55">
        <v>118.3</v>
      </c>
      <c r="V55" s="6">
        <f t="shared" si="0"/>
        <v>117.56666666666666</v>
      </c>
      <c r="W55">
        <v>113.9</v>
      </c>
      <c r="X55">
        <v>113.2</v>
      </c>
      <c r="Y55">
        <v>114.6</v>
      </c>
      <c r="Z55">
        <v>112.3</v>
      </c>
      <c r="AA55">
        <v>111.8</v>
      </c>
      <c r="AB55">
        <v>111.6</v>
      </c>
      <c r="AC55">
        <v>114.8</v>
      </c>
      <c r="AD55">
        <v>108.3</v>
      </c>
      <c r="AE55">
        <v>112.3</v>
      </c>
      <c r="AF55" s="6">
        <f>AVERAGE(Y55:AE55)</f>
        <v>112.24285714285712</v>
      </c>
      <c r="AG55">
        <v>116.7</v>
      </c>
    </row>
    <row r="56" spans="1:33"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s="6">
        <f t="shared" si="1"/>
        <v>120.24615384615385</v>
      </c>
      <c r="R56">
        <v>118</v>
      </c>
      <c r="S56">
        <v>120.7</v>
      </c>
      <c r="T56">
        <v>118.3</v>
      </c>
      <c r="U56">
        <v>120.3</v>
      </c>
      <c r="V56" s="6">
        <f t="shared" si="0"/>
        <v>119.76666666666667</v>
      </c>
      <c r="X56">
        <v>115.3</v>
      </c>
      <c r="Y56">
        <v>115.4</v>
      </c>
      <c r="Z56">
        <v>113.4</v>
      </c>
      <c r="AA56">
        <v>113.2</v>
      </c>
      <c r="AB56">
        <v>111.8</v>
      </c>
      <c r="AC56">
        <v>115.5</v>
      </c>
      <c r="AD56">
        <v>108.8</v>
      </c>
      <c r="AE56">
        <v>113.1</v>
      </c>
      <c r="AF56" s="6">
        <f>AVERAGE(Y56:AE56)</f>
        <v>113.02857142857142</v>
      </c>
      <c r="AG56">
        <v>119.5</v>
      </c>
    </row>
    <row r="57" spans="1:33"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s="6">
        <f t="shared" si="1"/>
        <v>123.03846153846153</v>
      </c>
      <c r="R57">
        <v>121</v>
      </c>
      <c r="S57">
        <v>118</v>
      </c>
      <c r="T57">
        <v>113.6</v>
      </c>
      <c r="U57">
        <v>117.4</v>
      </c>
      <c r="V57" s="6">
        <f t="shared" si="0"/>
        <v>116.33333333333333</v>
      </c>
      <c r="W57">
        <v>114.8</v>
      </c>
      <c r="X57">
        <v>111.6</v>
      </c>
      <c r="Y57">
        <v>114.9</v>
      </c>
      <c r="Z57">
        <v>111.5</v>
      </c>
      <c r="AA57">
        <v>113</v>
      </c>
      <c r="AB57">
        <v>112.4</v>
      </c>
      <c r="AC57">
        <v>117.8</v>
      </c>
      <c r="AD57">
        <v>109.7</v>
      </c>
      <c r="AE57">
        <v>113.5</v>
      </c>
      <c r="AG57">
        <v>118.9</v>
      </c>
    </row>
    <row r="58" spans="1:33"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s="6">
        <f t="shared" si="1"/>
        <v>121.25384615384615</v>
      </c>
      <c r="R58">
        <v>118.8</v>
      </c>
      <c r="S58">
        <v>119.6</v>
      </c>
      <c r="T58">
        <v>116.3</v>
      </c>
      <c r="U58">
        <v>119.1</v>
      </c>
      <c r="V58" s="6">
        <f t="shared" si="0"/>
        <v>118.33333333333333</v>
      </c>
      <c r="W58">
        <v>114.8</v>
      </c>
      <c r="X58">
        <v>113.9</v>
      </c>
      <c r="Y58">
        <v>115.2</v>
      </c>
      <c r="Z58">
        <v>112.7</v>
      </c>
      <c r="AA58">
        <v>113.1</v>
      </c>
      <c r="AB58">
        <v>112.1</v>
      </c>
      <c r="AC58">
        <v>116.8</v>
      </c>
      <c r="AD58">
        <v>109.2</v>
      </c>
      <c r="AE58">
        <v>113.3</v>
      </c>
      <c r="AF58" s="6">
        <f>AVERAGE(Y58:AE58)</f>
        <v>113.2</v>
      </c>
      <c r="AG58">
        <v>119.2</v>
      </c>
    </row>
    <row r="59" spans="1:33"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s="6">
        <f t="shared" si="1"/>
        <v>121.71538461538459</v>
      </c>
      <c r="R59">
        <v>118.8</v>
      </c>
      <c r="S59">
        <v>120.9</v>
      </c>
      <c r="T59">
        <v>118.8</v>
      </c>
      <c r="U59">
        <v>120.7</v>
      </c>
      <c r="V59" s="6">
        <f t="shared" si="0"/>
        <v>120.13333333333333</v>
      </c>
      <c r="X59">
        <v>115.4</v>
      </c>
      <c r="Y59">
        <v>115.9</v>
      </c>
      <c r="Z59">
        <v>114</v>
      </c>
      <c r="AA59">
        <v>113.2</v>
      </c>
      <c r="AB59">
        <v>112.2</v>
      </c>
      <c r="AC59">
        <v>116.2</v>
      </c>
      <c r="AD59">
        <v>109.4</v>
      </c>
      <c r="AE59">
        <v>113.5</v>
      </c>
      <c r="AF59" s="6">
        <f>AVERAGE(Y59:AE59)</f>
        <v>113.48571428571428</v>
      </c>
      <c r="AG59">
        <v>120.7</v>
      </c>
    </row>
    <row r="60" spans="1:33"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s="6">
        <f t="shared" si="1"/>
        <v>124.38461538461539</v>
      </c>
      <c r="R60">
        <v>123</v>
      </c>
      <c r="S60">
        <v>118.6</v>
      </c>
      <c r="T60">
        <v>114.1</v>
      </c>
      <c r="U60">
        <v>117.9</v>
      </c>
      <c r="V60" s="6">
        <f t="shared" si="0"/>
        <v>116.86666666666667</v>
      </c>
      <c r="W60">
        <v>115.5</v>
      </c>
      <c r="X60">
        <v>111.8</v>
      </c>
      <c r="Y60">
        <v>115.3</v>
      </c>
      <c r="Z60">
        <v>112.2</v>
      </c>
      <c r="AA60">
        <v>112.5</v>
      </c>
      <c r="AB60">
        <v>112.9</v>
      </c>
      <c r="AC60">
        <v>119.2</v>
      </c>
      <c r="AD60">
        <v>110.5</v>
      </c>
      <c r="AE60">
        <v>113.9</v>
      </c>
      <c r="AG60">
        <v>119.9</v>
      </c>
    </row>
    <row r="61" spans="1:33"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s="6">
        <f t="shared" si="1"/>
        <v>122.65384615384613</v>
      </c>
      <c r="R61">
        <v>119.9</v>
      </c>
      <c r="S61">
        <v>120</v>
      </c>
      <c r="T61">
        <v>116.8</v>
      </c>
      <c r="U61">
        <v>119.6</v>
      </c>
      <c r="V61" s="6">
        <f t="shared" si="0"/>
        <v>118.8</v>
      </c>
      <c r="W61">
        <v>115.5</v>
      </c>
      <c r="X61">
        <v>114</v>
      </c>
      <c r="Y61">
        <v>115.6</v>
      </c>
      <c r="Z61">
        <v>113.3</v>
      </c>
      <c r="AA61">
        <v>112.8</v>
      </c>
      <c r="AB61">
        <v>112.6</v>
      </c>
      <c r="AC61">
        <v>118</v>
      </c>
      <c r="AD61">
        <v>109.9</v>
      </c>
      <c r="AE61">
        <v>113.7</v>
      </c>
      <c r="AF61" s="6">
        <f>AVERAGE(Y61:AE61)</f>
        <v>113.7</v>
      </c>
      <c r="AG61">
        <v>120.3</v>
      </c>
    </row>
    <row r="62" spans="1:33"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s="6">
        <f t="shared" si="1"/>
        <v>121.78461538461539</v>
      </c>
      <c r="R62">
        <v>119.5</v>
      </c>
      <c r="S62">
        <v>121.7</v>
      </c>
      <c r="T62">
        <v>119.2</v>
      </c>
      <c r="U62">
        <v>121.3</v>
      </c>
      <c r="V62" s="6">
        <f t="shared" si="0"/>
        <v>120.73333333333333</v>
      </c>
      <c r="X62">
        <v>115.8</v>
      </c>
      <c r="Y62">
        <v>116.7</v>
      </c>
      <c r="Z62">
        <v>114.5</v>
      </c>
      <c r="AA62">
        <v>112.8</v>
      </c>
      <c r="AB62">
        <v>112.6</v>
      </c>
      <c r="AC62">
        <v>116.6</v>
      </c>
      <c r="AD62">
        <v>109.1</v>
      </c>
      <c r="AE62">
        <v>113.7</v>
      </c>
      <c r="AF62" s="6">
        <f>AVERAGE(Y62:AE62)</f>
        <v>113.71428571428574</v>
      </c>
      <c r="AG62">
        <v>120.9</v>
      </c>
    </row>
    <row r="63" spans="1:33"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s="6">
        <f t="shared" si="1"/>
        <v>122.59230769230771</v>
      </c>
      <c r="R63">
        <v>124.3</v>
      </c>
      <c r="S63">
        <v>119.2</v>
      </c>
      <c r="T63">
        <v>114.5</v>
      </c>
      <c r="U63">
        <v>118.4</v>
      </c>
      <c r="V63" s="6">
        <f t="shared" si="0"/>
        <v>117.36666666666667</v>
      </c>
      <c r="W63">
        <v>116.1</v>
      </c>
      <c r="X63">
        <v>111.8</v>
      </c>
      <c r="Y63">
        <v>115.5</v>
      </c>
      <c r="Z63">
        <v>112.3</v>
      </c>
      <c r="AA63">
        <v>111.2</v>
      </c>
      <c r="AB63">
        <v>113.4</v>
      </c>
      <c r="AC63">
        <v>120</v>
      </c>
      <c r="AD63">
        <v>110</v>
      </c>
      <c r="AE63">
        <v>113.6</v>
      </c>
      <c r="AG63">
        <v>119.2</v>
      </c>
    </row>
    <row r="64" spans="1:33"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s="6">
        <f t="shared" si="1"/>
        <v>122.00769230769228</v>
      </c>
      <c r="R64">
        <v>120.8</v>
      </c>
      <c r="S64">
        <v>120.7</v>
      </c>
      <c r="T64">
        <v>117.2</v>
      </c>
      <c r="U64">
        <v>120.1</v>
      </c>
      <c r="V64" s="6">
        <f t="shared" si="0"/>
        <v>119.33333333333333</v>
      </c>
      <c r="W64">
        <v>116.1</v>
      </c>
      <c r="X64">
        <v>114.3</v>
      </c>
      <c r="Y64">
        <v>116.1</v>
      </c>
      <c r="Z64">
        <v>113.7</v>
      </c>
      <c r="AA64">
        <v>112</v>
      </c>
      <c r="AB64">
        <v>113.1</v>
      </c>
      <c r="AC64">
        <v>118.6</v>
      </c>
      <c r="AD64">
        <v>109.5</v>
      </c>
      <c r="AE64">
        <v>113.7</v>
      </c>
      <c r="AF64" s="6">
        <f>AVERAGE(Y64:AE64)</f>
        <v>113.81428571428572</v>
      </c>
      <c r="AG64">
        <v>120.1</v>
      </c>
    </row>
    <row r="65" spans="1:33"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s="6">
        <f t="shared" si="1"/>
        <v>121.63076923076922</v>
      </c>
      <c r="R65">
        <v>120</v>
      </c>
      <c r="S65">
        <v>122.7</v>
      </c>
      <c r="T65">
        <v>120.3</v>
      </c>
      <c r="U65">
        <v>122.3</v>
      </c>
      <c r="V65" s="6">
        <f t="shared" si="0"/>
        <v>121.76666666666667</v>
      </c>
      <c r="X65">
        <v>116.4</v>
      </c>
      <c r="Y65">
        <v>117.5</v>
      </c>
      <c r="Z65">
        <v>115.3</v>
      </c>
      <c r="AA65">
        <v>112.6</v>
      </c>
      <c r="AB65">
        <v>113</v>
      </c>
      <c r="AC65">
        <v>116.9</v>
      </c>
      <c r="AD65">
        <v>109.3</v>
      </c>
      <c r="AE65">
        <v>114</v>
      </c>
      <c r="AF65" s="6">
        <f>AVERAGE(Y65:AE65)</f>
        <v>114.08571428571427</v>
      </c>
      <c r="AG65">
        <v>121</v>
      </c>
    </row>
    <row r="66" spans="1:33"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s="6">
        <f t="shared" si="1"/>
        <v>122.11538461538461</v>
      </c>
      <c r="R66">
        <v>124.3</v>
      </c>
      <c r="S66">
        <v>119.6</v>
      </c>
      <c r="T66">
        <v>114.9</v>
      </c>
      <c r="U66">
        <v>118.9</v>
      </c>
      <c r="V66" s="6">
        <f t="shared" ref="V66:V129" si="2">AVERAGE(S66:U66)</f>
        <v>117.8</v>
      </c>
      <c r="W66">
        <v>116.7</v>
      </c>
      <c r="X66">
        <v>112</v>
      </c>
      <c r="Y66">
        <v>115.8</v>
      </c>
      <c r="Z66">
        <v>112.6</v>
      </c>
      <c r="AA66">
        <v>111</v>
      </c>
      <c r="AB66">
        <v>113.6</v>
      </c>
      <c r="AC66">
        <v>120.2</v>
      </c>
      <c r="AD66">
        <v>110.1</v>
      </c>
      <c r="AE66">
        <v>113.7</v>
      </c>
      <c r="AG66">
        <v>119.1</v>
      </c>
    </row>
    <row r="67" spans="1:33"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s="6">
        <f t="shared" ref="Q67:Q130" si="3">AVERAGE(D67:P67)</f>
        <v>121.74615384615385</v>
      </c>
      <c r="R67">
        <v>121.1</v>
      </c>
      <c r="S67">
        <v>121.5</v>
      </c>
      <c r="T67">
        <v>118.1</v>
      </c>
      <c r="U67">
        <v>121</v>
      </c>
      <c r="V67" s="6">
        <f t="shared" si="2"/>
        <v>120.2</v>
      </c>
      <c r="W67">
        <v>116.7</v>
      </c>
      <c r="X67">
        <v>114.7</v>
      </c>
      <c r="Y67">
        <v>116.7</v>
      </c>
      <c r="Z67">
        <v>114.3</v>
      </c>
      <c r="AA67">
        <v>111.8</v>
      </c>
      <c r="AB67">
        <v>113.3</v>
      </c>
      <c r="AC67">
        <v>118.8</v>
      </c>
      <c r="AD67">
        <v>109.6</v>
      </c>
      <c r="AE67">
        <v>113.9</v>
      </c>
      <c r="AF67" s="6">
        <f>AVERAGE(Y67:AE67)</f>
        <v>114.05714285714285</v>
      </c>
      <c r="AG67">
        <v>120.1</v>
      </c>
    </row>
    <row r="68" spans="1:33"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s="6">
        <f t="shared" si="3"/>
        <v>121.69230769230769</v>
      </c>
      <c r="R68">
        <v>120.8</v>
      </c>
      <c r="S68">
        <v>123.3</v>
      </c>
      <c r="T68">
        <v>120.5</v>
      </c>
      <c r="U68">
        <v>122.9</v>
      </c>
      <c r="V68" s="6">
        <f t="shared" si="2"/>
        <v>122.23333333333335</v>
      </c>
      <c r="X68">
        <v>117.3</v>
      </c>
      <c r="Y68">
        <v>118.1</v>
      </c>
      <c r="Z68">
        <v>115.9</v>
      </c>
      <c r="AA68">
        <v>112</v>
      </c>
      <c r="AB68">
        <v>113.3</v>
      </c>
      <c r="AC68">
        <v>117.2</v>
      </c>
      <c r="AD68">
        <v>108.8</v>
      </c>
      <c r="AE68">
        <v>114.1</v>
      </c>
      <c r="AF68" s="6">
        <f>AVERAGE(Y68:AE68)</f>
        <v>114.2</v>
      </c>
      <c r="AG68">
        <v>121.1</v>
      </c>
    </row>
    <row r="69" spans="1:33"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s="6">
        <f t="shared" si="3"/>
        <v>122.13846153846154</v>
      </c>
      <c r="R69">
        <v>125.8</v>
      </c>
      <c r="S69">
        <v>120.3</v>
      </c>
      <c r="T69">
        <v>115.4</v>
      </c>
      <c r="U69">
        <v>119.5</v>
      </c>
      <c r="V69" s="6">
        <f t="shared" si="2"/>
        <v>118.39999999999999</v>
      </c>
      <c r="W69">
        <v>117.1</v>
      </c>
      <c r="X69">
        <v>112.6</v>
      </c>
      <c r="Y69">
        <v>116.4</v>
      </c>
      <c r="Z69">
        <v>113</v>
      </c>
      <c r="AA69">
        <v>109.7</v>
      </c>
      <c r="AB69">
        <v>114</v>
      </c>
      <c r="AC69">
        <v>120.3</v>
      </c>
      <c r="AD69">
        <v>109.6</v>
      </c>
      <c r="AE69">
        <v>113.4</v>
      </c>
      <c r="AG69">
        <v>119</v>
      </c>
    </row>
    <row r="70" spans="1:33"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s="6">
        <f t="shared" si="3"/>
        <v>121.78461538461539</v>
      </c>
      <c r="R70">
        <v>122.1</v>
      </c>
      <c r="S70">
        <v>122.1</v>
      </c>
      <c r="T70">
        <v>118.4</v>
      </c>
      <c r="U70">
        <v>121.6</v>
      </c>
      <c r="V70" s="6">
        <f t="shared" si="2"/>
        <v>120.7</v>
      </c>
      <c r="W70">
        <v>117.1</v>
      </c>
      <c r="X70">
        <v>115.5</v>
      </c>
      <c r="Y70">
        <v>117.3</v>
      </c>
      <c r="Z70">
        <v>114.8</v>
      </c>
      <c r="AA70">
        <v>110.8</v>
      </c>
      <c r="AB70">
        <v>113.7</v>
      </c>
      <c r="AC70">
        <v>119</v>
      </c>
      <c r="AD70">
        <v>109.1</v>
      </c>
      <c r="AE70">
        <v>113.8</v>
      </c>
      <c r="AF70" s="6">
        <f>AVERAGE(Y70:AE70)</f>
        <v>114.07142857142856</v>
      </c>
      <c r="AG70">
        <v>120.1</v>
      </c>
    </row>
    <row r="71" spans="1:33"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s="6">
        <f t="shared" si="3"/>
        <v>120.73846153846154</v>
      </c>
      <c r="R71">
        <v>121.7</v>
      </c>
      <c r="S71">
        <v>123.8</v>
      </c>
      <c r="T71">
        <v>120.6</v>
      </c>
      <c r="U71">
        <v>123.3</v>
      </c>
      <c r="V71" s="6">
        <f t="shared" si="2"/>
        <v>122.56666666666666</v>
      </c>
      <c r="X71">
        <v>117.4</v>
      </c>
      <c r="Y71">
        <v>118.2</v>
      </c>
      <c r="Z71">
        <v>116.2</v>
      </c>
      <c r="AA71">
        <v>111.5</v>
      </c>
      <c r="AB71">
        <v>113.3</v>
      </c>
      <c r="AC71">
        <v>117.7</v>
      </c>
      <c r="AD71">
        <v>109.4</v>
      </c>
      <c r="AE71">
        <v>114.2</v>
      </c>
      <c r="AF71" s="6">
        <f>AVERAGE(Y71:AE71)</f>
        <v>114.35714285714286</v>
      </c>
      <c r="AG71">
        <v>120.3</v>
      </c>
    </row>
    <row r="72" spans="1:33" x14ac:dyDescent="0.3">
      <c r="A72" t="s">
        <v>33</v>
      </c>
      <c r="B72">
        <v>2014</v>
      </c>
      <c r="C72" t="s">
        <v>46</v>
      </c>
      <c r="D72">
        <v>124</v>
      </c>
      <c r="E72">
        <v>124.7</v>
      </c>
      <c r="F72">
        <v>126.3</v>
      </c>
      <c r="G72">
        <v>124.9</v>
      </c>
      <c r="H72">
        <v>103</v>
      </c>
      <c r="I72">
        <v>122.3</v>
      </c>
      <c r="J72">
        <v>141</v>
      </c>
      <c r="K72">
        <v>120.1</v>
      </c>
      <c r="L72">
        <v>97.8</v>
      </c>
      <c r="M72">
        <v>125.4</v>
      </c>
      <c r="N72">
        <v>116.1</v>
      </c>
      <c r="O72">
        <v>127.6</v>
      </c>
      <c r="P72">
        <v>124</v>
      </c>
      <c r="Q72" s="6">
        <f t="shared" si="3"/>
        <v>121.32307692307691</v>
      </c>
      <c r="R72">
        <v>126.4</v>
      </c>
      <c r="S72">
        <v>120.7</v>
      </c>
      <c r="T72">
        <v>115.8</v>
      </c>
      <c r="U72">
        <v>120</v>
      </c>
      <c r="V72" s="6">
        <f t="shared" si="2"/>
        <v>118.83333333333333</v>
      </c>
      <c r="W72">
        <v>116.5</v>
      </c>
      <c r="X72">
        <v>113</v>
      </c>
      <c r="Y72">
        <v>116.8</v>
      </c>
      <c r="Z72">
        <v>113.2</v>
      </c>
      <c r="AA72">
        <v>108.8</v>
      </c>
      <c r="AB72">
        <v>114.3</v>
      </c>
      <c r="AC72">
        <v>120.7</v>
      </c>
      <c r="AD72">
        <v>110.4</v>
      </c>
      <c r="AE72">
        <v>113.4</v>
      </c>
      <c r="AG72">
        <v>118.4</v>
      </c>
    </row>
    <row r="73" spans="1:33"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s="6">
        <f t="shared" si="3"/>
        <v>120.89999999999999</v>
      </c>
      <c r="R73">
        <v>123</v>
      </c>
      <c r="S73">
        <v>122.6</v>
      </c>
      <c r="T73">
        <v>118.6</v>
      </c>
      <c r="U73">
        <v>122</v>
      </c>
      <c r="V73" s="6">
        <f t="shared" si="2"/>
        <v>121.06666666666666</v>
      </c>
      <c r="W73">
        <v>116.5</v>
      </c>
      <c r="X73">
        <v>115.7</v>
      </c>
      <c r="Y73">
        <v>117.5</v>
      </c>
      <c r="Z73">
        <v>115.1</v>
      </c>
      <c r="AA73">
        <v>110.1</v>
      </c>
      <c r="AB73">
        <v>113.9</v>
      </c>
      <c r="AC73">
        <v>119.5</v>
      </c>
      <c r="AD73">
        <v>109.8</v>
      </c>
      <c r="AE73">
        <v>113.8</v>
      </c>
      <c r="AF73" s="6">
        <f>AVERAGE(Y73:AE73)</f>
        <v>114.24285714285713</v>
      </c>
      <c r="AG73">
        <v>119.4</v>
      </c>
    </row>
    <row r="74" spans="1:33"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s="6">
        <f t="shared" si="3"/>
        <v>120.62307692307692</v>
      </c>
      <c r="R74">
        <v>122.7</v>
      </c>
      <c r="S74">
        <v>124.4</v>
      </c>
      <c r="T74">
        <v>121.6</v>
      </c>
      <c r="U74">
        <v>124</v>
      </c>
      <c r="V74" s="6">
        <f t="shared" si="2"/>
        <v>123.33333333333333</v>
      </c>
      <c r="X74">
        <v>118.4</v>
      </c>
      <c r="Y74">
        <v>118.9</v>
      </c>
      <c r="Z74">
        <v>116.6</v>
      </c>
      <c r="AA74">
        <v>111</v>
      </c>
      <c r="AB74">
        <v>114</v>
      </c>
      <c r="AC74">
        <v>118.2</v>
      </c>
      <c r="AD74">
        <v>110.2</v>
      </c>
      <c r="AE74">
        <v>114.5</v>
      </c>
      <c r="AF74" s="6">
        <f>AVERAGE(Y74:AE74)</f>
        <v>114.77142857142859</v>
      </c>
      <c r="AG74">
        <v>120.3</v>
      </c>
    </row>
    <row r="75" spans="1:33"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s="6">
        <f t="shared" si="3"/>
        <v>121.14615384615384</v>
      </c>
      <c r="R75">
        <v>127.4</v>
      </c>
      <c r="S75">
        <v>121</v>
      </c>
      <c r="T75">
        <v>116.1</v>
      </c>
      <c r="U75">
        <v>120.2</v>
      </c>
      <c r="V75" s="6">
        <f t="shared" si="2"/>
        <v>119.10000000000001</v>
      </c>
      <c r="W75">
        <v>117.3</v>
      </c>
      <c r="X75">
        <v>113.4</v>
      </c>
      <c r="Y75">
        <v>117.2</v>
      </c>
      <c r="Z75">
        <v>113.7</v>
      </c>
      <c r="AA75">
        <v>107.9</v>
      </c>
      <c r="AB75">
        <v>114.6</v>
      </c>
      <c r="AC75">
        <v>120.8</v>
      </c>
      <c r="AD75">
        <v>111.4</v>
      </c>
      <c r="AE75">
        <v>113.4</v>
      </c>
      <c r="AG75">
        <v>118.5</v>
      </c>
    </row>
    <row r="76" spans="1:33" x14ac:dyDescent="0.3">
      <c r="A76" t="s">
        <v>34</v>
      </c>
      <c r="B76">
        <v>2015</v>
      </c>
      <c r="C76" t="s">
        <v>31</v>
      </c>
      <c r="D76">
        <v>123.4</v>
      </c>
      <c r="E76">
        <v>123.9</v>
      </c>
      <c r="F76">
        <v>123.8</v>
      </c>
      <c r="G76">
        <v>125</v>
      </c>
      <c r="H76">
        <v>108.5</v>
      </c>
      <c r="I76">
        <v>126.2</v>
      </c>
      <c r="J76">
        <v>133</v>
      </c>
      <c r="K76">
        <v>119.1</v>
      </c>
      <c r="L76">
        <v>99</v>
      </c>
      <c r="M76">
        <v>120.3</v>
      </c>
      <c r="N76">
        <v>117.3</v>
      </c>
      <c r="O76">
        <v>126.7</v>
      </c>
      <c r="P76">
        <v>123.1</v>
      </c>
      <c r="Q76" s="6">
        <f t="shared" si="3"/>
        <v>120.71538461538461</v>
      </c>
      <c r="R76">
        <v>124</v>
      </c>
      <c r="S76">
        <v>123.1</v>
      </c>
      <c r="T76">
        <v>119.3</v>
      </c>
      <c r="U76">
        <v>122.5</v>
      </c>
      <c r="V76" s="6">
        <f t="shared" si="2"/>
        <v>121.63333333333333</v>
      </c>
      <c r="W76">
        <v>117.3</v>
      </c>
      <c r="X76">
        <v>116.5</v>
      </c>
      <c r="Y76">
        <v>118.1</v>
      </c>
      <c r="Z76">
        <v>115.5</v>
      </c>
      <c r="AA76">
        <v>109.4</v>
      </c>
      <c r="AB76">
        <v>114.3</v>
      </c>
      <c r="AC76">
        <v>119.7</v>
      </c>
      <c r="AD76">
        <v>110.7</v>
      </c>
      <c r="AE76">
        <v>114</v>
      </c>
      <c r="AF76" s="6">
        <f>AVERAGE(Y76:AE76)</f>
        <v>114.52857142857144</v>
      </c>
      <c r="AG76">
        <v>119.5</v>
      </c>
    </row>
    <row r="77" spans="1:33"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s="6">
        <f t="shared" si="3"/>
        <v>120.81538461538459</v>
      </c>
      <c r="R77">
        <v>124.2</v>
      </c>
      <c r="S77">
        <v>125.4</v>
      </c>
      <c r="T77">
        <v>122.7</v>
      </c>
      <c r="U77">
        <v>125</v>
      </c>
      <c r="V77" s="6">
        <f t="shared" si="2"/>
        <v>124.36666666666667</v>
      </c>
      <c r="X77">
        <v>120</v>
      </c>
      <c r="Y77">
        <v>119.6</v>
      </c>
      <c r="Z77">
        <v>117.7</v>
      </c>
      <c r="AA77">
        <v>110.9</v>
      </c>
      <c r="AB77">
        <v>114.8</v>
      </c>
      <c r="AC77">
        <v>118.7</v>
      </c>
      <c r="AD77">
        <v>110.8</v>
      </c>
      <c r="AE77">
        <v>115</v>
      </c>
      <c r="AF77" s="6">
        <f>AVERAGE(Y77:AE77)</f>
        <v>115.35714285714286</v>
      </c>
      <c r="AG77">
        <v>120.6</v>
      </c>
    </row>
    <row r="78" spans="1:33"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s="6">
        <f t="shared" si="3"/>
        <v>120.85384615384616</v>
      </c>
      <c r="R78">
        <v>128.1</v>
      </c>
      <c r="S78">
        <v>121.3</v>
      </c>
      <c r="T78">
        <v>116.5</v>
      </c>
      <c r="U78">
        <v>120.6</v>
      </c>
      <c r="V78" s="6">
        <f t="shared" si="2"/>
        <v>119.46666666666665</v>
      </c>
      <c r="W78">
        <v>118.1</v>
      </c>
      <c r="X78">
        <v>114</v>
      </c>
      <c r="Y78">
        <v>117.7</v>
      </c>
      <c r="Z78">
        <v>114.1</v>
      </c>
      <c r="AA78">
        <v>106.8</v>
      </c>
      <c r="AB78">
        <v>114.9</v>
      </c>
      <c r="AC78">
        <v>120.4</v>
      </c>
      <c r="AD78">
        <v>111.7</v>
      </c>
      <c r="AE78">
        <v>113.2</v>
      </c>
      <c r="AG78">
        <v>118.7</v>
      </c>
    </row>
    <row r="79" spans="1:33"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s="6">
        <f t="shared" si="3"/>
        <v>120.72307692307689</v>
      </c>
      <c r="R79">
        <v>125.2</v>
      </c>
      <c r="S79">
        <v>123.8</v>
      </c>
      <c r="T79">
        <v>120.1</v>
      </c>
      <c r="U79">
        <v>123.3</v>
      </c>
      <c r="V79" s="6">
        <f t="shared" si="2"/>
        <v>122.39999999999999</v>
      </c>
      <c r="W79">
        <v>118.1</v>
      </c>
      <c r="X79">
        <v>117.7</v>
      </c>
      <c r="Y79">
        <v>118.7</v>
      </c>
      <c r="Z79">
        <v>116.3</v>
      </c>
      <c r="AA79">
        <v>108.7</v>
      </c>
      <c r="AB79">
        <v>114.9</v>
      </c>
      <c r="AC79">
        <v>119.7</v>
      </c>
      <c r="AD79">
        <v>111.2</v>
      </c>
      <c r="AE79">
        <v>114.1</v>
      </c>
      <c r="AF79" s="6">
        <f>AVERAGE(Y79:AE79)</f>
        <v>114.80000000000003</v>
      </c>
      <c r="AG79">
        <v>119.7</v>
      </c>
    </row>
    <row r="80" spans="1:33"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s="6">
        <f t="shared" si="3"/>
        <v>120.88461538461539</v>
      </c>
      <c r="R80">
        <v>124.7</v>
      </c>
      <c r="S80">
        <v>126</v>
      </c>
      <c r="T80">
        <v>122.9</v>
      </c>
      <c r="U80">
        <v>125.5</v>
      </c>
      <c r="V80" s="6">
        <f t="shared" si="2"/>
        <v>124.8</v>
      </c>
      <c r="X80">
        <v>120.6</v>
      </c>
      <c r="Y80">
        <v>120.2</v>
      </c>
      <c r="Z80">
        <v>118.2</v>
      </c>
      <c r="AA80">
        <v>111.6</v>
      </c>
      <c r="AB80">
        <v>115.5</v>
      </c>
      <c r="AC80">
        <v>119.4</v>
      </c>
      <c r="AD80">
        <v>110.8</v>
      </c>
      <c r="AE80">
        <v>115.5</v>
      </c>
      <c r="AF80" s="6">
        <f>AVERAGE(Y80:AE80)</f>
        <v>115.88571428571427</v>
      </c>
      <c r="AG80">
        <v>121.1</v>
      </c>
    </row>
    <row r="81" spans="1:33"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s="6">
        <f t="shared" si="3"/>
        <v>120.61538461538463</v>
      </c>
      <c r="R81">
        <v>128.80000000000001</v>
      </c>
      <c r="S81">
        <v>121.7</v>
      </c>
      <c r="T81">
        <v>116.9</v>
      </c>
      <c r="U81">
        <v>120.9</v>
      </c>
      <c r="V81" s="6">
        <f t="shared" si="2"/>
        <v>119.83333333333333</v>
      </c>
      <c r="W81">
        <v>118.6</v>
      </c>
      <c r="X81">
        <v>114.4</v>
      </c>
      <c r="Y81">
        <v>118</v>
      </c>
      <c r="Z81">
        <v>114.3</v>
      </c>
      <c r="AA81">
        <v>108.4</v>
      </c>
      <c r="AB81">
        <v>115.4</v>
      </c>
      <c r="AC81">
        <v>120.6</v>
      </c>
      <c r="AD81">
        <v>111.3</v>
      </c>
      <c r="AE81">
        <v>113.8</v>
      </c>
      <c r="AG81">
        <v>119.1</v>
      </c>
    </row>
    <row r="82" spans="1:33"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s="6">
        <f t="shared" si="3"/>
        <v>120.69999999999999</v>
      </c>
      <c r="R82">
        <v>125.8</v>
      </c>
      <c r="S82">
        <v>124.3</v>
      </c>
      <c r="T82">
        <v>120.4</v>
      </c>
      <c r="U82">
        <v>123.7</v>
      </c>
      <c r="V82" s="6">
        <f t="shared" si="2"/>
        <v>122.8</v>
      </c>
      <c r="W82">
        <v>118.6</v>
      </c>
      <c r="X82">
        <v>118.3</v>
      </c>
      <c r="Y82">
        <v>119.2</v>
      </c>
      <c r="Z82">
        <v>116.7</v>
      </c>
      <c r="AA82">
        <v>109.9</v>
      </c>
      <c r="AB82">
        <v>115.4</v>
      </c>
      <c r="AC82">
        <v>120.1</v>
      </c>
      <c r="AD82">
        <v>111</v>
      </c>
      <c r="AE82">
        <v>114.7</v>
      </c>
      <c r="AF82" s="6">
        <f>AVERAGE(Y82:AE82)</f>
        <v>115.28571428571431</v>
      </c>
      <c r="AG82">
        <v>120.2</v>
      </c>
    </row>
    <row r="83" spans="1:33"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s="6">
        <f t="shared" si="3"/>
        <v>121.32307692307693</v>
      </c>
      <c r="R83">
        <v>125.7</v>
      </c>
      <c r="S83">
        <v>126.4</v>
      </c>
      <c r="T83">
        <v>123.3</v>
      </c>
      <c r="U83">
        <v>126</v>
      </c>
      <c r="V83" s="6">
        <f t="shared" si="2"/>
        <v>125.23333333333333</v>
      </c>
      <c r="X83">
        <v>121.2</v>
      </c>
      <c r="Y83">
        <v>120.9</v>
      </c>
      <c r="Z83">
        <v>118.6</v>
      </c>
      <c r="AA83">
        <v>111.9</v>
      </c>
      <c r="AB83">
        <v>116.2</v>
      </c>
      <c r="AC83">
        <v>119.9</v>
      </c>
      <c r="AD83">
        <v>111.6</v>
      </c>
      <c r="AE83">
        <v>116</v>
      </c>
      <c r="AF83" s="6">
        <f>AVERAGE(Y83:AE83)</f>
        <v>116.44285714285715</v>
      </c>
      <c r="AG83">
        <v>121.5</v>
      </c>
    </row>
    <row r="84" spans="1:33"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s="6">
        <f t="shared" si="3"/>
        <v>121.23846153846154</v>
      </c>
      <c r="R84">
        <v>130.1</v>
      </c>
      <c r="S84">
        <v>122.1</v>
      </c>
      <c r="T84">
        <v>117.2</v>
      </c>
      <c r="U84">
        <v>121.3</v>
      </c>
      <c r="V84" s="6">
        <f t="shared" si="2"/>
        <v>120.2</v>
      </c>
      <c r="W84">
        <v>119.2</v>
      </c>
      <c r="X84">
        <v>114.7</v>
      </c>
      <c r="Y84">
        <v>118.4</v>
      </c>
      <c r="Z84">
        <v>114.6</v>
      </c>
      <c r="AA84">
        <v>108.4</v>
      </c>
      <c r="AB84">
        <v>115.6</v>
      </c>
      <c r="AC84">
        <v>121.7</v>
      </c>
      <c r="AD84">
        <v>111.8</v>
      </c>
      <c r="AE84">
        <v>114.2</v>
      </c>
      <c r="AG84">
        <v>119.7</v>
      </c>
    </row>
    <row r="85" spans="1:33"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s="6">
        <f t="shared" si="3"/>
        <v>121.20769230769231</v>
      </c>
      <c r="R85">
        <v>126.9</v>
      </c>
      <c r="S85">
        <v>124.7</v>
      </c>
      <c r="T85">
        <v>120.8</v>
      </c>
      <c r="U85">
        <v>124.1</v>
      </c>
      <c r="V85" s="6">
        <f t="shared" si="2"/>
        <v>123.2</v>
      </c>
      <c r="W85">
        <v>119.2</v>
      </c>
      <c r="X85">
        <v>118.7</v>
      </c>
      <c r="Y85">
        <v>119.7</v>
      </c>
      <c r="Z85">
        <v>117.1</v>
      </c>
      <c r="AA85">
        <v>110.1</v>
      </c>
      <c r="AB85">
        <v>115.9</v>
      </c>
      <c r="AC85">
        <v>121</v>
      </c>
      <c r="AD85">
        <v>111.7</v>
      </c>
      <c r="AE85">
        <v>115.1</v>
      </c>
      <c r="AF85" s="6">
        <f>AVERAGE(Y85:AE85)</f>
        <v>115.8</v>
      </c>
      <c r="AG85">
        <v>120.7</v>
      </c>
    </row>
    <row r="86" spans="1:33"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s="6">
        <f t="shared" si="3"/>
        <v>122.13076923076923</v>
      </c>
      <c r="R86">
        <v>126.7</v>
      </c>
      <c r="S86">
        <v>127.3</v>
      </c>
      <c r="T86">
        <v>124.1</v>
      </c>
      <c r="U86">
        <v>126.8</v>
      </c>
      <c r="V86" s="6">
        <f t="shared" si="2"/>
        <v>126.06666666666666</v>
      </c>
      <c r="X86">
        <v>121.9</v>
      </c>
      <c r="Y86">
        <v>121.5</v>
      </c>
      <c r="Z86">
        <v>119.4</v>
      </c>
      <c r="AA86">
        <v>113.3</v>
      </c>
      <c r="AB86">
        <v>116.7</v>
      </c>
      <c r="AC86">
        <v>120.5</v>
      </c>
      <c r="AD86">
        <v>112.3</v>
      </c>
      <c r="AE86">
        <v>116.9</v>
      </c>
      <c r="AF86" s="6">
        <f>AVERAGE(Y86:AE86)</f>
        <v>117.22857142857141</v>
      </c>
      <c r="AG86">
        <v>122.4</v>
      </c>
    </row>
    <row r="87" spans="1:33"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s="6">
        <f t="shared" si="3"/>
        <v>122.9923076923077</v>
      </c>
      <c r="R87">
        <v>131.30000000000001</v>
      </c>
      <c r="S87">
        <v>122.4</v>
      </c>
      <c r="T87">
        <v>117.4</v>
      </c>
      <c r="U87">
        <v>121.6</v>
      </c>
      <c r="V87" s="6">
        <f t="shared" si="2"/>
        <v>120.46666666666665</v>
      </c>
      <c r="W87">
        <v>119.6</v>
      </c>
      <c r="X87">
        <v>114.9</v>
      </c>
      <c r="Y87">
        <v>118.7</v>
      </c>
      <c r="Z87">
        <v>114.9</v>
      </c>
      <c r="AA87">
        <v>110.8</v>
      </c>
      <c r="AB87">
        <v>116</v>
      </c>
      <c r="AC87">
        <v>122</v>
      </c>
      <c r="AD87">
        <v>112.4</v>
      </c>
      <c r="AE87">
        <v>115.2</v>
      </c>
      <c r="AG87">
        <v>120.7</v>
      </c>
    </row>
    <row r="88" spans="1:33"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s="6">
        <f t="shared" si="3"/>
        <v>122.33846153846154</v>
      </c>
      <c r="R88">
        <v>127.9</v>
      </c>
      <c r="S88">
        <v>125.4</v>
      </c>
      <c r="T88">
        <v>121.3</v>
      </c>
      <c r="U88">
        <v>124.7</v>
      </c>
      <c r="V88" s="6">
        <f t="shared" si="2"/>
        <v>123.8</v>
      </c>
      <c r="W88">
        <v>119.6</v>
      </c>
      <c r="X88">
        <v>119.2</v>
      </c>
      <c r="Y88">
        <v>120.2</v>
      </c>
      <c r="Z88">
        <v>117.7</v>
      </c>
      <c r="AA88">
        <v>112</v>
      </c>
      <c r="AB88">
        <v>116.3</v>
      </c>
      <c r="AC88">
        <v>121.4</v>
      </c>
      <c r="AD88">
        <v>112.3</v>
      </c>
      <c r="AE88">
        <v>116.1</v>
      </c>
      <c r="AF88" s="6">
        <f>AVERAGE(Y88:AE88)</f>
        <v>116.57142857142857</v>
      </c>
      <c r="AG88">
        <v>121.6</v>
      </c>
    </row>
    <row r="89" spans="1:33"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s="6">
        <f t="shared" si="3"/>
        <v>124.45384615384614</v>
      </c>
      <c r="R89">
        <v>128.19999999999999</v>
      </c>
      <c r="S89">
        <v>128.4</v>
      </c>
      <c r="T89">
        <v>125.1</v>
      </c>
      <c r="U89">
        <v>128</v>
      </c>
      <c r="V89" s="6">
        <f t="shared" si="2"/>
        <v>127.16666666666667</v>
      </c>
      <c r="X89">
        <v>122.6</v>
      </c>
      <c r="Y89">
        <v>122.8</v>
      </c>
      <c r="Z89">
        <v>120.4</v>
      </c>
      <c r="AA89">
        <v>114.2</v>
      </c>
      <c r="AB89">
        <v>117.9</v>
      </c>
      <c r="AC89">
        <v>122</v>
      </c>
      <c r="AD89">
        <v>113</v>
      </c>
      <c r="AE89">
        <v>117.9</v>
      </c>
      <c r="AF89" s="6">
        <f>AVERAGE(Y89:AE89)</f>
        <v>118.3142857142857</v>
      </c>
      <c r="AG89">
        <v>124.1</v>
      </c>
    </row>
    <row r="90" spans="1:33"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s="6">
        <f t="shared" si="3"/>
        <v>125.89230769230768</v>
      </c>
      <c r="R90">
        <v>132.1</v>
      </c>
      <c r="S90">
        <v>123.2</v>
      </c>
      <c r="T90">
        <v>117.6</v>
      </c>
      <c r="U90">
        <v>122.3</v>
      </c>
      <c r="V90" s="6">
        <f t="shared" si="2"/>
        <v>121.03333333333335</v>
      </c>
      <c r="W90">
        <v>119</v>
      </c>
      <c r="X90">
        <v>115.1</v>
      </c>
      <c r="Y90">
        <v>119.2</v>
      </c>
      <c r="Z90">
        <v>115.4</v>
      </c>
      <c r="AA90">
        <v>111.7</v>
      </c>
      <c r="AB90">
        <v>116.2</v>
      </c>
      <c r="AC90">
        <v>123.8</v>
      </c>
      <c r="AD90">
        <v>112.5</v>
      </c>
      <c r="AE90">
        <v>116</v>
      </c>
      <c r="AG90">
        <v>121.7</v>
      </c>
    </row>
    <row r="91" spans="1:33"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s="6">
        <f t="shared" si="3"/>
        <v>124.88461538461539</v>
      </c>
      <c r="R91">
        <v>129.19999999999999</v>
      </c>
      <c r="S91">
        <v>126.4</v>
      </c>
      <c r="T91">
        <v>122</v>
      </c>
      <c r="U91">
        <v>125.7</v>
      </c>
      <c r="V91" s="6">
        <f t="shared" si="2"/>
        <v>124.7</v>
      </c>
      <c r="W91">
        <v>119</v>
      </c>
      <c r="X91">
        <v>119.8</v>
      </c>
      <c r="Y91">
        <v>121.1</v>
      </c>
      <c r="Z91">
        <v>118.5</v>
      </c>
      <c r="AA91">
        <v>112.9</v>
      </c>
      <c r="AB91">
        <v>116.9</v>
      </c>
      <c r="AC91">
        <v>123.1</v>
      </c>
      <c r="AD91">
        <v>112.8</v>
      </c>
      <c r="AE91">
        <v>117</v>
      </c>
      <c r="AF91" s="6">
        <f>AVERAGE(Y91:AE91)</f>
        <v>117.47142857142856</v>
      </c>
      <c r="AG91">
        <v>123</v>
      </c>
    </row>
    <row r="92" spans="1:33"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s="6">
        <f t="shared" si="3"/>
        <v>125.02307692307691</v>
      </c>
      <c r="R92">
        <v>129.4</v>
      </c>
      <c r="S92">
        <v>128.80000000000001</v>
      </c>
      <c r="T92">
        <v>125.5</v>
      </c>
      <c r="U92">
        <v>128.30000000000001</v>
      </c>
      <c r="V92" s="6">
        <f t="shared" si="2"/>
        <v>127.53333333333335</v>
      </c>
      <c r="X92">
        <v>123</v>
      </c>
      <c r="Y92">
        <v>123</v>
      </c>
      <c r="Z92">
        <v>120.8</v>
      </c>
      <c r="AA92">
        <v>114.1</v>
      </c>
      <c r="AB92">
        <v>118</v>
      </c>
      <c r="AC92">
        <v>122.9</v>
      </c>
      <c r="AD92">
        <v>112.7</v>
      </c>
      <c r="AE92">
        <v>118.1</v>
      </c>
      <c r="AF92" s="6">
        <f>AVERAGE(Y92:AE92)</f>
        <v>118.51428571428572</v>
      </c>
      <c r="AG92">
        <v>124.7</v>
      </c>
    </row>
    <row r="93" spans="1:33"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s="6">
        <f t="shared" si="3"/>
        <v>126.37692307692306</v>
      </c>
      <c r="R93">
        <v>133.1</v>
      </c>
      <c r="S93">
        <v>123.5</v>
      </c>
      <c r="T93">
        <v>117.9</v>
      </c>
      <c r="U93">
        <v>122.7</v>
      </c>
      <c r="V93" s="6">
        <f t="shared" si="2"/>
        <v>121.36666666666667</v>
      </c>
      <c r="W93">
        <v>119.9</v>
      </c>
      <c r="X93">
        <v>115.3</v>
      </c>
      <c r="Y93">
        <v>119.5</v>
      </c>
      <c r="Z93">
        <v>116</v>
      </c>
      <c r="AA93">
        <v>111.5</v>
      </c>
      <c r="AB93">
        <v>116.6</v>
      </c>
      <c r="AC93">
        <v>125.4</v>
      </c>
      <c r="AD93">
        <v>111.7</v>
      </c>
      <c r="AE93">
        <v>116.3</v>
      </c>
      <c r="AG93">
        <v>122.4</v>
      </c>
    </row>
    <row r="94" spans="1:33"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s="6">
        <f t="shared" si="3"/>
        <v>125.43076923076924</v>
      </c>
      <c r="R94">
        <v>130.4</v>
      </c>
      <c r="S94">
        <v>126.7</v>
      </c>
      <c r="T94">
        <v>122.3</v>
      </c>
      <c r="U94">
        <v>126.1</v>
      </c>
      <c r="V94" s="6">
        <f t="shared" si="2"/>
        <v>125.03333333333335</v>
      </c>
      <c r="W94">
        <v>119.9</v>
      </c>
      <c r="X94">
        <v>120.1</v>
      </c>
      <c r="Y94">
        <v>121.3</v>
      </c>
      <c r="Z94">
        <v>119</v>
      </c>
      <c r="AA94">
        <v>112.7</v>
      </c>
      <c r="AB94">
        <v>117.2</v>
      </c>
      <c r="AC94">
        <v>124.4</v>
      </c>
      <c r="AD94">
        <v>112.3</v>
      </c>
      <c r="AE94">
        <v>117.2</v>
      </c>
      <c r="AF94" s="6">
        <f>AVERAGE(Y94:AE94)</f>
        <v>117.72857142857143</v>
      </c>
      <c r="AG94">
        <v>123.6</v>
      </c>
    </row>
    <row r="95" spans="1:33"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s="6">
        <f t="shared" si="3"/>
        <v>126.66153846153846</v>
      </c>
      <c r="R95">
        <v>130.1</v>
      </c>
      <c r="S95">
        <v>129.5</v>
      </c>
      <c r="T95">
        <v>126.3</v>
      </c>
      <c r="U95">
        <v>129</v>
      </c>
      <c r="V95" s="6">
        <f t="shared" si="2"/>
        <v>128.26666666666668</v>
      </c>
      <c r="X95">
        <v>123.8</v>
      </c>
      <c r="Y95">
        <v>123.7</v>
      </c>
      <c r="Z95">
        <v>121.1</v>
      </c>
      <c r="AA95">
        <v>113.6</v>
      </c>
      <c r="AB95">
        <v>118.5</v>
      </c>
      <c r="AC95">
        <v>123.6</v>
      </c>
      <c r="AD95">
        <v>112.5</v>
      </c>
      <c r="AE95">
        <v>118.2</v>
      </c>
      <c r="AF95" s="6">
        <f>AVERAGE(Y95:AE95)</f>
        <v>118.74285714285715</v>
      </c>
      <c r="AG95">
        <v>126.1</v>
      </c>
    </row>
    <row r="96" spans="1:33"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s="6">
        <f t="shared" si="3"/>
        <v>127.6076923076923</v>
      </c>
      <c r="R96">
        <v>134.19999999999999</v>
      </c>
      <c r="S96">
        <v>123.7</v>
      </c>
      <c r="T96">
        <v>118.2</v>
      </c>
      <c r="U96">
        <v>122.9</v>
      </c>
      <c r="V96" s="6">
        <f t="shared" si="2"/>
        <v>121.60000000000001</v>
      </c>
      <c r="W96">
        <v>120.9</v>
      </c>
      <c r="X96">
        <v>115.3</v>
      </c>
      <c r="Y96">
        <v>120</v>
      </c>
      <c r="Z96">
        <v>116.6</v>
      </c>
      <c r="AA96">
        <v>109.9</v>
      </c>
      <c r="AB96">
        <v>117.2</v>
      </c>
      <c r="AC96">
        <v>126.2</v>
      </c>
      <c r="AD96">
        <v>112</v>
      </c>
      <c r="AE96">
        <v>116.2</v>
      </c>
      <c r="AG96">
        <v>123.2</v>
      </c>
    </row>
    <row r="97" spans="1:33"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s="6">
        <f t="shared" si="3"/>
        <v>126.89230769230768</v>
      </c>
      <c r="R97">
        <v>131.19999999999999</v>
      </c>
      <c r="S97">
        <v>127.2</v>
      </c>
      <c r="T97">
        <v>122.9</v>
      </c>
      <c r="U97">
        <v>126.6</v>
      </c>
      <c r="V97" s="6">
        <f t="shared" si="2"/>
        <v>125.56666666666668</v>
      </c>
      <c r="W97">
        <v>120.9</v>
      </c>
      <c r="X97">
        <v>120.6</v>
      </c>
      <c r="Y97">
        <v>122</v>
      </c>
      <c r="Z97">
        <v>119.4</v>
      </c>
      <c r="AA97">
        <v>111.7</v>
      </c>
      <c r="AB97">
        <v>117.8</v>
      </c>
      <c r="AC97">
        <v>125.1</v>
      </c>
      <c r="AD97">
        <v>112.3</v>
      </c>
      <c r="AE97">
        <v>117.2</v>
      </c>
      <c r="AF97" s="6">
        <f>AVERAGE(Y97:AE97)</f>
        <v>117.92857142857143</v>
      </c>
      <c r="AG97">
        <v>124.8</v>
      </c>
    </row>
    <row r="98" spans="1:33"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s="6">
        <f t="shared" si="3"/>
        <v>127.50769230769232</v>
      </c>
      <c r="R98">
        <v>131</v>
      </c>
      <c r="S98">
        <v>130.4</v>
      </c>
      <c r="T98">
        <v>126.8</v>
      </c>
      <c r="U98">
        <v>129.9</v>
      </c>
      <c r="V98" s="6">
        <f t="shared" si="2"/>
        <v>129.03333333333333</v>
      </c>
      <c r="X98">
        <v>123.7</v>
      </c>
      <c r="Y98">
        <v>124.5</v>
      </c>
      <c r="Z98">
        <v>121.4</v>
      </c>
      <c r="AA98">
        <v>113.8</v>
      </c>
      <c r="AB98">
        <v>119.6</v>
      </c>
      <c r="AC98">
        <v>124.5</v>
      </c>
      <c r="AD98">
        <v>113.7</v>
      </c>
      <c r="AE98">
        <v>118.8</v>
      </c>
      <c r="AF98" s="6">
        <f>AVERAGE(Y98:AE98)</f>
        <v>119.47142857142856</v>
      </c>
      <c r="AG98">
        <v>127</v>
      </c>
    </row>
    <row r="99" spans="1:33"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s="6">
        <f t="shared" si="3"/>
        <v>128.06153846153845</v>
      </c>
      <c r="R99">
        <v>134.69999999999999</v>
      </c>
      <c r="S99">
        <v>124</v>
      </c>
      <c r="T99">
        <v>118.6</v>
      </c>
      <c r="U99">
        <v>123.2</v>
      </c>
      <c r="V99" s="6">
        <f t="shared" si="2"/>
        <v>121.93333333333334</v>
      </c>
      <c r="W99">
        <v>121.6</v>
      </c>
      <c r="X99">
        <v>115.1</v>
      </c>
      <c r="Y99">
        <v>120.4</v>
      </c>
      <c r="Z99">
        <v>117.1</v>
      </c>
      <c r="AA99">
        <v>109.1</v>
      </c>
      <c r="AB99">
        <v>117.3</v>
      </c>
      <c r="AC99">
        <v>126.5</v>
      </c>
      <c r="AD99">
        <v>112.9</v>
      </c>
      <c r="AE99">
        <v>116.2</v>
      </c>
      <c r="AG99">
        <v>123.5</v>
      </c>
    </row>
    <row r="100" spans="1:33"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s="6">
        <f t="shared" si="3"/>
        <v>127.56153846153848</v>
      </c>
      <c r="R100">
        <v>132</v>
      </c>
      <c r="S100">
        <v>127.9</v>
      </c>
      <c r="T100">
        <v>123.4</v>
      </c>
      <c r="U100">
        <v>127.2</v>
      </c>
      <c r="V100" s="6">
        <f t="shared" si="2"/>
        <v>126.16666666666667</v>
      </c>
      <c r="W100">
        <v>121.6</v>
      </c>
      <c r="X100">
        <v>120.4</v>
      </c>
      <c r="Y100">
        <v>122.6</v>
      </c>
      <c r="Z100">
        <v>119.8</v>
      </c>
      <c r="AA100">
        <v>111.3</v>
      </c>
      <c r="AB100">
        <v>118.3</v>
      </c>
      <c r="AC100">
        <v>125.7</v>
      </c>
      <c r="AD100">
        <v>113.4</v>
      </c>
      <c r="AE100">
        <v>117.5</v>
      </c>
      <c r="AF100" s="6">
        <f>AVERAGE(Y100:AE100)</f>
        <v>118.37142857142858</v>
      </c>
      <c r="AG100">
        <v>125.4</v>
      </c>
    </row>
    <row r="101" spans="1:33"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s="6">
        <f t="shared" si="3"/>
        <v>128.8153846153846</v>
      </c>
      <c r="R101">
        <v>131.5</v>
      </c>
      <c r="S101">
        <v>131.1</v>
      </c>
      <c r="T101">
        <v>127.3</v>
      </c>
      <c r="U101">
        <v>130.6</v>
      </c>
      <c r="V101" s="6">
        <f t="shared" si="2"/>
        <v>129.66666666666666</v>
      </c>
      <c r="X101">
        <v>124.4</v>
      </c>
      <c r="Y101">
        <v>125.1</v>
      </c>
      <c r="Z101">
        <v>122</v>
      </c>
      <c r="AA101">
        <v>113.8</v>
      </c>
      <c r="AB101">
        <v>120.1</v>
      </c>
      <c r="AC101">
        <v>125.1</v>
      </c>
      <c r="AD101">
        <v>114.2</v>
      </c>
      <c r="AE101">
        <v>119.2</v>
      </c>
      <c r="AF101" s="6">
        <f>AVERAGE(Y101:AE101)</f>
        <v>119.92857142857144</v>
      </c>
      <c r="AG101">
        <v>127.7</v>
      </c>
    </row>
    <row r="102" spans="1:33"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s="6">
        <f t="shared" si="3"/>
        <v>130.21538461538464</v>
      </c>
      <c r="R102">
        <v>135.30000000000001</v>
      </c>
      <c r="S102">
        <v>124.4</v>
      </c>
      <c r="T102">
        <v>118.8</v>
      </c>
      <c r="U102">
        <v>123.6</v>
      </c>
      <c r="V102" s="6">
        <f t="shared" si="2"/>
        <v>122.26666666666665</v>
      </c>
      <c r="W102">
        <v>122.4</v>
      </c>
      <c r="X102">
        <v>114.9</v>
      </c>
      <c r="Y102">
        <v>120.7</v>
      </c>
      <c r="Z102">
        <v>117.7</v>
      </c>
      <c r="AA102">
        <v>109.3</v>
      </c>
      <c r="AB102">
        <v>117.7</v>
      </c>
      <c r="AC102">
        <v>126.5</v>
      </c>
      <c r="AD102">
        <v>113.5</v>
      </c>
      <c r="AE102">
        <v>116.5</v>
      </c>
      <c r="AG102">
        <v>124.2</v>
      </c>
    </row>
    <row r="103" spans="1:33"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s="6">
        <f t="shared" si="3"/>
        <v>129.15384615384613</v>
      </c>
      <c r="R103">
        <v>132.5</v>
      </c>
      <c r="S103">
        <v>128.5</v>
      </c>
      <c r="T103">
        <v>123.8</v>
      </c>
      <c r="U103">
        <v>127.8</v>
      </c>
      <c r="V103" s="6">
        <f t="shared" si="2"/>
        <v>126.7</v>
      </c>
      <c r="W103">
        <v>122.4</v>
      </c>
      <c r="X103">
        <v>120.8</v>
      </c>
      <c r="Y103">
        <v>123</v>
      </c>
      <c r="Z103">
        <v>120.4</v>
      </c>
      <c r="AA103">
        <v>111.4</v>
      </c>
      <c r="AB103">
        <v>118.7</v>
      </c>
      <c r="AC103">
        <v>125.9</v>
      </c>
      <c r="AD103">
        <v>113.9</v>
      </c>
      <c r="AE103">
        <v>117.9</v>
      </c>
      <c r="AF103" s="6">
        <f>AVERAGE(Y103:AE103)</f>
        <v>118.74285714285713</v>
      </c>
      <c r="AG103">
        <v>126.1</v>
      </c>
    </row>
    <row r="104" spans="1:33"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s="6">
        <f t="shared" si="3"/>
        <v>129.71538461538461</v>
      </c>
      <c r="R104">
        <v>132.19999999999999</v>
      </c>
      <c r="S104">
        <v>132.1</v>
      </c>
      <c r="T104">
        <v>128.19999999999999</v>
      </c>
      <c r="U104">
        <v>131.5</v>
      </c>
      <c r="V104" s="6">
        <f t="shared" si="2"/>
        <v>130.6</v>
      </c>
      <c r="X104">
        <v>125.6</v>
      </c>
      <c r="Y104">
        <v>125.6</v>
      </c>
      <c r="Z104">
        <v>122.6</v>
      </c>
      <c r="AA104">
        <v>114</v>
      </c>
      <c r="AB104">
        <v>120.9</v>
      </c>
      <c r="AC104">
        <v>125.8</v>
      </c>
      <c r="AD104">
        <v>114.2</v>
      </c>
      <c r="AE104">
        <v>119.6</v>
      </c>
      <c r="AF104" s="6">
        <f>AVERAGE(Y104:AE104)</f>
        <v>120.38571428571429</v>
      </c>
      <c r="AG104">
        <v>128.30000000000001</v>
      </c>
    </row>
    <row r="105" spans="1:33"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s="6">
        <f t="shared" si="3"/>
        <v>131.42307692307691</v>
      </c>
      <c r="R105">
        <v>137.6</v>
      </c>
      <c r="S105">
        <v>125</v>
      </c>
      <c r="T105">
        <v>119.3</v>
      </c>
      <c r="U105">
        <v>124.2</v>
      </c>
      <c r="V105" s="6">
        <f t="shared" si="2"/>
        <v>122.83333333333333</v>
      </c>
      <c r="W105">
        <v>122.9</v>
      </c>
      <c r="X105">
        <v>115.1</v>
      </c>
      <c r="Y105">
        <v>121</v>
      </c>
      <c r="Z105">
        <v>118.1</v>
      </c>
      <c r="AA105">
        <v>109.3</v>
      </c>
      <c r="AB105">
        <v>117.9</v>
      </c>
      <c r="AC105">
        <v>126.6</v>
      </c>
      <c r="AD105">
        <v>113.3</v>
      </c>
      <c r="AE105">
        <v>116.6</v>
      </c>
      <c r="AG105">
        <v>124.6</v>
      </c>
    </row>
    <row r="106" spans="1:33"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s="6">
        <f t="shared" si="3"/>
        <v>130.16153846153844</v>
      </c>
      <c r="R106">
        <v>133.6</v>
      </c>
      <c r="S106">
        <v>129.30000000000001</v>
      </c>
      <c r="T106">
        <v>124.5</v>
      </c>
      <c r="U106">
        <v>128.6</v>
      </c>
      <c r="V106" s="6">
        <f t="shared" si="2"/>
        <v>127.46666666666665</v>
      </c>
      <c r="W106">
        <v>122.9</v>
      </c>
      <c r="X106">
        <v>121.6</v>
      </c>
      <c r="Y106">
        <v>123.4</v>
      </c>
      <c r="Z106">
        <v>120.9</v>
      </c>
      <c r="AA106">
        <v>111.5</v>
      </c>
      <c r="AB106">
        <v>119.2</v>
      </c>
      <c r="AC106">
        <v>126.3</v>
      </c>
      <c r="AD106">
        <v>113.8</v>
      </c>
      <c r="AE106">
        <v>118.1</v>
      </c>
      <c r="AF106" s="6">
        <f>AVERAGE(Y106:AE106)</f>
        <v>119.02857142857142</v>
      </c>
      <c r="AG106">
        <v>126.6</v>
      </c>
    </row>
    <row r="107" spans="1:33"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s="6">
        <f t="shared" si="3"/>
        <v>129.40769230769232</v>
      </c>
      <c r="R107">
        <v>133.1</v>
      </c>
      <c r="S107">
        <v>132.5</v>
      </c>
      <c r="T107">
        <v>128.5</v>
      </c>
      <c r="U107">
        <v>131.9</v>
      </c>
      <c r="V107" s="6">
        <f t="shared" si="2"/>
        <v>130.96666666666667</v>
      </c>
      <c r="X107">
        <v>125.7</v>
      </c>
      <c r="Y107">
        <v>126</v>
      </c>
      <c r="Z107">
        <v>123.1</v>
      </c>
      <c r="AA107">
        <v>114</v>
      </c>
      <c r="AB107">
        <v>121.6</v>
      </c>
      <c r="AC107">
        <v>125.6</v>
      </c>
      <c r="AD107">
        <v>114.1</v>
      </c>
      <c r="AE107">
        <v>119.8</v>
      </c>
      <c r="AF107" s="6">
        <f>AVERAGE(Y107:AE107)</f>
        <v>120.60000000000001</v>
      </c>
      <c r="AG107">
        <v>127.9</v>
      </c>
    </row>
    <row r="108" spans="1:33"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s="6">
        <f t="shared" si="3"/>
        <v>130.67692307692306</v>
      </c>
      <c r="R108">
        <v>138.19999999999999</v>
      </c>
      <c r="S108">
        <v>125.4</v>
      </c>
      <c r="T108">
        <v>119.5</v>
      </c>
      <c r="U108">
        <v>124.5</v>
      </c>
      <c r="V108" s="6">
        <f t="shared" si="2"/>
        <v>123.13333333333333</v>
      </c>
      <c r="W108">
        <v>122.4</v>
      </c>
      <c r="X108">
        <v>116</v>
      </c>
      <c r="Y108">
        <v>121</v>
      </c>
      <c r="Z108">
        <v>118.6</v>
      </c>
      <c r="AA108">
        <v>109.3</v>
      </c>
      <c r="AB108">
        <v>118.1</v>
      </c>
      <c r="AC108">
        <v>126.6</v>
      </c>
      <c r="AD108">
        <v>113.2</v>
      </c>
      <c r="AE108">
        <v>116.7</v>
      </c>
      <c r="AG108">
        <v>124</v>
      </c>
    </row>
    <row r="109" spans="1:33"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s="6">
        <f t="shared" si="3"/>
        <v>129.70000000000002</v>
      </c>
      <c r="R109">
        <v>134.5</v>
      </c>
      <c r="S109">
        <v>129.69999999999999</v>
      </c>
      <c r="T109">
        <v>124.8</v>
      </c>
      <c r="U109">
        <v>129</v>
      </c>
      <c r="V109" s="6">
        <f t="shared" si="2"/>
        <v>127.83333333333333</v>
      </c>
      <c r="W109">
        <v>122.4</v>
      </c>
      <c r="X109">
        <v>122</v>
      </c>
      <c r="Y109">
        <v>123.6</v>
      </c>
      <c r="Z109">
        <v>121.4</v>
      </c>
      <c r="AA109">
        <v>111.5</v>
      </c>
      <c r="AB109">
        <v>119.6</v>
      </c>
      <c r="AC109">
        <v>126.2</v>
      </c>
      <c r="AD109">
        <v>113.7</v>
      </c>
      <c r="AE109">
        <v>118.3</v>
      </c>
      <c r="AF109" s="6">
        <f>AVERAGE(Y109:AE109)</f>
        <v>119.1857142857143</v>
      </c>
      <c r="AG109">
        <v>126.1</v>
      </c>
    </row>
    <row r="110" spans="1:33"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s="6">
        <f t="shared" si="3"/>
        <v>130.00769230769231</v>
      </c>
      <c r="R110">
        <v>133.6</v>
      </c>
      <c r="S110">
        <v>133.19999999999999</v>
      </c>
      <c r="T110">
        <v>128.9</v>
      </c>
      <c r="U110">
        <v>132.6</v>
      </c>
      <c r="V110" s="6">
        <f t="shared" si="2"/>
        <v>131.56666666666669</v>
      </c>
      <c r="X110">
        <v>126.2</v>
      </c>
      <c r="Y110">
        <v>126.6</v>
      </c>
      <c r="Z110">
        <v>123.7</v>
      </c>
      <c r="AA110">
        <v>113.6</v>
      </c>
      <c r="AB110">
        <v>121.4</v>
      </c>
      <c r="AC110">
        <v>126.2</v>
      </c>
      <c r="AD110">
        <v>114.9</v>
      </c>
      <c r="AE110">
        <v>120.1</v>
      </c>
      <c r="AF110" s="6">
        <f>AVERAGE(Y110:AE110)</f>
        <v>120.92857142857143</v>
      </c>
      <c r="AG110">
        <v>128.1</v>
      </c>
    </row>
    <row r="111" spans="1:33"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s="6">
        <f t="shared" si="3"/>
        <v>130.87692307692308</v>
      </c>
      <c r="R111">
        <v>139.5</v>
      </c>
      <c r="S111">
        <v>125.8</v>
      </c>
      <c r="T111">
        <v>119.8</v>
      </c>
      <c r="U111">
        <v>124.9</v>
      </c>
      <c r="V111" s="6">
        <f t="shared" si="2"/>
        <v>123.5</v>
      </c>
      <c r="W111">
        <v>123.4</v>
      </c>
      <c r="X111">
        <v>116.9</v>
      </c>
      <c r="Y111">
        <v>121.6</v>
      </c>
      <c r="Z111">
        <v>119.1</v>
      </c>
      <c r="AA111">
        <v>108.9</v>
      </c>
      <c r="AB111">
        <v>118.5</v>
      </c>
      <c r="AC111">
        <v>126.4</v>
      </c>
      <c r="AD111">
        <v>114</v>
      </c>
      <c r="AE111">
        <v>116.8</v>
      </c>
      <c r="AG111">
        <v>124.2</v>
      </c>
    </row>
    <row r="112" spans="1:33"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s="6">
        <f t="shared" si="3"/>
        <v>130.13076923076923</v>
      </c>
      <c r="R112">
        <v>135.19999999999999</v>
      </c>
      <c r="S112">
        <v>130.30000000000001</v>
      </c>
      <c r="T112">
        <v>125.1</v>
      </c>
      <c r="U112">
        <v>129.5</v>
      </c>
      <c r="V112" s="6">
        <f t="shared" si="2"/>
        <v>128.29999999999998</v>
      </c>
      <c r="W112">
        <v>123.4</v>
      </c>
      <c r="X112">
        <v>122.7</v>
      </c>
      <c r="Y112">
        <v>124.2</v>
      </c>
      <c r="Z112">
        <v>122</v>
      </c>
      <c r="AA112">
        <v>111.1</v>
      </c>
      <c r="AB112">
        <v>119.8</v>
      </c>
      <c r="AC112">
        <v>126.3</v>
      </c>
      <c r="AD112">
        <v>114.5</v>
      </c>
      <c r="AE112">
        <v>118.5</v>
      </c>
      <c r="AF112" s="6">
        <f>AVERAGE(Y112:AE112)</f>
        <v>119.48571428571428</v>
      </c>
      <c r="AG112">
        <v>126.3</v>
      </c>
    </row>
    <row r="113" spans="1:33"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s="6">
        <f t="shared" si="3"/>
        <v>129.43076923076922</v>
      </c>
      <c r="R113">
        <v>134.4</v>
      </c>
      <c r="S113">
        <v>133.9</v>
      </c>
      <c r="T113">
        <v>129.80000000000001</v>
      </c>
      <c r="U113">
        <v>133.4</v>
      </c>
      <c r="V113" s="6">
        <f t="shared" si="2"/>
        <v>132.36666666666667</v>
      </c>
      <c r="X113">
        <v>127.5</v>
      </c>
      <c r="Y113">
        <v>127.1</v>
      </c>
      <c r="Z113">
        <v>124.3</v>
      </c>
      <c r="AA113">
        <v>113.9</v>
      </c>
      <c r="AB113">
        <v>122.3</v>
      </c>
      <c r="AC113">
        <v>127.1</v>
      </c>
      <c r="AD113">
        <v>116.8</v>
      </c>
      <c r="AE113">
        <v>120.9</v>
      </c>
      <c r="AF113" s="6">
        <f>AVERAGE(Y113:AE113)</f>
        <v>121.77142857142856</v>
      </c>
      <c r="AG113">
        <v>127.9</v>
      </c>
    </row>
    <row r="114" spans="1:33"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s="6">
        <f t="shared" si="3"/>
        <v>128.93076923076922</v>
      </c>
      <c r="R114">
        <v>140</v>
      </c>
      <c r="S114">
        <v>126.2</v>
      </c>
      <c r="T114">
        <v>120.1</v>
      </c>
      <c r="U114">
        <v>125.3</v>
      </c>
      <c r="V114" s="6">
        <f t="shared" si="2"/>
        <v>123.86666666666667</v>
      </c>
      <c r="W114">
        <v>124.4</v>
      </c>
      <c r="X114">
        <v>116</v>
      </c>
      <c r="Y114">
        <v>121.8</v>
      </c>
      <c r="Z114">
        <v>119.5</v>
      </c>
      <c r="AA114">
        <v>109.1</v>
      </c>
      <c r="AB114">
        <v>118.8</v>
      </c>
      <c r="AC114">
        <v>126.3</v>
      </c>
      <c r="AD114">
        <v>116.2</v>
      </c>
      <c r="AE114">
        <v>117.2</v>
      </c>
      <c r="AG114">
        <v>123.8</v>
      </c>
    </row>
    <row r="115" spans="1:33"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s="6">
        <f t="shared" si="3"/>
        <v>129.08461538461538</v>
      </c>
      <c r="R115">
        <v>135.9</v>
      </c>
      <c r="S115">
        <v>130.9</v>
      </c>
      <c r="T115">
        <v>125.8</v>
      </c>
      <c r="U115">
        <v>130.19999999999999</v>
      </c>
      <c r="V115" s="6">
        <f t="shared" si="2"/>
        <v>128.96666666666667</v>
      </c>
      <c r="W115">
        <v>124.4</v>
      </c>
      <c r="X115">
        <v>123.1</v>
      </c>
      <c r="Y115">
        <v>124.6</v>
      </c>
      <c r="Z115">
        <v>122.5</v>
      </c>
      <c r="AA115">
        <v>111.4</v>
      </c>
      <c r="AB115">
        <v>120.3</v>
      </c>
      <c r="AC115">
        <v>126.6</v>
      </c>
      <c r="AD115">
        <v>116.6</v>
      </c>
      <c r="AE115">
        <v>119.1</v>
      </c>
      <c r="AF115" s="6">
        <f>AVERAGE(Y115:AE115)</f>
        <v>120.15714285714286</v>
      </c>
      <c r="AG115">
        <v>126</v>
      </c>
    </row>
    <row r="116" spans="1:33"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s="6">
        <f t="shared" si="3"/>
        <v>129.43846153846155</v>
      </c>
      <c r="R116">
        <v>135</v>
      </c>
      <c r="S116">
        <v>134.4</v>
      </c>
      <c r="T116">
        <v>130.19999999999999</v>
      </c>
      <c r="U116">
        <v>133.80000000000001</v>
      </c>
      <c r="V116" s="6">
        <f t="shared" si="2"/>
        <v>132.80000000000001</v>
      </c>
      <c r="X116">
        <v>127</v>
      </c>
      <c r="Y116">
        <v>127.7</v>
      </c>
      <c r="Z116">
        <v>124.8</v>
      </c>
      <c r="AA116">
        <v>113.6</v>
      </c>
      <c r="AB116">
        <v>122.5</v>
      </c>
      <c r="AC116">
        <v>127.5</v>
      </c>
      <c r="AD116">
        <v>117.4</v>
      </c>
      <c r="AE116">
        <v>121.1</v>
      </c>
      <c r="AF116" s="6">
        <f>AVERAGE(Y116:AE116)</f>
        <v>122.08571428571429</v>
      </c>
      <c r="AG116">
        <v>128</v>
      </c>
    </row>
    <row r="117" spans="1:33"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s="6">
        <f t="shared" si="3"/>
        <v>128.27692307692308</v>
      </c>
      <c r="R117">
        <v>140.6</v>
      </c>
      <c r="S117">
        <v>126.4</v>
      </c>
      <c r="T117">
        <v>120.3</v>
      </c>
      <c r="U117">
        <v>125.5</v>
      </c>
      <c r="V117" s="6">
        <f t="shared" si="2"/>
        <v>124.06666666666666</v>
      </c>
      <c r="W117">
        <v>124.9</v>
      </c>
      <c r="X117">
        <v>114.8</v>
      </c>
      <c r="Y117">
        <v>122.3</v>
      </c>
      <c r="Z117">
        <v>119.7</v>
      </c>
      <c r="AA117">
        <v>108.5</v>
      </c>
      <c r="AB117">
        <v>119.1</v>
      </c>
      <c r="AC117">
        <v>126.4</v>
      </c>
      <c r="AD117">
        <v>117.1</v>
      </c>
      <c r="AE117">
        <v>117.3</v>
      </c>
      <c r="AG117">
        <v>123.8</v>
      </c>
    </row>
    <row r="118" spans="1:33"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s="6">
        <f t="shared" si="3"/>
        <v>128.86153846153846</v>
      </c>
      <c r="R118">
        <v>136.5</v>
      </c>
      <c r="S118">
        <v>131.30000000000001</v>
      </c>
      <c r="T118">
        <v>126.1</v>
      </c>
      <c r="U118">
        <v>130.5</v>
      </c>
      <c r="V118" s="6">
        <f t="shared" si="2"/>
        <v>129.29999999999998</v>
      </c>
      <c r="W118">
        <v>124.9</v>
      </c>
      <c r="X118">
        <v>122.4</v>
      </c>
      <c r="Y118">
        <v>125.1</v>
      </c>
      <c r="Z118">
        <v>122.9</v>
      </c>
      <c r="AA118">
        <v>110.9</v>
      </c>
      <c r="AB118">
        <v>120.6</v>
      </c>
      <c r="AC118">
        <v>126.9</v>
      </c>
      <c r="AD118">
        <v>117.3</v>
      </c>
      <c r="AE118">
        <v>119.3</v>
      </c>
      <c r="AF118" s="6">
        <f>AVERAGE(Y118:AE118)</f>
        <v>120.42857142857142</v>
      </c>
      <c r="AG118">
        <v>126</v>
      </c>
    </row>
    <row r="119" spans="1:33"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s="6">
        <f t="shared" si="3"/>
        <v>130.89230769230772</v>
      </c>
      <c r="R119">
        <v>135.5</v>
      </c>
      <c r="S119">
        <v>135</v>
      </c>
      <c r="T119">
        <v>130.6</v>
      </c>
      <c r="U119">
        <v>134.4</v>
      </c>
      <c r="V119" s="6">
        <f t="shared" si="2"/>
        <v>133.33333333333334</v>
      </c>
      <c r="X119">
        <v>127</v>
      </c>
      <c r="Y119">
        <v>128</v>
      </c>
      <c r="Z119">
        <v>125.2</v>
      </c>
      <c r="AA119">
        <v>114.4</v>
      </c>
      <c r="AB119">
        <v>123.2</v>
      </c>
      <c r="AC119">
        <v>127.9</v>
      </c>
      <c r="AD119">
        <v>118.4</v>
      </c>
      <c r="AE119">
        <v>121.7</v>
      </c>
      <c r="AF119" s="6">
        <f>AVERAGE(Y119:AE119)</f>
        <v>122.6857142857143</v>
      </c>
      <c r="AG119">
        <v>129</v>
      </c>
    </row>
    <row r="120" spans="1:33"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s="6">
        <f t="shared" si="3"/>
        <v>131.25384615384615</v>
      </c>
      <c r="R120">
        <v>141.5</v>
      </c>
      <c r="S120">
        <v>126.8</v>
      </c>
      <c r="T120">
        <v>120.5</v>
      </c>
      <c r="U120">
        <v>125.8</v>
      </c>
      <c r="V120" s="6">
        <f t="shared" si="2"/>
        <v>124.36666666666667</v>
      </c>
      <c r="W120">
        <v>125.6</v>
      </c>
      <c r="X120">
        <v>114.6</v>
      </c>
      <c r="Y120">
        <v>122.8</v>
      </c>
      <c r="Z120">
        <v>120</v>
      </c>
      <c r="AA120">
        <v>110</v>
      </c>
      <c r="AB120">
        <v>119.5</v>
      </c>
      <c r="AC120">
        <v>127.6</v>
      </c>
      <c r="AD120">
        <v>117.6</v>
      </c>
      <c r="AE120">
        <v>118.2</v>
      </c>
      <c r="AG120">
        <v>125.3</v>
      </c>
    </row>
    <row r="121" spans="1:33"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s="6">
        <f t="shared" si="3"/>
        <v>130.86923076923077</v>
      </c>
      <c r="R121">
        <v>137.1</v>
      </c>
      <c r="S121">
        <v>131.80000000000001</v>
      </c>
      <c r="T121">
        <v>126.4</v>
      </c>
      <c r="U121">
        <v>131</v>
      </c>
      <c r="V121" s="6">
        <f t="shared" si="2"/>
        <v>129.73333333333335</v>
      </c>
      <c r="W121">
        <v>125.6</v>
      </c>
      <c r="X121">
        <v>122.3</v>
      </c>
      <c r="Y121">
        <v>125.5</v>
      </c>
      <c r="Z121">
        <v>123.2</v>
      </c>
      <c r="AA121">
        <v>112.1</v>
      </c>
      <c r="AB121">
        <v>121.1</v>
      </c>
      <c r="AC121">
        <v>127.7</v>
      </c>
      <c r="AD121">
        <v>118.1</v>
      </c>
      <c r="AE121">
        <v>120</v>
      </c>
      <c r="AF121" s="6">
        <f>AVERAGE(Y121:AE121)</f>
        <v>121.10000000000001</v>
      </c>
      <c r="AG121">
        <v>127.3</v>
      </c>
    </row>
    <row r="122" spans="1:33"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s="6">
        <f t="shared" si="3"/>
        <v>132.59230769230768</v>
      </c>
      <c r="R122">
        <v>136</v>
      </c>
      <c r="S122">
        <v>135.4</v>
      </c>
      <c r="T122">
        <v>131.1</v>
      </c>
      <c r="U122">
        <v>134.80000000000001</v>
      </c>
      <c r="V122" s="6">
        <f t="shared" si="2"/>
        <v>133.76666666666668</v>
      </c>
      <c r="X122">
        <v>127.4</v>
      </c>
      <c r="Y122">
        <v>128.5</v>
      </c>
      <c r="Z122">
        <v>125.8</v>
      </c>
      <c r="AA122">
        <v>115.1</v>
      </c>
      <c r="AB122">
        <v>123.6</v>
      </c>
      <c r="AC122">
        <v>129.1</v>
      </c>
      <c r="AD122">
        <v>119.7</v>
      </c>
      <c r="AE122">
        <v>122.5</v>
      </c>
      <c r="AF122" s="6">
        <f>AVERAGE(Y122:AE122)</f>
        <v>123.47142857142858</v>
      </c>
      <c r="AG122">
        <v>130.30000000000001</v>
      </c>
    </row>
    <row r="123" spans="1:33"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s="6">
        <f t="shared" si="3"/>
        <v>134.36923076923074</v>
      </c>
      <c r="R123">
        <v>142.19999999999999</v>
      </c>
      <c r="S123">
        <v>127.2</v>
      </c>
      <c r="T123">
        <v>120.7</v>
      </c>
      <c r="U123">
        <v>126.2</v>
      </c>
      <c r="V123" s="6">
        <f t="shared" si="2"/>
        <v>124.7</v>
      </c>
      <c r="W123">
        <v>126</v>
      </c>
      <c r="X123">
        <v>115</v>
      </c>
      <c r="Y123">
        <v>123.2</v>
      </c>
      <c r="Z123">
        <v>120.3</v>
      </c>
      <c r="AA123">
        <v>110.7</v>
      </c>
      <c r="AB123">
        <v>119.8</v>
      </c>
      <c r="AC123">
        <v>128</v>
      </c>
      <c r="AD123">
        <v>118.5</v>
      </c>
      <c r="AE123">
        <v>118.7</v>
      </c>
      <c r="AG123">
        <v>126.6</v>
      </c>
    </row>
    <row r="124" spans="1:33"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s="6">
        <f t="shared" si="3"/>
        <v>133.1076923076923</v>
      </c>
      <c r="R124">
        <v>137.69999999999999</v>
      </c>
      <c r="S124">
        <v>132.19999999999999</v>
      </c>
      <c r="T124">
        <v>126.8</v>
      </c>
      <c r="U124">
        <v>131.4</v>
      </c>
      <c r="V124" s="6">
        <f t="shared" si="2"/>
        <v>130.13333333333333</v>
      </c>
      <c r="W124">
        <v>126</v>
      </c>
      <c r="X124">
        <v>122.7</v>
      </c>
      <c r="Y124">
        <v>126</v>
      </c>
      <c r="Z124">
        <v>123.7</v>
      </c>
      <c r="AA124">
        <v>112.8</v>
      </c>
      <c r="AB124">
        <v>121.5</v>
      </c>
      <c r="AC124">
        <v>128.5</v>
      </c>
      <c r="AD124">
        <v>119.2</v>
      </c>
      <c r="AE124">
        <v>120.7</v>
      </c>
      <c r="AF124" s="6">
        <f>AVERAGE(Y124:AE124)</f>
        <v>121.77142857142859</v>
      </c>
      <c r="AG124">
        <v>128.6</v>
      </c>
    </row>
    <row r="125" spans="1:33"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s="6">
        <f t="shared" si="3"/>
        <v>134.50769230769231</v>
      </c>
      <c r="R125">
        <v>137.19999999999999</v>
      </c>
      <c r="S125">
        <v>136.30000000000001</v>
      </c>
      <c r="T125">
        <v>131.6</v>
      </c>
      <c r="U125">
        <v>135.6</v>
      </c>
      <c r="V125" s="6">
        <f t="shared" si="2"/>
        <v>134.5</v>
      </c>
      <c r="X125">
        <v>128</v>
      </c>
      <c r="Y125">
        <v>129.30000000000001</v>
      </c>
      <c r="Z125">
        <v>126.2</v>
      </c>
      <c r="AA125">
        <v>116.3</v>
      </c>
      <c r="AB125">
        <v>124.1</v>
      </c>
      <c r="AC125">
        <v>130.19999999999999</v>
      </c>
      <c r="AD125">
        <v>119.9</v>
      </c>
      <c r="AE125">
        <v>123.3</v>
      </c>
      <c r="AF125" s="6">
        <f>AVERAGE(Y125:AE125)</f>
        <v>124.18571428571427</v>
      </c>
      <c r="AG125">
        <v>131.9</v>
      </c>
    </row>
    <row r="126" spans="1:33"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s="6">
        <f t="shared" si="3"/>
        <v>137.46153846153848</v>
      </c>
      <c r="R126">
        <v>142.69999999999999</v>
      </c>
      <c r="S126">
        <v>127.6</v>
      </c>
      <c r="T126">
        <v>121.1</v>
      </c>
      <c r="U126">
        <v>126.6</v>
      </c>
      <c r="V126" s="6">
        <f t="shared" si="2"/>
        <v>125.09999999999998</v>
      </c>
      <c r="W126">
        <v>125.5</v>
      </c>
      <c r="X126">
        <v>115.5</v>
      </c>
      <c r="Y126">
        <v>123.2</v>
      </c>
      <c r="Z126">
        <v>120.6</v>
      </c>
      <c r="AA126">
        <v>112.3</v>
      </c>
      <c r="AB126">
        <v>119.9</v>
      </c>
      <c r="AC126">
        <v>129.30000000000001</v>
      </c>
      <c r="AD126">
        <v>118.8</v>
      </c>
      <c r="AE126">
        <v>119.6</v>
      </c>
      <c r="AG126">
        <v>128.1</v>
      </c>
    </row>
    <row r="127" spans="1:33"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s="6">
        <f t="shared" si="3"/>
        <v>135.43076923076922</v>
      </c>
      <c r="R127">
        <v>138.69999999999999</v>
      </c>
      <c r="S127">
        <v>132.9</v>
      </c>
      <c r="T127">
        <v>127.2</v>
      </c>
      <c r="U127">
        <v>132</v>
      </c>
      <c r="V127" s="6">
        <f t="shared" si="2"/>
        <v>130.70000000000002</v>
      </c>
      <c r="W127">
        <v>125.5</v>
      </c>
      <c r="X127">
        <v>123.3</v>
      </c>
      <c r="Y127">
        <v>126.4</v>
      </c>
      <c r="Z127">
        <v>124.1</v>
      </c>
      <c r="AA127">
        <v>114.2</v>
      </c>
      <c r="AB127">
        <v>121.7</v>
      </c>
      <c r="AC127">
        <v>129.69999999999999</v>
      </c>
      <c r="AD127">
        <v>119.4</v>
      </c>
      <c r="AE127">
        <v>121.5</v>
      </c>
      <c r="AF127" s="6">
        <f>AVERAGE(Y127:AE127)</f>
        <v>122.42857142857142</v>
      </c>
      <c r="AG127">
        <v>130.1</v>
      </c>
    </row>
    <row r="128" spans="1:33"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s="6">
        <f t="shared" si="3"/>
        <v>136.17692307692306</v>
      </c>
      <c r="R128">
        <v>138</v>
      </c>
      <c r="S128">
        <v>137.19999999999999</v>
      </c>
      <c r="T128">
        <v>132.19999999999999</v>
      </c>
      <c r="U128">
        <v>136.5</v>
      </c>
      <c r="V128" s="6">
        <f t="shared" si="2"/>
        <v>135.29999999999998</v>
      </c>
      <c r="X128">
        <v>128.19999999999999</v>
      </c>
      <c r="Y128">
        <v>130</v>
      </c>
      <c r="Z128">
        <v>126.7</v>
      </c>
      <c r="AA128">
        <v>116.4</v>
      </c>
      <c r="AB128">
        <v>125.2</v>
      </c>
      <c r="AC128">
        <v>130.80000000000001</v>
      </c>
      <c r="AD128">
        <v>120.9</v>
      </c>
      <c r="AE128">
        <v>123.8</v>
      </c>
      <c r="AF128" s="6">
        <f>AVERAGE(Y128:AE128)</f>
        <v>124.82857142857142</v>
      </c>
      <c r="AG128">
        <v>133</v>
      </c>
    </row>
    <row r="129" spans="1:33"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s="6">
        <f t="shared" si="3"/>
        <v>139.34615384615387</v>
      </c>
      <c r="R129">
        <v>142.9</v>
      </c>
      <c r="S129">
        <v>127.9</v>
      </c>
      <c r="T129">
        <v>121.1</v>
      </c>
      <c r="U129">
        <v>126.9</v>
      </c>
      <c r="V129" s="6">
        <f t="shared" si="2"/>
        <v>125.3</v>
      </c>
      <c r="W129">
        <v>126.4</v>
      </c>
      <c r="X129">
        <v>115.5</v>
      </c>
      <c r="Y129">
        <v>123.5</v>
      </c>
      <c r="Z129">
        <v>120.9</v>
      </c>
      <c r="AA129">
        <v>111.7</v>
      </c>
      <c r="AB129">
        <v>120.3</v>
      </c>
      <c r="AC129">
        <v>130.80000000000001</v>
      </c>
      <c r="AD129">
        <v>120</v>
      </c>
      <c r="AE129">
        <v>119.9</v>
      </c>
      <c r="AG129">
        <v>129</v>
      </c>
    </row>
    <row r="130" spans="1:33"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s="6">
        <f t="shared" si="3"/>
        <v>137.19230769230768</v>
      </c>
      <c r="R130">
        <v>139.30000000000001</v>
      </c>
      <c r="S130">
        <v>133.5</v>
      </c>
      <c r="T130">
        <v>127.6</v>
      </c>
      <c r="U130">
        <v>132.69999999999999</v>
      </c>
      <c r="V130" s="6">
        <f t="shared" ref="V130:V193" si="4">AVERAGE(S130:U130)</f>
        <v>131.26666666666668</v>
      </c>
      <c r="W130">
        <v>126.4</v>
      </c>
      <c r="X130">
        <v>123.4</v>
      </c>
      <c r="Y130">
        <v>126.9</v>
      </c>
      <c r="Z130">
        <v>124.5</v>
      </c>
      <c r="AA130">
        <v>113.9</v>
      </c>
      <c r="AB130">
        <v>122.4</v>
      </c>
      <c r="AC130">
        <v>130.80000000000001</v>
      </c>
      <c r="AD130">
        <v>120.5</v>
      </c>
      <c r="AE130">
        <v>121.9</v>
      </c>
      <c r="AF130" s="6">
        <f>AVERAGE(Y130:AE130)</f>
        <v>122.98571428571428</v>
      </c>
      <c r="AG130">
        <v>131.1</v>
      </c>
    </row>
    <row r="131" spans="1:33"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s="6">
        <f t="shared" ref="Q131:Q194" si="5">AVERAGE(D131:P131)</f>
        <v>136.73076923076923</v>
      </c>
      <c r="R131">
        <v>138.9</v>
      </c>
      <c r="S131">
        <v>137.80000000000001</v>
      </c>
      <c r="T131">
        <v>133</v>
      </c>
      <c r="U131">
        <v>137.1</v>
      </c>
      <c r="V131" s="6">
        <f t="shared" si="4"/>
        <v>135.96666666666667</v>
      </c>
      <c r="X131">
        <v>129.1</v>
      </c>
      <c r="Y131">
        <v>130.6</v>
      </c>
      <c r="Z131">
        <v>127</v>
      </c>
      <c r="AA131">
        <v>116</v>
      </c>
      <c r="AB131">
        <v>125.5</v>
      </c>
      <c r="AC131">
        <v>131.9</v>
      </c>
      <c r="AD131">
        <v>122</v>
      </c>
      <c r="AE131">
        <v>124.2</v>
      </c>
      <c r="AF131" s="6">
        <f>AVERAGE(Y131:AE131)</f>
        <v>125.31428571428572</v>
      </c>
      <c r="AG131">
        <v>133.5</v>
      </c>
    </row>
    <row r="132" spans="1:33"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s="6">
        <f t="shared" si="5"/>
        <v>137.2307692307692</v>
      </c>
      <c r="R132">
        <v>143.6</v>
      </c>
      <c r="S132">
        <v>128.30000000000001</v>
      </c>
      <c r="T132">
        <v>121.4</v>
      </c>
      <c r="U132">
        <v>127.3</v>
      </c>
      <c r="V132" s="6">
        <f t="shared" si="4"/>
        <v>125.66666666666667</v>
      </c>
      <c r="W132">
        <v>127.3</v>
      </c>
      <c r="X132">
        <v>114.7</v>
      </c>
      <c r="Y132">
        <v>123.9</v>
      </c>
      <c r="Z132">
        <v>121.2</v>
      </c>
      <c r="AA132">
        <v>110.4</v>
      </c>
      <c r="AB132">
        <v>120.6</v>
      </c>
      <c r="AC132">
        <v>131.5</v>
      </c>
      <c r="AD132">
        <v>120.9</v>
      </c>
      <c r="AE132">
        <v>119.9</v>
      </c>
      <c r="AG132">
        <v>128.4</v>
      </c>
    </row>
    <row r="133" spans="1:33"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s="6">
        <f t="shared" si="5"/>
        <v>136.76153846153846</v>
      </c>
      <c r="R133">
        <v>140.19999999999999</v>
      </c>
      <c r="S133">
        <v>134.1</v>
      </c>
      <c r="T133">
        <v>128.19999999999999</v>
      </c>
      <c r="U133">
        <v>133.19999999999999</v>
      </c>
      <c r="V133" s="6">
        <f t="shared" si="4"/>
        <v>131.83333333333331</v>
      </c>
      <c r="W133">
        <v>127.3</v>
      </c>
      <c r="X133">
        <v>123.6</v>
      </c>
      <c r="Y133">
        <v>127.4</v>
      </c>
      <c r="Z133">
        <v>124.8</v>
      </c>
      <c r="AA133">
        <v>113.1</v>
      </c>
      <c r="AB133">
        <v>122.7</v>
      </c>
      <c r="AC133">
        <v>131.69999999999999</v>
      </c>
      <c r="AD133">
        <v>121.5</v>
      </c>
      <c r="AE133">
        <v>122.1</v>
      </c>
      <c r="AF133" s="6">
        <f>AVERAGE(Y133:AE133)</f>
        <v>123.32857142857142</v>
      </c>
      <c r="AG133">
        <v>131.1</v>
      </c>
    </row>
    <row r="134" spans="1:33"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s="6">
        <f t="shared" si="5"/>
        <v>136.2076923076923</v>
      </c>
      <c r="R134">
        <v>139.9</v>
      </c>
      <c r="S134">
        <v>138.5</v>
      </c>
      <c r="T134">
        <v>133.5</v>
      </c>
      <c r="U134">
        <v>137.80000000000001</v>
      </c>
      <c r="V134" s="6">
        <f t="shared" si="4"/>
        <v>136.6</v>
      </c>
      <c r="X134">
        <v>129.69999999999999</v>
      </c>
      <c r="Y134">
        <v>131.1</v>
      </c>
      <c r="Z134">
        <v>127.8</v>
      </c>
      <c r="AA134">
        <v>117</v>
      </c>
      <c r="AB134">
        <v>125.7</v>
      </c>
      <c r="AC134">
        <v>132.19999999999999</v>
      </c>
      <c r="AD134">
        <v>122.8</v>
      </c>
      <c r="AE134">
        <v>124.9</v>
      </c>
      <c r="AF134" s="6">
        <f>AVERAGE(Y134:AE134)</f>
        <v>125.92857142857142</v>
      </c>
      <c r="AG134">
        <v>133.4</v>
      </c>
    </row>
    <row r="135" spans="1:33"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s="6">
        <f t="shared" si="5"/>
        <v>135.10769230769228</v>
      </c>
      <c r="R135">
        <v>143.9</v>
      </c>
      <c r="S135">
        <v>128.69999999999999</v>
      </c>
      <c r="T135">
        <v>121.6</v>
      </c>
      <c r="U135">
        <v>127.7</v>
      </c>
      <c r="V135" s="6">
        <f t="shared" si="4"/>
        <v>126</v>
      </c>
      <c r="W135">
        <v>127.9</v>
      </c>
      <c r="X135">
        <v>114.8</v>
      </c>
      <c r="Y135">
        <v>124.3</v>
      </c>
      <c r="Z135">
        <v>121.4</v>
      </c>
      <c r="AA135">
        <v>111.8</v>
      </c>
      <c r="AB135">
        <v>120.8</v>
      </c>
      <c r="AC135">
        <v>131.6</v>
      </c>
      <c r="AD135">
        <v>121.2</v>
      </c>
      <c r="AE135">
        <v>120.5</v>
      </c>
      <c r="AG135">
        <v>128</v>
      </c>
    </row>
    <row r="136" spans="1:33"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s="6">
        <f t="shared" si="5"/>
        <v>135.66923076923075</v>
      </c>
      <c r="R136">
        <v>141</v>
      </c>
      <c r="S136">
        <v>134.6</v>
      </c>
      <c r="T136">
        <v>128.6</v>
      </c>
      <c r="U136">
        <v>133.80000000000001</v>
      </c>
      <c r="V136" s="6">
        <f t="shared" si="4"/>
        <v>132.33333333333334</v>
      </c>
      <c r="W136">
        <v>127.9</v>
      </c>
      <c r="X136">
        <v>124.1</v>
      </c>
      <c r="Y136">
        <v>127.9</v>
      </c>
      <c r="Z136">
        <v>125.4</v>
      </c>
      <c r="AA136">
        <v>114.3</v>
      </c>
      <c r="AB136">
        <v>122.9</v>
      </c>
      <c r="AC136">
        <v>131.80000000000001</v>
      </c>
      <c r="AD136">
        <v>122.1</v>
      </c>
      <c r="AE136">
        <v>122.8</v>
      </c>
      <c r="AF136" s="6">
        <f>AVERAGE(Y136:AE136)</f>
        <v>123.88571428571427</v>
      </c>
      <c r="AG136">
        <v>130.9</v>
      </c>
    </row>
    <row r="137" spans="1:33"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s="6">
        <f t="shared" si="5"/>
        <v>136.2923076923077</v>
      </c>
      <c r="R137">
        <v>140.9</v>
      </c>
      <c r="S137">
        <v>139.6</v>
      </c>
      <c r="T137">
        <v>134.30000000000001</v>
      </c>
      <c r="U137">
        <v>138.80000000000001</v>
      </c>
      <c r="V137" s="6">
        <f t="shared" si="4"/>
        <v>137.56666666666666</v>
      </c>
      <c r="X137">
        <v>129.80000000000001</v>
      </c>
      <c r="Y137">
        <v>131.80000000000001</v>
      </c>
      <c r="Z137">
        <v>128.69999999999999</v>
      </c>
      <c r="AA137">
        <v>117.8</v>
      </c>
      <c r="AB137">
        <v>126.5</v>
      </c>
      <c r="AC137">
        <v>133</v>
      </c>
      <c r="AD137">
        <v>123</v>
      </c>
      <c r="AE137">
        <v>125.7</v>
      </c>
      <c r="AF137" s="6">
        <f>AVERAGE(Y137:AE137)</f>
        <v>126.64285714285714</v>
      </c>
      <c r="AG137">
        <v>133.80000000000001</v>
      </c>
    </row>
    <row r="138" spans="1:33"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s="6">
        <f t="shared" si="5"/>
        <v>135.6076923076923</v>
      </c>
      <c r="R138">
        <v>144.30000000000001</v>
      </c>
      <c r="S138">
        <v>129.1</v>
      </c>
      <c r="T138">
        <v>121.9</v>
      </c>
      <c r="U138">
        <v>128</v>
      </c>
      <c r="V138" s="6">
        <f t="shared" si="4"/>
        <v>126.33333333333333</v>
      </c>
      <c r="W138">
        <v>128.69999999999999</v>
      </c>
      <c r="X138">
        <v>115.2</v>
      </c>
      <c r="Y138">
        <v>124.5</v>
      </c>
      <c r="Z138">
        <v>121.8</v>
      </c>
      <c r="AA138">
        <v>112.8</v>
      </c>
      <c r="AB138">
        <v>121.2</v>
      </c>
      <c r="AC138">
        <v>131.9</v>
      </c>
      <c r="AD138">
        <v>120.8</v>
      </c>
      <c r="AE138">
        <v>120.9</v>
      </c>
      <c r="AG138">
        <v>128.6</v>
      </c>
    </row>
    <row r="139" spans="1:33"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s="6">
        <f t="shared" si="5"/>
        <v>135.90769230769226</v>
      </c>
      <c r="R139">
        <v>141.80000000000001</v>
      </c>
      <c r="S139">
        <v>135.5</v>
      </c>
      <c r="T139">
        <v>129.1</v>
      </c>
      <c r="U139">
        <v>134.5</v>
      </c>
      <c r="V139" s="6">
        <f t="shared" si="4"/>
        <v>133.03333333333333</v>
      </c>
      <c r="W139">
        <v>128.69999999999999</v>
      </c>
      <c r="X139">
        <v>124.3</v>
      </c>
      <c r="Y139">
        <v>128.4</v>
      </c>
      <c r="Z139">
        <v>126.1</v>
      </c>
      <c r="AA139">
        <v>115.2</v>
      </c>
      <c r="AB139">
        <v>123.5</v>
      </c>
      <c r="AC139">
        <v>132.4</v>
      </c>
      <c r="AD139">
        <v>122.1</v>
      </c>
      <c r="AE139">
        <v>123.4</v>
      </c>
      <c r="AF139" s="6">
        <f>AVERAGE(Y139:AE139)</f>
        <v>124.44285714285715</v>
      </c>
      <c r="AG139">
        <v>131.4</v>
      </c>
    </row>
    <row r="140" spans="1:33"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s="6">
        <f t="shared" si="5"/>
        <v>135.73846153846154</v>
      </c>
      <c r="R140">
        <v>141.19999999999999</v>
      </c>
      <c r="S140">
        <v>139.9</v>
      </c>
      <c r="T140">
        <v>134.5</v>
      </c>
      <c r="U140">
        <v>139.19999999999999</v>
      </c>
      <c r="V140" s="6">
        <f t="shared" si="4"/>
        <v>137.86666666666665</v>
      </c>
      <c r="X140">
        <v>130.30000000000001</v>
      </c>
      <c r="Y140">
        <v>132.1</v>
      </c>
      <c r="Z140">
        <v>129.1</v>
      </c>
      <c r="AA140">
        <v>118.2</v>
      </c>
      <c r="AB140">
        <v>126.9</v>
      </c>
      <c r="AC140">
        <v>133.69999999999999</v>
      </c>
      <c r="AD140">
        <v>123.5</v>
      </c>
      <c r="AE140">
        <v>126.1</v>
      </c>
      <c r="AF140" s="6">
        <f>AVERAGE(Y140:AE140)</f>
        <v>127.08571428571429</v>
      </c>
      <c r="AG140">
        <v>133.6</v>
      </c>
    </row>
    <row r="141" spans="1:33"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s="6">
        <f t="shared" si="5"/>
        <v>135.01538461538462</v>
      </c>
      <c r="R141">
        <v>144.30000000000001</v>
      </c>
      <c r="S141">
        <v>129.6</v>
      </c>
      <c r="T141">
        <v>122.1</v>
      </c>
      <c r="U141">
        <v>128.5</v>
      </c>
      <c r="V141" s="6">
        <f t="shared" si="4"/>
        <v>126.73333333333333</v>
      </c>
      <c r="W141">
        <v>129.1</v>
      </c>
      <c r="X141">
        <v>116.2</v>
      </c>
      <c r="Y141">
        <v>124.7</v>
      </c>
      <c r="Z141">
        <v>122.1</v>
      </c>
      <c r="AA141">
        <v>113.4</v>
      </c>
      <c r="AB141">
        <v>121.7</v>
      </c>
      <c r="AC141">
        <v>132.1</v>
      </c>
      <c r="AD141">
        <v>121.3</v>
      </c>
      <c r="AE141">
        <v>121.3</v>
      </c>
      <c r="AG141">
        <v>128.5</v>
      </c>
    </row>
    <row r="142" spans="1:33"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s="6">
        <f t="shared" si="5"/>
        <v>135.36923076923077</v>
      </c>
      <c r="R142">
        <v>142</v>
      </c>
      <c r="S142">
        <v>135.80000000000001</v>
      </c>
      <c r="T142">
        <v>129.30000000000001</v>
      </c>
      <c r="U142">
        <v>135</v>
      </c>
      <c r="V142" s="6">
        <f t="shared" si="4"/>
        <v>133.36666666666667</v>
      </c>
      <c r="W142">
        <v>129.1</v>
      </c>
      <c r="X142">
        <v>125</v>
      </c>
      <c r="Y142">
        <v>128.6</v>
      </c>
      <c r="Z142">
        <v>126.4</v>
      </c>
      <c r="AA142">
        <v>115.7</v>
      </c>
      <c r="AB142">
        <v>124</v>
      </c>
      <c r="AC142">
        <v>132.80000000000001</v>
      </c>
      <c r="AD142">
        <v>122.6</v>
      </c>
      <c r="AE142">
        <v>123.8</v>
      </c>
      <c r="AF142" s="6">
        <f>AVERAGE(Y142:AE142)</f>
        <v>124.84285714285714</v>
      </c>
      <c r="AG142">
        <v>131.19999999999999</v>
      </c>
    </row>
    <row r="143" spans="1:33"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s="6">
        <f t="shared" si="5"/>
        <v>134.54615384615383</v>
      </c>
      <c r="R143">
        <v>142.4</v>
      </c>
      <c r="S143">
        <v>140.4</v>
      </c>
      <c r="T143">
        <v>135.19999999999999</v>
      </c>
      <c r="U143">
        <v>139.69999999999999</v>
      </c>
      <c r="V143" s="6">
        <f t="shared" si="4"/>
        <v>138.43333333333334</v>
      </c>
      <c r="X143">
        <v>132</v>
      </c>
      <c r="Y143">
        <v>132.9</v>
      </c>
      <c r="Z143">
        <v>129.69999999999999</v>
      </c>
      <c r="AA143">
        <v>118.6</v>
      </c>
      <c r="AB143">
        <v>127.3</v>
      </c>
      <c r="AC143">
        <v>134.19999999999999</v>
      </c>
      <c r="AD143">
        <v>121.9</v>
      </c>
      <c r="AE143">
        <v>126.3</v>
      </c>
      <c r="AF143" s="6">
        <f>AVERAGE(Y143:AE143)</f>
        <v>127.27142857142857</v>
      </c>
      <c r="AG143">
        <v>132.80000000000001</v>
      </c>
    </row>
    <row r="144" spans="1:33"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s="6">
        <f t="shared" si="5"/>
        <v>133.06153846153845</v>
      </c>
      <c r="R144">
        <v>145</v>
      </c>
      <c r="S144">
        <v>130</v>
      </c>
      <c r="T144">
        <v>122.2</v>
      </c>
      <c r="U144">
        <v>128.80000000000001</v>
      </c>
      <c r="V144" s="6">
        <f t="shared" si="4"/>
        <v>127</v>
      </c>
      <c r="W144">
        <v>128.5</v>
      </c>
      <c r="X144">
        <v>117.8</v>
      </c>
      <c r="Y144">
        <v>125</v>
      </c>
      <c r="Z144">
        <v>122.3</v>
      </c>
      <c r="AA144">
        <v>113.7</v>
      </c>
      <c r="AB144">
        <v>121.8</v>
      </c>
      <c r="AC144">
        <v>132.30000000000001</v>
      </c>
      <c r="AD144">
        <v>119.9</v>
      </c>
      <c r="AE144">
        <v>121.4</v>
      </c>
      <c r="AG144">
        <v>127.6</v>
      </c>
    </row>
    <row r="145" spans="1:33"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s="6">
        <f t="shared" si="5"/>
        <v>133.9</v>
      </c>
      <c r="R145">
        <v>143.1</v>
      </c>
      <c r="S145">
        <v>136.30000000000001</v>
      </c>
      <c r="T145">
        <v>129.80000000000001</v>
      </c>
      <c r="U145">
        <v>135.4</v>
      </c>
      <c r="V145" s="6">
        <f t="shared" si="4"/>
        <v>133.83333333333334</v>
      </c>
      <c r="W145">
        <v>128.5</v>
      </c>
      <c r="X145">
        <v>126.6</v>
      </c>
      <c r="Y145">
        <v>129.19999999999999</v>
      </c>
      <c r="Z145">
        <v>126.9</v>
      </c>
      <c r="AA145">
        <v>116</v>
      </c>
      <c r="AB145">
        <v>124.2</v>
      </c>
      <c r="AC145">
        <v>133.1</v>
      </c>
      <c r="AD145">
        <v>121.1</v>
      </c>
      <c r="AE145">
        <v>123.9</v>
      </c>
      <c r="AF145" s="6">
        <f>AVERAGE(Y145:AE145)</f>
        <v>124.91428571428571</v>
      </c>
      <c r="AG145">
        <v>130.4</v>
      </c>
    </row>
    <row r="146" spans="1:33"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s="6">
        <f t="shared" si="5"/>
        <v>133.63846153846154</v>
      </c>
      <c r="R146">
        <v>143.1</v>
      </c>
      <c r="S146">
        <v>140.69999999999999</v>
      </c>
      <c r="T146">
        <v>135.80000000000001</v>
      </c>
      <c r="U146">
        <v>140</v>
      </c>
      <c r="V146" s="6">
        <f t="shared" si="4"/>
        <v>138.83333333333334</v>
      </c>
      <c r="X146">
        <v>132.1</v>
      </c>
      <c r="Y146">
        <v>133.19999999999999</v>
      </c>
      <c r="Z146">
        <v>129.9</v>
      </c>
      <c r="AA146">
        <v>119.1</v>
      </c>
      <c r="AB146">
        <v>127</v>
      </c>
      <c r="AC146">
        <v>134.6</v>
      </c>
      <c r="AD146">
        <v>122.3</v>
      </c>
      <c r="AE146">
        <v>126.6</v>
      </c>
      <c r="AF146" s="6">
        <f>AVERAGE(Y146:AE146)</f>
        <v>127.52857142857144</v>
      </c>
      <c r="AG146">
        <v>132.4</v>
      </c>
    </row>
    <row r="147" spans="1:33"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s="6">
        <f t="shared" si="5"/>
        <v>131.78461538461539</v>
      </c>
      <c r="R147">
        <v>145.6</v>
      </c>
      <c r="S147">
        <v>130.19999999999999</v>
      </c>
      <c r="T147">
        <v>122.3</v>
      </c>
      <c r="U147">
        <v>129</v>
      </c>
      <c r="V147" s="6">
        <f t="shared" si="4"/>
        <v>127.16666666666667</v>
      </c>
      <c r="W147">
        <v>129.6</v>
      </c>
      <c r="X147">
        <v>118</v>
      </c>
      <c r="Y147">
        <v>125.1</v>
      </c>
      <c r="Z147">
        <v>122.6</v>
      </c>
      <c r="AA147">
        <v>115.2</v>
      </c>
      <c r="AB147">
        <v>122</v>
      </c>
      <c r="AC147">
        <v>132.4</v>
      </c>
      <c r="AD147">
        <v>120.9</v>
      </c>
      <c r="AE147">
        <v>122.1</v>
      </c>
      <c r="AG147">
        <v>127.8</v>
      </c>
    </row>
    <row r="148" spans="1:33"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s="6">
        <f t="shared" si="5"/>
        <v>132.86923076923074</v>
      </c>
      <c r="R148">
        <v>143.80000000000001</v>
      </c>
      <c r="S148">
        <v>136.6</v>
      </c>
      <c r="T148">
        <v>130.19999999999999</v>
      </c>
      <c r="U148">
        <v>135.6</v>
      </c>
      <c r="V148" s="6">
        <f t="shared" si="4"/>
        <v>134.13333333333333</v>
      </c>
      <c r="W148">
        <v>129.6</v>
      </c>
      <c r="X148">
        <v>126.8</v>
      </c>
      <c r="Y148">
        <v>129.4</v>
      </c>
      <c r="Z148">
        <v>127.1</v>
      </c>
      <c r="AA148">
        <v>117</v>
      </c>
      <c r="AB148">
        <v>124.2</v>
      </c>
      <c r="AC148">
        <v>133.30000000000001</v>
      </c>
      <c r="AD148">
        <v>121.7</v>
      </c>
      <c r="AE148">
        <v>124.4</v>
      </c>
      <c r="AF148" s="6">
        <f>AVERAGE(Y148:AE148)</f>
        <v>125.3</v>
      </c>
      <c r="AG148">
        <v>130.30000000000001</v>
      </c>
    </row>
    <row r="149" spans="1:33"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s="6">
        <f t="shared" si="5"/>
        <v>133.42307692307693</v>
      </c>
      <c r="R149">
        <v>143.69999999999999</v>
      </c>
      <c r="S149">
        <v>140.9</v>
      </c>
      <c r="T149">
        <v>135.80000000000001</v>
      </c>
      <c r="U149">
        <v>140.19999999999999</v>
      </c>
      <c r="V149" s="6">
        <f t="shared" si="4"/>
        <v>138.96666666666667</v>
      </c>
      <c r="X149">
        <v>133.19999999999999</v>
      </c>
      <c r="Y149">
        <v>133.6</v>
      </c>
      <c r="Z149">
        <v>130.1</v>
      </c>
      <c r="AA149">
        <v>119.5</v>
      </c>
      <c r="AB149">
        <v>127.7</v>
      </c>
      <c r="AC149">
        <v>134.9</v>
      </c>
      <c r="AD149">
        <v>123.2</v>
      </c>
      <c r="AE149">
        <v>127</v>
      </c>
      <c r="AF149" s="6">
        <f>AVERAGE(Y149:AE149)</f>
        <v>128</v>
      </c>
      <c r="AG149">
        <v>132.6</v>
      </c>
    </row>
    <row r="150" spans="1:33"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s="6">
        <f t="shared" si="5"/>
        <v>131.17692307692309</v>
      </c>
      <c r="R150">
        <v>146.30000000000001</v>
      </c>
      <c r="S150">
        <v>130.5</v>
      </c>
      <c r="T150">
        <v>122.5</v>
      </c>
      <c r="U150">
        <v>129.30000000000001</v>
      </c>
      <c r="V150" s="6">
        <f t="shared" si="4"/>
        <v>127.43333333333334</v>
      </c>
      <c r="W150">
        <v>130.5</v>
      </c>
      <c r="X150">
        <v>119.2</v>
      </c>
      <c r="Y150">
        <v>125.3</v>
      </c>
      <c r="Z150">
        <v>122.9</v>
      </c>
      <c r="AA150">
        <v>115.5</v>
      </c>
      <c r="AB150">
        <v>122.2</v>
      </c>
      <c r="AC150">
        <v>132.4</v>
      </c>
      <c r="AD150">
        <v>121.7</v>
      </c>
      <c r="AE150">
        <v>122.4</v>
      </c>
      <c r="AG150">
        <v>128.19999999999999</v>
      </c>
    </row>
    <row r="151" spans="1:33"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s="6">
        <f t="shared" si="5"/>
        <v>132.48461538461541</v>
      </c>
      <c r="R151">
        <v>144.4</v>
      </c>
      <c r="S151">
        <v>136.80000000000001</v>
      </c>
      <c r="T151">
        <v>130.30000000000001</v>
      </c>
      <c r="U151">
        <v>135.9</v>
      </c>
      <c r="V151" s="6">
        <f t="shared" si="4"/>
        <v>134.33333333333334</v>
      </c>
      <c r="W151">
        <v>130.5</v>
      </c>
      <c r="X151">
        <v>127.9</v>
      </c>
      <c r="Y151">
        <v>129.69999999999999</v>
      </c>
      <c r="Z151">
        <v>127.4</v>
      </c>
      <c r="AA151">
        <v>117.4</v>
      </c>
      <c r="AB151">
        <v>124.6</v>
      </c>
      <c r="AC151">
        <v>133.4</v>
      </c>
      <c r="AD151">
        <v>122.6</v>
      </c>
      <c r="AE151">
        <v>124.8</v>
      </c>
      <c r="AF151" s="6">
        <f>AVERAGE(Y151:AE151)</f>
        <v>125.7</v>
      </c>
      <c r="AG151">
        <v>130.6</v>
      </c>
    </row>
    <row r="152" spans="1:33"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s="6">
        <f t="shared" si="5"/>
        <v>132.96153846153848</v>
      </c>
      <c r="R152">
        <v>144.19999999999999</v>
      </c>
      <c r="S152">
        <v>141.6</v>
      </c>
      <c r="T152">
        <v>136.19999999999999</v>
      </c>
      <c r="U152">
        <v>140.80000000000001</v>
      </c>
      <c r="V152" s="6">
        <f t="shared" si="4"/>
        <v>139.53333333333333</v>
      </c>
      <c r="X152">
        <v>134.19999999999999</v>
      </c>
      <c r="Y152">
        <v>134.1</v>
      </c>
      <c r="Z152">
        <v>130.6</v>
      </c>
      <c r="AA152">
        <v>119.8</v>
      </c>
      <c r="AB152">
        <v>128.30000000000001</v>
      </c>
      <c r="AC152">
        <v>135.19999999999999</v>
      </c>
      <c r="AD152">
        <v>123.3</v>
      </c>
      <c r="AE152">
        <v>127.4</v>
      </c>
      <c r="AF152" s="6">
        <f>AVERAGE(Y152:AE152)</f>
        <v>128.38571428571427</v>
      </c>
      <c r="AG152">
        <v>132.80000000000001</v>
      </c>
    </row>
    <row r="153" spans="1:33"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s="6">
        <f t="shared" si="5"/>
        <v>131.2076923076923</v>
      </c>
      <c r="R153">
        <v>147.5</v>
      </c>
      <c r="S153">
        <v>130.80000000000001</v>
      </c>
      <c r="T153">
        <v>122.8</v>
      </c>
      <c r="U153">
        <v>129.6</v>
      </c>
      <c r="V153" s="6">
        <f t="shared" si="4"/>
        <v>127.73333333333335</v>
      </c>
      <c r="W153">
        <v>131.1</v>
      </c>
      <c r="X153">
        <v>120.8</v>
      </c>
      <c r="Y153">
        <v>125.6</v>
      </c>
      <c r="Z153">
        <v>123.1</v>
      </c>
      <c r="AA153">
        <v>115.6</v>
      </c>
      <c r="AB153">
        <v>122.4</v>
      </c>
      <c r="AC153">
        <v>132.80000000000001</v>
      </c>
      <c r="AD153">
        <v>121.7</v>
      </c>
      <c r="AE153">
        <v>122.6</v>
      </c>
      <c r="AG153">
        <v>128.69999999999999</v>
      </c>
    </row>
    <row r="154" spans="1:33"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s="6">
        <f t="shared" si="5"/>
        <v>132.22307692307692</v>
      </c>
      <c r="R154">
        <v>145.1</v>
      </c>
      <c r="S154">
        <v>137.30000000000001</v>
      </c>
      <c r="T154">
        <v>130.6</v>
      </c>
      <c r="U154">
        <v>136.4</v>
      </c>
      <c r="V154" s="6">
        <f t="shared" si="4"/>
        <v>134.76666666666665</v>
      </c>
      <c r="W154">
        <v>131.1</v>
      </c>
      <c r="X154">
        <v>129.1</v>
      </c>
      <c r="Y154">
        <v>130.1</v>
      </c>
      <c r="Z154">
        <v>127.8</v>
      </c>
      <c r="AA154">
        <v>117.6</v>
      </c>
      <c r="AB154">
        <v>125</v>
      </c>
      <c r="AC154">
        <v>133.80000000000001</v>
      </c>
      <c r="AD154">
        <v>122.6</v>
      </c>
      <c r="AE154">
        <v>125.1</v>
      </c>
      <c r="AF154" s="6">
        <f>AVERAGE(Y154:AE154)</f>
        <v>126</v>
      </c>
      <c r="AG154">
        <v>130.9</v>
      </c>
    </row>
    <row r="155" spans="1:33"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s="6">
        <f t="shared" si="5"/>
        <v>132.7923076923077</v>
      </c>
      <c r="R155">
        <v>144.4</v>
      </c>
      <c r="S155">
        <v>142.4</v>
      </c>
      <c r="T155">
        <v>136.80000000000001</v>
      </c>
      <c r="U155">
        <v>141.6</v>
      </c>
      <c r="V155" s="6">
        <f t="shared" si="4"/>
        <v>140.26666666666668</v>
      </c>
      <c r="X155">
        <v>135</v>
      </c>
      <c r="Y155">
        <v>134.30000000000001</v>
      </c>
      <c r="Z155">
        <v>131</v>
      </c>
      <c r="AA155">
        <v>119.2</v>
      </c>
      <c r="AB155">
        <v>128.30000000000001</v>
      </c>
      <c r="AC155">
        <v>135.69999999999999</v>
      </c>
      <c r="AD155">
        <v>123.7</v>
      </c>
      <c r="AE155">
        <v>127.5</v>
      </c>
      <c r="AF155" s="6">
        <f>AVERAGE(Y155:AE155)</f>
        <v>128.52857142857144</v>
      </c>
      <c r="AG155">
        <v>132.9</v>
      </c>
    </row>
    <row r="156" spans="1:33"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s="6">
        <f t="shared" si="5"/>
        <v>131.3923076923077</v>
      </c>
      <c r="R156">
        <v>148</v>
      </c>
      <c r="S156">
        <v>131.19999999999999</v>
      </c>
      <c r="T156">
        <v>123</v>
      </c>
      <c r="U156">
        <v>130</v>
      </c>
      <c r="V156" s="6">
        <f t="shared" si="4"/>
        <v>128.06666666666666</v>
      </c>
      <c r="W156">
        <v>131.69999999999999</v>
      </c>
      <c r="X156">
        <v>121.4</v>
      </c>
      <c r="Y156">
        <v>126</v>
      </c>
      <c r="Z156">
        <v>123.4</v>
      </c>
      <c r="AA156">
        <v>114.3</v>
      </c>
      <c r="AB156">
        <v>122.6</v>
      </c>
      <c r="AC156">
        <v>133.6</v>
      </c>
      <c r="AD156">
        <v>122.2</v>
      </c>
      <c r="AE156">
        <v>122.5</v>
      </c>
      <c r="AG156">
        <v>129.1</v>
      </c>
    </row>
    <row r="157" spans="1:33"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s="6">
        <f t="shared" si="5"/>
        <v>132.1846153846154</v>
      </c>
      <c r="R157">
        <v>145.4</v>
      </c>
      <c r="S157">
        <v>138</v>
      </c>
      <c r="T157">
        <v>131.1</v>
      </c>
      <c r="U157">
        <v>137</v>
      </c>
      <c r="V157" s="6">
        <f t="shared" si="4"/>
        <v>135.36666666666667</v>
      </c>
      <c r="W157">
        <v>131.69999999999999</v>
      </c>
      <c r="X157">
        <v>129.80000000000001</v>
      </c>
      <c r="Y157">
        <v>130.4</v>
      </c>
      <c r="Z157">
        <v>128.1</v>
      </c>
      <c r="AA157">
        <v>116.6</v>
      </c>
      <c r="AB157">
        <v>125.1</v>
      </c>
      <c r="AC157">
        <v>134.5</v>
      </c>
      <c r="AD157">
        <v>123.1</v>
      </c>
      <c r="AE157">
        <v>125.1</v>
      </c>
      <c r="AF157" s="6">
        <f>AVERAGE(Y157:AE157)</f>
        <v>126.12857142857145</v>
      </c>
      <c r="AG157">
        <v>131.1</v>
      </c>
    </row>
    <row r="158" spans="1:33"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s="6">
        <f t="shared" si="5"/>
        <v>132.88461538461536</v>
      </c>
      <c r="R158">
        <v>145.5</v>
      </c>
      <c r="S158">
        <v>142.5</v>
      </c>
      <c r="T158">
        <v>137.30000000000001</v>
      </c>
      <c r="U158">
        <v>141.80000000000001</v>
      </c>
      <c r="V158" s="6">
        <f t="shared" si="4"/>
        <v>140.53333333333333</v>
      </c>
      <c r="X158">
        <v>135</v>
      </c>
      <c r="Y158">
        <v>134.9</v>
      </c>
      <c r="Z158">
        <v>131.4</v>
      </c>
      <c r="AA158">
        <v>119.4</v>
      </c>
      <c r="AB158">
        <v>129.4</v>
      </c>
      <c r="AC158">
        <v>136.30000000000001</v>
      </c>
      <c r="AD158">
        <v>123.7</v>
      </c>
      <c r="AE158">
        <v>127.9</v>
      </c>
      <c r="AF158" s="6">
        <f>AVERAGE(Y158:AE158)</f>
        <v>129.00000000000003</v>
      </c>
      <c r="AG158">
        <v>133.30000000000001</v>
      </c>
    </row>
    <row r="159" spans="1:33"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s="6">
        <f t="shared" si="5"/>
        <v>131.50769230769231</v>
      </c>
      <c r="R159">
        <v>148.30000000000001</v>
      </c>
      <c r="S159">
        <v>131.5</v>
      </c>
      <c r="T159">
        <v>123.2</v>
      </c>
      <c r="U159">
        <v>130.19999999999999</v>
      </c>
      <c r="V159" s="6">
        <f t="shared" si="4"/>
        <v>128.29999999999998</v>
      </c>
      <c r="W159">
        <v>132.1</v>
      </c>
      <c r="X159">
        <v>120.1</v>
      </c>
      <c r="Y159">
        <v>126.5</v>
      </c>
      <c r="Z159">
        <v>123.6</v>
      </c>
      <c r="AA159">
        <v>114.3</v>
      </c>
      <c r="AB159">
        <v>122.8</v>
      </c>
      <c r="AC159">
        <v>133.80000000000001</v>
      </c>
      <c r="AD159">
        <v>122</v>
      </c>
      <c r="AE159">
        <v>122.6</v>
      </c>
      <c r="AG159">
        <v>129.30000000000001</v>
      </c>
    </row>
    <row r="160" spans="1:33"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s="6">
        <f t="shared" si="5"/>
        <v>132.27692307692308</v>
      </c>
      <c r="R160">
        <v>146.19999999999999</v>
      </c>
      <c r="S160">
        <v>138.19999999999999</v>
      </c>
      <c r="T160">
        <v>131.4</v>
      </c>
      <c r="U160">
        <v>137.19999999999999</v>
      </c>
      <c r="V160" s="6">
        <f t="shared" si="4"/>
        <v>135.6</v>
      </c>
      <c r="W160">
        <v>132.1</v>
      </c>
      <c r="X160">
        <v>129.4</v>
      </c>
      <c r="Y160">
        <v>130.9</v>
      </c>
      <c r="Z160">
        <v>128.4</v>
      </c>
      <c r="AA160">
        <v>116.7</v>
      </c>
      <c r="AB160">
        <v>125.7</v>
      </c>
      <c r="AC160">
        <v>134.80000000000001</v>
      </c>
      <c r="AD160">
        <v>123</v>
      </c>
      <c r="AE160">
        <v>125.3</v>
      </c>
      <c r="AF160" s="6">
        <f>AVERAGE(Y160:AE160)</f>
        <v>126.39999999999999</v>
      </c>
      <c r="AG160">
        <v>131.4</v>
      </c>
    </row>
    <row r="161" spans="1:33"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s="6">
        <f t="shared" si="5"/>
        <v>133.75384615384615</v>
      </c>
      <c r="R161">
        <v>145.80000000000001</v>
      </c>
      <c r="S161">
        <v>143.1</v>
      </c>
      <c r="T161">
        <v>137.69999999999999</v>
      </c>
      <c r="U161">
        <v>142.30000000000001</v>
      </c>
      <c r="V161" s="6">
        <f t="shared" si="4"/>
        <v>141.03333333333333</v>
      </c>
      <c r="X161">
        <v>134.80000000000001</v>
      </c>
      <c r="Y161">
        <v>135.19999999999999</v>
      </c>
      <c r="Z161">
        <v>131.30000000000001</v>
      </c>
      <c r="AA161">
        <v>119.4</v>
      </c>
      <c r="AB161">
        <v>129.80000000000001</v>
      </c>
      <c r="AC161">
        <v>136.9</v>
      </c>
      <c r="AD161">
        <v>124.1</v>
      </c>
      <c r="AE161">
        <v>128.1</v>
      </c>
      <c r="AF161" s="6">
        <f>AVERAGE(Y161:AE161)</f>
        <v>129.25714285714287</v>
      </c>
      <c r="AG161">
        <v>133.9</v>
      </c>
    </row>
    <row r="162" spans="1:33"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s="6">
        <f t="shared" si="5"/>
        <v>133.15384615384616</v>
      </c>
      <c r="R162">
        <v>148.6</v>
      </c>
      <c r="S162">
        <v>131.5</v>
      </c>
      <c r="T162">
        <v>123.2</v>
      </c>
      <c r="U162">
        <v>130.19999999999999</v>
      </c>
      <c r="V162" s="6">
        <f t="shared" si="4"/>
        <v>128.29999999999998</v>
      </c>
      <c r="W162">
        <v>131.4</v>
      </c>
      <c r="X162">
        <v>119</v>
      </c>
      <c r="Y162">
        <v>126.8</v>
      </c>
      <c r="Z162">
        <v>123.8</v>
      </c>
      <c r="AA162">
        <v>113.9</v>
      </c>
      <c r="AB162">
        <v>122.9</v>
      </c>
      <c r="AC162">
        <v>134.30000000000001</v>
      </c>
      <c r="AD162">
        <v>122.5</v>
      </c>
      <c r="AE162">
        <v>122.7</v>
      </c>
      <c r="AG162">
        <v>129.9</v>
      </c>
    </row>
    <row r="163" spans="1:33"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s="6">
        <f t="shared" si="5"/>
        <v>133.43846153846155</v>
      </c>
      <c r="R163">
        <v>146.5</v>
      </c>
      <c r="S163">
        <v>138.5</v>
      </c>
      <c r="T163">
        <v>131.69999999999999</v>
      </c>
      <c r="U163">
        <v>137.5</v>
      </c>
      <c r="V163" s="6">
        <f t="shared" si="4"/>
        <v>135.9</v>
      </c>
      <c r="W163">
        <v>131.4</v>
      </c>
      <c r="X163">
        <v>128.80000000000001</v>
      </c>
      <c r="Y163">
        <v>131.19999999999999</v>
      </c>
      <c r="Z163">
        <v>128.5</v>
      </c>
      <c r="AA163">
        <v>116.5</v>
      </c>
      <c r="AB163">
        <v>125.9</v>
      </c>
      <c r="AC163">
        <v>135.4</v>
      </c>
      <c r="AD163">
        <v>123.4</v>
      </c>
      <c r="AE163">
        <v>125.5</v>
      </c>
      <c r="AF163" s="6">
        <f>AVERAGE(Y163:AE163)</f>
        <v>126.62857142857142</v>
      </c>
      <c r="AG163">
        <v>132</v>
      </c>
    </row>
    <row r="164" spans="1:33"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s="6">
        <f t="shared" si="5"/>
        <v>136.37692307692308</v>
      </c>
      <c r="R164">
        <v>147.4</v>
      </c>
      <c r="S164">
        <v>144.30000000000001</v>
      </c>
      <c r="T164">
        <v>138.1</v>
      </c>
      <c r="U164">
        <v>143.5</v>
      </c>
      <c r="V164" s="6">
        <f t="shared" si="4"/>
        <v>141.96666666666667</v>
      </c>
      <c r="X164">
        <v>135.30000000000001</v>
      </c>
      <c r="Y164">
        <v>136.1</v>
      </c>
      <c r="Z164">
        <v>132.1</v>
      </c>
      <c r="AA164">
        <v>119.1</v>
      </c>
      <c r="AB164">
        <v>130.6</v>
      </c>
      <c r="AC164">
        <v>138.6</v>
      </c>
      <c r="AD164">
        <v>124.4</v>
      </c>
      <c r="AE164">
        <v>128.6</v>
      </c>
      <c r="AF164" s="6">
        <f>AVERAGE(Y164:AE164)</f>
        <v>129.92857142857142</v>
      </c>
      <c r="AG164">
        <v>136.19999999999999</v>
      </c>
    </row>
    <row r="165" spans="1:33"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s="6">
        <f t="shared" si="5"/>
        <v>136.00769230769231</v>
      </c>
      <c r="R165">
        <v>150.5</v>
      </c>
      <c r="S165">
        <v>131.6</v>
      </c>
      <c r="T165">
        <v>123.7</v>
      </c>
      <c r="U165">
        <v>130.4</v>
      </c>
      <c r="V165" s="6">
        <f t="shared" si="4"/>
        <v>128.56666666666669</v>
      </c>
      <c r="W165">
        <v>132.6</v>
      </c>
      <c r="X165">
        <v>119.7</v>
      </c>
      <c r="Y165">
        <v>127.2</v>
      </c>
      <c r="Z165">
        <v>125</v>
      </c>
      <c r="AA165">
        <v>113.2</v>
      </c>
      <c r="AB165">
        <v>123.5</v>
      </c>
      <c r="AC165">
        <v>135.5</v>
      </c>
      <c r="AD165">
        <v>122.4</v>
      </c>
      <c r="AE165">
        <v>123</v>
      </c>
      <c r="AG165">
        <v>131.80000000000001</v>
      </c>
    </row>
    <row r="166" spans="1:33"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s="6">
        <f t="shared" si="5"/>
        <v>136.1076923076923</v>
      </c>
      <c r="R166">
        <v>148.19999999999999</v>
      </c>
      <c r="S166">
        <v>139.30000000000001</v>
      </c>
      <c r="T166">
        <v>132.1</v>
      </c>
      <c r="U166">
        <v>138.30000000000001</v>
      </c>
      <c r="V166" s="6">
        <f t="shared" si="4"/>
        <v>136.56666666666666</v>
      </c>
      <c r="W166">
        <v>132.6</v>
      </c>
      <c r="X166">
        <v>129.4</v>
      </c>
      <c r="Y166">
        <v>131.9</v>
      </c>
      <c r="Z166">
        <v>129.4</v>
      </c>
      <c r="AA166">
        <v>116</v>
      </c>
      <c r="AB166">
        <v>126.6</v>
      </c>
      <c r="AC166">
        <v>136.80000000000001</v>
      </c>
      <c r="AD166">
        <v>123.6</v>
      </c>
      <c r="AE166">
        <v>125.9</v>
      </c>
      <c r="AF166" s="6">
        <f>AVERAGE(Y166:AE166)</f>
        <v>127.17142857142858</v>
      </c>
      <c r="AG166">
        <v>134.19999999999999</v>
      </c>
    </row>
    <row r="167" spans="1:33"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s="6">
        <f t="shared" si="5"/>
        <v>137.88461538461536</v>
      </c>
      <c r="R167">
        <v>149</v>
      </c>
      <c r="S167">
        <v>145.30000000000001</v>
      </c>
      <c r="T167">
        <v>139.19999999999999</v>
      </c>
      <c r="U167">
        <v>144.5</v>
      </c>
      <c r="V167" s="6">
        <f t="shared" si="4"/>
        <v>143</v>
      </c>
      <c r="X167">
        <v>136.4</v>
      </c>
      <c r="Y167">
        <v>137.30000000000001</v>
      </c>
      <c r="Z167">
        <v>133</v>
      </c>
      <c r="AA167">
        <v>120.3</v>
      </c>
      <c r="AB167">
        <v>131.5</v>
      </c>
      <c r="AC167">
        <v>140.19999999999999</v>
      </c>
      <c r="AD167">
        <v>125.4</v>
      </c>
      <c r="AE167">
        <v>129.69999999999999</v>
      </c>
      <c r="AF167" s="6">
        <f>AVERAGE(Y167:AE167)</f>
        <v>131.05714285714285</v>
      </c>
      <c r="AG167">
        <v>137.80000000000001</v>
      </c>
    </row>
    <row r="168" spans="1:33"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s="6">
        <f t="shared" si="5"/>
        <v>136.38461538461536</v>
      </c>
      <c r="R168">
        <v>152.1</v>
      </c>
      <c r="S168">
        <v>132.69999999999999</v>
      </c>
      <c r="T168">
        <v>124.3</v>
      </c>
      <c r="U168">
        <v>131.4</v>
      </c>
      <c r="V168" s="6">
        <f t="shared" si="4"/>
        <v>129.46666666666667</v>
      </c>
      <c r="W168">
        <v>134.4</v>
      </c>
      <c r="X168">
        <v>118.9</v>
      </c>
      <c r="Y168">
        <v>127.7</v>
      </c>
      <c r="Z168">
        <v>125.7</v>
      </c>
      <c r="AA168">
        <v>114.6</v>
      </c>
      <c r="AB168">
        <v>124.1</v>
      </c>
      <c r="AC168">
        <v>135.69999999999999</v>
      </c>
      <c r="AD168">
        <v>123.3</v>
      </c>
      <c r="AE168">
        <v>123.8</v>
      </c>
      <c r="AG168">
        <v>132.69999999999999</v>
      </c>
    </row>
    <row r="169" spans="1:33"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s="6">
        <f t="shared" si="5"/>
        <v>137.21538461538461</v>
      </c>
      <c r="R169">
        <v>149.80000000000001</v>
      </c>
      <c r="S169">
        <v>140.30000000000001</v>
      </c>
      <c r="T169">
        <v>133</v>
      </c>
      <c r="U169">
        <v>139.30000000000001</v>
      </c>
      <c r="V169" s="6">
        <f t="shared" si="4"/>
        <v>137.53333333333333</v>
      </c>
      <c r="W169">
        <v>134.4</v>
      </c>
      <c r="X169">
        <v>129.80000000000001</v>
      </c>
      <c r="Y169">
        <v>132.80000000000001</v>
      </c>
      <c r="Z169">
        <v>130.19999999999999</v>
      </c>
      <c r="AA169">
        <v>117.3</v>
      </c>
      <c r="AB169">
        <v>127.3</v>
      </c>
      <c r="AC169">
        <v>137.6</v>
      </c>
      <c r="AD169">
        <v>124.5</v>
      </c>
      <c r="AE169">
        <v>126.8</v>
      </c>
      <c r="AF169" s="6">
        <f>AVERAGE(Y169:AE169)</f>
        <v>128.07142857142858</v>
      </c>
      <c r="AG169">
        <v>135.4</v>
      </c>
    </row>
    <row r="170" spans="1:33"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s="6">
        <f t="shared" si="5"/>
        <v>137.25384615384615</v>
      </c>
      <c r="R170">
        <v>149.80000000000001</v>
      </c>
      <c r="S170">
        <v>146.1</v>
      </c>
      <c r="T170">
        <v>139.69999999999999</v>
      </c>
      <c r="U170">
        <v>145.19999999999999</v>
      </c>
      <c r="V170" s="6">
        <f t="shared" si="4"/>
        <v>143.66666666666666</v>
      </c>
      <c r="X170">
        <v>137.4</v>
      </c>
      <c r="Y170">
        <v>137.9</v>
      </c>
      <c r="Z170">
        <v>133.4</v>
      </c>
      <c r="AA170">
        <v>121.2</v>
      </c>
      <c r="AB170">
        <v>132.30000000000001</v>
      </c>
      <c r="AC170">
        <v>139.6</v>
      </c>
      <c r="AD170">
        <v>126.7</v>
      </c>
      <c r="AE170">
        <v>130.30000000000001</v>
      </c>
      <c r="AF170" s="6">
        <f>AVERAGE(Y170:AE170)</f>
        <v>131.62857142857143</v>
      </c>
      <c r="AG170">
        <v>137.6</v>
      </c>
    </row>
    <row r="171" spans="1:33"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s="6">
        <f t="shared" si="5"/>
        <v>134.59230769230768</v>
      </c>
      <c r="R171">
        <v>153.6</v>
      </c>
      <c r="S171">
        <v>133.30000000000001</v>
      </c>
      <c r="T171">
        <v>124.6</v>
      </c>
      <c r="U171">
        <v>132</v>
      </c>
      <c r="V171" s="6">
        <f t="shared" si="4"/>
        <v>129.96666666666667</v>
      </c>
      <c r="W171">
        <v>135.69999999999999</v>
      </c>
      <c r="X171">
        <v>120.6</v>
      </c>
      <c r="Y171">
        <v>128.1</v>
      </c>
      <c r="Z171">
        <v>126.1</v>
      </c>
      <c r="AA171">
        <v>115.7</v>
      </c>
      <c r="AB171">
        <v>124.5</v>
      </c>
      <c r="AC171">
        <v>135.9</v>
      </c>
      <c r="AD171">
        <v>124.4</v>
      </c>
      <c r="AE171">
        <v>124.5</v>
      </c>
      <c r="AG171">
        <v>132.4</v>
      </c>
    </row>
    <row r="172" spans="1:33"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s="6">
        <f t="shared" si="5"/>
        <v>136.15384615384613</v>
      </c>
      <c r="R172">
        <v>150.80000000000001</v>
      </c>
      <c r="S172">
        <v>141.1</v>
      </c>
      <c r="T172">
        <v>133.4</v>
      </c>
      <c r="U172">
        <v>140</v>
      </c>
      <c r="V172" s="6">
        <f t="shared" si="4"/>
        <v>138.16666666666666</v>
      </c>
      <c r="W172">
        <v>135.69999999999999</v>
      </c>
      <c r="X172">
        <v>131</v>
      </c>
      <c r="Y172">
        <v>133.30000000000001</v>
      </c>
      <c r="Z172">
        <v>130.6</v>
      </c>
      <c r="AA172">
        <v>118.3</v>
      </c>
      <c r="AB172">
        <v>127.9</v>
      </c>
      <c r="AC172">
        <v>137.4</v>
      </c>
      <c r="AD172">
        <v>125.7</v>
      </c>
      <c r="AE172">
        <v>127.5</v>
      </c>
      <c r="AF172" s="6">
        <f>AVERAGE(Y172:AE172)</f>
        <v>128.67142857142858</v>
      </c>
      <c r="AG172">
        <v>135.19999999999999</v>
      </c>
    </row>
    <row r="173" spans="1:33"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s="6">
        <f t="shared" si="5"/>
        <v>137.76153846153846</v>
      </c>
      <c r="R173">
        <v>150.5</v>
      </c>
      <c r="S173">
        <v>147.19999999999999</v>
      </c>
      <c r="T173">
        <v>140.6</v>
      </c>
      <c r="U173">
        <v>146.19999999999999</v>
      </c>
      <c r="V173" s="6">
        <f t="shared" si="4"/>
        <v>144.66666666666666</v>
      </c>
      <c r="X173">
        <v>138.1</v>
      </c>
      <c r="Y173">
        <v>138.4</v>
      </c>
      <c r="Z173">
        <v>134.19999999999999</v>
      </c>
      <c r="AA173">
        <v>121</v>
      </c>
      <c r="AB173">
        <v>133</v>
      </c>
      <c r="AC173">
        <v>140.1</v>
      </c>
      <c r="AD173">
        <v>127.4</v>
      </c>
      <c r="AE173">
        <v>130.69999999999999</v>
      </c>
      <c r="AF173" s="6">
        <f>AVERAGE(Y173:AE173)</f>
        <v>132.1142857142857</v>
      </c>
      <c r="AG173">
        <v>138.30000000000001</v>
      </c>
    </row>
    <row r="174" spans="1:33"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s="6">
        <f t="shared" si="5"/>
        <v>135.82307692307691</v>
      </c>
      <c r="R174">
        <v>154.6</v>
      </c>
      <c r="S174">
        <v>134</v>
      </c>
      <c r="T174">
        <v>124.9</v>
      </c>
      <c r="U174">
        <v>132.6</v>
      </c>
      <c r="V174" s="6">
        <f t="shared" si="4"/>
        <v>130.5</v>
      </c>
      <c r="W174">
        <v>137.30000000000001</v>
      </c>
      <c r="X174">
        <v>122.6</v>
      </c>
      <c r="Y174">
        <v>128.30000000000001</v>
      </c>
      <c r="Z174">
        <v>126.6</v>
      </c>
      <c r="AA174">
        <v>115</v>
      </c>
      <c r="AB174">
        <v>124.8</v>
      </c>
      <c r="AC174">
        <v>136.30000000000001</v>
      </c>
      <c r="AD174">
        <v>124.6</v>
      </c>
      <c r="AE174">
        <v>124.5</v>
      </c>
      <c r="AG174">
        <v>133.5</v>
      </c>
    </row>
    <row r="175" spans="1:33"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s="6">
        <f t="shared" si="5"/>
        <v>136.89999999999998</v>
      </c>
      <c r="R175">
        <v>151.6</v>
      </c>
      <c r="S175">
        <v>142</v>
      </c>
      <c r="T175">
        <v>134.1</v>
      </c>
      <c r="U175">
        <v>140.80000000000001</v>
      </c>
      <c r="V175" s="6">
        <f t="shared" si="4"/>
        <v>138.96666666666667</v>
      </c>
      <c r="W175">
        <v>137.30000000000001</v>
      </c>
      <c r="X175">
        <v>132.19999999999999</v>
      </c>
      <c r="Y175">
        <v>133.6</v>
      </c>
      <c r="Z175">
        <v>131.30000000000001</v>
      </c>
      <c r="AA175">
        <v>117.8</v>
      </c>
      <c r="AB175">
        <v>128.4</v>
      </c>
      <c r="AC175">
        <v>137.9</v>
      </c>
      <c r="AD175">
        <v>126.2</v>
      </c>
      <c r="AE175">
        <v>127.7</v>
      </c>
      <c r="AF175" s="6">
        <f>AVERAGE(Y175:AE175)</f>
        <v>128.98571428571429</v>
      </c>
      <c r="AG175">
        <v>136.1</v>
      </c>
    </row>
    <row r="176" spans="1:33"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s="6">
        <f t="shared" si="5"/>
        <v>139.82307692307694</v>
      </c>
      <c r="R176">
        <v>152.1</v>
      </c>
      <c r="S176">
        <v>148.19999999999999</v>
      </c>
      <c r="T176">
        <v>141.5</v>
      </c>
      <c r="U176">
        <v>147.30000000000001</v>
      </c>
      <c r="V176" s="6">
        <f t="shared" si="4"/>
        <v>145.66666666666666</v>
      </c>
      <c r="X176">
        <v>141.1</v>
      </c>
      <c r="Y176">
        <v>139.4</v>
      </c>
      <c r="Z176">
        <v>135.80000000000001</v>
      </c>
      <c r="AA176">
        <v>121.6</v>
      </c>
      <c r="AB176">
        <v>133.69999999999999</v>
      </c>
      <c r="AC176">
        <v>141.5</v>
      </c>
      <c r="AD176">
        <v>128.1</v>
      </c>
      <c r="AE176">
        <v>131.69999999999999</v>
      </c>
      <c r="AF176" s="6">
        <f>AVERAGE(Y176:AE176)</f>
        <v>133.1142857142857</v>
      </c>
      <c r="AG176">
        <v>140</v>
      </c>
    </row>
    <row r="177" spans="1:33"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s="6">
        <f t="shared" si="5"/>
        <v>138.2076923076923</v>
      </c>
      <c r="R177">
        <v>156.19999999999999</v>
      </c>
      <c r="S177">
        <v>135</v>
      </c>
      <c r="T177">
        <v>125.4</v>
      </c>
      <c r="U177">
        <v>133.5</v>
      </c>
      <c r="V177" s="6">
        <f t="shared" si="4"/>
        <v>131.29999999999998</v>
      </c>
      <c r="W177">
        <v>138.6</v>
      </c>
      <c r="X177">
        <v>125.7</v>
      </c>
      <c r="Y177">
        <v>128.80000000000001</v>
      </c>
      <c r="Z177">
        <v>127.4</v>
      </c>
      <c r="AA177">
        <v>115.3</v>
      </c>
      <c r="AB177">
        <v>125.1</v>
      </c>
      <c r="AC177">
        <v>136.6</v>
      </c>
      <c r="AD177">
        <v>124.9</v>
      </c>
      <c r="AE177">
        <v>124.9</v>
      </c>
      <c r="AG177">
        <v>134.80000000000001</v>
      </c>
    </row>
    <row r="178" spans="1:33"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s="6">
        <f t="shared" si="5"/>
        <v>139.09230769230768</v>
      </c>
      <c r="R178">
        <v>153.19999999999999</v>
      </c>
      <c r="S178">
        <v>143</v>
      </c>
      <c r="T178">
        <v>134.80000000000001</v>
      </c>
      <c r="U178">
        <v>141.80000000000001</v>
      </c>
      <c r="V178" s="6">
        <f t="shared" si="4"/>
        <v>139.86666666666667</v>
      </c>
      <c r="W178">
        <v>138.6</v>
      </c>
      <c r="X178">
        <v>135.30000000000001</v>
      </c>
      <c r="Y178">
        <v>134.4</v>
      </c>
      <c r="Z178">
        <v>132.6</v>
      </c>
      <c r="AA178">
        <v>118.3</v>
      </c>
      <c r="AB178">
        <v>128.9</v>
      </c>
      <c r="AC178">
        <v>138.6</v>
      </c>
      <c r="AD178">
        <v>126.8</v>
      </c>
      <c r="AE178">
        <v>128.4</v>
      </c>
      <c r="AF178" s="6">
        <f>AVERAGE(Y178:AE178)</f>
        <v>129.71428571428572</v>
      </c>
      <c r="AG178">
        <v>137.6</v>
      </c>
    </row>
    <row r="179" spans="1:33"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s="6">
        <f t="shared" si="5"/>
        <v>139.50769230769231</v>
      </c>
      <c r="R179">
        <v>153.19999999999999</v>
      </c>
      <c r="S179">
        <v>148</v>
      </c>
      <c r="T179">
        <v>141.9</v>
      </c>
      <c r="U179">
        <v>147.19999999999999</v>
      </c>
      <c r="V179" s="6">
        <f t="shared" si="4"/>
        <v>145.69999999999999</v>
      </c>
      <c r="X179">
        <v>142.6</v>
      </c>
      <c r="Y179">
        <v>139.5</v>
      </c>
      <c r="Z179">
        <v>136.1</v>
      </c>
      <c r="AA179">
        <v>122</v>
      </c>
      <c r="AB179">
        <v>133.4</v>
      </c>
      <c r="AC179">
        <v>141.1</v>
      </c>
      <c r="AD179">
        <v>127.8</v>
      </c>
      <c r="AE179">
        <v>131.9</v>
      </c>
      <c r="AF179" s="6">
        <f>AVERAGE(Y179:AE179)</f>
        <v>133.1142857142857</v>
      </c>
      <c r="AG179">
        <v>139.80000000000001</v>
      </c>
    </row>
    <row r="180" spans="1:33"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s="6">
        <f t="shared" si="5"/>
        <v>135.96153846153845</v>
      </c>
      <c r="R180">
        <v>157</v>
      </c>
      <c r="S180">
        <v>135.6</v>
      </c>
      <c r="T180">
        <v>125.6</v>
      </c>
      <c r="U180">
        <v>134</v>
      </c>
      <c r="V180" s="6">
        <f t="shared" si="4"/>
        <v>131.73333333333332</v>
      </c>
      <c r="W180">
        <v>139.1</v>
      </c>
      <c r="X180">
        <v>126.8</v>
      </c>
      <c r="Y180">
        <v>129.30000000000001</v>
      </c>
      <c r="Z180">
        <v>128.19999999999999</v>
      </c>
      <c r="AA180">
        <v>115.3</v>
      </c>
      <c r="AB180">
        <v>125.6</v>
      </c>
      <c r="AC180">
        <v>136.69999999999999</v>
      </c>
      <c r="AD180">
        <v>124.6</v>
      </c>
      <c r="AE180">
        <v>125.1</v>
      </c>
      <c r="AG180">
        <v>134.1</v>
      </c>
    </row>
    <row r="181" spans="1:33"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s="6">
        <f t="shared" si="5"/>
        <v>138.07692307692307</v>
      </c>
      <c r="R181">
        <v>154.19999999999999</v>
      </c>
      <c r="S181">
        <v>143.1</v>
      </c>
      <c r="T181">
        <v>135.1</v>
      </c>
      <c r="U181">
        <v>142</v>
      </c>
      <c r="V181" s="6">
        <f t="shared" si="4"/>
        <v>140.06666666666666</v>
      </c>
      <c r="W181">
        <v>139.1</v>
      </c>
      <c r="X181">
        <v>136.6</v>
      </c>
      <c r="Y181">
        <v>134.69999999999999</v>
      </c>
      <c r="Z181">
        <v>133.1</v>
      </c>
      <c r="AA181">
        <v>118.5</v>
      </c>
      <c r="AB181">
        <v>129</v>
      </c>
      <c r="AC181">
        <v>138.5</v>
      </c>
      <c r="AD181">
        <v>126.5</v>
      </c>
      <c r="AE181">
        <v>128.6</v>
      </c>
      <c r="AF181" s="6">
        <f>AVERAGE(Y181:AE181)</f>
        <v>129.84285714285713</v>
      </c>
      <c r="AG181">
        <v>137.19999999999999</v>
      </c>
    </row>
    <row r="182" spans="1:33"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s="6">
        <f t="shared" si="5"/>
        <v>138.51538461538462</v>
      </c>
      <c r="R182">
        <v>153.6</v>
      </c>
      <c r="S182">
        <v>148.30000000000001</v>
      </c>
      <c r="T182">
        <v>142.30000000000001</v>
      </c>
      <c r="U182">
        <v>147.5</v>
      </c>
      <c r="V182" s="6">
        <f t="shared" si="4"/>
        <v>146.03333333333333</v>
      </c>
      <c r="X182">
        <v>142.30000000000001</v>
      </c>
      <c r="Y182">
        <v>139.80000000000001</v>
      </c>
      <c r="Z182">
        <v>136</v>
      </c>
      <c r="AA182">
        <v>122.7</v>
      </c>
      <c r="AB182">
        <v>134.30000000000001</v>
      </c>
      <c r="AC182">
        <v>141.6</v>
      </c>
      <c r="AD182">
        <v>128.6</v>
      </c>
      <c r="AE182">
        <v>132.30000000000001</v>
      </c>
      <c r="AF182" s="6">
        <f>AVERAGE(Y182:AE182)</f>
        <v>133.6142857142857</v>
      </c>
      <c r="AG182">
        <v>139.30000000000001</v>
      </c>
    </row>
    <row r="183" spans="1:33"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s="6">
        <f t="shared" si="5"/>
        <v>134.48461538461541</v>
      </c>
      <c r="R183">
        <v>157.69999999999999</v>
      </c>
      <c r="S183">
        <v>136</v>
      </c>
      <c r="T183">
        <v>125.9</v>
      </c>
      <c r="U183">
        <v>134.4</v>
      </c>
      <c r="V183" s="6">
        <f t="shared" si="4"/>
        <v>132.1</v>
      </c>
      <c r="W183">
        <v>140.4</v>
      </c>
      <c r="X183">
        <v>127.3</v>
      </c>
      <c r="Y183">
        <v>129.5</v>
      </c>
      <c r="Z183">
        <v>129</v>
      </c>
      <c r="AA183">
        <v>116.3</v>
      </c>
      <c r="AB183">
        <v>126.2</v>
      </c>
      <c r="AC183">
        <v>137.1</v>
      </c>
      <c r="AD183">
        <v>125.5</v>
      </c>
      <c r="AE183">
        <v>125.8</v>
      </c>
      <c r="AG183">
        <v>134.1</v>
      </c>
    </row>
    <row r="184" spans="1:33"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s="6">
        <f t="shared" si="5"/>
        <v>136.91538461538462</v>
      </c>
      <c r="R184">
        <v>154.69999999999999</v>
      </c>
      <c r="S184">
        <v>143.5</v>
      </c>
      <c r="T184">
        <v>135.5</v>
      </c>
      <c r="U184">
        <v>142.30000000000001</v>
      </c>
      <c r="V184" s="6">
        <f t="shared" si="4"/>
        <v>140.43333333333334</v>
      </c>
      <c r="W184">
        <v>140.4</v>
      </c>
      <c r="X184">
        <v>136.6</v>
      </c>
      <c r="Y184">
        <v>134.9</v>
      </c>
      <c r="Z184">
        <v>133.30000000000001</v>
      </c>
      <c r="AA184">
        <v>119.3</v>
      </c>
      <c r="AB184">
        <v>129.69999999999999</v>
      </c>
      <c r="AC184">
        <v>139</v>
      </c>
      <c r="AD184">
        <v>127.3</v>
      </c>
      <c r="AE184">
        <v>129.1</v>
      </c>
      <c r="AF184" s="6">
        <f>AVERAGE(Y184:AE184)</f>
        <v>130.37142857142857</v>
      </c>
      <c r="AG184">
        <v>136.9</v>
      </c>
    </row>
    <row r="185" spans="1:33"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s="6">
        <f t="shared" si="5"/>
        <v>137.03846153846155</v>
      </c>
      <c r="R185">
        <v>153.30000000000001</v>
      </c>
      <c r="S185">
        <v>148.69999999999999</v>
      </c>
      <c r="T185">
        <v>142.4</v>
      </c>
      <c r="U185">
        <v>147.80000000000001</v>
      </c>
      <c r="V185" s="6">
        <f t="shared" si="4"/>
        <v>146.30000000000001</v>
      </c>
      <c r="X185">
        <v>142.4</v>
      </c>
      <c r="Y185">
        <v>139.9</v>
      </c>
      <c r="Z185">
        <v>136.19999999999999</v>
      </c>
      <c r="AA185">
        <v>123.3</v>
      </c>
      <c r="AB185">
        <v>134.30000000000001</v>
      </c>
      <c r="AC185">
        <v>141.5</v>
      </c>
      <c r="AD185">
        <v>128.80000000000001</v>
      </c>
      <c r="AE185">
        <v>132.5</v>
      </c>
      <c r="AF185" s="6">
        <f>AVERAGE(Y185:AE185)</f>
        <v>133.78571428571428</v>
      </c>
      <c r="AG185">
        <v>138.5</v>
      </c>
    </row>
    <row r="186" spans="1:33"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s="6">
        <f t="shared" si="5"/>
        <v>132.91538461538462</v>
      </c>
      <c r="R186">
        <v>159.30000000000001</v>
      </c>
      <c r="S186">
        <v>136.30000000000001</v>
      </c>
      <c r="T186">
        <v>126.1</v>
      </c>
      <c r="U186">
        <v>134.69999999999999</v>
      </c>
      <c r="V186" s="6">
        <f t="shared" si="4"/>
        <v>132.36666666666665</v>
      </c>
      <c r="W186">
        <v>141.30000000000001</v>
      </c>
      <c r="X186">
        <v>127.3</v>
      </c>
      <c r="Y186">
        <v>129.9</v>
      </c>
      <c r="Z186">
        <v>129.80000000000001</v>
      </c>
      <c r="AA186">
        <v>117.4</v>
      </c>
      <c r="AB186">
        <v>126.5</v>
      </c>
      <c r="AC186">
        <v>137.19999999999999</v>
      </c>
      <c r="AD186">
        <v>126.2</v>
      </c>
      <c r="AE186">
        <v>126.5</v>
      </c>
      <c r="AG186">
        <v>134</v>
      </c>
    </row>
    <row r="187" spans="1:33"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s="6">
        <f t="shared" si="5"/>
        <v>135.4153846153846</v>
      </c>
      <c r="R187">
        <v>154.9</v>
      </c>
      <c r="S187">
        <v>143.80000000000001</v>
      </c>
      <c r="T187">
        <v>135.6</v>
      </c>
      <c r="U187">
        <v>142.6</v>
      </c>
      <c r="V187" s="6">
        <f t="shared" si="4"/>
        <v>140.66666666666666</v>
      </c>
      <c r="W187">
        <v>141.30000000000001</v>
      </c>
      <c r="X187">
        <v>136.69999999999999</v>
      </c>
      <c r="Y187">
        <v>135.19999999999999</v>
      </c>
      <c r="Z187">
        <v>133.80000000000001</v>
      </c>
      <c r="AA187">
        <v>120.2</v>
      </c>
      <c r="AB187">
        <v>129.9</v>
      </c>
      <c r="AC187">
        <v>139</v>
      </c>
      <c r="AD187">
        <v>127.7</v>
      </c>
      <c r="AE187">
        <v>129.6</v>
      </c>
      <c r="AF187" s="6">
        <f>AVERAGE(Y187:AE187)</f>
        <v>130.77142857142857</v>
      </c>
      <c r="AG187">
        <v>136.4</v>
      </c>
    </row>
    <row r="188" spans="1:33"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s="6">
        <f t="shared" si="5"/>
        <v>137.07692307692307</v>
      </c>
      <c r="R188">
        <v>155.1</v>
      </c>
      <c r="S188">
        <v>149.19999999999999</v>
      </c>
      <c r="T188">
        <v>143</v>
      </c>
      <c r="U188">
        <v>148.30000000000001</v>
      </c>
      <c r="V188" s="6">
        <f t="shared" si="4"/>
        <v>146.83333333333334</v>
      </c>
      <c r="X188">
        <v>142.6</v>
      </c>
      <c r="Y188">
        <v>139.9</v>
      </c>
      <c r="Z188">
        <v>136.69999999999999</v>
      </c>
      <c r="AA188">
        <v>124.6</v>
      </c>
      <c r="AB188">
        <v>135.1</v>
      </c>
      <c r="AC188">
        <v>142.69999999999999</v>
      </c>
      <c r="AD188">
        <v>129.30000000000001</v>
      </c>
      <c r="AE188">
        <v>133.30000000000001</v>
      </c>
      <c r="AF188" s="6">
        <f>AVERAGE(Y188:AE188)</f>
        <v>134.51428571428571</v>
      </c>
      <c r="AG188">
        <v>138.69999999999999</v>
      </c>
    </row>
    <row r="189" spans="1:33"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s="6">
        <f t="shared" si="5"/>
        <v>131.96153846153845</v>
      </c>
      <c r="R189">
        <v>159.69999999999999</v>
      </c>
      <c r="S189">
        <v>136.69999999999999</v>
      </c>
      <c r="T189">
        <v>126.7</v>
      </c>
      <c r="U189">
        <v>135.19999999999999</v>
      </c>
      <c r="V189" s="6">
        <f t="shared" si="4"/>
        <v>132.86666666666665</v>
      </c>
      <c r="W189">
        <v>142</v>
      </c>
      <c r="X189">
        <v>126.4</v>
      </c>
      <c r="Y189">
        <v>130.80000000000001</v>
      </c>
      <c r="Z189">
        <v>130.5</v>
      </c>
      <c r="AA189">
        <v>117.8</v>
      </c>
      <c r="AB189">
        <v>126.8</v>
      </c>
      <c r="AC189">
        <v>137.80000000000001</v>
      </c>
      <c r="AD189">
        <v>126.7</v>
      </c>
      <c r="AE189">
        <v>127.1</v>
      </c>
      <c r="AG189">
        <v>134</v>
      </c>
    </row>
    <row r="190" spans="1:33"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s="6">
        <f t="shared" si="5"/>
        <v>135.07692307692307</v>
      </c>
      <c r="R190">
        <v>156.30000000000001</v>
      </c>
      <c r="S190">
        <v>144.30000000000001</v>
      </c>
      <c r="T190">
        <v>136.19999999999999</v>
      </c>
      <c r="U190">
        <v>143.1</v>
      </c>
      <c r="V190" s="6">
        <f t="shared" si="4"/>
        <v>141.20000000000002</v>
      </c>
      <c r="W190">
        <v>142</v>
      </c>
      <c r="X190">
        <v>136.5</v>
      </c>
      <c r="Y190">
        <v>135.6</v>
      </c>
      <c r="Z190">
        <v>134.30000000000001</v>
      </c>
      <c r="AA190">
        <v>121</v>
      </c>
      <c r="AB190">
        <v>130.4</v>
      </c>
      <c r="AC190">
        <v>139.80000000000001</v>
      </c>
      <c r="AD190">
        <v>128.19999999999999</v>
      </c>
      <c r="AE190">
        <v>130.30000000000001</v>
      </c>
      <c r="AF190" s="6">
        <f>AVERAGE(Y190:AE190)</f>
        <v>131.37142857142857</v>
      </c>
      <c r="AG190">
        <v>136.5</v>
      </c>
    </row>
    <row r="191" spans="1:33"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s="6">
        <f t="shared" si="5"/>
        <v>136.92307692307693</v>
      </c>
      <c r="R191">
        <v>156.1</v>
      </c>
      <c r="S191">
        <v>150.1</v>
      </c>
      <c r="T191">
        <v>143.30000000000001</v>
      </c>
      <c r="U191">
        <v>149.1</v>
      </c>
      <c r="V191" s="6">
        <f t="shared" si="4"/>
        <v>147.5</v>
      </c>
      <c r="X191">
        <v>143.80000000000001</v>
      </c>
      <c r="Y191">
        <v>140.9</v>
      </c>
      <c r="Z191">
        <v>137.6</v>
      </c>
      <c r="AA191">
        <v>125.3</v>
      </c>
      <c r="AB191">
        <v>136</v>
      </c>
      <c r="AC191">
        <v>143.69999999999999</v>
      </c>
      <c r="AD191">
        <v>130.4</v>
      </c>
      <c r="AE191">
        <v>134.19999999999999</v>
      </c>
      <c r="AF191" s="6">
        <f>AVERAGE(Y191:AE191)</f>
        <v>135.44285714285712</v>
      </c>
      <c r="AG191">
        <v>139.1</v>
      </c>
    </row>
    <row r="192" spans="1:33"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s="6">
        <f t="shared" si="5"/>
        <v>132.30769230769232</v>
      </c>
      <c r="R192">
        <v>159.19999999999999</v>
      </c>
      <c r="S192">
        <v>137.80000000000001</v>
      </c>
      <c r="T192">
        <v>127.4</v>
      </c>
      <c r="U192">
        <v>136.19999999999999</v>
      </c>
      <c r="V192" s="6">
        <f t="shared" si="4"/>
        <v>133.80000000000001</v>
      </c>
      <c r="W192">
        <v>142.9</v>
      </c>
      <c r="X192">
        <v>124.6</v>
      </c>
      <c r="Y192">
        <v>131.80000000000001</v>
      </c>
      <c r="Z192">
        <v>131.30000000000001</v>
      </c>
      <c r="AA192">
        <v>118.9</v>
      </c>
      <c r="AB192">
        <v>127.6</v>
      </c>
      <c r="AC192">
        <v>139.69999999999999</v>
      </c>
      <c r="AD192">
        <v>127.6</v>
      </c>
      <c r="AE192">
        <v>128.19999999999999</v>
      </c>
      <c r="AG192">
        <v>134.80000000000001</v>
      </c>
    </row>
    <row r="193" spans="1:33"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s="6">
        <f t="shared" si="5"/>
        <v>135.16153846153847</v>
      </c>
      <c r="R193">
        <v>156.9</v>
      </c>
      <c r="S193">
        <v>145.30000000000001</v>
      </c>
      <c r="T193">
        <v>136.69999999999999</v>
      </c>
      <c r="U193">
        <v>144</v>
      </c>
      <c r="V193" s="6">
        <f t="shared" si="4"/>
        <v>142</v>
      </c>
      <c r="W193">
        <v>142.9</v>
      </c>
      <c r="X193">
        <v>136.5</v>
      </c>
      <c r="Y193">
        <v>136.6</v>
      </c>
      <c r="Z193">
        <v>135.19999999999999</v>
      </c>
      <c r="AA193">
        <v>121.9</v>
      </c>
      <c r="AB193">
        <v>131.30000000000001</v>
      </c>
      <c r="AC193">
        <v>141.4</v>
      </c>
      <c r="AD193">
        <v>129.19999999999999</v>
      </c>
      <c r="AE193">
        <v>131.30000000000001</v>
      </c>
      <c r="AF193" s="6">
        <f>AVERAGE(Y193:AE193)</f>
        <v>132.41428571428568</v>
      </c>
      <c r="AG193">
        <v>137.1</v>
      </c>
    </row>
    <row r="194" spans="1:33"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s="6">
        <f t="shared" si="5"/>
        <v>137.1076923076923</v>
      </c>
      <c r="R194">
        <v>157</v>
      </c>
      <c r="S194">
        <v>150.80000000000001</v>
      </c>
      <c r="T194">
        <v>144.1</v>
      </c>
      <c r="U194">
        <v>149.80000000000001</v>
      </c>
      <c r="V194" s="6">
        <f t="shared" ref="V194:V257" si="6">AVERAGE(S194:U194)</f>
        <v>148.23333333333332</v>
      </c>
      <c r="X194">
        <v>144.30000000000001</v>
      </c>
      <c r="Y194">
        <v>141.80000000000001</v>
      </c>
      <c r="Z194">
        <v>138.4</v>
      </c>
      <c r="AA194">
        <v>126.4</v>
      </c>
      <c r="AB194">
        <v>136.80000000000001</v>
      </c>
      <c r="AC194">
        <v>144.4</v>
      </c>
      <c r="AD194">
        <v>131.19999999999999</v>
      </c>
      <c r="AE194">
        <v>135.1</v>
      </c>
      <c r="AF194" s="6">
        <f>AVERAGE(Y194:AE194)</f>
        <v>136.30000000000001</v>
      </c>
      <c r="AG194">
        <v>139.80000000000001</v>
      </c>
    </row>
    <row r="195" spans="1:33"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s="6">
        <f t="shared" ref="Q195:Q258" si="7">AVERAGE(D195:P195)</f>
        <v>132.53076923076921</v>
      </c>
      <c r="R195">
        <v>160.30000000000001</v>
      </c>
      <c r="S195">
        <v>138.6</v>
      </c>
      <c r="T195">
        <v>127.9</v>
      </c>
      <c r="U195">
        <v>137</v>
      </c>
      <c r="V195" s="6">
        <f t="shared" si="6"/>
        <v>134.5</v>
      </c>
      <c r="W195">
        <v>143.19999999999999</v>
      </c>
      <c r="X195">
        <v>124.7</v>
      </c>
      <c r="Y195">
        <v>132.5</v>
      </c>
      <c r="Z195">
        <v>132</v>
      </c>
      <c r="AA195">
        <v>119.8</v>
      </c>
      <c r="AB195">
        <v>128</v>
      </c>
      <c r="AC195">
        <v>140.4</v>
      </c>
      <c r="AD195">
        <v>128.1</v>
      </c>
      <c r="AE195">
        <v>128.9</v>
      </c>
      <c r="AG195">
        <v>135.4</v>
      </c>
    </row>
    <row r="196" spans="1:33"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s="6">
        <f t="shared" si="7"/>
        <v>135.36923076923077</v>
      </c>
      <c r="R196">
        <v>157.9</v>
      </c>
      <c r="S196">
        <v>146</v>
      </c>
      <c r="T196">
        <v>137.4</v>
      </c>
      <c r="U196">
        <v>144.69999999999999</v>
      </c>
      <c r="V196" s="6">
        <f t="shared" si="6"/>
        <v>142.69999999999999</v>
      </c>
      <c r="W196">
        <v>143.19999999999999</v>
      </c>
      <c r="X196">
        <v>136.9</v>
      </c>
      <c r="Y196">
        <v>137.4</v>
      </c>
      <c r="Z196">
        <v>136</v>
      </c>
      <c r="AA196">
        <v>122.9</v>
      </c>
      <c r="AB196">
        <v>131.80000000000001</v>
      </c>
      <c r="AC196">
        <v>142.1</v>
      </c>
      <c r="AD196">
        <v>129.9</v>
      </c>
      <c r="AE196">
        <v>132.1</v>
      </c>
      <c r="AF196" s="6">
        <f>AVERAGE(Y196:AE196)</f>
        <v>133.17142857142855</v>
      </c>
      <c r="AG196">
        <v>137.80000000000001</v>
      </c>
    </row>
    <row r="197" spans="1:33"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s="6">
        <f t="shared" si="7"/>
        <v>137.71538461538461</v>
      </c>
      <c r="R197">
        <v>157.30000000000001</v>
      </c>
      <c r="S197">
        <v>151.30000000000001</v>
      </c>
      <c r="T197">
        <v>144.69999999999999</v>
      </c>
      <c r="U197">
        <v>150.30000000000001</v>
      </c>
      <c r="V197" s="6">
        <f t="shared" si="6"/>
        <v>148.76666666666668</v>
      </c>
      <c r="X197">
        <v>145.1</v>
      </c>
      <c r="Y197">
        <v>142.19999999999999</v>
      </c>
      <c r="Z197">
        <v>138.4</v>
      </c>
      <c r="AA197">
        <v>127.4</v>
      </c>
      <c r="AB197">
        <v>137.80000000000001</v>
      </c>
      <c r="AC197">
        <v>145.1</v>
      </c>
      <c r="AD197">
        <v>131.4</v>
      </c>
      <c r="AE197">
        <v>135.6</v>
      </c>
      <c r="AF197" s="6">
        <f>AVERAGE(Y197:AE197)</f>
        <v>136.84285714285713</v>
      </c>
      <c r="AG197">
        <v>140.5</v>
      </c>
    </row>
    <row r="198" spans="1:33"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s="6">
        <f t="shared" si="7"/>
        <v>134.40769230769232</v>
      </c>
      <c r="R198">
        <v>161</v>
      </c>
      <c r="S198">
        <v>138.9</v>
      </c>
      <c r="T198">
        <v>128.69999999999999</v>
      </c>
      <c r="U198">
        <v>137.4</v>
      </c>
      <c r="V198" s="6">
        <f t="shared" si="6"/>
        <v>135</v>
      </c>
      <c r="W198">
        <v>142.5</v>
      </c>
      <c r="X198">
        <v>126.5</v>
      </c>
      <c r="Y198">
        <v>133.1</v>
      </c>
      <c r="Z198">
        <v>132.6</v>
      </c>
      <c r="AA198">
        <v>120.4</v>
      </c>
      <c r="AB198">
        <v>128.5</v>
      </c>
      <c r="AC198">
        <v>141.19999999999999</v>
      </c>
      <c r="AD198">
        <v>128.19999999999999</v>
      </c>
      <c r="AE198">
        <v>129.5</v>
      </c>
      <c r="AG198">
        <v>136.19999999999999</v>
      </c>
    </row>
    <row r="199" spans="1:33"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s="6">
        <f t="shared" si="7"/>
        <v>136.46923076923079</v>
      </c>
      <c r="R199">
        <v>158.30000000000001</v>
      </c>
      <c r="S199">
        <v>146.4</v>
      </c>
      <c r="T199">
        <v>138.1</v>
      </c>
      <c r="U199">
        <v>145.19999999999999</v>
      </c>
      <c r="V199" s="6">
        <f t="shared" si="6"/>
        <v>143.23333333333332</v>
      </c>
      <c r="W199">
        <v>142.5</v>
      </c>
      <c r="X199">
        <v>138.1</v>
      </c>
      <c r="Y199">
        <v>137.9</v>
      </c>
      <c r="Z199">
        <v>136.19999999999999</v>
      </c>
      <c r="AA199">
        <v>123.7</v>
      </c>
      <c r="AB199">
        <v>132.6</v>
      </c>
      <c r="AC199">
        <v>142.80000000000001</v>
      </c>
      <c r="AD199">
        <v>130.1</v>
      </c>
      <c r="AE199">
        <v>132.6</v>
      </c>
      <c r="AF199" s="6">
        <f>AVERAGE(Y199:AE199)</f>
        <v>133.70000000000002</v>
      </c>
      <c r="AG199">
        <v>138.5</v>
      </c>
    </row>
    <row r="200" spans="1:33"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s="6">
        <f t="shared" si="7"/>
        <v>139.26923076923077</v>
      </c>
      <c r="R200">
        <v>156.1</v>
      </c>
      <c r="S200">
        <v>151.5</v>
      </c>
      <c r="T200">
        <v>145.1</v>
      </c>
      <c r="U200">
        <v>150.6</v>
      </c>
      <c r="V200" s="6">
        <f t="shared" si="6"/>
        <v>149.06666666666669</v>
      </c>
      <c r="X200">
        <v>146.80000000000001</v>
      </c>
      <c r="Y200">
        <v>143.1</v>
      </c>
      <c r="Z200">
        <v>139</v>
      </c>
      <c r="AA200">
        <v>127.5</v>
      </c>
      <c r="AB200">
        <v>138.4</v>
      </c>
      <c r="AC200">
        <v>145.80000000000001</v>
      </c>
      <c r="AD200">
        <v>131.4</v>
      </c>
      <c r="AE200">
        <v>136</v>
      </c>
      <c r="AF200" s="6">
        <f>AVERAGE(Y200:AE200)</f>
        <v>137.31428571428572</v>
      </c>
      <c r="AG200">
        <v>141.80000000000001</v>
      </c>
    </row>
    <row r="201" spans="1:33"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s="6">
        <f t="shared" si="7"/>
        <v>136.23846153846154</v>
      </c>
      <c r="R201">
        <v>161.4</v>
      </c>
      <c r="S201">
        <v>139.6</v>
      </c>
      <c r="T201">
        <v>128.9</v>
      </c>
      <c r="U201">
        <v>137.9</v>
      </c>
      <c r="V201" s="6">
        <f t="shared" si="6"/>
        <v>135.46666666666667</v>
      </c>
      <c r="W201">
        <v>143.6</v>
      </c>
      <c r="X201">
        <v>128.1</v>
      </c>
      <c r="Y201">
        <v>133.6</v>
      </c>
      <c r="Z201">
        <v>133.6</v>
      </c>
      <c r="AA201">
        <v>120.1</v>
      </c>
      <c r="AB201">
        <v>129</v>
      </c>
      <c r="AC201">
        <v>144</v>
      </c>
      <c r="AD201">
        <v>128.19999999999999</v>
      </c>
      <c r="AE201">
        <v>130.19999999999999</v>
      </c>
      <c r="AG201">
        <v>137.5</v>
      </c>
    </row>
    <row r="202" spans="1:33"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s="6">
        <f t="shared" si="7"/>
        <v>138.1</v>
      </c>
      <c r="R202">
        <v>157.5</v>
      </c>
      <c r="S202">
        <v>146.80000000000001</v>
      </c>
      <c r="T202">
        <v>138.4</v>
      </c>
      <c r="U202">
        <v>145.6</v>
      </c>
      <c r="V202" s="6">
        <f t="shared" si="6"/>
        <v>143.60000000000002</v>
      </c>
      <c r="W202">
        <v>143.6</v>
      </c>
      <c r="X202">
        <v>139.69999999999999</v>
      </c>
      <c r="Y202">
        <v>138.6</v>
      </c>
      <c r="Z202">
        <v>137</v>
      </c>
      <c r="AA202">
        <v>123.6</v>
      </c>
      <c r="AB202">
        <v>133.1</v>
      </c>
      <c r="AC202">
        <v>144.69999999999999</v>
      </c>
      <c r="AD202">
        <v>130.1</v>
      </c>
      <c r="AE202">
        <v>133.19999999999999</v>
      </c>
      <c r="AF202" s="6">
        <f>AVERAGE(Y202:AE202)</f>
        <v>134.32857142857142</v>
      </c>
      <c r="AG202">
        <v>139.80000000000001</v>
      </c>
    </row>
    <row r="203" spans="1:33"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s="6">
        <f t="shared" si="7"/>
        <v>139.90769230769232</v>
      </c>
      <c r="R203">
        <v>156.4</v>
      </c>
      <c r="S203">
        <v>152.1</v>
      </c>
      <c r="T203">
        <v>145.80000000000001</v>
      </c>
      <c r="U203">
        <v>151.30000000000001</v>
      </c>
      <c r="V203" s="6">
        <f t="shared" si="6"/>
        <v>149.73333333333332</v>
      </c>
      <c r="X203">
        <v>147.69999999999999</v>
      </c>
      <c r="Y203">
        <v>143.80000000000001</v>
      </c>
      <c r="Z203">
        <v>139.4</v>
      </c>
      <c r="AA203">
        <v>128.30000000000001</v>
      </c>
      <c r="AB203">
        <v>138.6</v>
      </c>
      <c r="AC203">
        <v>146.9</v>
      </c>
      <c r="AD203">
        <v>131.30000000000001</v>
      </c>
      <c r="AE203">
        <v>136.6</v>
      </c>
      <c r="AF203" s="6">
        <f>AVERAGE(Y203:AE203)</f>
        <v>137.84285714285713</v>
      </c>
      <c r="AG203">
        <v>142.5</v>
      </c>
    </row>
    <row r="204" spans="1:33"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s="6">
        <f t="shared" si="7"/>
        <v>135.96923076923076</v>
      </c>
      <c r="R204">
        <v>162.1</v>
      </c>
      <c r="S204">
        <v>140</v>
      </c>
      <c r="T204">
        <v>129</v>
      </c>
      <c r="U204">
        <v>138.30000000000001</v>
      </c>
      <c r="V204" s="6">
        <f t="shared" si="6"/>
        <v>135.76666666666668</v>
      </c>
      <c r="W204">
        <v>144.6</v>
      </c>
      <c r="X204">
        <v>129.80000000000001</v>
      </c>
      <c r="Y204">
        <v>134.4</v>
      </c>
      <c r="Z204">
        <v>134.9</v>
      </c>
      <c r="AA204">
        <v>120.7</v>
      </c>
      <c r="AB204">
        <v>129.80000000000001</v>
      </c>
      <c r="AC204">
        <v>145.30000000000001</v>
      </c>
      <c r="AD204">
        <v>128.30000000000001</v>
      </c>
      <c r="AE204">
        <v>131</v>
      </c>
      <c r="AG204">
        <v>138</v>
      </c>
    </row>
    <row r="205" spans="1:33"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s="6">
        <f t="shared" si="7"/>
        <v>138.36153846153849</v>
      </c>
      <c r="R205">
        <v>157.9</v>
      </c>
      <c r="S205">
        <v>147.30000000000001</v>
      </c>
      <c r="T205">
        <v>138.80000000000001</v>
      </c>
      <c r="U205">
        <v>146.1</v>
      </c>
      <c r="V205" s="6">
        <f t="shared" si="6"/>
        <v>144.06666666666669</v>
      </c>
      <c r="W205">
        <v>144.6</v>
      </c>
      <c r="X205">
        <v>140.9</v>
      </c>
      <c r="Y205">
        <v>139.4</v>
      </c>
      <c r="Z205">
        <v>137.69999999999999</v>
      </c>
      <c r="AA205">
        <v>124.3</v>
      </c>
      <c r="AB205">
        <v>133.6</v>
      </c>
      <c r="AC205">
        <v>146</v>
      </c>
      <c r="AD205">
        <v>130.1</v>
      </c>
      <c r="AE205">
        <v>133.9</v>
      </c>
      <c r="AF205" s="6">
        <f>AVERAGE(Y205:AE205)</f>
        <v>135</v>
      </c>
      <c r="AG205">
        <v>140.4</v>
      </c>
    </row>
    <row r="206" spans="1:33"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s="6">
        <f t="shared" si="7"/>
        <v>138.44615384615386</v>
      </c>
      <c r="R206">
        <v>157.69999999999999</v>
      </c>
      <c r="S206">
        <v>152.1</v>
      </c>
      <c r="T206">
        <v>146.1</v>
      </c>
      <c r="U206">
        <v>151.30000000000001</v>
      </c>
      <c r="V206" s="6">
        <f t="shared" si="6"/>
        <v>149.83333333333334</v>
      </c>
      <c r="X206">
        <v>149</v>
      </c>
      <c r="Y206">
        <v>144</v>
      </c>
      <c r="Z206">
        <v>140</v>
      </c>
      <c r="AA206">
        <v>129.9</v>
      </c>
      <c r="AB206">
        <v>140</v>
      </c>
      <c r="AC206">
        <v>147.6</v>
      </c>
      <c r="AD206">
        <v>132</v>
      </c>
      <c r="AE206">
        <v>137.4</v>
      </c>
      <c r="AF206" s="6">
        <f>AVERAGE(Y206:AE206)</f>
        <v>138.69999999999999</v>
      </c>
      <c r="AG206">
        <v>142.1</v>
      </c>
    </row>
    <row r="207" spans="1:33"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s="6">
        <f t="shared" si="7"/>
        <v>134.49230769230769</v>
      </c>
      <c r="R207">
        <v>163.30000000000001</v>
      </c>
      <c r="S207">
        <v>140.80000000000001</v>
      </c>
      <c r="T207">
        <v>129.30000000000001</v>
      </c>
      <c r="U207">
        <v>139.1</v>
      </c>
      <c r="V207" s="6">
        <f t="shared" si="6"/>
        <v>136.4</v>
      </c>
      <c r="W207">
        <v>145.30000000000001</v>
      </c>
      <c r="X207">
        <v>131.19999999999999</v>
      </c>
      <c r="Y207">
        <v>134.9</v>
      </c>
      <c r="Z207">
        <v>135.69999999999999</v>
      </c>
      <c r="AA207">
        <v>122.5</v>
      </c>
      <c r="AB207">
        <v>130.19999999999999</v>
      </c>
      <c r="AC207">
        <v>145.19999999999999</v>
      </c>
      <c r="AD207">
        <v>129.30000000000001</v>
      </c>
      <c r="AE207">
        <v>131.9</v>
      </c>
      <c r="AG207">
        <v>138.1</v>
      </c>
    </row>
    <row r="208" spans="1:33"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s="6">
        <f t="shared" si="7"/>
        <v>136.88461538461539</v>
      </c>
      <c r="R208">
        <v>159.19999999999999</v>
      </c>
      <c r="S208">
        <v>147.69999999999999</v>
      </c>
      <c r="T208">
        <v>139.1</v>
      </c>
      <c r="U208">
        <v>146.5</v>
      </c>
      <c r="V208" s="6">
        <f t="shared" si="6"/>
        <v>144.43333333333331</v>
      </c>
      <c r="W208">
        <v>145.30000000000001</v>
      </c>
      <c r="X208">
        <v>142.30000000000001</v>
      </c>
      <c r="Y208">
        <v>139.69999999999999</v>
      </c>
      <c r="Z208">
        <v>138.4</v>
      </c>
      <c r="AA208">
        <v>126</v>
      </c>
      <c r="AB208">
        <v>134.5</v>
      </c>
      <c r="AC208">
        <v>146.19999999999999</v>
      </c>
      <c r="AD208">
        <v>130.9</v>
      </c>
      <c r="AE208">
        <v>134.69999999999999</v>
      </c>
      <c r="AF208" s="6">
        <f>AVERAGE(Y208:AE208)</f>
        <v>135.77142857142854</v>
      </c>
      <c r="AG208">
        <v>140.19999999999999</v>
      </c>
    </row>
    <row r="209" spans="1:33"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s="6">
        <f t="shared" si="7"/>
        <v>137.09230769230768</v>
      </c>
      <c r="R209">
        <v>159.6</v>
      </c>
      <c r="S209">
        <v>150.69999999999999</v>
      </c>
      <c r="T209">
        <v>144.5</v>
      </c>
      <c r="U209">
        <v>149.80000000000001</v>
      </c>
      <c r="V209" s="6">
        <f t="shared" si="6"/>
        <v>148.33333333333334</v>
      </c>
      <c r="X209">
        <v>149.69999999999999</v>
      </c>
      <c r="Y209">
        <v>147.5</v>
      </c>
      <c r="Z209">
        <v>144.80000000000001</v>
      </c>
      <c r="AA209">
        <v>130.80000000000001</v>
      </c>
      <c r="AB209">
        <v>140.1</v>
      </c>
      <c r="AC209">
        <v>148</v>
      </c>
      <c r="AD209">
        <v>134.4</v>
      </c>
      <c r="AE209">
        <v>139.80000000000001</v>
      </c>
      <c r="AF209" s="6">
        <f>AVERAGE(Y209:AE209)</f>
        <v>140.77142857142857</v>
      </c>
      <c r="AG209">
        <v>142.19999999999999</v>
      </c>
    </row>
    <row r="210" spans="1:33"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s="6">
        <f t="shared" si="7"/>
        <v>134.93076923076922</v>
      </c>
      <c r="R210">
        <v>164</v>
      </c>
      <c r="S210">
        <v>141.5</v>
      </c>
      <c r="T210">
        <v>129.80000000000001</v>
      </c>
      <c r="U210">
        <v>139.69999999999999</v>
      </c>
      <c r="V210" s="6">
        <f t="shared" si="6"/>
        <v>137</v>
      </c>
      <c r="W210">
        <v>146.30000000000001</v>
      </c>
      <c r="X210">
        <v>133.4</v>
      </c>
      <c r="Y210">
        <v>135.1</v>
      </c>
      <c r="Z210">
        <v>136.19999999999999</v>
      </c>
      <c r="AA210">
        <v>123.3</v>
      </c>
      <c r="AB210">
        <v>130.69999999999999</v>
      </c>
      <c r="AC210">
        <v>145.5</v>
      </c>
      <c r="AD210">
        <v>130.4</v>
      </c>
      <c r="AE210">
        <v>132.5</v>
      </c>
      <c r="AG210">
        <v>138.9</v>
      </c>
    </row>
    <row r="211" spans="1:33"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s="6">
        <f t="shared" si="7"/>
        <v>136.63076923076923</v>
      </c>
      <c r="R211">
        <v>162.6</v>
      </c>
      <c r="S211">
        <v>148</v>
      </c>
      <c r="T211">
        <v>139.19999999999999</v>
      </c>
      <c r="U211">
        <v>146.80000000000001</v>
      </c>
      <c r="V211" s="6">
        <f t="shared" si="6"/>
        <v>144.66666666666666</v>
      </c>
      <c r="W211">
        <v>146.9</v>
      </c>
      <c r="X211">
        <v>145.30000000000001</v>
      </c>
      <c r="Y211">
        <v>142.19999999999999</v>
      </c>
      <c r="Z211">
        <v>142.1</v>
      </c>
      <c r="AA211">
        <v>125.5</v>
      </c>
      <c r="AB211">
        <v>136.5</v>
      </c>
      <c r="AC211">
        <v>147.80000000000001</v>
      </c>
      <c r="AD211">
        <v>132</v>
      </c>
      <c r="AE211">
        <v>136.30000000000001</v>
      </c>
      <c r="AF211" s="6">
        <f>AVERAGE(Y211:AE211)</f>
        <v>137.48571428571427</v>
      </c>
      <c r="AG211">
        <v>140.80000000000001</v>
      </c>
    </row>
    <row r="212" spans="1:33"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s="6">
        <f t="shared" si="7"/>
        <v>137.49999999999997</v>
      </c>
      <c r="R212">
        <v>161.9</v>
      </c>
      <c r="S212">
        <v>151.69999999999999</v>
      </c>
      <c r="T212">
        <v>145.5</v>
      </c>
      <c r="U212">
        <v>150.80000000000001</v>
      </c>
      <c r="V212" s="6">
        <f t="shared" si="6"/>
        <v>149.33333333333334</v>
      </c>
      <c r="X212">
        <v>150.30000000000001</v>
      </c>
      <c r="Y212">
        <v>148</v>
      </c>
      <c r="Z212">
        <v>145.4</v>
      </c>
      <c r="AA212">
        <v>130.30000000000001</v>
      </c>
      <c r="AB212">
        <v>143.1</v>
      </c>
      <c r="AC212">
        <v>150.19999999999999</v>
      </c>
      <c r="AD212">
        <v>133.1</v>
      </c>
      <c r="AE212">
        <v>140.1</v>
      </c>
      <c r="AF212" s="6">
        <f>AVERAGE(Y212:AE212)</f>
        <v>141.45714285714286</v>
      </c>
      <c r="AG212">
        <v>142.4</v>
      </c>
    </row>
    <row r="213" spans="1:33"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s="6">
        <f t="shared" si="7"/>
        <v>135.19230769230768</v>
      </c>
      <c r="R213">
        <v>164.4</v>
      </c>
      <c r="S213">
        <v>142.4</v>
      </c>
      <c r="T213">
        <v>130.19999999999999</v>
      </c>
      <c r="U213">
        <v>140.5</v>
      </c>
      <c r="V213" s="6">
        <f t="shared" si="6"/>
        <v>137.70000000000002</v>
      </c>
      <c r="W213">
        <v>146.9</v>
      </c>
      <c r="X213">
        <v>136.69999999999999</v>
      </c>
      <c r="Y213">
        <v>135.80000000000001</v>
      </c>
      <c r="Z213">
        <v>136.80000000000001</v>
      </c>
      <c r="AA213">
        <v>121.2</v>
      </c>
      <c r="AB213">
        <v>131.30000000000001</v>
      </c>
      <c r="AC213">
        <v>146.1</v>
      </c>
      <c r="AD213">
        <v>130.5</v>
      </c>
      <c r="AE213">
        <v>132.19999999999999</v>
      </c>
      <c r="AG213">
        <v>139</v>
      </c>
    </row>
    <row r="214" spans="1:33"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s="6">
        <f t="shared" si="7"/>
        <v>136.59230769230771</v>
      </c>
      <c r="R214">
        <v>162.6</v>
      </c>
      <c r="S214">
        <v>148</v>
      </c>
      <c r="T214">
        <v>139.1</v>
      </c>
      <c r="U214">
        <v>146.69999999999999</v>
      </c>
      <c r="V214" s="6">
        <f t="shared" si="6"/>
        <v>144.6</v>
      </c>
      <c r="W214">
        <v>146.9</v>
      </c>
      <c r="X214">
        <v>145.1</v>
      </c>
      <c r="Y214">
        <v>142.19999999999999</v>
      </c>
      <c r="Z214">
        <v>142.1</v>
      </c>
      <c r="AA214">
        <v>125.5</v>
      </c>
      <c r="AB214">
        <v>136.5</v>
      </c>
      <c r="AC214">
        <v>147.80000000000001</v>
      </c>
      <c r="AD214">
        <v>132</v>
      </c>
      <c r="AE214">
        <v>136.30000000000001</v>
      </c>
      <c r="AF214" s="6">
        <f>AVERAGE(Y214:AE214)</f>
        <v>137.48571428571427</v>
      </c>
      <c r="AG214">
        <v>140.80000000000001</v>
      </c>
    </row>
    <row r="215" spans="1:33"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s="6">
        <f t="shared" si="7"/>
        <v>136.3923076923077</v>
      </c>
      <c r="R215">
        <v>162.4</v>
      </c>
      <c r="S215">
        <v>151.6</v>
      </c>
      <c r="T215">
        <v>145.9</v>
      </c>
      <c r="U215">
        <v>150.80000000000001</v>
      </c>
      <c r="V215" s="6">
        <f t="shared" si="6"/>
        <v>149.43333333333334</v>
      </c>
      <c r="X215">
        <v>149</v>
      </c>
      <c r="Y215">
        <v>149.5</v>
      </c>
      <c r="Z215">
        <v>149.6</v>
      </c>
      <c r="AA215">
        <v>128.9</v>
      </c>
      <c r="AB215">
        <v>143.30000000000001</v>
      </c>
      <c r="AC215">
        <v>155.1</v>
      </c>
      <c r="AD215">
        <v>133.19999999999999</v>
      </c>
      <c r="AE215">
        <v>141.6</v>
      </c>
      <c r="AF215" s="6">
        <f>AVERAGE(Y215:AE215)</f>
        <v>143.02857142857141</v>
      </c>
      <c r="AG215">
        <v>141.9</v>
      </c>
    </row>
    <row r="216" spans="1:33"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s="6">
        <f t="shared" si="7"/>
        <v>134.35384615384615</v>
      </c>
      <c r="R216">
        <v>164.6</v>
      </c>
      <c r="S216">
        <v>142.69999999999999</v>
      </c>
      <c r="T216">
        <v>130.30000000000001</v>
      </c>
      <c r="U216">
        <v>140.80000000000001</v>
      </c>
      <c r="V216" s="6">
        <f t="shared" si="6"/>
        <v>137.93333333333334</v>
      </c>
      <c r="W216">
        <v>146.5</v>
      </c>
      <c r="X216">
        <v>132.4</v>
      </c>
      <c r="Y216">
        <v>136.19999999999999</v>
      </c>
      <c r="Z216">
        <v>137.30000000000001</v>
      </c>
      <c r="AA216">
        <v>118.8</v>
      </c>
      <c r="AB216">
        <v>131.69999999999999</v>
      </c>
      <c r="AC216">
        <v>146.5</v>
      </c>
      <c r="AD216">
        <v>130.80000000000001</v>
      </c>
      <c r="AE216">
        <v>131.69999999999999</v>
      </c>
      <c r="AG216">
        <v>138</v>
      </c>
    </row>
    <row r="217" spans="1:33"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s="6">
        <f t="shared" si="7"/>
        <v>135.59999999999997</v>
      </c>
      <c r="R217">
        <v>163</v>
      </c>
      <c r="S217">
        <v>148.1</v>
      </c>
      <c r="T217">
        <v>139.4</v>
      </c>
      <c r="U217">
        <v>146.80000000000001</v>
      </c>
      <c r="V217" s="6">
        <f t="shared" si="6"/>
        <v>144.76666666666668</v>
      </c>
      <c r="W217">
        <v>146.5</v>
      </c>
      <c r="X217">
        <v>142.69999999999999</v>
      </c>
      <c r="Y217">
        <v>143.19999999999999</v>
      </c>
      <c r="Z217">
        <v>144.9</v>
      </c>
      <c r="AA217">
        <v>123.6</v>
      </c>
      <c r="AB217">
        <v>136.80000000000001</v>
      </c>
      <c r="AC217">
        <v>150.1</v>
      </c>
      <c r="AD217">
        <v>132.19999999999999</v>
      </c>
      <c r="AE217">
        <v>136.80000000000001</v>
      </c>
      <c r="AF217" s="6">
        <f>AVERAGE(Y217:AE217)</f>
        <v>138.22857142857143</v>
      </c>
      <c r="AG217">
        <v>140.1</v>
      </c>
    </row>
    <row r="218" spans="1:33"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s="6">
        <f t="shared" si="7"/>
        <v>135.35384615384618</v>
      </c>
      <c r="R218">
        <v>162.69999999999999</v>
      </c>
      <c r="S218">
        <v>150.6</v>
      </c>
      <c r="T218">
        <v>145.1</v>
      </c>
      <c r="U218">
        <v>149.9</v>
      </c>
      <c r="V218" s="6">
        <f t="shared" si="6"/>
        <v>148.53333333333333</v>
      </c>
      <c r="X218">
        <v>146.19999999999999</v>
      </c>
      <c r="Y218">
        <v>150.1</v>
      </c>
      <c r="Z218">
        <v>149.6</v>
      </c>
      <c r="AA218">
        <v>128.6</v>
      </c>
      <c r="AB218">
        <v>142.9</v>
      </c>
      <c r="AC218">
        <v>155.19999999999999</v>
      </c>
      <c r="AD218">
        <v>133.5</v>
      </c>
      <c r="AE218">
        <v>141.69999999999999</v>
      </c>
      <c r="AF218" s="6">
        <f>AVERAGE(Y218:AE218)</f>
        <v>143.08571428571426</v>
      </c>
      <c r="AG218">
        <v>141</v>
      </c>
    </row>
    <row r="219" spans="1:33"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s="6">
        <f t="shared" si="7"/>
        <v>134.17692307692309</v>
      </c>
      <c r="R219">
        <v>164.7</v>
      </c>
      <c r="S219">
        <v>143</v>
      </c>
      <c r="T219">
        <v>130.4</v>
      </c>
      <c r="U219">
        <v>141.1</v>
      </c>
      <c r="V219" s="6">
        <f t="shared" si="6"/>
        <v>138.16666666666666</v>
      </c>
      <c r="W219">
        <v>147.69999999999999</v>
      </c>
      <c r="X219">
        <v>128.6</v>
      </c>
      <c r="Y219">
        <v>136.30000000000001</v>
      </c>
      <c r="Z219">
        <v>137.80000000000001</v>
      </c>
      <c r="AA219">
        <v>118.6</v>
      </c>
      <c r="AB219">
        <v>131.9</v>
      </c>
      <c r="AC219">
        <v>146.6</v>
      </c>
      <c r="AD219">
        <v>131.69999999999999</v>
      </c>
      <c r="AE219">
        <v>131.80000000000001</v>
      </c>
      <c r="AG219">
        <v>138</v>
      </c>
    </row>
    <row r="220" spans="1:33"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s="6">
        <f t="shared" si="7"/>
        <v>134.87692307692308</v>
      </c>
      <c r="R220">
        <v>163.19999999999999</v>
      </c>
      <c r="S220">
        <v>147.6</v>
      </c>
      <c r="T220">
        <v>139</v>
      </c>
      <c r="U220">
        <v>146.4</v>
      </c>
      <c r="V220" s="6">
        <f t="shared" si="6"/>
        <v>144.33333333333334</v>
      </c>
      <c r="W220">
        <v>147.69999999999999</v>
      </c>
      <c r="X220">
        <v>139.5</v>
      </c>
      <c r="Y220">
        <v>143.6</v>
      </c>
      <c r="Z220">
        <v>145.1</v>
      </c>
      <c r="AA220">
        <v>123.3</v>
      </c>
      <c r="AB220">
        <v>136.69999999999999</v>
      </c>
      <c r="AC220">
        <v>150.19999999999999</v>
      </c>
      <c r="AD220">
        <v>132.80000000000001</v>
      </c>
      <c r="AE220">
        <v>136.9</v>
      </c>
      <c r="AF220" s="6">
        <f>AVERAGE(Y220:AE220)</f>
        <v>138.37142857142857</v>
      </c>
      <c r="AG220">
        <v>139.6</v>
      </c>
    </row>
    <row r="221" spans="1:33"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s="6">
        <f t="shared" si="7"/>
        <v>135.3692307692308</v>
      </c>
      <c r="R221">
        <v>162.80000000000001</v>
      </c>
      <c r="S221">
        <v>150.5</v>
      </c>
      <c r="T221">
        <v>146.1</v>
      </c>
      <c r="U221">
        <v>149.9</v>
      </c>
      <c r="V221" s="6">
        <f t="shared" si="6"/>
        <v>148.83333333333334</v>
      </c>
      <c r="X221">
        <v>145.30000000000001</v>
      </c>
      <c r="Y221">
        <v>150.1</v>
      </c>
      <c r="Z221">
        <v>149.9</v>
      </c>
      <c r="AA221">
        <v>129.19999999999999</v>
      </c>
      <c r="AB221">
        <v>143.4</v>
      </c>
      <c r="AC221">
        <v>155.5</v>
      </c>
      <c r="AD221">
        <v>134.9</v>
      </c>
      <c r="AE221">
        <v>142.19999999999999</v>
      </c>
      <c r="AF221" s="6">
        <f>AVERAGE(Y221:AE221)</f>
        <v>143.6</v>
      </c>
      <c r="AG221">
        <v>141</v>
      </c>
    </row>
    <row r="222" spans="1:33"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s="6">
        <f t="shared" si="7"/>
        <v>134.95384615384617</v>
      </c>
      <c r="R222">
        <v>164.9</v>
      </c>
      <c r="S222">
        <v>143.30000000000001</v>
      </c>
      <c r="T222">
        <v>130.80000000000001</v>
      </c>
      <c r="U222">
        <v>141.4</v>
      </c>
      <c r="V222" s="6">
        <f t="shared" si="6"/>
        <v>138.5</v>
      </c>
      <c r="W222">
        <v>148.5</v>
      </c>
      <c r="X222">
        <v>127.1</v>
      </c>
      <c r="Y222">
        <v>136.6</v>
      </c>
      <c r="Z222">
        <v>138.5</v>
      </c>
      <c r="AA222">
        <v>119.2</v>
      </c>
      <c r="AB222">
        <v>132.19999999999999</v>
      </c>
      <c r="AC222">
        <v>146.6</v>
      </c>
      <c r="AD222">
        <v>133</v>
      </c>
      <c r="AE222">
        <v>132.4</v>
      </c>
      <c r="AG222">
        <v>138.6</v>
      </c>
    </row>
    <row r="223" spans="1:33"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s="6">
        <f t="shared" si="7"/>
        <v>135.16153846153844</v>
      </c>
      <c r="R223">
        <v>163.4</v>
      </c>
      <c r="S223">
        <v>147.69999999999999</v>
      </c>
      <c r="T223">
        <v>139.69999999999999</v>
      </c>
      <c r="U223">
        <v>146.5</v>
      </c>
      <c r="V223" s="6">
        <f t="shared" si="6"/>
        <v>144.63333333333333</v>
      </c>
      <c r="W223">
        <v>148.5</v>
      </c>
      <c r="X223">
        <v>138.4</v>
      </c>
      <c r="Y223">
        <v>143.69999999999999</v>
      </c>
      <c r="Z223">
        <v>145.6</v>
      </c>
      <c r="AA223">
        <v>123.9</v>
      </c>
      <c r="AB223">
        <v>137.1</v>
      </c>
      <c r="AC223">
        <v>150.30000000000001</v>
      </c>
      <c r="AD223">
        <v>134.1</v>
      </c>
      <c r="AE223">
        <v>137.4</v>
      </c>
      <c r="AF223" s="6">
        <f>AVERAGE(Y223:AE223)</f>
        <v>138.87142857142857</v>
      </c>
      <c r="AG223">
        <v>139.9</v>
      </c>
    </row>
    <row r="224" spans="1:33"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s="6">
        <f t="shared" si="7"/>
        <v>135.4769230769231</v>
      </c>
      <c r="R224">
        <v>162.9</v>
      </c>
      <c r="S224">
        <v>150.80000000000001</v>
      </c>
      <c r="T224">
        <v>146.1</v>
      </c>
      <c r="U224">
        <v>150.1</v>
      </c>
      <c r="V224" s="6">
        <f t="shared" si="6"/>
        <v>149</v>
      </c>
      <c r="X224">
        <v>146.4</v>
      </c>
      <c r="Y224">
        <v>150</v>
      </c>
      <c r="Z224">
        <v>150.4</v>
      </c>
      <c r="AA224">
        <v>129.9</v>
      </c>
      <c r="AB224">
        <v>143.80000000000001</v>
      </c>
      <c r="AC224">
        <v>155.5</v>
      </c>
      <c r="AD224">
        <v>134</v>
      </c>
      <c r="AE224">
        <v>142.4</v>
      </c>
      <c r="AF224" s="6">
        <f>AVERAGE(Y224:AE224)</f>
        <v>143.71428571428569</v>
      </c>
      <c r="AG224">
        <v>141.19999999999999</v>
      </c>
    </row>
    <row r="225" spans="1:33"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s="6">
        <f t="shared" si="7"/>
        <v>136.03076923076924</v>
      </c>
      <c r="R225">
        <v>165.3</v>
      </c>
      <c r="S225">
        <v>143.5</v>
      </c>
      <c r="T225">
        <v>131.19999999999999</v>
      </c>
      <c r="U225">
        <v>141.6</v>
      </c>
      <c r="V225" s="6">
        <f t="shared" si="6"/>
        <v>138.76666666666665</v>
      </c>
      <c r="W225">
        <v>149</v>
      </c>
      <c r="X225">
        <v>128.80000000000001</v>
      </c>
      <c r="Y225">
        <v>136.80000000000001</v>
      </c>
      <c r="Z225">
        <v>139.19999999999999</v>
      </c>
      <c r="AA225">
        <v>119.9</v>
      </c>
      <c r="AB225">
        <v>133</v>
      </c>
      <c r="AC225">
        <v>146.69999999999999</v>
      </c>
      <c r="AD225">
        <v>132.5</v>
      </c>
      <c r="AE225">
        <v>132.80000000000001</v>
      </c>
      <c r="AG225">
        <v>139.5</v>
      </c>
    </row>
    <row r="226" spans="1:33"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s="6">
        <f t="shared" si="7"/>
        <v>135.6076923076923</v>
      </c>
      <c r="R226">
        <v>163.5</v>
      </c>
      <c r="S226">
        <v>147.9</v>
      </c>
      <c r="T226">
        <v>139.9</v>
      </c>
      <c r="U226">
        <v>146.69999999999999</v>
      </c>
      <c r="V226" s="6">
        <f t="shared" si="6"/>
        <v>144.83333333333334</v>
      </c>
      <c r="W226">
        <v>149</v>
      </c>
      <c r="X226">
        <v>139.69999999999999</v>
      </c>
      <c r="Y226">
        <v>143.80000000000001</v>
      </c>
      <c r="Z226">
        <v>146.19999999999999</v>
      </c>
      <c r="AA226">
        <v>124.6</v>
      </c>
      <c r="AB226">
        <v>137.69999999999999</v>
      </c>
      <c r="AC226">
        <v>150.30000000000001</v>
      </c>
      <c r="AD226">
        <v>133.4</v>
      </c>
      <c r="AE226">
        <v>137.69999999999999</v>
      </c>
      <c r="AF226" s="6">
        <f>AVERAGE(Y226:AE226)</f>
        <v>139.09999999999997</v>
      </c>
      <c r="AG226">
        <v>140.4</v>
      </c>
    </row>
    <row r="227" spans="1:33"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s="6">
        <f t="shared" si="7"/>
        <v>137.0846153846154</v>
      </c>
      <c r="R227">
        <v>163.30000000000001</v>
      </c>
      <c r="S227">
        <v>151.30000000000001</v>
      </c>
      <c r="T227">
        <v>146.6</v>
      </c>
      <c r="U227">
        <v>150.69999999999999</v>
      </c>
      <c r="V227" s="6">
        <f t="shared" si="6"/>
        <v>149.53333333333333</v>
      </c>
      <c r="X227">
        <v>146.9</v>
      </c>
      <c r="Y227">
        <v>149.5</v>
      </c>
      <c r="Z227">
        <v>151.30000000000001</v>
      </c>
      <c r="AA227">
        <v>130.19999999999999</v>
      </c>
      <c r="AB227">
        <v>145.9</v>
      </c>
      <c r="AC227">
        <v>156.69999999999999</v>
      </c>
      <c r="AD227">
        <v>133.9</v>
      </c>
      <c r="AE227">
        <v>142.9</v>
      </c>
      <c r="AF227" s="6">
        <f>AVERAGE(Y227:AE227)</f>
        <v>144.34285714285713</v>
      </c>
      <c r="AG227">
        <v>142.4</v>
      </c>
    </row>
    <row r="228" spans="1:33"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s="6">
        <f t="shared" si="7"/>
        <v>139.34615384615387</v>
      </c>
      <c r="R228">
        <v>166.2</v>
      </c>
      <c r="S228">
        <v>144</v>
      </c>
      <c r="T228">
        <v>131.69999999999999</v>
      </c>
      <c r="U228">
        <v>142.19999999999999</v>
      </c>
      <c r="V228" s="6">
        <f t="shared" si="6"/>
        <v>139.29999999999998</v>
      </c>
      <c r="W228">
        <v>150.1</v>
      </c>
      <c r="X228">
        <v>129.4</v>
      </c>
      <c r="Y228">
        <v>137.19999999999999</v>
      </c>
      <c r="Z228">
        <v>139.80000000000001</v>
      </c>
      <c r="AA228">
        <v>120.1</v>
      </c>
      <c r="AB228">
        <v>134</v>
      </c>
      <c r="AC228">
        <v>148</v>
      </c>
      <c r="AD228">
        <v>132.6</v>
      </c>
      <c r="AE228">
        <v>133.30000000000001</v>
      </c>
      <c r="AG228">
        <v>141.5</v>
      </c>
    </row>
    <row r="229" spans="1:33"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s="6">
        <f t="shared" si="7"/>
        <v>137.83846153846156</v>
      </c>
      <c r="R229">
        <v>164.1</v>
      </c>
      <c r="S229">
        <v>148.4</v>
      </c>
      <c r="T229">
        <v>140.4</v>
      </c>
      <c r="U229">
        <v>147.30000000000001</v>
      </c>
      <c r="V229" s="6">
        <f t="shared" si="6"/>
        <v>145.36666666666667</v>
      </c>
      <c r="W229">
        <v>150.1</v>
      </c>
      <c r="X229">
        <v>140.30000000000001</v>
      </c>
      <c r="Y229">
        <v>143.69999999999999</v>
      </c>
      <c r="Z229">
        <v>146.9</v>
      </c>
      <c r="AA229">
        <v>124.9</v>
      </c>
      <c r="AB229">
        <v>139.19999999999999</v>
      </c>
      <c r="AC229">
        <v>151.6</v>
      </c>
      <c r="AD229">
        <v>133.4</v>
      </c>
      <c r="AE229">
        <v>138.19999999999999</v>
      </c>
      <c r="AF229" s="6">
        <f>AVERAGE(Y229:AE229)</f>
        <v>139.70000000000002</v>
      </c>
      <c r="AG229">
        <v>142</v>
      </c>
    </row>
    <row r="230" spans="1:33"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s="6">
        <f t="shared" si="7"/>
        <v>138.78461538461536</v>
      </c>
      <c r="R230">
        <v>164.2</v>
      </c>
      <c r="S230">
        <v>151.4</v>
      </c>
      <c r="T230">
        <v>146.5</v>
      </c>
      <c r="U230">
        <v>150.69999999999999</v>
      </c>
      <c r="V230" s="6">
        <f t="shared" si="6"/>
        <v>149.53333333333333</v>
      </c>
      <c r="X230">
        <v>147.80000000000001</v>
      </c>
      <c r="Y230">
        <v>149.6</v>
      </c>
      <c r="Z230">
        <v>151.69999999999999</v>
      </c>
      <c r="AA230">
        <v>130.19999999999999</v>
      </c>
      <c r="AB230">
        <v>146.4</v>
      </c>
      <c r="AC230">
        <v>157.69999999999999</v>
      </c>
      <c r="AD230">
        <v>134.80000000000001</v>
      </c>
      <c r="AE230">
        <v>143.30000000000001</v>
      </c>
      <c r="AF230" s="6">
        <f>AVERAGE(Y230:AE230)</f>
        <v>144.81428571428569</v>
      </c>
      <c r="AG230">
        <v>143.6</v>
      </c>
    </row>
    <row r="231" spans="1:33"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s="6">
        <f t="shared" si="7"/>
        <v>141.0230769230769</v>
      </c>
      <c r="R231">
        <v>166.7</v>
      </c>
      <c r="S231">
        <v>144.30000000000001</v>
      </c>
      <c r="T231">
        <v>131.69999999999999</v>
      </c>
      <c r="U231">
        <v>142.4</v>
      </c>
      <c r="V231" s="6">
        <f t="shared" si="6"/>
        <v>139.46666666666667</v>
      </c>
      <c r="W231">
        <v>149.4</v>
      </c>
      <c r="X231">
        <v>130.5</v>
      </c>
      <c r="Y231">
        <v>137.4</v>
      </c>
      <c r="Z231">
        <v>140.30000000000001</v>
      </c>
      <c r="AA231">
        <v>119.6</v>
      </c>
      <c r="AB231">
        <v>134.30000000000001</v>
      </c>
      <c r="AC231">
        <v>148.9</v>
      </c>
      <c r="AD231">
        <v>133.69999999999999</v>
      </c>
      <c r="AE231">
        <v>133.6</v>
      </c>
      <c r="AG231">
        <v>142.1</v>
      </c>
    </row>
    <row r="232" spans="1:33"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s="6">
        <f t="shared" si="7"/>
        <v>139.54615384615386</v>
      </c>
      <c r="R232">
        <v>164.9</v>
      </c>
      <c r="S232">
        <v>148.6</v>
      </c>
      <c r="T232">
        <v>140.4</v>
      </c>
      <c r="U232">
        <v>147.4</v>
      </c>
      <c r="V232" s="6">
        <f t="shared" si="6"/>
        <v>145.46666666666667</v>
      </c>
      <c r="W232">
        <v>149.4</v>
      </c>
      <c r="X232">
        <v>141.19999999999999</v>
      </c>
      <c r="Y232">
        <v>143.80000000000001</v>
      </c>
      <c r="Z232">
        <v>147.4</v>
      </c>
      <c r="AA232">
        <v>124.6</v>
      </c>
      <c r="AB232">
        <v>139.6</v>
      </c>
      <c r="AC232">
        <v>152.5</v>
      </c>
      <c r="AD232">
        <v>134.30000000000001</v>
      </c>
      <c r="AE232">
        <v>138.6</v>
      </c>
      <c r="AF232" s="6">
        <f>AVERAGE(Y232:AE232)</f>
        <v>140.11428571428573</v>
      </c>
      <c r="AG232">
        <v>142.9</v>
      </c>
    </row>
    <row r="233" spans="1:33"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s="6">
        <f t="shared" si="7"/>
        <v>140.53076923076921</v>
      </c>
      <c r="R233">
        <v>164.5</v>
      </c>
      <c r="S233">
        <v>151.6</v>
      </c>
      <c r="T233">
        <v>146.6</v>
      </c>
      <c r="U233">
        <v>150.9</v>
      </c>
      <c r="V233" s="6">
        <f t="shared" si="6"/>
        <v>149.70000000000002</v>
      </c>
      <c r="X233">
        <v>146.80000000000001</v>
      </c>
      <c r="Y233">
        <v>150</v>
      </c>
      <c r="Z233">
        <v>152.19999999999999</v>
      </c>
      <c r="AA233">
        <v>131.19999999999999</v>
      </c>
      <c r="AB233">
        <v>147.5</v>
      </c>
      <c r="AC233">
        <v>159.1</v>
      </c>
      <c r="AD233">
        <v>136.1</v>
      </c>
      <c r="AE233">
        <v>144.19999999999999</v>
      </c>
      <c r="AF233" s="6">
        <f>AVERAGE(Y233:AE233)</f>
        <v>145.75714285714284</v>
      </c>
      <c r="AG233">
        <v>144.9</v>
      </c>
    </row>
    <row r="234" spans="1:33"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s="6">
        <f t="shared" si="7"/>
        <v>142.87692307692308</v>
      </c>
      <c r="R234">
        <v>167.2</v>
      </c>
      <c r="S234">
        <v>144.69999999999999</v>
      </c>
      <c r="T234">
        <v>131.9</v>
      </c>
      <c r="U234">
        <v>142.69999999999999</v>
      </c>
      <c r="V234" s="6">
        <f t="shared" si="6"/>
        <v>139.76666666666668</v>
      </c>
      <c r="W234">
        <v>150.6</v>
      </c>
      <c r="X234">
        <v>127</v>
      </c>
      <c r="Y234">
        <v>137.69999999999999</v>
      </c>
      <c r="Z234">
        <v>140.80000000000001</v>
      </c>
      <c r="AA234">
        <v>120.6</v>
      </c>
      <c r="AB234">
        <v>135</v>
      </c>
      <c r="AC234">
        <v>150.4</v>
      </c>
      <c r="AD234">
        <v>135.1</v>
      </c>
      <c r="AE234">
        <v>134.5</v>
      </c>
      <c r="AG234">
        <v>143.30000000000001</v>
      </c>
    </row>
    <row r="235" spans="1:33"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s="6">
        <f t="shared" si="7"/>
        <v>141.34615384615384</v>
      </c>
      <c r="R235">
        <v>165.2</v>
      </c>
      <c r="S235">
        <v>148.9</v>
      </c>
      <c r="T235">
        <v>140.5</v>
      </c>
      <c r="U235">
        <v>147.6</v>
      </c>
      <c r="V235" s="6">
        <f t="shared" si="6"/>
        <v>145.66666666666666</v>
      </c>
      <c r="W235">
        <v>150.6</v>
      </c>
      <c r="X235">
        <v>139.30000000000001</v>
      </c>
      <c r="Y235">
        <v>144.19999999999999</v>
      </c>
      <c r="Z235">
        <v>147.9</v>
      </c>
      <c r="AA235">
        <v>125.6</v>
      </c>
      <c r="AB235">
        <v>140.5</v>
      </c>
      <c r="AC235">
        <v>154</v>
      </c>
      <c r="AD235">
        <v>135.69999999999999</v>
      </c>
      <c r="AE235">
        <v>139.5</v>
      </c>
      <c r="AF235" s="6">
        <f>AVERAGE(Y235:AE235)</f>
        <v>141.05714285714288</v>
      </c>
      <c r="AG235">
        <v>144.19999999999999</v>
      </c>
    </row>
    <row r="236" spans="1:33"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s="6">
        <f t="shared" si="7"/>
        <v>141.11538461538464</v>
      </c>
      <c r="R236">
        <v>165.1</v>
      </c>
      <c r="S236">
        <v>151.80000000000001</v>
      </c>
      <c r="T236">
        <v>146.6</v>
      </c>
      <c r="U236">
        <v>151.1</v>
      </c>
      <c r="V236" s="6">
        <f t="shared" si="6"/>
        <v>149.83333333333334</v>
      </c>
      <c r="X236">
        <v>146.4</v>
      </c>
      <c r="Y236">
        <v>150.19999999999999</v>
      </c>
      <c r="Z236">
        <v>152.69999999999999</v>
      </c>
      <c r="AA236">
        <v>131.4</v>
      </c>
      <c r="AB236">
        <v>148</v>
      </c>
      <c r="AC236">
        <v>159.69999999999999</v>
      </c>
      <c r="AD236">
        <v>138.80000000000001</v>
      </c>
      <c r="AE236">
        <v>144.9</v>
      </c>
      <c r="AF236" s="6">
        <f>AVERAGE(Y236:AE236)</f>
        <v>146.52857142857144</v>
      </c>
      <c r="AG236">
        <v>145.69999999999999</v>
      </c>
    </row>
    <row r="237" spans="1:33"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s="6">
        <f t="shared" si="7"/>
        <v>143.77692307692308</v>
      </c>
      <c r="R237">
        <v>167.9</v>
      </c>
      <c r="S237">
        <v>145</v>
      </c>
      <c r="T237">
        <v>132.19999999999999</v>
      </c>
      <c r="U237">
        <v>143</v>
      </c>
      <c r="V237" s="6">
        <f t="shared" si="6"/>
        <v>140.06666666666666</v>
      </c>
      <c r="W237">
        <v>151.6</v>
      </c>
      <c r="X237">
        <v>125.5</v>
      </c>
      <c r="Y237">
        <v>138.1</v>
      </c>
      <c r="Z237">
        <v>141.5</v>
      </c>
      <c r="AA237">
        <v>120.8</v>
      </c>
      <c r="AB237">
        <v>135.4</v>
      </c>
      <c r="AC237">
        <v>151.5</v>
      </c>
      <c r="AD237">
        <v>137.80000000000001</v>
      </c>
      <c r="AE237">
        <v>135.30000000000001</v>
      </c>
      <c r="AG237">
        <v>144.19999999999999</v>
      </c>
    </row>
    <row r="238" spans="1:33"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s="6">
        <f t="shared" si="7"/>
        <v>142.03846153846155</v>
      </c>
      <c r="R238">
        <v>165.8</v>
      </c>
      <c r="S238">
        <v>149.1</v>
      </c>
      <c r="T238">
        <v>140.6</v>
      </c>
      <c r="U238">
        <v>147.9</v>
      </c>
      <c r="V238" s="6">
        <f t="shared" si="6"/>
        <v>145.86666666666667</v>
      </c>
      <c r="W238">
        <v>151.6</v>
      </c>
      <c r="X238">
        <v>138.5</v>
      </c>
      <c r="Y238">
        <v>144.5</v>
      </c>
      <c r="Z238">
        <v>148.5</v>
      </c>
      <c r="AA238">
        <v>125.8</v>
      </c>
      <c r="AB238">
        <v>140.9</v>
      </c>
      <c r="AC238">
        <v>154.9</v>
      </c>
      <c r="AD238">
        <v>138.4</v>
      </c>
      <c r="AE238">
        <v>140.19999999999999</v>
      </c>
      <c r="AF238" s="6">
        <f>AVERAGE(Y238:AE238)</f>
        <v>141.8857142857143</v>
      </c>
      <c r="AG238">
        <v>145</v>
      </c>
    </row>
    <row r="239" spans="1:33"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s="6">
        <f t="shared" si="7"/>
        <v>142.2076923076923</v>
      </c>
      <c r="R239">
        <v>165.7</v>
      </c>
      <c r="S239">
        <v>151.69999999999999</v>
      </c>
      <c r="T239">
        <v>146.6</v>
      </c>
      <c r="U239">
        <v>151</v>
      </c>
      <c r="V239" s="6">
        <f t="shared" si="6"/>
        <v>149.76666666666665</v>
      </c>
      <c r="X239">
        <v>146.9</v>
      </c>
      <c r="Y239">
        <v>150.30000000000001</v>
      </c>
      <c r="Z239">
        <v>153.4</v>
      </c>
      <c r="AA239">
        <v>131.6</v>
      </c>
      <c r="AB239">
        <v>148.30000000000001</v>
      </c>
      <c r="AC239">
        <v>160.19999999999999</v>
      </c>
      <c r="AD239">
        <v>140.19999999999999</v>
      </c>
      <c r="AE239">
        <v>145.4</v>
      </c>
      <c r="AF239" s="6">
        <f>AVERAGE(Y239:AE239)</f>
        <v>147.05714285714291</v>
      </c>
      <c r="AG239">
        <v>146.69999999999999</v>
      </c>
    </row>
    <row r="240" spans="1:33"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s="6">
        <f t="shared" si="7"/>
        <v>144.22307692307692</v>
      </c>
      <c r="R240">
        <v>168.6</v>
      </c>
      <c r="S240">
        <v>145.30000000000001</v>
      </c>
      <c r="T240">
        <v>132.19999999999999</v>
      </c>
      <c r="U240">
        <v>143.30000000000001</v>
      </c>
      <c r="V240" s="6">
        <f t="shared" si="6"/>
        <v>140.26666666666668</v>
      </c>
      <c r="W240">
        <v>152.19999999999999</v>
      </c>
      <c r="X240">
        <v>126.6</v>
      </c>
      <c r="Y240">
        <v>138.30000000000001</v>
      </c>
      <c r="Z240">
        <v>141.9</v>
      </c>
      <c r="AA240">
        <v>121.2</v>
      </c>
      <c r="AB240">
        <v>135.9</v>
      </c>
      <c r="AC240">
        <v>151.6</v>
      </c>
      <c r="AD240">
        <v>139</v>
      </c>
      <c r="AE240">
        <v>135.69999999999999</v>
      </c>
      <c r="AG240">
        <v>144.69999999999999</v>
      </c>
    </row>
    <row r="241" spans="1:33"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s="6">
        <f t="shared" si="7"/>
        <v>142.89999999999998</v>
      </c>
      <c r="R241">
        <v>166.5</v>
      </c>
      <c r="S241">
        <v>149.19999999999999</v>
      </c>
      <c r="T241">
        <v>140.6</v>
      </c>
      <c r="U241">
        <v>147.9</v>
      </c>
      <c r="V241" s="6">
        <f t="shared" si="6"/>
        <v>145.89999999999998</v>
      </c>
      <c r="W241">
        <v>152.19999999999999</v>
      </c>
      <c r="X241">
        <v>139.19999999999999</v>
      </c>
      <c r="Y241">
        <v>144.6</v>
      </c>
      <c r="Z241">
        <v>149</v>
      </c>
      <c r="AA241">
        <v>126.1</v>
      </c>
      <c r="AB241">
        <v>141.30000000000001</v>
      </c>
      <c r="AC241">
        <v>155.19999999999999</v>
      </c>
      <c r="AD241">
        <v>139.69999999999999</v>
      </c>
      <c r="AE241">
        <v>140.69999999999999</v>
      </c>
      <c r="AF241" s="6">
        <f>AVERAGE(Y241:AE241)</f>
        <v>142.37142857142859</v>
      </c>
      <c r="AG241">
        <v>145.80000000000001</v>
      </c>
    </row>
    <row r="242" spans="1:33"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s="6">
        <f t="shared" si="7"/>
        <v>144.37692307692305</v>
      </c>
      <c r="R242">
        <v>166.3</v>
      </c>
      <c r="S242">
        <v>151.69999999999999</v>
      </c>
      <c r="T242">
        <v>146.69999999999999</v>
      </c>
      <c r="U242">
        <v>151</v>
      </c>
      <c r="V242" s="6">
        <f t="shared" si="6"/>
        <v>149.79999999999998</v>
      </c>
      <c r="X242">
        <v>147.69999999999999</v>
      </c>
      <c r="Y242">
        <v>150.6</v>
      </c>
      <c r="Z242">
        <v>153.69999999999999</v>
      </c>
      <c r="AA242">
        <v>131.69999999999999</v>
      </c>
      <c r="AB242">
        <v>148.69999999999999</v>
      </c>
      <c r="AC242">
        <v>160.69999999999999</v>
      </c>
      <c r="AD242">
        <v>140.30000000000001</v>
      </c>
      <c r="AE242">
        <v>145.69999999999999</v>
      </c>
      <c r="AF242" s="6">
        <f>AVERAGE(Y242:AE242)</f>
        <v>147.34285714285713</v>
      </c>
      <c r="AG242">
        <v>148.30000000000001</v>
      </c>
    </row>
    <row r="243" spans="1:33"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s="6">
        <f t="shared" si="7"/>
        <v>146.35384615384618</v>
      </c>
      <c r="R243">
        <v>169.3</v>
      </c>
      <c r="S243">
        <v>145.9</v>
      </c>
      <c r="T243">
        <v>132.4</v>
      </c>
      <c r="U243">
        <v>143.9</v>
      </c>
      <c r="V243" s="6">
        <f t="shared" si="6"/>
        <v>140.73333333333335</v>
      </c>
      <c r="W243">
        <v>153</v>
      </c>
      <c r="X243">
        <v>128.9</v>
      </c>
      <c r="Y243">
        <v>138.69999999999999</v>
      </c>
      <c r="Z243">
        <v>142.4</v>
      </c>
      <c r="AA243">
        <v>121.5</v>
      </c>
      <c r="AB243">
        <v>136.19999999999999</v>
      </c>
      <c r="AC243">
        <v>151.69999999999999</v>
      </c>
      <c r="AD243">
        <v>139.5</v>
      </c>
      <c r="AE243">
        <v>136</v>
      </c>
      <c r="AG243">
        <v>146</v>
      </c>
    </row>
    <row r="244" spans="1:33"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s="6">
        <f t="shared" si="7"/>
        <v>145.04615384615383</v>
      </c>
      <c r="R244">
        <v>167.1</v>
      </c>
      <c r="S244">
        <v>149.4</v>
      </c>
      <c r="T244">
        <v>140.80000000000001</v>
      </c>
      <c r="U244">
        <v>148.19999999999999</v>
      </c>
      <c r="V244" s="6">
        <f t="shared" si="6"/>
        <v>146.13333333333335</v>
      </c>
      <c r="W244">
        <v>153</v>
      </c>
      <c r="X244">
        <v>140.6</v>
      </c>
      <c r="Y244">
        <v>145</v>
      </c>
      <c r="Z244">
        <v>149.4</v>
      </c>
      <c r="AA244">
        <v>126.3</v>
      </c>
      <c r="AB244">
        <v>141.69999999999999</v>
      </c>
      <c r="AC244">
        <v>155.4</v>
      </c>
      <c r="AD244">
        <v>140</v>
      </c>
      <c r="AE244">
        <v>141</v>
      </c>
      <c r="AF244" s="6">
        <f>AVERAGE(Y244:AE244)</f>
        <v>142.68571428571428</v>
      </c>
      <c r="AG244">
        <v>147.19999999999999</v>
      </c>
    </row>
    <row r="245" spans="1:33"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s="6">
        <f t="shared" si="7"/>
        <v>146.50769230769231</v>
      </c>
      <c r="R245">
        <v>167.2</v>
      </c>
      <c r="S245">
        <v>152.30000000000001</v>
      </c>
      <c r="T245">
        <v>147</v>
      </c>
      <c r="U245">
        <v>151.5</v>
      </c>
      <c r="V245" s="6">
        <f t="shared" si="6"/>
        <v>150.26666666666668</v>
      </c>
      <c r="X245">
        <v>148.4</v>
      </c>
      <c r="Y245">
        <v>150.9</v>
      </c>
      <c r="Z245">
        <v>154.30000000000001</v>
      </c>
      <c r="AA245">
        <v>132.1</v>
      </c>
      <c r="AB245">
        <v>149.1</v>
      </c>
      <c r="AC245">
        <v>160.80000000000001</v>
      </c>
      <c r="AD245">
        <v>140.6</v>
      </c>
      <c r="AE245">
        <v>146.1</v>
      </c>
      <c r="AF245" s="6">
        <f>AVERAGE(Y245:AE245)</f>
        <v>147.70000000000002</v>
      </c>
      <c r="AG245">
        <v>149.9</v>
      </c>
    </row>
    <row r="246" spans="1:33"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s="6">
        <f t="shared" si="7"/>
        <v>147.99999999999997</v>
      </c>
      <c r="R246">
        <v>169.9</v>
      </c>
      <c r="S246">
        <v>146.30000000000001</v>
      </c>
      <c r="T246">
        <v>132.6</v>
      </c>
      <c r="U246">
        <v>144.19999999999999</v>
      </c>
      <c r="V246" s="6">
        <f t="shared" si="6"/>
        <v>141.03333333333333</v>
      </c>
      <c r="W246">
        <v>153.5</v>
      </c>
      <c r="X246">
        <v>132.19999999999999</v>
      </c>
      <c r="Y246">
        <v>139.1</v>
      </c>
      <c r="Z246">
        <v>142.80000000000001</v>
      </c>
      <c r="AA246">
        <v>121.7</v>
      </c>
      <c r="AB246">
        <v>136.69999999999999</v>
      </c>
      <c r="AC246">
        <v>151.80000000000001</v>
      </c>
      <c r="AD246">
        <v>139.80000000000001</v>
      </c>
      <c r="AE246">
        <v>136.30000000000001</v>
      </c>
      <c r="AG246">
        <v>147</v>
      </c>
    </row>
    <row r="247" spans="1:33"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s="6">
        <f t="shared" si="7"/>
        <v>146.99230769230769</v>
      </c>
      <c r="R247">
        <v>167.9</v>
      </c>
      <c r="S247">
        <v>149.9</v>
      </c>
      <c r="T247">
        <v>141</v>
      </c>
      <c r="U247">
        <v>148.6</v>
      </c>
      <c r="V247" s="6">
        <f t="shared" si="6"/>
        <v>146.5</v>
      </c>
      <c r="W247">
        <v>153.5</v>
      </c>
      <c r="X247">
        <v>142.30000000000001</v>
      </c>
      <c r="Y247">
        <v>145.30000000000001</v>
      </c>
      <c r="Z247">
        <v>149.9</v>
      </c>
      <c r="AA247">
        <v>126.6</v>
      </c>
      <c r="AB247">
        <v>142.1</v>
      </c>
      <c r="AC247">
        <v>155.5</v>
      </c>
      <c r="AD247">
        <v>140.30000000000001</v>
      </c>
      <c r="AE247">
        <v>141.30000000000001</v>
      </c>
      <c r="AF247" s="6">
        <f>AVERAGE(Y247:AE247)</f>
        <v>143</v>
      </c>
      <c r="AG247">
        <v>148.6</v>
      </c>
    </row>
    <row r="248" spans="1:33"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s="6">
        <f t="shared" si="7"/>
        <v>149.30769230769226</v>
      </c>
      <c r="R248">
        <v>167.8</v>
      </c>
      <c r="S248">
        <v>152.6</v>
      </c>
      <c r="T248">
        <v>147.30000000000001</v>
      </c>
      <c r="U248">
        <v>151.9</v>
      </c>
      <c r="V248" s="6">
        <f t="shared" si="6"/>
        <v>150.6</v>
      </c>
      <c r="X248">
        <v>149.9</v>
      </c>
      <c r="Y248">
        <v>151.19999999999999</v>
      </c>
      <c r="Z248">
        <v>154.80000000000001</v>
      </c>
      <c r="AA248">
        <v>135</v>
      </c>
      <c r="AB248">
        <v>149.5</v>
      </c>
      <c r="AC248">
        <v>161.1</v>
      </c>
      <c r="AD248">
        <v>140.6</v>
      </c>
      <c r="AE248">
        <v>147.1</v>
      </c>
      <c r="AF248" s="6">
        <f>AVERAGE(Y248:AE248)</f>
        <v>148.47142857142856</v>
      </c>
      <c r="AG248">
        <v>152.30000000000001</v>
      </c>
    </row>
    <row r="249" spans="1:33"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s="6">
        <f t="shared" si="7"/>
        <v>150.51538461538462</v>
      </c>
      <c r="R249">
        <v>170.4</v>
      </c>
      <c r="S249">
        <v>146.80000000000001</v>
      </c>
      <c r="T249">
        <v>132.80000000000001</v>
      </c>
      <c r="U249">
        <v>144.6</v>
      </c>
      <c r="V249" s="6">
        <f t="shared" si="6"/>
        <v>141.4</v>
      </c>
      <c r="W249">
        <v>152.80000000000001</v>
      </c>
      <c r="X249">
        <v>133.6</v>
      </c>
      <c r="Y249">
        <v>139.80000000000001</v>
      </c>
      <c r="Z249">
        <v>143.19999999999999</v>
      </c>
      <c r="AA249">
        <v>125.2</v>
      </c>
      <c r="AB249">
        <v>136.80000000000001</v>
      </c>
      <c r="AC249">
        <v>151.9</v>
      </c>
      <c r="AD249">
        <v>140.19999999999999</v>
      </c>
      <c r="AE249">
        <v>137.69999999999999</v>
      </c>
      <c r="AG249">
        <v>148.30000000000001</v>
      </c>
    </row>
    <row r="250" spans="1:33"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s="6">
        <f t="shared" si="7"/>
        <v>149.70000000000002</v>
      </c>
      <c r="R250">
        <v>168.5</v>
      </c>
      <c r="S250">
        <v>150.30000000000001</v>
      </c>
      <c r="T250">
        <v>141.30000000000001</v>
      </c>
      <c r="U250">
        <v>149</v>
      </c>
      <c r="V250" s="6">
        <f t="shared" si="6"/>
        <v>146.86666666666667</v>
      </c>
      <c r="W250">
        <v>152.80000000000001</v>
      </c>
      <c r="X250">
        <v>143.69999999999999</v>
      </c>
      <c r="Y250">
        <v>145.80000000000001</v>
      </c>
      <c r="Z250">
        <v>150.4</v>
      </c>
      <c r="AA250">
        <v>129.80000000000001</v>
      </c>
      <c r="AB250">
        <v>142.30000000000001</v>
      </c>
      <c r="AC250">
        <v>155.69999999999999</v>
      </c>
      <c r="AD250">
        <v>140.4</v>
      </c>
      <c r="AE250">
        <v>142.5</v>
      </c>
      <c r="AF250" s="6">
        <f>AVERAGE(Y250:AE250)</f>
        <v>143.84285714285713</v>
      </c>
      <c r="AG250">
        <v>150.4</v>
      </c>
    </row>
    <row r="251" spans="1:33"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s="6">
        <f t="shared" si="7"/>
        <v>149.12307692307692</v>
      </c>
      <c r="R251">
        <v>168.6</v>
      </c>
      <c r="S251">
        <v>152.80000000000001</v>
      </c>
      <c r="T251">
        <v>147.4</v>
      </c>
      <c r="U251">
        <v>152.1</v>
      </c>
      <c r="V251" s="6">
        <f t="shared" si="6"/>
        <v>150.76666666666668</v>
      </c>
      <c r="X251">
        <v>150.4</v>
      </c>
      <c r="Y251">
        <v>151.69999999999999</v>
      </c>
      <c r="Z251">
        <v>155.69999999999999</v>
      </c>
      <c r="AA251">
        <v>136.30000000000001</v>
      </c>
      <c r="AB251">
        <v>150.1</v>
      </c>
      <c r="AC251">
        <v>161.69999999999999</v>
      </c>
      <c r="AD251">
        <v>142.5</v>
      </c>
      <c r="AE251">
        <v>148.1</v>
      </c>
      <c r="AF251" s="6">
        <f>AVERAGE(Y251:AE251)</f>
        <v>149.44285714285712</v>
      </c>
      <c r="AG251">
        <v>151.9</v>
      </c>
    </row>
    <row r="252" spans="1:33"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s="6">
        <f t="shared" si="7"/>
        <v>149.64615384615382</v>
      </c>
      <c r="R252">
        <v>170.8</v>
      </c>
      <c r="S252">
        <v>147</v>
      </c>
      <c r="T252">
        <v>133.19999999999999</v>
      </c>
      <c r="U252">
        <v>144.9</v>
      </c>
      <c r="V252" s="6">
        <f t="shared" si="6"/>
        <v>141.70000000000002</v>
      </c>
      <c r="W252">
        <v>153.9</v>
      </c>
      <c r="X252">
        <v>135.1</v>
      </c>
      <c r="Y252">
        <v>140.1</v>
      </c>
      <c r="Z252">
        <v>143.80000000000001</v>
      </c>
      <c r="AA252">
        <v>126.1</v>
      </c>
      <c r="AB252">
        <v>137.19999999999999</v>
      </c>
      <c r="AC252">
        <v>152.1</v>
      </c>
      <c r="AD252">
        <v>142.1</v>
      </c>
      <c r="AE252">
        <v>138.4</v>
      </c>
      <c r="AG252">
        <v>148.19999999999999</v>
      </c>
    </row>
    <row r="253" spans="1:33"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s="6">
        <f t="shared" si="7"/>
        <v>149.26153846153846</v>
      </c>
      <c r="R253">
        <v>169.2</v>
      </c>
      <c r="S253">
        <v>150.5</v>
      </c>
      <c r="T253">
        <v>141.5</v>
      </c>
      <c r="U253">
        <v>149.19999999999999</v>
      </c>
      <c r="V253" s="6">
        <f t="shared" si="6"/>
        <v>147.06666666666666</v>
      </c>
      <c r="W253">
        <v>153.9</v>
      </c>
      <c r="X253">
        <v>144.6</v>
      </c>
      <c r="Y253">
        <v>146.19999999999999</v>
      </c>
      <c r="Z253">
        <v>151.19999999999999</v>
      </c>
      <c r="AA253">
        <v>130.9</v>
      </c>
      <c r="AB253">
        <v>142.80000000000001</v>
      </c>
      <c r="AC253">
        <v>156.1</v>
      </c>
      <c r="AD253">
        <v>142.30000000000001</v>
      </c>
      <c r="AE253">
        <v>143.4</v>
      </c>
      <c r="AF253" s="6">
        <f>AVERAGE(Y253:AE253)</f>
        <v>144.69999999999999</v>
      </c>
      <c r="AG253">
        <v>150.19999999999999</v>
      </c>
    </row>
    <row r="254" spans="1:33"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s="6">
        <f t="shared" si="7"/>
        <v>146.90769230769229</v>
      </c>
      <c r="R254">
        <v>169.4</v>
      </c>
      <c r="S254">
        <v>153</v>
      </c>
      <c r="T254">
        <v>147.5</v>
      </c>
      <c r="U254">
        <v>152.30000000000001</v>
      </c>
      <c r="V254" s="6">
        <f t="shared" si="6"/>
        <v>150.93333333333334</v>
      </c>
      <c r="X254">
        <v>152.30000000000001</v>
      </c>
      <c r="Y254">
        <v>151.80000000000001</v>
      </c>
      <c r="Z254">
        <v>156.19999999999999</v>
      </c>
      <c r="AA254">
        <v>136</v>
      </c>
      <c r="AB254">
        <v>150.4</v>
      </c>
      <c r="AC254">
        <v>161.9</v>
      </c>
      <c r="AD254">
        <v>143.4</v>
      </c>
      <c r="AE254">
        <v>148.4</v>
      </c>
      <c r="AF254" s="6">
        <f>AVERAGE(Y254:AE254)</f>
        <v>149.72857142857143</v>
      </c>
      <c r="AG254">
        <v>150.4</v>
      </c>
    </row>
    <row r="255" spans="1:33"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s="6">
        <f t="shared" si="7"/>
        <v>147.43076923076922</v>
      </c>
      <c r="R255">
        <v>172</v>
      </c>
      <c r="S255">
        <v>147.30000000000001</v>
      </c>
      <c r="T255">
        <v>133.5</v>
      </c>
      <c r="U255">
        <v>145.19999999999999</v>
      </c>
      <c r="V255" s="6">
        <f t="shared" si="6"/>
        <v>142</v>
      </c>
      <c r="W255">
        <v>154.80000000000001</v>
      </c>
      <c r="X255">
        <v>138.9</v>
      </c>
      <c r="Y255">
        <v>140.4</v>
      </c>
      <c r="Z255">
        <v>144.4</v>
      </c>
      <c r="AA255">
        <v>125.2</v>
      </c>
      <c r="AB255">
        <v>137.69999999999999</v>
      </c>
      <c r="AC255">
        <v>152.19999999999999</v>
      </c>
      <c r="AD255">
        <v>143.5</v>
      </c>
      <c r="AE255">
        <v>138.4</v>
      </c>
      <c r="AG255">
        <v>147.69999999999999</v>
      </c>
    </row>
    <row r="256" spans="1:33"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s="6">
        <f t="shared" si="7"/>
        <v>147.04615384615383</v>
      </c>
      <c r="R256">
        <v>170.1</v>
      </c>
      <c r="S256">
        <v>150.80000000000001</v>
      </c>
      <c r="T256">
        <v>141.69999999999999</v>
      </c>
      <c r="U256">
        <v>149.5</v>
      </c>
      <c r="V256" s="6">
        <f t="shared" si="6"/>
        <v>147.33333333333334</v>
      </c>
      <c r="W256">
        <v>154.80000000000001</v>
      </c>
      <c r="X256">
        <v>147.19999999999999</v>
      </c>
      <c r="Y256">
        <v>146.4</v>
      </c>
      <c r="Z256">
        <v>151.69999999999999</v>
      </c>
      <c r="AA256">
        <v>130.30000000000001</v>
      </c>
      <c r="AB256">
        <v>143.19999999999999</v>
      </c>
      <c r="AC256">
        <v>156.19999999999999</v>
      </c>
      <c r="AD256">
        <v>143.4</v>
      </c>
      <c r="AE256">
        <v>143.6</v>
      </c>
      <c r="AF256" s="6">
        <f>AVERAGE(Y256:AE256)</f>
        <v>144.97142857142856</v>
      </c>
      <c r="AG256">
        <v>149.1</v>
      </c>
    </row>
    <row r="257" spans="1:33"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s="6">
        <f t="shared" si="7"/>
        <v>145.73846153846151</v>
      </c>
      <c r="R257">
        <v>170.5</v>
      </c>
      <c r="S257">
        <v>153.4</v>
      </c>
      <c r="T257">
        <v>147.6</v>
      </c>
      <c r="U257">
        <v>152.5</v>
      </c>
      <c r="V257" s="6">
        <f t="shared" si="6"/>
        <v>151.16666666666666</v>
      </c>
      <c r="X257">
        <v>153.4</v>
      </c>
      <c r="Y257">
        <v>151.5</v>
      </c>
      <c r="Z257">
        <v>156.69999999999999</v>
      </c>
      <c r="AA257">
        <v>135.80000000000001</v>
      </c>
      <c r="AB257">
        <v>151.19999999999999</v>
      </c>
      <c r="AC257">
        <v>161.19999999999999</v>
      </c>
      <c r="AD257">
        <v>145.1</v>
      </c>
      <c r="AE257">
        <v>148.6</v>
      </c>
      <c r="AF257" s="6">
        <f>AVERAGE(Y257:AE257)</f>
        <v>150.01428571428573</v>
      </c>
      <c r="AG257">
        <v>149.80000000000001</v>
      </c>
    </row>
    <row r="258" spans="1:33"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s="6">
        <f t="shared" si="7"/>
        <v>146.03846153846155</v>
      </c>
      <c r="R258">
        <v>173.3</v>
      </c>
      <c r="S258">
        <v>147.69999999999999</v>
      </c>
      <c r="T258">
        <v>133.80000000000001</v>
      </c>
      <c r="U258">
        <v>145.6</v>
      </c>
      <c r="V258" s="6">
        <f t="shared" ref="V258:V259" si="8">AVERAGE(S258:U258)</f>
        <v>142.36666666666667</v>
      </c>
      <c r="W258">
        <v>154.5</v>
      </c>
      <c r="X258">
        <v>141.4</v>
      </c>
      <c r="Y258">
        <v>140.80000000000001</v>
      </c>
      <c r="Z258">
        <v>145</v>
      </c>
      <c r="AA258">
        <v>124.6</v>
      </c>
      <c r="AB258">
        <v>137.9</v>
      </c>
      <c r="AC258">
        <v>152.5</v>
      </c>
      <c r="AD258">
        <v>145.30000000000001</v>
      </c>
      <c r="AE258">
        <v>138.69999999999999</v>
      </c>
      <c r="AG258">
        <v>147.30000000000001</v>
      </c>
    </row>
    <row r="259" spans="1:33"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s="6">
        <f t="shared" ref="Q259:Q322" si="9">AVERAGE(D259:P259)</f>
        <v>145.80000000000001</v>
      </c>
      <c r="R259">
        <v>171.2</v>
      </c>
      <c r="S259">
        <v>151.19999999999999</v>
      </c>
      <c r="T259">
        <v>141.9</v>
      </c>
      <c r="U259">
        <v>149.80000000000001</v>
      </c>
      <c r="V259" s="6">
        <f t="shared" si="8"/>
        <v>147.63333333333335</v>
      </c>
      <c r="W259">
        <v>154.5</v>
      </c>
      <c r="X259">
        <v>148.9</v>
      </c>
      <c r="Y259">
        <v>146.4</v>
      </c>
      <c r="Z259">
        <v>152.30000000000001</v>
      </c>
      <c r="AA259">
        <v>129.9</v>
      </c>
      <c r="AB259">
        <v>143.69999999999999</v>
      </c>
      <c r="AC259">
        <v>156.1</v>
      </c>
      <c r="AD259">
        <v>145.19999999999999</v>
      </c>
      <c r="AE259">
        <v>143.80000000000001</v>
      </c>
      <c r="AF259" s="6">
        <f>AVERAGE(Y259:AE259)</f>
        <v>145.34285714285713</v>
      </c>
      <c r="AG259">
        <v>148.6</v>
      </c>
    </row>
    <row r="260" spans="1:33" x14ac:dyDescent="0.3">
      <c r="A260" t="s">
        <v>30</v>
      </c>
      <c r="B260">
        <v>2020</v>
      </c>
      <c r="C260" t="s">
        <v>37</v>
      </c>
      <c r="D260">
        <v>147.19999999999999</v>
      </c>
      <c r="E260" s="20">
        <v>178.65</v>
      </c>
      <c r="F260">
        <v>146.9</v>
      </c>
      <c r="G260">
        <v>155.6</v>
      </c>
      <c r="H260">
        <v>137.1</v>
      </c>
      <c r="I260">
        <v>147.30000000000001</v>
      </c>
      <c r="J260">
        <v>162.69999999999999</v>
      </c>
      <c r="K260">
        <v>150.19999999999999</v>
      </c>
      <c r="L260">
        <v>119.8</v>
      </c>
      <c r="M260">
        <v>158.69999999999999</v>
      </c>
      <c r="N260">
        <v>139.19999999999999</v>
      </c>
      <c r="O260" s="19">
        <f>AVERAGE(O257,O263)</f>
        <v>160.625</v>
      </c>
      <c r="P260">
        <v>150.1</v>
      </c>
      <c r="Q260" s="6">
        <f t="shared" si="9"/>
        <v>150.31346153846155</v>
      </c>
      <c r="R260" s="19">
        <f>AVERAGE(R257,R266)</f>
        <v>176.45</v>
      </c>
      <c r="S260" s="19">
        <f>AVERAGE(S257,S266)</f>
        <v>154.05000000000001</v>
      </c>
      <c r="T260" s="19">
        <f>AVERAGE(T257,T266)</f>
        <v>148.80000000000001</v>
      </c>
      <c r="U260" s="19">
        <f>AVERAGE(U257,U266)</f>
        <v>153.30000000000001</v>
      </c>
      <c r="V260" s="19">
        <f>AVERAGE(V257,V266)</f>
        <v>152.04999999999998</v>
      </c>
      <c r="X260">
        <v>148.4</v>
      </c>
      <c r="Y260" s="19">
        <f>AVERAGE(Y257,Y266)</f>
        <v>151.6</v>
      </c>
      <c r="Z260">
        <v>154.30000000000001</v>
      </c>
      <c r="AA260" s="19">
        <f>AVERAGE(AA257,AA266)</f>
        <v>138.60000000000002</v>
      </c>
      <c r="AB260" s="19">
        <f>AVERAGE(AB257,AB266)</f>
        <v>152.19999999999999</v>
      </c>
      <c r="AC260" s="19">
        <f t="shared" ref="AC260:AE260" si="10">AVERAGE(AC257,AC266)</f>
        <v>161.5</v>
      </c>
      <c r="AD260" s="19">
        <f t="shared" si="10"/>
        <v>148.14999999999998</v>
      </c>
      <c r="AE260" s="19">
        <f t="shared" si="10"/>
        <v>150.14999999999998</v>
      </c>
      <c r="AF260" s="6">
        <f>AVERAGE(Y260:AE260)</f>
        <v>150.92857142857142</v>
      </c>
      <c r="AG260" s="19">
        <f>AVERAGE(AG257,AG266)</f>
        <v>151.25</v>
      </c>
    </row>
    <row r="261" spans="1:33" x14ac:dyDescent="0.3">
      <c r="A261" t="s">
        <v>33</v>
      </c>
      <c r="B261">
        <v>2020</v>
      </c>
      <c r="C261" t="s">
        <v>37</v>
      </c>
      <c r="D261">
        <v>151.80000000000001</v>
      </c>
      <c r="E261" s="20">
        <f>AVERAGE(E258,E267)</f>
        <v>182.25</v>
      </c>
      <c r="F261">
        <v>151.9</v>
      </c>
      <c r="G261">
        <v>155.5</v>
      </c>
      <c r="H261">
        <v>131.6</v>
      </c>
      <c r="I261">
        <v>152.9</v>
      </c>
      <c r="J261">
        <v>180</v>
      </c>
      <c r="K261">
        <v>150.80000000000001</v>
      </c>
      <c r="L261">
        <v>121.2</v>
      </c>
      <c r="M261">
        <v>154</v>
      </c>
      <c r="N261">
        <v>133.5</v>
      </c>
      <c r="O261">
        <f>AVERAGE(O258,O267)</f>
        <v>160.39999999999998</v>
      </c>
      <c r="P261">
        <v>153.5</v>
      </c>
      <c r="Q261" s="6">
        <f t="shared" si="9"/>
        <v>152.25769230769231</v>
      </c>
      <c r="R261">
        <f>AVERAGE(R258,R267)</f>
        <v>180</v>
      </c>
      <c r="S261">
        <f t="shared" ref="S261:U261" si="11">AVERAGE(S258,S267)</f>
        <v>148.39999999999998</v>
      </c>
      <c r="T261">
        <f t="shared" si="11"/>
        <v>135.19999999999999</v>
      </c>
      <c r="U261">
        <f t="shared" si="11"/>
        <v>146.39999999999998</v>
      </c>
      <c r="V261" s="6">
        <f>AVERAGE(S261:U261)</f>
        <v>143.33333333333331</v>
      </c>
      <c r="W261">
        <v>155.6</v>
      </c>
      <c r="X261">
        <v>137.1</v>
      </c>
      <c r="Y261" s="19">
        <f>AVERAGE(Y258,Y267)</f>
        <v>140.60000000000002</v>
      </c>
      <c r="Z261">
        <v>144.80000000000001</v>
      </c>
      <c r="AA261" s="19">
        <f>AVERAGE(AA258,AA267)</f>
        <v>126.95</v>
      </c>
      <c r="AB261" s="19">
        <f t="shared" ref="AB261:AD261" si="12">AVERAGE(AB258,AB267)</f>
        <v>141.19999999999999</v>
      </c>
      <c r="AC261" s="19">
        <f t="shared" si="12"/>
        <v>152.5</v>
      </c>
      <c r="AD261" s="19">
        <f t="shared" si="12"/>
        <v>148.75</v>
      </c>
      <c r="AE261" s="19">
        <f>AVERAGE(AE258,AE267)</f>
        <v>140.35</v>
      </c>
      <c r="AG261" s="19">
        <f>AVERAGE(AG258,AG264)</f>
        <v>147.30000000000001</v>
      </c>
    </row>
    <row r="262" spans="1:33" x14ac:dyDescent="0.3">
      <c r="A262" t="s">
        <v>34</v>
      </c>
      <c r="B262">
        <v>2020</v>
      </c>
      <c r="C262" t="s">
        <v>37</v>
      </c>
      <c r="D262">
        <v>148.69999999999999</v>
      </c>
      <c r="E262" s="20">
        <v>179.85</v>
      </c>
      <c r="F262">
        <v>148.80000000000001</v>
      </c>
      <c r="G262">
        <v>155.6</v>
      </c>
      <c r="H262">
        <v>135.1</v>
      </c>
      <c r="I262">
        <v>149.9</v>
      </c>
      <c r="J262">
        <v>168.6</v>
      </c>
      <c r="K262">
        <v>150.4</v>
      </c>
      <c r="L262">
        <v>120.3</v>
      </c>
      <c r="M262">
        <v>157.1</v>
      </c>
      <c r="N262">
        <v>136.80000000000001</v>
      </c>
      <c r="O262" s="19">
        <v>160.69999999999999</v>
      </c>
      <c r="P262">
        <v>151.4</v>
      </c>
      <c r="Q262" s="6">
        <f t="shared" si="9"/>
        <v>151.01923076923077</v>
      </c>
      <c r="R262" s="19">
        <v>177.35</v>
      </c>
      <c r="S262" s="19">
        <v>151.85</v>
      </c>
      <c r="T262" s="19">
        <v>143.15</v>
      </c>
      <c r="U262" s="19">
        <v>150.60000000000002</v>
      </c>
      <c r="V262" s="6">
        <f>AVERAGE(S262:U262)</f>
        <v>148.53333333333333</v>
      </c>
      <c r="W262">
        <v>155.6</v>
      </c>
      <c r="X262">
        <v>144.1</v>
      </c>
      <c r="Y262" s="19">
        <v>146.4</v>
      </c>
      <c r="Z262">
        <v>150.69999999999999</v>
      </c>
      <c r="AA262" s="19">
        <v>132.44999999999999</v>
      </c>
      <c r="AB262" s="19">
        <v>146</v>
      </c>
      <c r="AC262" s="19">
        <v>156.25</v>
      </c>
      <c r="AD262" s="19">
        <v>148.39999999999998</v>
      </c>
      <c r="AE262" s="19">
        <v>145.4</v>
      </c>
      <c r="AF262" s="6">
        <f>AVERAGE(Y262:AE262)</f>
        <v>146.51428571428571</v>
      </c>
      <c r="AG262" s="19">
        <v>150.19999999999999</v>
      </c>
    </row>
    <row r="263" spans="1:33" x14ac:dyDescent="0.3">
      <c r="A263" t="s">
        <v>30</v>
      </c>
      <c r="B263">
        <v>2020</v>
      </c>
      <c r="C263" t="s">
        <v>38</v>
      </c>
      <c r="D263" s="19">
        <v>148.44999999999999</v>
      </c>
      <c r="E263" s="20">
        <v>186.27499999999998</v>
      </c>
      <c r="F263" s="20">
        <v>149.10000000000002</v>
      </c>
      <c r="G263" s="20">
        <v>154.44999999999999</v>
      </c>
      <c r="H263" s="20">
        <v>136.64999999999998</v>
      </c>
      <c r="I263" s="19">
        <v>146.55000000000001</v>
      </c>
      <c r="J263" s="19">
        <v>158.75</v>
      </c>
      <c r="K263" s="19">
        <f>AVERAGE(K260,K266)</f>
        <v>150.25</v>
      </c>
      <c r="L263" s="19">
        <f>AVERAGE(L260,L266)</f>
        <v>116.5</v>
      </c>
      <c r="M263" s="19">
        <f>AVERAGE(M260,M266)</f>
        <v>159.25</v>
      </c>
      <c r="N263" s="19">
        <f>AVERAGE(N260,N266)</f>
        <v>140.64999999999998</v>
      </c>
      <c r="O263" s="19">
        <v>161.25</v>
      </c>
      <c r="P263" s="19">
        <f>AVERAGE(P260,P266)</f>
        <v>151.19999999999999</v>
      </c>
      <c r="Q263" s="6">
        <f t="shared" si="9"/>
        <v>150.71730769230768</v>
      </c>
      <c r="R263" s="19">
        <f>AVERAGE(R260,R266)</f>
        <v>179.42500000000001</v>
      </c>
      <c r="S263" s="19">
        <f>AVERAGE(S260,S266)</f>
        <v>154.375</v>
      </c>
      <c r="T263" s="19">
        <f>AVERAGE(T260,T266)</f>
        <v>149.4</v>
      </c>
      <c r="U263" s="19">
        <f>AVERAGE(U260,U266)</f>
        <v>153.69999999999999</v>
      </c>
      <c r="V263" s="19">
        <f>AVERAGE(V260,V266)</f>
        <v>152.49166666666665</v>
      </c>
      <c r="X263" s="19">
        <f>AVERAGE(X260,X266)</f>
        <v>146.65</v>
      </c>
      <c r="Y263" s="19">
        <f>AVERAGE(Y260,Y266)</f>
        <v>151.64999999999998</v>
      </c>
      <c r="Z263" s="19">
        <f>AVERAGE(Z260,Z266)</f>
        <v>156.25</v>
      </c>
      <c r="AA263" s="19">
        <f>AVERAGE(AA260,AA266)</f>
        <v>140</v>
      </c>
      <c r="AB263" s="19">
        <f t="shared" ref="AB263:AE263" si="13">AVERAGE(AB260,AB266)</f>
        <v>152.69999999999999</v>
      </c>
      <c r="AC263" s="19">
        <f t="shared" si="13"/>
        <v>161.65</v>
      </c>
      <c r="AD263" s="19">
        <f t="shared" si="13"/>
        <v>149.67499999999998</v>
      </c>
      <c r="AE263" s="19">
        <f t="shared" si="13"/>
        <v>150.92499999999998</v>
      </c>
      <c r="AF263" s="6">
        <f>AVERAGE(Y263:AE263)</f>
        <v>151.83571428571426</v>
      </c>
      <c r="AG263" s="19">
        <f>AVERAGE(AG260,AG266)</f>
        <v>151.97499999999999</v>
      </c>
    </row>
    <row r="264" spans="1:33" x14ac:dyDescent="0.3">
      <c r="A264" t="s">
        <v>33</v>
      </c>
      <c r="B264">
        <v>2020</v>
      </c>
      <c r="C264" t="s">
        <v>38</v>
      </c>
      <c r="D264" s="19">
        <f>AVERAGE(D261,D267)</f>
        <v>152.25</v>
      </c>
      <c r="E264" s="20">
        <f>AVERAGE(E261,E267)</f>
        <v>189.625</v>
      </c>
      <c r="F264" s="20">
        <f t="shared" ref="F264:J264" si="14">AVERAGE(F261,F267)</f>
        <v>153.25</v>
      </c>
      <c r="G264" s="20">
        <f t="shared" si="14"/>
        <v>154.44999999999999</v>
      </c>
      <c r="H264" s="20">
        <f t="shared" si="14"/>
        <v>132.25</v>
      </c>
      <c r="I264" s="20">
        <f t="shared" si="14"/>
        <v>152.35000000000002</v>
      </c>
      <c r="J264" s="20">
        <f t="shared" si="14"/>
        <v>175.6</v>
      </c>
      <c r="K264" s="19">
        <f>AVERAGE(K261,K267)</f>
        <v>151.4</v>
      </c>
      <c r="L264" s="19">
        <f t="shared" ref="L264:P264" si="15">AVERAGE(L261,L267)</f>
        <v>118.75</v>
      </c>
      <c r="M264" s="19">
        <f t="shared" si="15"/>
        <v>156.4</v>
      </c>
      <c r="N264" s="19">
        <f t="shared" si="15"/>
        <v>134.55000000000001</v>
      </c>
      <c r="O264" s="19">
        <f t="shared" si="15"/>
        <v>161.04999999999998</v>
      </c>
      <c r="P264" s="19">
        <f t="shared" si="15"/>
        <v>155.25</v>
      </c>
      <c r="Q264" s="6">
        <f t="shared" si="9"/>
        <v>152.85961538461541</v>
      </c>
      <c r="R264" s="19">
        <f>AVERAGE(R261,R267)</f>
        <v>183.35</v>
      </c>
      <c r="S264" s="19">
        <f t="shared" ref="S264:W264" si="16">AVERAGE(S261,S267)</f>
        <v>148.75</v>
      </c>
      <c r="T264" s="19">
        <f t="shared" si="16"/>
        <v>135.89999999999998</v>
      </c>
      <c r="U264" s="19">
        <f t="shared" si="16"/>
        <v>146.79999999999998</v>
      </c>
      <c r="V264" s="6">
        <f t="shared" ref="V264:V295" si="17">AVERAGE(S264:U264)</f>
        <v>143.81666666666663</v>
      </c>
      <c r="W264" s="19">
        <f t="shared" si="16"/>
        <v>155.14999999999998</v>
      </c>
      <c r="X264" s="19">
        <f>AVERAGE(X261,X267)</f>
        <v>137.1</v>
      </c>
      <c r="Y264" s="19">
        <f t="shared" ref="Y264:AE264" si="18">AVERAGE(Y261,Y267)</f>
        <v>140.5</v>
      </c>
      <c r="Z264" s="19">
        <f t="shared" si="18"/>
        <v>146.44999999999999</v>
      </c>
      <c r="AA264" s="19">
        <f t="shared" si="18"/>
        <v>128.125</v>
      </c>
      <c r="AB264" s="19">
        <f t="shared" si="18"/>
        <v>142.85</v>
      </c>
      <c r="AC264" s="19">
        <f t="shared" si="18"/>
        <v>152.5</v>
      </c>
      <c r="AD264" s="19">
        <f t="shared" si="18"/>
        <v>150.47499999999999</v>
      </c>
      <c r="AE264" s="19">
        <f t="shared" si="18"/>
        <v>141.17500000000001</v>
      </c>
    </row>
    <row r="265" spans="1:33" x14ac:dyDescent="0.3">
      <c r="A265" t="s">
        <v>34</v>
      </c>
      <c r="B265">
        <v>2020</v>
      </c>
      <c r="C265" t="s">
        <v>38</v>
      </c>
      <c r="D265" s="19">
        <v>149.14999999999998</v>
      </c>
      <c r="E265" s="20">
        <v>186.27499999999998</v>
      </c>
      <c r="F265" s="20">
        <v>150.10000000000002</v>
      </c>
      <c r="G265" s="20">
        <v>154.44999999999999</v>
      </c>
      <c r="H265" s="20">
        <v>135.69999999999999</v>
      </c>
      <c r="I265" s="19">
        <v>148.55000000000001</v>
      </c>
      <c r="J265" s="19">
        <v>162.55000000000001</v>
      </c>
      <c r="K265" s="19">
        <v>150.65</v>
      </c>
      <c r="L265" s="19">
        <v>117.25</v>
      </c>
      <c r="M265" s="19">
        <v>158.30000000000001</v>
      </c>
      <c r="N265" s="19">
        <v>138.10000000000002</v>
      </c>
      <c r="O265" s="19">
        <v>161.25</v>
      </c>
      <c r="P265" s="19">
        <v>152.69999999999999</v>
      </c>
      <c r="Q265" s="20">
        <f t="shared" si="9"/>
        <v>151.15576923076921</v>
      </c>
      <c r="R265" s="19">
        <v>180.42500000000001</v>
      </c>
      <c r="S265" s="19">
        <v>152.17500000000001</v>
      </c>
      <c r="T265" s="19">
        <v>143.77500000000001</v>
      </c>
      <c r="U265" s="19">
        <v>151</v>
      </c>
      <c r="V265" s="6">
        <f t="shared" si="17"/>
        <v>148.98333333333335</v>
      </c>
      <c r="W265" s="19">
        <v>155.14999999999998</v>
      </c>
      <c r="X265" s="19">
        <v>143</v>
      </c>
      <c r="Y265" s="19">
        <v>146.4</v>
      </c>
      <c r="Z265" s="19">
        <v>152.55000000000001</v>
      </c>
      <c r="AA265" s="19">
        <v>133.72499999999999</v>
      </c>
      <c r="AB265" s="19">
        <v>147.15</v>
      </c>
      <c r="AC265" s="19">
        <v>156.32499999999999</v>
      </c>
      <c r="AD265" s="19">
        <v>150</v>
      </c>
      <c r="AE265" s="19">
        <v>146.19999999999999</v>
      </c>
      <c r="AF265" s="6">
        <f>AVERAGE(Y265:AE265)</f>
        <v>147.47857142857146</v>
      </c>
      <c r="AG265" s="19">
        <v>151</v>
      </c>
    </row>
    <row r="266" spans="1:33"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s="6">
        <f t="shared" si="9"/>
        <v>150.07692307692307</v>
      </c>
      <c r="R266">
        <v>182.4</v>
      </c>
      <c r="S266">
        <v>154.69999999999999</v>
      </c>
      <c r="T266">
        <v>150</v>
      </c>
      <c r="U266">
        <v>154.1</v>
      </c>
      <c r="V266" s="6">
        <f t="shared" si="17"/>
        <v>152.93333333333331</v>
      </c>
      <c r="X266">
        <v>144.9</v>
      </c>
      <c r="Y266">
        <v>151.69999999999999</v>
      </c>
      <c r="Z266">
        <v>158.19999999999999</v>
      </c>
      <c r="AA266">
        <v>141.4</v>
      </c>
      <c r="AB266">
        <v>153.19999999999999</v>
      </c>
      <c r="AC266">
        <v>161.80000000000001</v>
      </c>
      <c r="AD266">
        <v>151.19999999999999</v>
      </c>
      <c r="AE266">
        <v>151.69999999999999</v>
      </c>
      <c r="AF266" s="6">
        <f>AVERAGE(Y266:AE266)</f>
        <v>152.74285714285716</v>
      </c>
      <c r="AG266">
        <v>152.69999999999999</v>
      </c>
    </row>
    <row r="267" spans="1:33"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s="6">
        <f t="shared" si="9"/>
        <v>153.46153846153845</v>
      </c>
      <c r="R267">
        <v>186.7</v>
      </c>
      <c r="S267">
        <v>149.1</v>
      </c>
      <c r="T267">
        <v>136.6</v>
      </c>
      <c r="U267">
        <v>147.19999999999999</v>
      </c>
      <c r="V267" s="6">
        <f t="shared" si="17"/>
        <v>144.29999999999998</v>
      </c>
      <c r="W267">
        <v>154.69999999999999</v>
      </c>
      <c r="X267">
        <v>137.1</v>
      </c>
      <c r="Y267">
        <v>140.4</v>
      </c>
      <c r="Z267">
        <v>148.1</v>
      </c>
      <c r="AA267">
        <v>129.30000000000001</v>
      </c>
      <c r="AB267">
        <v>144.5</v>
      </c>
      <c r="AC267">
        <v>152.5</v>
      </c>
      <c r="AD267">
        <v>152.19999999999999</v>
      </c>
      <c r="AE267">
        <v>142</v>
      </c>
      <c r="AG267">
        <v>150.80000000000001</v>
      </c>
    </row>
    <row r="268" spans="1:33"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s="6">
        <f t="shared" si="9"/>
        <v>151.2923076923077</v>
      </c>
      <c r="R268">
        <v>183.5</v>
      </c>
      <c r="S268">
        <v>152.5</v>
      </c>
      <c r="T268">
        <v>144.4</v>
      </c>
      <c r="U268">
        <v>151.4</v>
      </c>
      <c r="V268" s="6">
        <f t="shared" si="17"/>
        <v>149.43333333333331</v>
      </c>
      <c r="W268">
        <v>154.69999999999999</v>
      </c>
      <c r="X268">
        <v>141.9</v>
      </c>
      <c r="Y268">
        <v>146.4</v>
      </c>
      <c r="Z268">
        <v>154.4</v>
      </c>
      <c r="AA268">
        <v>135</v>
      </c>
      <c r="AB268">
        <v>148.30000000000001</v>
      </c>
      <c r="AC268">
        <v>156.4</v>
      </c>
      <c r="AD268">
        <v>151.6</v>
      </c>
      <c r="AE268">
        <v>147</v>
      </c>
      <c r="AF268" s="6">
        <f>AVERAGE(Y268:AE268)</f>
        <v>148.44285714285712</v>
      </c>
      <c r="AG268">
        <v>151.80000000000001</v>
      </c>
    </row>
    <row r="269" spans="1:33"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s="6">
        <f t="shared" si="9"/>
        <v>150.07692307692307</v>
      </c>
      <c r="R269">
        <v>182.4</v>
      </c>
      <c r="S269">
        <v>154.69999999999999</v>
      </c>
      <c r="T269">
        <v>150</v>
      </c>
      <c r="U269">
        <v>154.1</v>
      </c>
      <c r="V269" s="6">
        <f t="shared" si="17"/>
        <v>152.93333333333331</v>
      </c>
      <c r="X269">
        <v>144.9</v>
      </c>
      <c r="Y269">
        <v>151.69999999999999</v>
      </c>
      <c r="Z269">
        <v>158.19999999999999</v>
      </c>
      <c r="AA269">
        <v>141.4</v>
      </c>
      <c r="AB269">
        <v>153.19999999999999</v>
      </c>
      <c r="AC269">
        <v>161.80000000000001</v>
      </c>
      <c r="AD269">
        <v>151.19999999999999</v>
      </c>
      <c r="AE269">
        <v>151.69999999999999</v>
      </c>
      <c r="AF269" s="6">
        <f>AVERAGE(Y269:AE269)</f>
        <v>152.74285714285716</v>
      </c>
      <c r="AG269">
        <v>152.69999999999999</v>
      </c>
    </row>
    <row r="270" spans="1:33"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s="6">
        <f t="shared" si="9"/>
        <v>153.46153846153845</v>
      </c>
      <c r="R270">
        <v>186.7</v>
      </c>
      <c r="S270">
        <v>149.1</v>
      </c>
      <c r="T270">
        <v>136.6</v>
      </c>
      <c r="U270">
        <v>147.19999999999999</v>
      </c>
      <c r="V270" s="6">
        <f t="shared" si="17"/>
        <v>144.29999999999998</v>
      </c>
      <c r="W270">
        <v>154.69999999999999</v>
      </c>
      <c r="X270">
        <v>137.1</v>
      </c>
      <c r="Y270">
        <v>140.4</v>
      </c>
      <c r="Z270">
        <v>148.1</v>
      </c>
      <c r="AA270">
        <v>129.30000000000001</v>
      </c>
      <c r="AB270">
        <v>144.5</v>
      </c>
      <c r="AC270">
        <v>152.5</v>
      </c>
      <c r="AD270">
        <v>152.19999999999999</v>
      </c>
      <c r="AE270">
        <v>142</v>
      </c>
      <c r="AG270">
        <v>150.80000000000001</v>
      </c>
    </row>
    <row r="271" spans="1:33"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s="6">
        <f t="shared" si="9"/>
        <v>151.2923076923077</v>
      </c>
      <c r="R271">
        <v>183.5</v>
      </c>
      <c r="S271">
        <v>152.5</v>
      </c>
      <c r="T271">
        <v>144.4</v>
      </c>
      <c r="U271">
        <v>151.4</v>
      </c>
      <c r="V271" s="6">
        <f t="shared" si="17"/>
        <v>149.43333333333331</v>
      </c>
      <c r="W271">
        <v>154.69999999999999</v>
      </c>
      <c r="X271">
        <v>141.9</v>
      </c>
      <c r="Y271">
        <v>146.4</v>
      </c>
      <c r="Z271">
        <v>154.4</v>
      </c>
      <c r="AA271">
        <v>135</v>
      </c>
      <c r="AB271">
        <v>148.30000000000001</v>
      </c>
      <c r="AC271">
        <v>156.4</v>
      </c>
      <c r="AD271">
        <v>151.6</v>
      </c>
      <c r="AE271">
        <v>147</v>
      </c>
      <c r="AF271" s="6">
        <f>AVERAGE(Y271:AE271)</f>
        <v>148.44285714285712</v>
      </c>
      <c r="AG271">
        <v>151.80000000000001</v>
      </c>
    </row>
    <row r="272" spans="1:33"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s="6">
        <f t="shared" si="9"/>
        <v>152.19999999999999</v>
      </c>
      <c r="R272">
        <v>180.9</v>
      </c>
      <c r="S272">
        <v>155.1</v>
      </c>
      <c r="T272">
        <v>149.30000000000001</v>
      </c>
      <c r="U272">
        <v>154.30000000000001</v>
      </c>
      <c r="V272" s="6">
        <f t="shared" si="17"/>
        <v>152.9</v>
      </c>
      <c r="X272">
        <v>145.80000000000001</v>
      </c>
      <c r="Y272">
        <v>151.9</v>
      </c>
      <c r="Z272">
        <v>158.80000000000001</v>
      </c>
      <c r="AA272">
        <v>143.6</v>
      </c>
      <c r="AB272">
        <v>152.19999999999999</v>
      </c>
      <c r="AC272">
        <v>162.69999999999999</v>
      </c>
      <c r="AD272">
        <v>153.6</v>
      </c>
      <c r="AE272">
        <v>153</v>
      </c>
      <c r="AF272" s="6">
        <f>AVERAGE(Y272:AE272)</f>
        <v>153.68571428571431</v>
      </c>
      <c r="AG272">
        <v>154.69999999999999</v>
      </c>
    </row>
    <row r="273" spans="1:33"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s="6">
        <f t="shared" si="9"/>
        <v>155.76153846153846</v>
      </c>
      <c r="R273">
        <v>187.2</v>
      </c>
      <c r="S273">
        <v>150</v>
      </c>
      <c r="T273">
        <v>135.19999999999999</v>
      </c>
      <c r="U273">
        <v>147.80000000000001</v>
      </c>
      <c r="V273" s="6">
        <f t="shared" si="17"/>
        <v>144.33333333333334</v>
      </c>
      <c r="W273">
        <v>155.5</v>
      </c>
      <c r="X273">
        <v>138.30000000000001</v>
      </c>
      <c r="Y273">
        <v>144.5</v>
      </c>
      <c r="Z273">
        <v>148.69999999999999</v>
      </c>
      <c r="AA273">
        <v>133.9</v>
      </c>
      <c r="AB273">
        <v>141.19999999999999</v>
      </c>
      <c r="AC273">
        <v>155.5</v>
      </c>
      <c r="AD273">
        <v>155.19999999999999</v>
      </c>
      <c r="AE273">
        <v>144.80000000000001</v>
      </c>
      <c r="AG273">
        <v>152.9</v>
      </c>
    </row>
    <row r="274" spans="1:33"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s="6">
        <f t="shared" si="9"/>
        <v>153.47692307692307</v>
      </c>
      <c r="R274">
        <v>182.6</v>
      </c>
      <c r="S274">
        <v>153.1</v>
      </c>
      <c r="T274">
        <v>143.4</v>
      </c>
      <c r="U274">
        <v>151.69999999999999</v>
      </c>
      <c r="V274" s="6">
        <f t="shared" si="17"/>
        <v>149.4</v>
      </c>
      <c r="W274">
        <v>155.5</v>
      </c>
      <c r="X274">
        <v>143</v>
      </c>
      <c r="Y274">
        <v>148.4</v>
      </c>
      <c r="Z274">
        <v>155</v>
      </c>
      <c r="AA274">
        <v>138.5</v>
      </c>
      <c r="AB274">
        <v>146</v>
      </c>
      <c r="AC274">
        <v>158.5</v>
      </c>
      <c r="AD274">
        <v>154.30000000000001</v>
      </c>
      <c r="AE274">
        <v>149</v>
      </c>
      <c r="AF274" s="6">
        <f>AVERAGE(Y274:AE274)</f>
        <v>149.95714285714286</v>
      </c>
      <c r="AG274">
        <v>153.9</v>
      </c>
    </row>
    <row r="275" spans="1:33"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s="6">
        <f t="shared" si="9"/>
        <v>152.87692307692308</v>
      </c>
      <c r="R275">
        <v>182.9</v>
      </c>
      <c r="S275">
        <v>155.4</v>
      </c>
      <c r="T275">
        <v>149.9</v>
      </c>
      <c r="U275">
        <v>154.6</v>
      </c>
      <c r="V275" s="6">
        <f t="shared" si="17"/>
        <v>153.29999999999998</v>
      </c>
      <c r="X275">
        <v>146.4</v>
      </c>
      <c r="Y275">
        <v>151.6</v>
      </c>
      <c r="Z275">
        <v>159.1</v>
      </c>
      <c r="AA275">
        <v>144.6</v>
      </c>
      <c r="AB275">
        <v>152.80000000000001</v>
      </c>
      <c r="AC275">
        <v>161.1</v>
      </c>
      <c r="AD275">
        <v>157.4</v>
      </c>
      <c r="AE275">
        <v>153.69999999999999</v>
      </c>
      <c r="AF275" s="6">
        <f>AVERAGE(Y275:AE275)</f>
        <v>154.32857142857142</v>
      </c>
      <c r="AG275">
        <v>155.4</v>
      </c>
    </row>
    <row r="276" spans="1:33"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s="6">
        <f t="shared" si="9"/>
        <v>157.04615384615386</v>
      </c>
      <c r="R276">
        <v>188.7</v>
      </c>
      <c r="S276">
        <v>150.19999999999999</v>
      </c>
      <c r="T276">
        <v>136.30000000000001</v>
      </c>
      <c r="U276">
        <v>148.1</v>
      </c>
      <c r="V276" s="6">
        <f t="shared" si="17"/>
        <v>144.86666666666667</v>
      </c>
      <c r="W276">
        <v>156.30000000000001</v>
      </c>
      <c r="X276">
        <v>137.19999999999999</v>
      </c>
      <c r="Y276">
        <v>145.4</v>
      </c>
      <c r="Z276">
        <v>150</v>
      </c>
      <c r="AA276">
        <v>135.1</v>
      </c>
      <c r="AB276">
        <v>141.80000000000001</v>
      </c>
      <c r="AC276">
        <v>154.9</v>
      </c>
      <c r="AD276">
        <v>159.80000000000001</v>
      </c>
      <c r="AE276">
        <v>146</v>
      </c>
      <c r="AG276">
        <v>154</v>
      </c>
    </row>
    <row r="277" spans="1:33"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s="6">
        <f t="shared" si="9"/>
        <v>154.38461538461539</v>
      </c>
      <c r="R277">
        <v>184.4</v>
      </c>
      <c r="S277">
        <v>153.4</v>
      </c>
      <c r="T277">
        <v>144.30000000000001</v>
      </c>
      <c r="U277">
        <v>152</v>
      </c>
      <c r="V277" s="6">
        <f t="shared" si="17"/>
        <v>149.9</v>
      </c>
      <c r="W277">
        <v>156.30000000000001</v>
      </c>
      <c r="X277">
        <v>142.9</v>
      </c>
      <c r="Y277">
        <v>148.69999999999999</v>
      </c>
      <c r="Z277">
        <v>155.6</v>
      </c>
      <c r="AA277">
        <v>139.6</v>
      </c>
      <c r="AB277">
        <v>146.6</v>
      </c>
      <c r="AC277">
        <v>157.5</v>
      </c>
      <c r="AD277">
        <v>158.4</v>
      </c>
      <c r="AE277">
        <v>150</v>
      </c>
      <c r="AF277" s="6">
        <f>AVERAGE(Y277:AE277)</f>
        <v>150.91428571428574</v>
      </c>
      <c r="AG277">
        <v>154.69999999999999</v>
      </c>
    </row>
    <row r="278" spans="1:33"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s="6">
        <f t="shared" si="9"/>
        <v>156.22307692307692</v>
      </c>
      <c r="R278">
        <v>182.7</v>
      </c>
      <c r="S278">
        <v>155.69999999999999</v>
      </c>
      <c r="T278">
        <v>150.6</v>
      </c>
      <c r="U278">
        <v>155</v>
      </c>
      <c r="V278" s="6">
        <f t="shared" si="17"/>
        <v>153.76666666666665</v>
      </c>
      <c r="X278">
        <v>146.80000000000001</v>
      </c>
      <c r="Y278">
        <v>152</v>
      </c>
      <c r="Z278">
        <v>159.5</v>
      </c>
      <c r="AA278">
        <v>146.4</v>
      </c>
      <c r="AB278">
        <v>152.4</v>
      </c>
      <c r="AC278">
        <v>162.5</v>
      </c>
      <c r="AD278">
        <v>156.19999999999999</v>
      </c>
      <c r="AE278">
        <v>154.30000000000001</v>
      </c>
      <c r="AF278" s="6">
        <f>AVERAGE(Y278:AE278)</f>
        <v>154.75714285714284</v>
      </c>
      <c r="AG278">
        <v>157.5</v>
      </c>
    </row>
    <row r="279" spans="1:33"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s="6">
        <f t="shared" si="9"/>
        <v>160.01538461538459</v>
      </c>
      <c r="R279">
        <v>188.7</v>
      </c>
      <c r="S279">
        <v>150.5</v>
      </c>
      <c r="T279">
        <v>136.1</v>
      </c>
      <c r="U279">
        <v>148.30000000000001</v>
      </c>
      <c r="V279" s="6">
        <f t="shared" si="17"/>
        <v>144.96666666666667</v>
      </c>
      <c r="W279">
        <v>156.5</v>
      </c>
      <c r="X279">
        <v>137.1</v>
      </c>
      <c r="Y279">
        <v>145.1</v>
      </c>
      <c r="Z279">
        <v>151</v>
      </c>
      <c r="AA279">
        <v>135.4</v>
      </c>
      <c r="AB279">
        <v>142</v>
      </c>
      <c r="AC279">
        <v>155.69999999999999</v>
      </c>
      <c r="AD279">
        <v>158.1</v>
      </c>
      <c r="AE279">
        <v>146.19999999999999</v>
      </c>
      <c r="AG279">
        <v>155.19999999999999</v>
      </c>
    </row>
    <row r="280" spans="1:33"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s="6">
        <f t="shared" si="9"/>
        <v>157.5846153846154</v>
      </c>
      <c r="R280">
        <v>184.3</v>
      </c>
      <c r="S280">
        <v>153.69999999999999</v>
      </c>
      <c r="T280">
        <v>144.6</v>
      </c>
      <c r="U280">
        <v>152.30000000000001</v>
      </c>
      <c r="V280" s="6">
        <f t="shared" si="17"/>
        <v>150.19999999999999</v>
      </c>
      <c r="W280">
        <v>156.5</v>
      </c>
      <c r="X280">
        <v>143.1</v>
      </c>
      <c r="Y280">
        <v>148.69999999999999</v>
      </c>
      <c r="Z280">
        <v>156.30000000000001</v>
      </c>
      <c r="AA280">
        <v>140.6</v>
      </c>
      <c r="AB280">
        <v>146.5</v>
      </c>
      <c r="AC280">
        <v>158.5</v>
      </c>
      <c r="AD280">
        <v>157</v>
      </c>
      <c r="AE280">
        <v>150.4</v>
      </c>
      <c r="AF280" s="6">
        <f>AVERAGE(Y280:AE280)</f>
        <v>151.14285714285714</v>
      </c>
      <c r="AG280">
        <v>156.4</v>
      </c>
    </row>
    <row r="281" spans="1:33"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s="6">
        <f t="shared" si="9"/>
        <v>160.1846153846154</v>
      </c>
      <c r="R281">
        <v>183.4</v>
      </c>
      <c r="S281">
        <v>156.30000000000001</v>
      </c>
      <c r="T281">
        <v>151</v>
      </c>
      <c r="U281">
        <v>155.5</v>
      </c>
      <c r="V281" s="6">
        <f t="shared" si="17"/>
        <v>154.26666666666668</v>
      </c>
      <c r="X281">
        <v>147.5</v>
      </c>
      <c r="Y281">
        <v>152.80000000000001</v>
      </c>
      <c r="Z281">
        <v>160.4</v>
      </c>
      <c r="AA281">
        <v>146.1</v>
      </c>
      <c r="AB281">
        <v>153.6</v>
      </c>
      <c r="AC281">
        <v>161.6</v>
      </c>
      <c r="AD281">
        <v>156.19999999999999</v>
      </c>
      <c r="AE281">
        <v>154.5</v>
      </c>
      <c r="AF281" s="6">
        <f>AVERAGE(Y281:AE281)</f>
        <v>155.02857142857144</v>
      </c>
      <c r="AG281">
        <v>159.80000000000001</v>
      </c>
    </row>
    <row r="282" spans="1:33"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s="6">
        <f t="shared" si="9"/>
        <v>163.1307692307692</v>
      </c>
      <c r="R282">
        <v>188.8</v>
      </c>
      <c r="S282">
        <v>151.1</v>
      </c>
      <c r="T282">
        <v>136.4</v>
      </c>
      <c r="U282">
        <v>148.80000000000001</v>
      </c>
      <c r="V282" s="6">
        <f t="shared" si="17"/>
        <v>145.43333333333334</v>
      </c>
      <c r="W282">
        <v>158</v>
      </c>
      <c r="X282">
        <v>137.30000000000001</v>
      </c>
      <c r="Y282">
        <v>145.1</v>
      </c>
      <c r="Z282">
        <v>152</v>
      </c>
      <c r="AA282">
        <v>135.19999999999999</v>
      </c>
      <c r="AB282">
        <v>144.4</v>
      </c>
      <c r="AC282">
        <v>156.4</v>
      </c>
      <c r="AD282">
        <v>157.9</v>
      </c>
      <c r="AE282">
        <v>146.6</v>
      </c>
      <c r="AG282">
        <v>156.69999999999999</v>
      </c>
    </row>
    <row r="283" spans="1:33"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s="6">
        <f t="shared" si="9"/>
        <v>161.19999999999999</v>
      </c>
      <c r="R283">
        <v>184.8</v>
      </c>
      <c r="S283">
        <v>154.30000000000001</v>
      </c>
      <c r="T283">
        <v>144.9</v>
      </c>
      <c r="U283">
        <v>152.80000000000001</v>
      </c>
      <c r="V283" s="6">
        <f t="shared" si="17"/>
        <v>150.66666666666669</v>
      </c>
      <c r="W283">
        <v>158</v>
      </c>
      <c r="X283">
        <v>143.6</v>
      </c>
      <c r="Y283">
        <v>149.19999999999999</v>
      </c>
      <c r="Z283">
        <v>157.19999999999999</v>
      </c>
      <c r="AA283">
        <v>140.4</v>
      </c>
      <c r="AB283">
        <v>148.4</v>
      </c>
      <c r="AC283">
        <v>158.6</v>
      </c>
      <c r="AD283">
        <v>156.9</v>
      </c>
      <c r="AE283">
        <v>150.69999999999999</v>
      </c>
      <c r="AF283" s="6">
        <f>AVERAGE(Y283:AE283)</f>
        <v>151.62857142857141</v>
      </c>
      <c r="AG283">
        <v>158.4</v>
      </c>
    </row>
    <row r="284" spans="1:33"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s="6">
        <f t="shared" si="9"/>
        <v>161.57692307692307</v>
      </c>
      <c r="R284">
        <v>183.6</v>
      </c>
      <c r="S284">
        <v>157</v>
      </c>
      <c r="T284">
        <v>151.6</v>
      </c>
      <c r="U284">
        <v>156.30000000000001</v>
      </c>
      <c r="V284" s="6">
        <f t="shared" si="17"/>
        <v>154.96666666666667</v>
      </c>
      <c r="X284">
        <v>148.69999999999999</v>
      </c>
      <c r="Y284">
        <v>153.4</v>
      </c>
      <c r="Z284">
        <v>161.6</v>
      </c>
      <c r="AA284">
        <v>146.4</v>
      </c>
      <c r="AB284">
        <v>153.9</v>
      </c>
      <c r="AC284">
        <v>162.9</v>
      </c>
      <c r="AD284">
        <v>156.6</v>
      </c>
      <c r="AE284">
        <v>155.19999999999999</v>
      </c>
      <c r="AF284" s="6">
        <f>AVERAGE(Y284:AE284)</f>
        <v>155.71428571428572</v>
      </c>
      <c r="AG284">
        <v>160.69999999999999</v>
      </c>
    </row>
    <row r="285" spans="1:33"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s="6">
        <f t="shared" si="9"/>
        <v>163.49230769230769</v>
      </c>
      <c r="R285">
        <v>190.2</v>
      </c>
      <c r="S285">
        <v>151.9</v>
      </c>
      <c r="T285">
        <v>136.69999999999999</v>
      </c>
      <c r="U285">
        <v>149.6</v>
      </c>
      <c r="V285" s="6">
        <f t="shared" si="17"/>
        <v>146.06666666666669</v>
      </c>
      <c r="W285">
        <v>158.4</v>
      </c>
      <c r="X285">
        <v>137.9</v>
      </c>
      <c r="Y285">
        <v>145.5</v>
      </c>
      <c r="Z285">
        <v>152.9</v>
      </c>
      <c r="AA285">
        <v>135.5</v>
      </c>
      <c r="AB285">
        <v>144.30000000000001</v>
      </c>
      <c r="AC285">
        <v>156.9</v>
      </c>
      <c r="AD285">
        <v>157.9</v>
      </c>
      <c r="AE285">
        <v>146.9</v>
      </c>
      <c r="AG285">
        <v>156.9</v>
      </c>
    </row>
    <row r="286" spans="1:33"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s="6">
        <f t="shared" si="9"/>
        <v>162.23846153846154</v>
      </c>
      <c r="R286">
        <v>185.4</v>
      </c>
      <c r="S286">
        <v>155</v>
      </c>
      <c r="T286">
        <v>145.4</v>
      </c>
      <c r="U286">
        <v>153.6</v>
      </c>
      <c r="V286" s="6">
        <f t="shared" si="17"/>
        <v>151.33333333333334</v>
      </c>
      <c r="W286">
        <v>158.4</v>
      </c>
      <c r="X286">
        <v>144.6</v>
      </c>
      <c r="Y286">
        <v>149.69999999999999</v>
      </c>
      <c r="Z286">
        <v>158.30000000000001</v>
      </c>
      <c r="AA286">
        <v>140.69999999999999</v>
      </c>
      <c r="AB286">
        <v>148.5</v>
      </c>
      <c r="AC286">
        <v>159.4</v>
      </c>
      <c r="AD286">
        <v>157.1</v>
      </c>
      <c r="AE286">
        <v>151.19999999999999</v>
      </c>
      <c r="AF286" s="6">
        <f>AVERAGE(Y286:AE286)</f>
        <v>152.12857142857143</v>
      </c>
      <c r="AG286">
        <v>158.9</v>
      </c>
    </row>
    <row r="287" spans="1:33"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s="6">
        <f t="shared" si="9"/>
        <v>158.89999999999998</v>
      </c>
      <c r="R287">
        <v>184.6</v>
      </c>
      <c r="S287">
        <v>157.5</v>
      </c>
      <c r="T287">
        <v>152.4</v>
      </c>
      <c r="U287">
        <v>156.80000000000001</v>
      </c>
      <c r="V287" s="6">
        <f t="shared" si="17"/>
        <v>155.56666666666666</v>
      </c>
      <c r="X287">
        <v>150.9</v>
      </c>
      <c r="Y287">
        <v>153.9</v>
      </c>
      <c r="Z287">
        <v>162.5</v>
      </c>
      <c r="AA287">
        <v>147.5</v>
      </c>
      <c r="AB287">
        <v>155.1</v>
      </c>
      <c r="AC287">
        <v>163.5</v>
      </c>
      <c r="AD287">
        <v>156.19999999999999</v>
      </c>
      <c r="AE287">
        <v>155.9</v>
      </c>
      <c r="AF287" s="6">
        <f>AVERAGE(Y287:AE287)</f>
        <v>156.37142857142859</v>
      </c>
      <c r="AG287">
        <v>158.5</v>
      </c>
    </row>
    <row r="288" spans="1:33"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s="6">
        <f t="shared" si="9"/>
        <v>161.30769230769232</v>
      </c>
      <c r="R288">
        <v>191.8</v>
      </c>
      <c r="S288">
        <v>152.5</v>
      </c>
      <c r="T288">
        <v>137.30000000000001</v>
      </c>
      <c r="U288">
        <v>150.19999999999999</v>
      </c>
      <c r="V288" s="6">
        <f t="shared" si="17"/>
        <v>146.66666666666666</v>
      </c>
      <c r="W288">
        <v>157.69999999999999</v>
      </c>
      <c r="X288">
        <v>142.9</v>
      </c>
      <c r="Y288">
        <v>145.69999999999999</v>
      </c>
      <c r="Z288">
        <v>154.1</v>
      </c>
      <c r="AA288">
        <v>136.9</v>
      </c>
      <c r="AB288">
        <v>145.4</v>
      </c>
      <c r="AC288">
        <v>156.1</v>
      </c>
      <c r="AD288">
        <v>157.69999999999999</v>
      </c>
      <c r="AE288">
        <v>147.6</v>
      </c>
      <c r="AG288">
        <v>156</v>
      </c>
    </row>
    <row r="289" spans="1:33"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s="6">
        <f t="shared" si="9"/>
        <v>159.73076923076923</v>
      </c>
      <c r="R289">
        <v>186.5</v>
      </c>
      <c r="S289">
        <v>155.5</v>
      </c>
      <c r="T289">
        <v>146.1</v>
      </c>
      <c r="U289">
        <v>154.19999999999999</v>
      </c>
      <c r="V289" s="6">
        <f t="shared" si="17"/>
        <v>151.93333333333334</v>
      </c>
      <c r="W289">
        <v>157.69999999999999</v>
      </c>
      <c r="X289">
        <v>147.9</v>
      </c>
      <c r="Y289">
        <v>150</v>
      </c>
      <c r="Z289">
        <v>159.30000000000001</v>
      </c>
      <c r="AA289">
        <v>141.9</v>
      </c>
      <c r="AB289">
        <v>149.6</v>
      </c>
      <c r="AC289">
        <v>159.19999999999999</v>
      </c>
      <c r="AD289">
        <v>156.80000000000001</v>
      </c>
      <c r="AE289">
        <v>151.9</v>
      </c>
      <c r="AF289" s="6">
        <f>AVERAGE(Y289:AE289)</f>
        <v>152.67142857142858</v>
      </c>
      <c r="AG289">
        <v>157.30000000000001</v>
      </c>
    </row>
    <row r="290" spans="1:33"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s="6">
        <f t="shared" si="9"/>
        <v>155.7923076923077</v>
      </c>
      <c r="R290">
        <v>186.5</v>
      </c>
      <c r="S290">
        <v>159.1</v>
      </c>
      <c r="T290">
        <v>153.9</v>
      </c>
      <c r="U290">
        <v>158.4</v>
      </c>
      <c r="V290" s="6">
        <f t="shared" si="17"/>
        <v>157.13333333333333</v>
      </c>
      <c r="X290">
        <v>154.4</v>
      </c>
      <c r="Y290">
        <v>154.80000000000001</v>
      </c>
      <c r="Z290">
        <v>164.3</v>
      </c>
      <c r="AA290">
        <v>150.19999999999999</v>
      </c>
      <c r="AB290">
        <v>157</v>
      </c>
      <c r="AC290">
        <v>163.6</v>
      </c>
      <c r="AD290">
        <v>155.19999999999999</v>
      </c>
      <c r="AE290">
        <v>157.19999999999999</v>
      </c>
      <c r="AF290" s="6">
        <f>AVERAGE(Y290:AE290)</f>
        <v>157.47142857142856</v>
      </c>
      <c r="AG290">
        <v>156.69999999999999</v>
      </c>
    </row>
    <row r="291" spans="1:33"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s="6">
        <f t="shared" si="9"/>
        <v>158.92307692307693</v>
      </c>
      <c r="R291">
        <v>193.3</v>
      </c>
      <c r="S291">
        <v>154.19999999999999</v>
      </c>
      <c r="T291">
        <v>138.19999999999999</v>
      </c>
      <c r="U291">
        <v>151.80000000000001</v>
      </c>
      <c r="V291" s="6">
        <f t="shared" si="17"/>
        <v>148.06666666666666</v>
      </c>
      <c r="W291">
        <v>159.80000000000001</v>
      </c>
      <c r="X291">
        <v>149.1</v>
      </c>
      <c r="Y291">
        <v>146.5</v>
      </c>
      <c r="Z291">
        <v>156.30000000000001</v>
      </c>
      <c r="AA291">
        <v>140.5</v>
      </c>
      <c r="AB291">
        <v>147.30000000000001</v>
      </c>
      <c r="AC291">
        <v>156.6</v>
      </c>
      <c r="AD291">
        <v>156.69999999999999</v>
      </c>
      <c r="AE291">
        <v>149.30000000000001</v>
      </c>
      <c r="AG291">
        <v>156.5</v>
      </c>
    </row>
    <row r="292" spans="1:33"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s="6">
        <f t="shared" si="9"/>
        <v>156.8692307692308</v>
      </c>
      <c r="R292">
        <v>188.3</v>
      </c>
      <c r="S292">
        <v>157.19999999999999</v>
      </c>
      <c r="T292">
        <v>147.4</v>
      </c>
      <c r="U292">
        <v>155.80000000000001</v>
      </c>
      <c r="V292" s="6">
        <f t="shared" si="17"/>
        <v>153.46666666666667</v>
      </c>
      <c r="W292">
        <v>159.80000000000001</v>
      </c>
      <c r="X292">
        <v>152.4</v>
      </c>
      <c r="Y292">
        <v>150.9</v>
      </c>
      <c r="Z292">
        <v>161.30000000000001</v>
      </c>
      <c r="AA292">
        <v>145.1</v>
      </c>
      <c r="AB292">
        <v>151.5</v>
      </c>
      <c r="AC292">
        <v>159.5</v>
      </c>
      <c r="AD292">
        <v>155.80000000000001</v>
      </c>
      <c r="AE292">
        <v>153.4</v>
      </c>
      <c r="AF292" s="6">
        <f>AVERAGE(Y292:AE292)</f>
        <v>153.92857142857147</v>
      </c>
      <c r="AG292">
        <v>156.6</v>
      </c>
    </row>
    <row r="293" spans="1:33"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s="6">
        <f t="shared" si="9"/>
        <v>155.82307692307694</v>
      </c>
      <c r="R293">
        <v>186.1</v>
      </c>
      <c r="S293">
        <v>159.6</v>
      </c>
      <c r="T293">
        <v>154.4</v>
      </c>
      <c r="U293">
        <v>158.9</v>
      </c>
      <c r="V293" s="6">
        <f t="shared" si="17"/>
        <v>157.63333333333333</v>
      </c>
      <c r="W293" t="s">
        <v>48</v>
      </c>
      <c r="X293">
        <v>156</v>
      </c>
      <c r="Y293">
        <v>154.80000000000001</v>
      </c>
      <c r="Z293">
        <v>164.6</v>
      </c>
      <c r="AA293">
        <v>151.30000000000001</v>
      </c>
      <c r="AB293">
        <v>157.80000000000001</v>
      </c>
      <c r="AC293">
        <v>163.80000000000001</v>
      </c>
      <c r="AD293">
        <v>153.1</v>
      </c>
      <c r="AE293">
        <v>157.30000000000001</v>
      </c>
      <c r="AF293" s="6">
        <f>AVERAGE(Y293:AE293)</f>
        <v>157.52857142857144</v>
      </c>
      <c r="AG293">
        <v>156.69999999999999</v>
      </c>
    </row>
    <row r="294" spans="1:33"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s="6">
        <f t="shared" si="9"/>
        <v>158.80769230769226</v>
      </c>
      <c r="R294">
        <v>193.5</v>
      </c>
      <c r="S294">
        <v>155.1</v>
      </c>
      <c r="T294">
        <v>138.69999999999999</v>
      </c>
      <c r="U294">
        <v>152.6</v>
      </c>
      <c r="V294" s="6">
        <f t="shared" si="17"/>
        <v>148.79999999999998</v>
      </c>
      <c r="W294">
        <v>159.9</v>
      </c>
      <c r="X294">
        <v>154.80000000000001</v>
      </c>
      <c r="Y294">
        <v>147.19999999999999</v>
      </c>
      <c r="Z294">
        <v>156.9</v>
      </c>
      <c r="AA294">
        <v>141.69999999999999</v>
      </c>
      <c r="AB294">
        <v>148.6</v>
      </c>
      <c r="AC294">
        <v>157.6</v>
      </c>
      <c r="AD294">
        <v>154.9</v>
      </c>
      <c r="AE294">
        <v>150</v>
      </c>
      <c r="AG294">
        <v>156.9</v>
      </c>
    </row>
    <row r="295" spans="1:33"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s="6">
        <f t="shared" si="9"/>
        <v>156.87692307692308</v>
      </c>
      <c r="R295">
        <v>188.1</v>
      </c>
      <c r="S295">
        <v>157.80000000000001</v>
      </c>
      <c r="T295">
        <v>147.9</v>
      </c>
      <c r="U295">
        <v>156.4</v>
      </c>
      <c r="V295" s="6">
        <f t="shared" si="17"/>
        <v>154.03333333333333</v>
      </c>
      <c r="W295">
        <v>159.9</v>
      </c>
      <c r="X295">
        <v>155.5</v>
      </c>
      <c r="Y295">
        <v>151.19999999999999</v>
      </c>
      <c r="Z295">
        <v>161.69999999999999</v>
      </c>
      <c r="AA295">
        <v>146.19999999999999</v>
      </c>
      <c r="AB295">
        <v>152.6</v>
      </c>
      <c r="AC295">
        <v>160.19999999999999</v>
      </c>
      <c r="AD295">
        <v>153.80000000000001</v>
      </c>
      <c r="AE295">
        <v>153.80000000000001</v>
      </c>
      <c r="AF295" s="6">
        <f>AVERAGE(Y295:AE295)</f>
        <v>154.21428571428569</v>
      </c>
      <c r="AG295">
        <v>156.80000000000001</v>
      </c>
    </row>
    <row r="296" spans="1:33"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s="6">
        <f t="shared" si="9"/>
        <v>157.65384615384616</v>
      </c>
      <c r="R296">
        <v>186.8</v>
      </c>
      <c r="S296">
        <v>160.69999999999999</v>
      </c>
      <c r="T296">
        <v>155.1</v>
      </c>
      <c r="U296">
        <v>159.9</v>
      </c>
      <c r="V296" s="6">
        <f t="shared" ref="V296:V327" si="19">AVERAGE(S296:U296)</f>
        <v>158.56666666666663</v>
      </c>
      <c r="W296" t="s">
        <v>48</v>
      </c>
      <c r="X296">
        <v>156</v>
      </c>
      <c r="Y296">
        <v>155.5</v>
      </c>
      <c r="Z296">
        <v>165.3</v>
      </c>
      <c r="AA296">
        <v>151.69999999999999</v>
      </c>
      <c r="AB296">
        <v>158.6</v>
      </c>
      <c r="AC296">
        <v>164.1</v>
      </c>
      <c r="AD296">
        <v>154.6</v>
      </c>
      <c r="AE296">
        <v>158</v>
      </c>
      <c r="AF296" s="6">
        <f>AVERAGE(Y296:AE296)</f>
        <v>158.2571428571429</v>
      </c>
      <c r="AG296">
        <v>157.6</v>
      </c>
    </row>
    <row r="297" spans="1:33"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s="6">
        <f t="shared" si="9"/>
        <v>160.73846153846154</v>
      </c>
      <c r="R297">
        <v>194.4</v>
      </c>
      <c r="S297">
        <v>155.9</v>
      </c>
      <c r="T297">
        <v>139.30000000000001</v>
      </c>
      <c r="U297">
        <v>153.4</v>
      </c>
      <c r="V297" s="6">
        <f t="shared" si="19"/>
        <v>149.53333333333333</v>
      </c>
      <c r="W297">
        <v>161.4</v>
      </c>
      <c r="X297">
        <v>154.9</v>
      </c>
      <c r="Y297">
        <v>147.6</v>
      </c>
      <c r="Z297">
        <v>157.5</v>
      </c>
      <c r="AA297">
        <v>142.1</v>
      </c>
      <c r="AB297">
        <v>149.1</v>
      </c>
      <c r="AC297">
        <v>157.6</v>
      </c>
      <c r="AD297">
        <v>156.6</v>
      </c>
      <c r="AE297">
        <v>150.5</v>
      </c>
      <c r="AG297">
        <v>158</v>
      </c>
    </row>
    <row r="298" spans="1:33"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s="6">
        <f t="shared" si="9"/>
        <v>158.77692307692308</v>
      </c>
      <c r="R298">
        <v>188.8</v>
      </c>
      <c r="S298">
        <v>158.80000000000001</v>
      </c>
      <c r="T298">
        <v>148.5</v>
      </c>
      <c r="U298">
        <v>157.30000000000001</v>
      </c>
      <c r="V298" s="6">
        <f t="shared" si="19"/>
        <v>154.86666666666667</v>
      </c>
      <c r="W298">
        <v>161.4</v>
      </c>
      <c r="X298">
        <v>155.6</v>
      </c>
      <c r="Y298">
        <v>151.80000000000001</v>
      </c>
      <c r="Z298">
        <v>162.30000000000001</v>
      </c>
      <c r="AA298">
        <v>146.6</v>
      </c>
      <c r="AB298">
        <v>153.19999999999999</v>
      </c>
      <c r="AC298">
        <v>160.30000000000001</v>
      </c>
      <c r="AD298">
        <v>155.4</v>
      </c>
      <c r="AE298">
        <v>154.4</v>
      </c>
      <c r="AF298" s="6">
        <f>AVERAGE(Y298:AE298)</f>
        <v>154.85714285714286</v>
      </c>
      <c r="AG298">
        <v>157.80000000000001</v>
      </c>
    </row>
    <row r="299" spans="1:33"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s="6">
        <f t="shared" si="9"/>
        <v>161.17692307692306</v>
      </c>
      <c r="R299">
        <v>189.6</v>
      </c>
      <c r="S299">
        <v>165.3</v>
      </c>
      <c r="T299">
        <v>160.6</v>
      </c>
      <c r="U299">
        <v>164.5</v>
      </c>
      <c r="V299" s="6">
        <f t="shared" si="19"/>
        <v>163.46666666666667</v>
      </c>
      <c r="X299">
        <v>161.69999999999999</v>
      </c>
      <c r="Y299">
        <v>158.80000000000001</v>
      </c>
      <c r="Z299">
        <v>169.1</v>
      </c>
      <c r="AA299">
        <v>153.19999999999999</v>
      </c>
      <c r="AB299">
        <v>160</v>
      </c>
      <c r="AC299">
        <v>167.6</v>
      </c>
      <c r="AD299">
        <v>159.30000000000001</v>
      </c>
      <c r="AE299">
        <v>161.1</v>
      </c>
      <c r="AF299" s="6">
        <f>AVERAGE(Y299:AE299)</f>
        <v>161.29999999999998</v>
      </c>
      <c r="AG299">
        <v>161.1</v>
      </c>
    </row>
    <row r="300" spans="1:33"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s="6">
        <f t="shared" si="9"/>
        <v>163.43846153846155</v>
      </c>
      <c r="R300">
        <v>198.2</v>
      </c>
      <c r="S300">
        <v>156.5</v>
      </c>
      <c r="T300">
        <v>140.19999999999999</v>
      </c>
      <c r="U300">
        <v>154.1</v>
      </c>
      <c r="V300" s="6">
        <f t="shared" si="19"/>
        <v>150.26666666666665</v>
      </c>
      <c r="W300">
        <v>161.6</v>
      </c>
      <c r="X300">
        <v>155.5</v>
      </c>
      <c r="Y300">
        <v>150.1</v>
      </c>
      <c r="Z300">
        <v>160.4</v>
      </c>
      <c r="AA300">
        <v>145</v>
      </c>
      <c r="AB300">
        <v>152.6</v>
      </c>
      <c r="AC300">
        <v>156.6</v>
      </c>
      <c r="AD300">
        <v>157.5</v>
      </c>
      <c r="AE300">
        <v>152.30000000000001</v>
      </c>
      <c r="AG300">
        <v>159.5</v>
      </c>
    </row>
    <row r="301" spans="1:33"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s="6">
        <f t="shared" si="9"/>
        <v>161.9769230769231</v>
      </c>
      <c r="R301">
        <v>191.9</v>
      </c>
      <c r="S301">
        <v>161.80000000000001</v>
      </c>
      <c r="T301">
        <v>152.1</v>
      </c>
      <c r="U301">
        <v>160.4</v>
      </c>
      <c r="V301" s="6">
        <f t="shared" si="19"/>
        <v>158.1</v>
      </c>
      <c r="W301">
        <v>161.6</v>
      </c>
      <c r="X301">
        <v>159.4</v>
      </c>
      <c r="Y301">
        <v>154.69999999999999</v>
      </c>
      <c r="Z301">
        <v>165.8</v>
      </c>
      <c r="AA301">
        <v>148.9</v>
      </c>
      <c r="AB301">
        <v>155.80000000000001</v>
      </c>
      <c r="AC301">
        <v>161.19999999999999</v>
      </c>
      <c r="AD301">
        <v>158.6</v>
      </c>
      <c r="AE301">
        <v>156.80000000000001</v>
      </c>
      <c r="AF301" s="6">
        <f>AVERAGE(Y301:AE301)</f>
        <v>157.40000000000003</v>
      </c>
      <c r="AG301">
        <v>160.4</v>
      </c>
    </row>
    <row r="302" spans="1:33"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s="6">
        <f t="shared" si="9"/>
        <v>163.27692307692308</v>
      </c>
      <c r="R302">
        <v>189.1</v>
      </c>
      <c r="S302">
        <v>165.3</v>
      </c>
      <c r="T302">
        <v>159.9</v>
      </c>
      <c r="U302">
        <v>164.6</v>
      </c>
      <c r="V302" s="6">
        <f t="shared" si="19"/>
        <v>163.26666666666668</v>
      </c>
      <c r="X302">
        <v>162.1</v>
      </c>
      <c r="Y302">
        <v>159.19999999999999</v>
      </c>
      <c r="Z302">
        <v>169.7</v>
      </c>
      <c r="AA302">
        <v>154.19999999999999</v>
      </c>
      <c r="AB302">
        <v>160.4</v>
      </c>
      <c r="AC302">
        <v>166.8</v>
      </c>
      <c r="AD302">
        <v>159.4</v>
      </c>
      <c r="AE302">
        <v>161.5</v>
      </c>
      <c r="AF302" s="6">
        <f>AVERAGE(Y302:AE302)</f>
        <v>161.59999999999997</v>
      </c>
      <c r="AG302">
        <v>162.1</v>
      </c>
    </row>
    <row r="303" spans="1:33"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s="6">
        <f t="shared" si="9"/>
        <v>165.7076923076923</v>
      </c>
      <c r="R303">
        <v>195.6</v>
      </c>
      <c r="S303">
        <v>157.30000000000001</v>
      </c>
      <c r="T303">
        <v>140.5</v>
      </c>
      <c r="U303">
        <v>154.80000000000001</v>
      </c>
      <c r="V303" s="6">
        <f t="shared" si="19"/>
        <v>150.86666666666667</v>
      </c>
      <c r="W303">
        <v>160.5</v>
      </c>
      <c r="X303">
        <v>156.1</v>
      </c>
      <c r="Y303">
        <v>149.80000000000001</v>
      </c>
      <c r="Z303">
        <v>160.80000000000001</v>
      </c>
      <c r="AA303">
        <v>147.5</v>
      </c>
      <c r="AB303">
        <v>150.69999999999999</v>
      </c>
      <c r="AC303">
        <v>158.1</v>
      </c>
      <c r="AD303">
        <v>158</v>
      </c>
      <c r="AE303">
        <v>153.4</v>
      </c>
      <c r="AG303">
        <v>160.4</v>
      </c>
    </row>
    <row r="304" spans="1:33"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s="6">
        <f t="shared" si="9"/>
        <v>164.14615384615385</v>
      </c>
      <c r="R304">
        <v>190.8</v>
      </c>
      <c r="S304">
        <v>162.19999999999999</v>
      </c>
      <c r="T304">
        <v>151.80000000000001</v>
      </c>
      <c r="U304">
        <v>160.69999999999999</v>
      </c>
      <c r="V304" s="6">
        <f t="shared" si="19"/>
        <v>158.23333333333332</v>
      </c>
      <c r="W304">
        <v>160.5</v>
      </c>
      <c r="X304">
        <v>159.80000000000001</v>
      </c>
      <c r="Y304">
        <v>154.80000000000001</v>
      </c>
      <c r="Z304">
        <v>166.3</v>
      </c>
      <c r="AA304">
        <v>150.69999999999999</v>
      </c>
      <c r="AB304">
        <v>154.9</v>
      </c>
      <c r="AC304">
        <v>161.69999999999999</v>
      </c>
      <c r="AD304">
        <v>158.80000000000001</v>
      </c>
      <c r="AE304">
        <v>157.6</v>
      </c>
      <c r="AF304" s="6">
        <f>AVERAGE(Y304:AE304)</f>
        <v>157.82857142857142</v>
      </c>
      <c r="AG304">
        <v>161.30000000000001</v>
      </c>
    </row>
    <row r="305" spans="1:33"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s="6">
        <f t="shared" si="9"/>
        <v>164.03076923076924</v>
      </c>
      <c r="R305">
        <v>189.7</v>
      </c>
      <c r="S305">
        <v>166</v>
      </c>
      <c r="T305">
        <v>161.1</v>
      </c>
      <c r="U305">
        <v>165.3</v>
      </c>
      <c r="V305" s="6">
        <f t="shared" si="19"/>
        <v>164.13333333333335</v>
      </c>
      <c r="X305">
        <v>162.5</v>
      </c>
      <c r="Y305">
        <v>160.30000000000001</v>
      </c>
      <c r="Z305">
        <v>170.4</v>
      </c>
      <c r="AA305">
        <v>157.1</v>
      </c>
      <c r="AB305">
        <v>160.69999999999999</v>
      </c>
      <c r="AC305">
        <v>167.2</v>
      </c>
      <c r="AD305">
        <v>160.4</v>
      </c>
      <c r="AE305">
        <v>162.80000000000001</v>
      </c>
      <c r="AF305" s="6">
        <f>AVERAGE(Y305:AE305)</f>
        <v>162.70000000000002</v>
      </c>
      <c r="AG305">
        <v>163.19999999999999</v>
      </c>
    </row>
    <row r="306" spans="1:33"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s="6">
        <f t="shared" si="9"/>
        <v>167.06153846153848</v>
      </c>
      <c r="R306">
        <v>195.5</v>
      </c>
      <c r="S306">
        <v>157.9</v>
      </c>
      <c r="T306">
        <v>141.9</v>
      </c>
      <c r="U306">
        <v>155.5</v>
      </c>
      <c r="V306" s="6">
        <f t="shared" si="19"/>
        <v>151.76666666666668</v>
      </c>
      <c r="W306">
        <v>161.5</v>
      </c>
      <c r="X306">
        <v>157.69999999999999</v>
      </c>
      <c r="Y306">
        <v>150.69999999999999</v>
      </c>
      <c r="Z306">
        <v>161.5</v>
      </c>
      <c r="AA306">
        <v>149.5</v>
      </c>
      <c r="AB306">
        <v>151.19999999999999</v>
      </c>
      <c r="AC306">
        <v>160.30000000000001</v>
      </c>
      <c r="AD306">
        <v>159.6</v>
      </c>
      <c r="AE306">
        <v>155</v>
      </c>
      <c r="AG306">
        <v>161.80000000000001</v>
      </c>
    </row>
    <row r="307" spans="1:33"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s="6">
        <f t="shared" si="9"/>
        <v>165.15384615384616</v>
      </c>
      <c r="R307">
        <v>191.2</v>
      </c>
      <c r="S307">
        <v>162.80000000000001</v>
      </c>
      <c r="T307">
        <v>153.1</v>
      </c>
      <c r="U307">
        <v>161.4</v>
      </c>
      <c r="V307" s="6">
        <f t="shared" si="19"/>
        <v>159.1</v>
      </c>
      <c r="W307">
        <v>161.5</v>
      </c>
      <c r="X307">
        <v>160.69999999999999</v>
      </c>
      <c r="Y307">
        <v>155.80000000000001</v>
      </c>
      <c r="Z307">
        <v>167</v>
      </c>
      <c r="AA307">
        <v>153.1</v>
      </c>
      <c r="AB307">
        <v>155.30000000000001</v>
      </c>
      <c r="AC307">
        <v>163.19999999999999</v>
      </c>
      <c r="AD307">
        <v>160.1</v>
      </c>
      <c r="AE307">
        <v>159</v>
      </c>
      <c r="AF307" s="6">
        <f>AVERAGE(Y307:AE307)</f>
        <v>159.07142857142858</v>
      </c>
      <c r="AG307">
        <v>162.5</v>
      </c>
    </row>
    <row r="308" spans="1:33"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s="6">
        <f t="shared" si="9"/>
        <v>163.90769230769232</v>
      </c>
      <c r="R308">
        <v>190.2</v>
      </c>
      <c r="S308">
        <v>167</v>
      </c>
      <c r="T308">
        <v>162.6</v>
      </c>
      <c r="U308">
        <v>166.3</v>
      </c>
      <c r="V308" s="6">
        <f t="shared" si="19"/>
        <v>165.3</v>
      </c>
      <c r="X308">
        <v>163.1</v>
      </c>
      <c r="Y308">
        <v>160.9</v>
      </c>
      <c r="Z308">
        <v>171.1</v>
      </c>
      <c r="AA308">
        <v>157.69999999999999</v>
      </c>
      <c r="AB308">
        <v>161.1</v>
      </c>
      <c r="AC308">
        <v>167.5</v>
      </c>
      <c r="AD308">
        <v>160.30000000000001</v>
      </c>
      <c r="AE308">
        <v>163.30000000000001</v>
      </c>
      <c r="AF308" s="6">
        <f>AVERAGE(Y308:AE308)</f>
        <v>163.12857142857141</v>
      </c>
      <c r="AG308">
        <v>163.6</v>
      </c>
    </row>
    <row r="309" spans="1:33"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s="6">
        <f t="shared" si="9"/>
        <v>165.99230769230769</v>
      </c>
      <c r="R309">
        <v>196.5</v>
      </c>
      <c r="S309">
        <v>159.80000000000001</v>
      </c>
      <c r="T309">
        <v>143.6</v>
      </c>
      <c r="U309">
        <v>157.30000000000001</v>
      </c>
      <c r="V309" s="6">
        <f t="shared" si="19"/>
        <v>153.56666666666666</v>
      </c>
      <c r="W309">
        <v>162.1</v>
      </c>
      <c r="X309">
        <v>160.69999999999999</v>
      </c>
      <c r="Y309">
        <v>153.19999999999999</v>
      </c>
      <c r="Z309">
        <v>162.80000000000001</v>
      </c>
      <c r="AA309">
        <v>150.4</v>
      </c>
      <c r="AB309">
        <v>153.69999999999999</v>
      </c>
      <c r="AC309">
        <v>160.4</v>
      </c>
      <c r="AD309">
        <v>159.6</v>
      </c>
      <c r="AE309">
        <v>156</v>
      </c>
      <c r="AG309">
        <v>162.30000000000001</v>
      </c>
    </row>
    <row r="310" spans="1:33"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s="6">
        <f t="shared" si="9"/>
        <v>164.76923076923077</v>
      </c>
      <c r="R310">
        <v>192.1</v>
      </c>
      <c r="S310">
        <v>164.5</v>
      </c>
      <c r="T310">
        <v>155.30000000000001</v>
      </c>
      <c r="U310">
        <v>163.19999999999999</v>
      </c>
      <c r="V310" s="6">
        <f t="shared" si="19"/>
        <v>161</v>
      </c>
      <c r="W310">
        <v>162.1</v>
      </c>
      <c r="X310">
        <v>162.6</v>
      </c>
      <c r="Y310">
        <v>157.5</v>
      </c>
      <c r="Z310">
        <v>168.4</v>
      </c>
      <c r="AA310">
        <v>154</v>
      </c>
      <c r="AB310">
        <v>157.6</v>
      </c>
      <c r="AC310">
        <v>163.80000000000001</v>
      </c>
      <c r="AD310">
        <v>160</v>
      </c>
      <c r="AE310">
        <v>160</v>
      </c>
      <c r="AF310" s="6">
        <f>AVERAGE(Y310:AE310)</f>
        <v>160.18571428571428</v>
      </c>
      <c r="AG310">
        <v>163.19999999999999</v>
      </c>
    </row>
    <row r="311" spans="1:33"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s="6">
        <f t="shared" si="9"/>
        <v>164.12307692307692</v>
      </c>
      <c r="R311">
        <v>190.5</v>
      </c>
      <c r="S311">
        <v>167.7</v>
      </c>
      <c r="T311">
        <v>163.6</v>
      </c>
      <c r="U311">
        <v>167.1</v>
      </c>
      <c r="V311" s="6">
        <f t="shared" si="19"/>
        <v>166.13333333333333</v>
      </c>
      <c r="X311">
        <v>163.69999999999999</v>
      </c>
      <c r="Y311">
        <v>161.30000000000001</v>
      </c>
      <c r="Z311">
        <v>171.9</v>
      </c>
      <c r="AA311">
        <v>157.80000000000001</v>
      </c>
      <c r="AB311">
        <v>162.69999999999999</v>
      </c>
      <c r="AC311">
        <v>168.5</v>
      </c>
      <c r="AD311">
        <v>160.19999999999999</v>
      </c>
      <c r="AE311">
        <v>163.80000000000001</v>
      </c>
      <c r="AF311" s="6">
        <f>AVERAGE(Y311:AE311)</f>
        <v>163.74285714285716</v>
      </c>
      <c r="AG311">
        <v>164</v>
      </c>
    </row>
    <row r="312" spans="1:33"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s="6">
        <f t="shared" si="9"/>
        <v>165.99230769230769</v>
      </c>
      <c r="R312">
        <v>196.5</v>
      </c>
      <c r="S312">
        <v>159.80000000000001</v>
      </c>
      <c r="T312">
        <v>143.6</v>
      </c>
      <c r="U312">
        <v>157.4</v>
      </c>
      <c r="V312" s="6">
        <f t="shared" si="19"/>
        <v>153.6</v>
      </c>
      <c r="W312">
        <v>162.1</v>
      </c>
      <c r="X312">
        <v>160.80000000000001</v>
      </c>
      <c r="Y312">
        <v>153.30000000000001</v>
      </c>
      <c r="Z312">
        <v>162.80000000000001</v>
      </c>
      <c r="AA312">
        <v>150.5</v>
      </c>
      <c r="AB312">
        <v>153.9</v>
      </c>
      <c r="AC312">
        <v>160.30000000000001</v>
      </c>
      <c r="AD312">
        <v>159.6</v>
      </c>
      <c r="AE312">
        <v>156</v>
      </c>
      <c r="AG312">
        <v>162.30000000000001</v>
      </c>
    </row>
    <row r="313" spans="1:33"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s="6">
        <f t="shared" si="9"/>
        <v>164.76923076923077</v>
      </c>
      <c r="R313">
        <v>192.1</v>
      </c>
      <c r="S313">
        <v>164.6</v>
      </c>
      <c r="T313">
        <v>155.30000000000001</v>
      </c>
      <c r="U313">
        <v>163.30000000000001</v>
      </c>
      <c r="V313" s="6">
        <f t="shared" si="19"/>
        <v>161.06666666666666</v>
      </c>
      <c r="W313">
        <v>162.1</v>
      </c>
      <c r="X313">
        <v>162.6</v>
      </c>
      <c r="Y313">
        <v>157.5</v>
      </c>
      <c r="Z313">
        <v>168.4</v>
      </c>
      <c r="AA313">
        <v>154</v>
      </c>
      <c r="AB313">
        <v>157.69999999999999</v>
      </c>
      <c r="AC313">
        <v>163.69999999999999</v>
      </c>
      <c r="AD313">
        <v>160</v>
      </c>
      <c r="AE313">
        <v>160</v>
      </c>
      <c r="AF313" s="6">
        <f>AVERAGE(Y313:AE313)</f>
        <v>160.18571428571428</v>
      </c>
      <c r="AG313">
        <v>163.19999999999999</v>
      </c>
    </row>
    <row r="314" spans="1:33"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s="6">
        <f t="shared" si="9"/>
        <v>166.47692307692307</v>
      </c>
      <c r="R314">
        <v>191.2</v>
      </c>
      <c r="S314">
        <v>168.9</v>
      </c>
      <c r="T314">
        <v>164.8</v>
      </c>
      <c r="U314">
        <v>168.3</v>
      </c>
      <c r="V314" s="6">
        <f t="shared" si="19"/>
        <v>167.33333333333334</v>
      </c>
      <c r="X314">
        <v>165.5</v>
      </c>
      <c r="Y314">
        <v>162</v>
      </c>
      <c r="Z314">
        <v>172.5</v>
      </c>
      <c r="AA314">
        <v>159.5</v>
      </c>
      <c r="AB314">
        <v>163.19999999999999</v>
      </c>
      <c r="AC314">
        <v>169</v>
      </c>
      <c r="AD314">
        <v>161.1</v>
      </c>
      <c r="AE314">
        <v>164.7</v>
      </c>
      <c r="AF314" s="6">
        <f>AVERAGE(Y314:AE314)</f>
        <v>164.57142857142858</v>
      </c>
      <c r="AG314">
        <v>166.3</v>
      </c>
    </row>
    <row r="315" spans="1:33"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s="6">
        <f t="shared" si="9"/>
        <v>169.10769230769236</v>
      </c>
      <c r="R315">
        <v>197</v>
      </c>
      <c r="S315">
        <v>160.80000000000001</v>
      </c>
      <c r="T315">
        <v>144.4</v>
      </c>
      <c r="U315">
        <v>158.30000000000001</v>
      </c>
      <c r="V315" s="6">
        <f t="shared" si="19"/>
        <v>154.50000000000003</v>
      </c>
      <c r="W315">
        <v>163.6</v>
      </c>
      <c r="X315">
        <v>162.19999999999999</v>
      </c>
      <c r="Y315">
        <v>154.30000000000001</v>
      </c>
      <c r="Z315">
        <v>163.5</v>
      </c>
      <c r="AA315">
        <v>152.19999999999999</v>
      </c>
      <c r="AB315">
        <v>155.1</v>
      </c>
      <c r="AC315">
        <v>160.30000000000001</v>
      </c>
      <c r="AD315">
        <v>160.30000000000001</v>
      </c>
      <c r="AE315">
        <v>157</v>
      </c>
      <c r="AG315">
        <v>164.6</v>
      </c>
    </row>
    <row r="316" spans="1:33"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s="6">
        <f t="shared" si="9"/>
        <v>167.34615384615384</v>
      </c>
      <c r="R316">
        <v>192.7</v>
      </c>
      <c r="S316">
        <v>165.7</v>
      </c>
      <c r="T316">
        <v>156.30000000000001</v>
      </c>
      <c r="U316">
        <v>164.3</v>
      </c>
      <c r="V316" s="6">
        <f t="shared" si="19"/>
        <v>162.1</v>
      </c>
      <c r="W316">
        <v>163.6</v>
      </c>
      <c r="X316">
        <v>164.2</v>
      </c>
      <c r="Y316">
        <v>158.4</v>
      </c>
      <c r="Z316">
        <v>169.1</v>
      </c>
      <c r="AA316">
        <v>155.69999999999999</v>
      </c>
      <c r="AB316">
        <v>158.6</v>
      </c>
      <c r="AC316">
        <v>163.9</v>
      </c>
      <c r="AD316">
        <v>160.80000000000001</v>
      </c>
      <c r="AE316">
        <v>161</v>
      </c>
      <c r="AF316" s="6">
        <f>AVERAGE(Y316:AE316)</f>
        <v>161.07142857142858</v>
      </c>
      <c r="AG316">
        <v>165.5</v>
      </c>
    </row>
    <row r="317" spans="1:33"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s="6">
        <f t="shared" si="9"/>
        <v>167.84615384615384</v>
      </c>
      <c r="R317">
        <v>191.4</v>
      </c>
      <c r="S317">
        <v>170.4</v>
      </c>
      <c r="T317">
        <v>166</v>
      </c>
      <c r="U317">
        <v>169.8</v>
      </c>
      <c r="V317" s="6">
        <f t="shared" si="19"/>
        <v>168.73333333333332</v>
      </c>
      <c r="X317">
        <v>165.3</v>
      </c>
      <c r="Y317">
        <v>162.9</v>
      </c>
      <c r="Z317">
        <v>173.4</v>
      </c>
      <c r="AA317">
        <v>158.9</v>
      </c>
      <c r="AB317">
        <v>163.80000000000001</v>
      </c>
      <c r="AC317">
        <v>169.3</v>
      </c>
      <c r="AD317">
        <v>162.4</v>
      </c>
      <c r="AE317">
        <v>165.2</v>
      </c>
      <c r="AF317" s="6">
        <f>AVERAGE(Y317:AE317)</f>
        <v>165.12857142857141</v>
      </c>
      <c r="AG317">
        <v>167.6</v>
      </c>
    </row>
    <row r="318" spans="1:33"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s="6">
        <f t="shared" si="9"/>
        <v>170.60769230769228</v>
      </c>
      <c r="R318">
        <v>197</v>
      </c>
      <c r="S318">
        <v>162.30000000000001</v>
      </c>
      <c r="T318">
        <v>145.30000000000001</v>
      </c>
      <c r="U318">
        <v>159.69999999999999</v>
      </c>
      <c r="V318" s="6">
        <f t="shared" si="19"/>
        <v>155.76666666666668</v>
      </c>
      <c r="W318">
        <v>164.2</v>
      </c>
      <c r="X318">
        <v>161.6</v>
      </c>
      <c r="Y318">
        <v>155.19999999999999</v>
      </c>
      <c r="Z318">
        <v>164.2</v>
      </c>
      <c r="AA318">
        <v>151.19999999999999</v>
      </c>
      <c r="AB318">
        <v>156.69999999999999</v>
      </c>
      <c r="AC318">
        <v>160.80000000000001</v>
      </c>
      <c r="AD318">
        <v>161.80000000000001</v>
      </c>
      <c r="AE318">
        <v>157.30000000000001</v>
      </c>
      <c r="AG318">
        <v>165.6</v>
      </c>
    </row>
    <row r="319" spans="1:33"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s="6">
        <f t="shared" si="9"/>
        <v>168.77692307692308</v>
      </c>
      <c r="R319">
        <v>192.9</v>
      </c>
      <c r="S319">
        <v>167.2</v>
      </c>
      <c r="T319">
        <v>157.4</v>
      </c>
      <c r="U319">
        <v>165.8</v>
      </c>
      <c r="V319" s="6">
        <f t="shared" si="19"/>
        <v>163.46666666666667</v>
      </c>
      <c r="W319">
        <v>164.2</v>
      </c>
      <c r="X319">
        <v>163.9</v>
      </c>
      <c r="Y319">
        <v>159.30000000000001</v>
      </c>
      <c r="Z319">
        <v>169.9</v>
      </c>
      <c r="AA319">
        <v>154.80000000000001</v>
      </c>
      <c r="AB319">
        <v>159.80000000000001</v>
      </c>
      <c r="AC319">
        <v>164.3</v>
      </c>
      <c r="AD319">
        <v>162.19999999999999</v>
      </c>
      <c r="AE319">
        <v>161.4</v>
      </c>
      <c r="AF319" s="6">
        <f>AVERAGE(Y319:AE319)</f>
        <v>161.67142857142861</v>
      </c>
      <c r="AG319">
        <v>166.7</v>
      </c>
    </row>
    <row r="320" spans="1:33"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s="6">
        <f t="shared" si="9"/>
        <v>166.78461538461536</v>
      </c>
      <c r="R320">
        <v>190.8</v>
      </c>
      <c r="S320">
        <v>171.8</v>
      </c>
      <c r="T320">
        <v>167.3</v>
      </c>
      <c r="U320">
        <v>171.2</v>
      </c>
      <c r="V320" s="6">
        <f t="shared" si="19"/>
        <v>170.1</v>
      </c>
      <c r="X320">
        <v>165.6</v>
      </c>
      <c r="Y320">
        <v>163.9</v>
      </c>
      <c r="Z320">
        <v>174</v>
      </c>
      <c r="AA320">
        <v>160.1</v>
      </c>
      <c r="AB320">
        <v>164.5</v>
      </c>
      <c r="AC320">
        <v>169.7</v>
      </c>
      <c r="AD320">
        <v>162.80000000000001</v>
      </c>
      <c r="AE320">
        <v>166</v>
      </c>
      <c r="AF320" s="6">
        <f>AVERAGE(Y320:AE320)</f>
        <v>165.85714285714286</v>
      </c>
      <c r="AG320">
        <v>167</v>
      </c>
    </row>
    <row r="321" spans="1:33"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s="6">
        <f t="shared" si="9"/>
        <v>169.71538461538464</v>
      </c>
      <c r="R321">
        <v>196.8</v>
      </c>
      <c r="S321">
        <v>163.30000000000001</v>
      </c>
      <c r="T321">
        <v>146.69999999999999</v>
      </c>
      <c r="U321">
        <v>160.69999999999999</v>
      </c>
      <c r="V321" s="6">
        <f t="shared" si="19"/>
        <v>156.9</v>
      </c>
      <c r="W321">
        <v>163.4</v>
      </c>
      <c r="X321">
        <v>161.69999999999999</v>
      </c>
      <c r="Y321">
        <v>156</v>
      </c>
      <c r="Z321">
        <v>165.1</v>
      </c>
      <c r="AA321">
        <v>151.80000000000001</v>
      </c>
      <c r="AB321">
        <v>157.6</v>
      </c>
      <c r="AC321">
        <v>160.6</v>
      </c>
      <c r="AD321">
        <v>162.4</v>
      </c>
      <c r="AE321">
        <v>157.80000000000001</v>
      </c>
      <c r="AG321">
        <v>165.2</v>
      </c>
    </row>
    <row r="322" spans="1:33"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s="6">
        <f t="shared" si="9"/>
        <v>167.76153846153846</v>
      </c>
      <c r="R322">
        <v>192.4</v>
      </c>
      <c r="S322">
        <v>168.5</v>
      </c>
      <c r="T322">
        <v>158.69999999999999</v>
      </c>
      <c r="U322">
        <v>167</v>
      </c>
      <c r="V322" s="6">
        <f t="shared" si="19"/>
        <v>164.73333333333332</v>
      </c>
      <c r="W322">
        <v>163.4</v>
      </c>
      <c r="X322">
        <v>164.1</v>
      </c>
      <c r="Y322">
        <v>160.19999999999999</v>
      </c>
      <c r="Z322">
        <v>170.6</v>
      </c>
      <c r="AA322">
        <v>155.69999999999999</v>
      </c>
      <c r="AB322">
        <v>160.6</v>
      </c>
      <c r="AC322">
        <v>164.4</v>
      </c>
      <c r="AD322">
        <v>162.6</v>
      </c>
      <c r="AE322">
        <v>162</v>
      </c>
      <c r="AF322" s="6">
        <f>AVERAGE(Y322:AE322)</f>
        <v>162.29999999999998</v>
      </c>
      <c r="AG322">
        <v>166.2</v>
      </c>
    </row>
    <row r="323" spans="1:33"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s="6">
        <f t="shared" ref="Q323:Q373" si="20">AVERAGE(D323:P323)</f>
        <v>165.61538461538461</v>
      </c>
      <c r="R323">
        <v>190.7</v>
      </c>
      <c r="S323">
        <v>173.2</v>
      </c>
      <c r="T323">
        <v>169.3</v>
      </c>
      <c r="U323">
        <v>172.7</v>
      </c>
      <c r="V323" s="6">
        <f t="shared" si="19"/>
        <v>171.73333333333335</v>
      </c>
      <c r="X323">
        <v>165.8</v>
      </c>
      <c r="Y323">
        <v>164.9</v>
      </c>
      <c r="Z323">
        <v>174.7</v>
      </c>
      <c r="AA323">
        <v>160.80000000000001</v>
      </c>
      <c r="AB323">
        <v>164.9</v>
      </c>
      <c r="AC323">
        <v>169.9</v>
      </c>
      <c r="AD323">
        <v>163.19999999999999</v>
      </c>
      <c r="AE323">
        <v>166.6</v>
      </c>
      <c r="AF323" s="6">
        <f>AVERAGE(Y323:AE323)</f>
        <v>166.42857142857142</v>
      </c>
      <c r="AG323">
        <v>166.4</v>
      </c>
    </row>
    <row r="324" spans="1:33"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s="6">
        <f t="shared" si="20"/>
        <v>168.2076923076923</v>
      </c>
      <c r="R324">
        <v>196.4</v>
      </c>
      <c r="S324">
        <v>164.7</v>
      </c>
      <c r="T324">
        <v>148.5</v>
      </c>
      <c r="U324">
        <v>162.19999999999999</v>
      </c>
      <c r="V324" s="6">
        <f t="shared" si="19"/>
        <v>158.46666666666667</v>
      </c>
      <c r="W324">
        <v>164.5</v>
      </c>
      <c r="X324">
        <v>161.6</v>
      </c>
      <c r="Y324">
        <v>156.80000000000001</v>
      </c>
      <c r="Z324">
        <v>166.1</v>
      </c>
      <c r="AA324">
        <v>152.69999999999999</v>
      </c>
      <c r="AB324">
        <v>158.4</v>
      </c>
      <c r="AC324">
        <v>161</v>
      </c>
      <c r="AD324">
        <v>162.80000000000001</v>
      </c>
      <c r="AE324">
        <v>158.6</v>
      </c>
      <c r="AG324">
        <v>165</v>
      </c>
    </row>
    <row r="325" spans="1:33"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s="6">
        <f t="shared" si="20"/>
        <v>166.47692307692307</v>
      </c>
      <c r="R325">
        <v>192.2</v>
      </c>
      <c r="S325">
        <v>169.9</v>
      </c>
      <c r="T325">
        <v>160.69999999999999</v>
      </c>
      <c r="U325">
        <v>168.5</v>
      </c>
      <c r="V325" s="6">
        <f t="shared" si="19"/>
        <v>166.36666666666667</v>
      </c>
      <c r="W325">
        <v>164.5</v>
      </c>
      <c r="X325">
        <v>164.2</v>
      </c>
      <c r="Y325">
        <v>161.1</v>
      </c>
      <c r="Z325">
        <v>171.4</v>
      </c>
      <c r="AA325">
        <v>156.5</v>
      </c>
      <c r="AB325">
        <v>161.19999999999999</v>
      </c>
      <c r="AC325">
        <v>164.7</v>
      </c>
      <c r="AD325">
        <v>163</v>
      </c>
      <c r="AE325">
        <v>162.69999999999999</v>
      </c>
      <c r="AF325" s="6">
        <f>AVERAGE(Y325:AE325)</f>
        <v>162.94285714285715</v>
      </c>
      <c r="AG325">
        <v>165.7</v>
      </c>
    </row>
    <row r="326" spans="1:33"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s="6">
        <f t="shared" si="20"/>
        <v>165.41538461538462</v>
      </c>
      <c r="R326">
        <v>191.5</v>
      </c>
      <c r="S326">
        <v>174.1</v>
      </c>
      <c r="T326">
        <v>171</v>
      </c>
      <c r="U326">
        <v>173.7</v>
      </c>
      <c r="V326" s="6">
        <f t="shared" si="19"/>
        <v>172.93333333333331</v>
      </c>
      <c r="X326">
        <v>167.4</v>
      </c>
      <c r="Y326">
        <v>165.7</v>
      </c>
      <c r="Z326">
        <v>175.3</v>
      </c>
      <c r="AA326">
        <v>161.19999999999999</v>
      </c>
      <c r="AB326">
        <v>165.5</v>
      </c>
      <c r="AC326">
        <v>170.3</v>
      </c>
      <c r="AD326">
        <v>164.5</v>
      </c>
      <c r="AE326">
        <v>167.3</v>
      </c>
      <c r="AF326" s="6">
        <f>AVERAGE(Y326:AE326)</f>
        <v>167.1142857142857</v>
      </c>
      <c r="AG326">
        <v>166.7</v>
      </c>
    </row>
    <row r="327" spans="1:33"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s="6">
        <f t="shared" si="20"/>
        <v>167.96153846153845</v>
      </c>
      <c r="R327">
        <v>196.5</v>
      </c>
      <c r="S327">
        <v>165.7</v>
      </c>
      <c r="T327">
        <v>150.4</v>
      </c>
      <c r="U327">
        <v>163.4</v>
      </c>
      <c r="V327" s="6">
        <f t="shared" si="19"/>
        <v>159.83333333333334</v>
      </c>
      <c r="W327">
        <v>165.5</v>
      </c>
      <c r="X327">
        <v>163</v>
      </c>
      <c r="Y327">
        <v>157.4</v>
      </c>
      <c r="Z327">
        <v>167.2</v>
      </c>
      <c r="AA327">
        <v>153.1</v>
      </c>
      <c r="AB327">
        <v>159.5</v>
      </c>
      <c r="AC327">
        <v>162</v>
      </c>
      <c r="AD327">
        <v>164.2</v>
      </c>
      <c r="AE327">
        <v>159.4</v>
      </c>
      <c r="AG327">
        <v>165.5</v>
      </c>
    </row>
    <row r="328" spans="1:33"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s="6">
        <f t="shared" si="20"/>
        <v>166.24615384615387</v>
      </c>
      <c r="R328">
        <v>192.8</v>
      </c>
      <c r="S328">
        <v>170.8</v>
      </c>
      <c r="T328">
        <v>162.4</v>
      </c>
      <c r="U328">
        <v>169.6</v>
      </c>
      <c r="V328" s="6">
        <f t="shared" ref="V328:V359" si="21">AVERAGE(S328:U328)</f>
        <v>167.60000000000002</v>
      </c>
      <c r="W328">
        <v>165.5</v>
      </c>
      <c r="X328">
        <v>165.7</v>
      </c>
      <c r="Y328">
        <v>161.80000000000001</v>
      </c>
      <c r="Z328">
        <v>172.2</v>
      </c>
      <c r="AA328">
        <v>156.9</v>
      </c>
      <c r="AB328">
        <v>162.1</v>
      </c>
      <c r="AC328">
        <v>165.4</v>
      </c>
      <c r="AD328">
        <v>164.4</v>
      </c>
      <c r="AE328">
        <v>163.5</v>
      </c>
      <c r="AF328" s="6">
        <f>AVERAGE(Y328:AE328)</f>
        <v>163.75714285714284</v>
      </c>
      <c r="AG328">
        <v>166.1</v>
      </c>
    </row>
    <row r="329" spans="1:33"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s="6">
        <f t="shared" si="20"/>
        <v>167.62307692307695</v>
      </c>
      <c r="R329">
        <v>192.3</v>
      </c>
      <c r="S329">
        <v>175.4</v>
      </c>
      <c r="T329">
        <v>173.2</v>
      </c>
      <c r="U329">
        <v>175.1</v>
      </c>
      <c r="V329" s="6">
        <f t="shared" si="21"/>
        <v>174.56666666666669</v>
      </c>
      <c r="X329">
        <v>168.9</v>
      </c>
      <c r="Y329">
        <v>166.5</v>
      </c>
      <c r="Z329">
        <v>176</v>
      </c>
      <c r="AA329">
        <v>162</v>
      </c>
      <c r="AB329">
        <v>166.6</v>
      </c>
      <c r="AC329">
        <v>170.6</v>
      </c>
      <c r="AD329">
        <v>167.4</v>
      </c>
      <c r="AE329">
        <v>168.3</v>
      </c>
      <c r="AF329" s="6">
        <f>AVERAGE(Y329:AE329)</f>
        <v>168.20000000000002</v>
      </c>
      <c r="AG329">
        <v>168.7</v>
      </c>
    </row>
    <row r="330" spans="1:33"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s="6">
        <f t="shared" si="20"/>
        <v>168.94615384615386</v>
      </c>
      <c r="R330">
        <v>197.5</v>
      </c>
      <c r="S330">
        <v>167.1</v>
      </c>
      <c r="T330">
        <v>152.6</v>
      </c>
      <c r="U330">
        <v>164.9</v>
      </c>
      <c r="V330" s="6">
        <f t="shared" si="21"/>
        <v>161.53333333333333</v>
      </c>
      <c r="W330">
        <v>165.3</v>
      </c>
      <c r="X330">
        <v>164.5</v>
      </c>
      <c r="Y330">
        <v>158.6</v>
      </c>
      <c r="Z330">
        <v>168.2</v>
      </c>
      <c r="AA330">
        <v>154.19999999999999</v>
      </c>
      <c r="AB330">
        <v>160.80000000000001</v>
      </c>
      <c r="AC330">
        <v>162.69999999999999</v>
      </c>
      <c r="AD330">
        <v>166.8</v>
      </c>
      <c r="AE330">
        <v>160.6</v>
      </c>
      <c r="AG330">
        <v>166.5</v>
      </c>
    </row>
    <row r="331" spans="1:33"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s="6">
        <f t="shared" si="20"/>
        <v>168.01538461538465</v>
      </c>
      <c r="R331">
        <v>193.7</v>
      </c>
      <c r="S331">
        <v>172.1</v>
      </c>
      <c r="T331">
        <v>164.6</v>
      </c>
      <c r="U331">
        <v>171.1</v>
      </c>
      <c r="V331" s="6">
        <f t="shared" si="21"/>
        <v>169.26666666666665</v>
      </c>
      <c r="W331">
        <v>165.3</v>
      </c>
      <c r="X331">
        <v>167.2</v>
      </c>
      <c r="Y331">
        <v>162.80000000000001</v>
      </c>
      <c r="Z331">
        <v>173</v>
      </c>
      <c r="AA331">
        <v>157.9</v>
      </c>
      <c r="AB331">
        <v>163.30000000000001</v>
      </c>
      <c r="AC331">
        <v>166</v>
      </c>
      <c r="AD331">
        <v>167.2</v>
      </c>
      <c r="AE331">
        <v>164.6</v>
      </c>
      <c r="AF331" s="6">
        <f>AVERAGE(Y331:AE331)</f>
        <v>164.97142857142856</v>
      </c>
      <c r="AG331">
        <v>167.7</v>
      </c>
    </row>
    <row r="332" spans="1:33"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s="6">
        <f t="shared" si="20"/>
        <v>169.73846153846154</v>
      </c>
      <c r="R332">
        <v>192.8</v>
      </c>
      <c r="S332">
        <v>177.5</v>
      </c>
      <c r="T332">
        <v>175.1</v>
      </c>
      <c r="U332">
        <v>177.1</v>
      </c>
      <c r="V332" s="6">
        <f t="shared" si="21"/>
        <v>176.56666666666669</v>
      </c>
      <c r="X332">
        <v>173.3</v>
      </c>
      <c r="Y332">
        <v>167.7</v>
      </c>
      <c r="Z332">
        <v>177</v>
      </c>
      <c r="AA332">
        <v>166.2</v>
      </c>
      <c r="AB332">
        <v>167.2</v>
      </c>
      <c r="AC332">
        <v>170.9</v>
      </c>
      <c r="AD332">
        <v>169</v>
      </c>
      <c r="AE332">
        <v>170.2</v>
      </c>
      <c r="AF332" s="6">
        <f>AVERAGE(Y332:AE332)</f>
        <v>169.7428571428571</v>
      </c>
      <c r="AG332">
        <v>170.8</v>
      </c>
    </row>
    <row r="333" spans="1:33"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s="6">
        <f t="shared" si="20"/>
        <v>171.56923076923078</v>
      </c>
      <c r="R333">
        <v>197.1</v>
      </c>
      <c r="S333">
        <v>168.4</v>
      </c>
      <c r="T333">
        <v>154.5</v>
      </c>
      <c r="U333">
        <v>166.3</v>
      </c>
      <c r="V333" s="6">
        <f t="shared" si="21"/>
        <v>163.06666666666666</v>
      </c>
      <c r="W333">
        <v>167</v>
      </c>
      <c r="X333">
        <v>170.5</v>
      </c>
      <c r="Y333">
        <v>159.80000000000001</v>
      </c>
      <c r="Z333">
        <v>169</v>
      </c>
      <c r="AA333">
        <v>159.30000000000001</v>
      </c>
      <c r="AB333">
        <v>162.19999999999999</v>
      </c>
      <c r="AC333">
        <v>164</v>
      </c>
      <c r="AD333">
        <v>168.4</v>
      </c>
      <c r="AE333">
        <v>163.1</v>
      </c>
      <c r="AG333">
        <v>169.2</v>
      </c>
    </row>
    <row r="334" spans="1:33"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s="6">
        <f t="shared" si="20"/>
        <v>170.33076923076925</v>
      </c>
      <c r="R334">
        <v>193.9</v>
      </c>
      <c r="S334">
        <v>173.9</v>
      </c>
      <c r="T334">
        <v>166.5</v>
      </c>
      <c r="U334">
        <v>172.8</v>
      </c>
      <c r="V334" s="6">
        <f t="shared" si="21"/>
        <v>171.06666666666669</v>
      </c>
      <c r="W334">
        <v>167</v>
      </c>
      <c r="X334">
        <v>172.2</v>
      </c>
      <c r="Y334">
        <v>164</v>
      </c>
      <c r="Z334">
        <v>174</v>
      </c>
      <c r="AA334">
        <v>162.6</v>
      </c>
      <c r="AB334">
        <v>164.4</v>
      </c>
      <c r="AC334">
        <v>166.9</v>
      </c>
      <c r="AD334">
        <v>168.8</v>
      </c>
      <c r="AE334">
        <v>166.8</v>
      </c>
      <c r="AF334" s="6">
        <f>AVERAGE(Y334:AE334)</f>
        <v>166.78571428571428</v>
      </c>
      <c r="AG334">
        <v>170.1</v>
      </c>
    </row>
    <row r="335" spans="1:33"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s="6">
        <f t="shared" si="20"/>
        <v>171.2923076923077</v>
      </c>
      <c r="R335">
        <v>192.9</v>
      </c>
      <c r="S335">
        <v>179.3</v>
      </c>
      <c r="T335">
        <v>177.2</v>
      </c>
      <c r="U335">
        <v>179</v>
      </c>
      <c r="V335" s="6">
        <f t="shared" si="21"/>
        <v>178.5</v>
      </c>
      <c r="X335">
        <v>175.3</v>
      </c>
      <c r="Y335">
        <v>168.9</v>
      </c>
      <c r="Z335">
        <v>177.7</v>
      </c>
      <c r="AA335">
        <v>167.1</v>
      </c>
      <c r="AB335">
        <v>167.6</v>
      </c>
      <c r="AC335">
        <v>171.8</v>
      </c>
      <c r="AD335">
        <v>168.5</v>
      </c>
      <c r="AE335">
        <v>170.9</v>
      </c>
      <c r="AF335" s="6">
        <f>AVERAGE(Y335:AE335)</f>
        <v>170.35714285714289</v>
      </c>
      <c r="AG335">
        <v>172.5</v>
      </c>
    </row>
    <row r="336" spans="1:33"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s="6">
        <f t="shared" si="20"/>
        <v>174.01538461538465</v>
      </c>
      <c r="R336">
        <v>197.5</v>
      </c>
      <c r="S336">
        <v>170</v>
      </c>
      <c r="T336">
        <v>155.9</v>
      </c>
      <c r="U336">
        <v>167.8</v>
      </c>
      <c r="V336" s="6">
        <f t="shared" si="21"/>
        <v>164.56666666666666</v>
      </c>
      <c r="W336">
        <v>167.5</v>
      </c>
      <c r="X336">
        <v>173.5</v>
      </c>
      <c r="Y336">
        <v>161.1</v>
      </c>
      <c r="Z336">
        <v>170.1</v>
      </c>
      <c r="AA336">
        <v>159.4</v>
      </c>
      <c r="AB336">
        <v>163.19999999999999</v>
      </c>
      <c r="AC336">
        <v>165.2</v>
      </c>
      <c r="AD336">
        <v>168.2</v>
      </c>
      <c r="AE336">
        <v>163.80000000000001</v>
      </c>
      <c r="AG336">
        <v>170.8</v>
      </c>
    </row>
    <row r="337" spans="1:33"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s="6">
        <f t="shared" si="20"/>
        <v>172.22307692307697</v>
      </c>
      <c r="R337">
        <v>194.1</v>
      </c>
      <c r="S337">
        <v>175.6</v>
      </c>
      <c r="T337">
        <v>168.4</v>
      </c>
      <c r="U337">
        <v>174.6</v>
      </c>
      <c r="V337" s="6">
        <f t="shared" si="21"/>
        <v>172.86666666666667</v>
      </c>
      <c r="W337">
        <v>167.5</v>
      </c>
      <c r="X337">
        <v>174.6</v>
      </c>
      <c r="Y337">
        <v>165.2</v>
      </c>
      <c r="Z337">
        <v>174.8</v>
      </c>
      <c r="AA337">
        <v>163</v>
      </c>
      <c r="AB337">
        <v>165.1</v>
      </c>
      <c r="AC337">
        <v>167.9</v>
      </c>
      <c r="AD337">
        <v>168.4</v>
      </c>
      <c r="AE337">
        <v>167.5</v>
      </c>
      <c r="AF337" s="6">
        <f>AVERAGE(Y337:AE337)</f>
        <v>167.41428571428574</v>
      </c>
      <c r="AG337">
        <v>171.7</v>
      </c>
    </row>
    <row r="338" spans="1:33"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s="6">
        <f t="shared" si="20"/>
        <v>172.94615384615386</v>
      </c>
      <c r="R338">
        <v>192.9</v>
      </c>
      <c r="S338">
        <v>180.7</v>
      </c>
      <c r="T338">
        <v>178.7</v>
      </c>
      <c r="U338">
        <v>180.4</v>
      </c>
      <c r="V338" s="6">
        <f t="shared" si="21"/>
        <v>179.93333333333331</v>
      </c>
      <c r="X338">
        <v>176.7</v>
      </c>
      <c r="Y338">
        <v>170.3</v>
      </c>
      <c r="Z338">
        <v>178.2</v>
      </c>
      <c r="AA338">
        <v>165.5</v>
      </c>
      <c r="AB338">
        <v>168</v>
      </c>
      <c r="AC338">
        <v>172.6</v>
      </c>
      <c r="AD338">
        <v>169.5</v>
      </c>
      <c r="AE338">
        <v>171</v>
      </c>
      <c r="AF338" s="6">
        <f>AVERAGE(Y338:AE338)</f>
        <v>170.72857142857143</v>
      </c>
      <c r="AG338">
        <v>173.6</v>
      </c>
    </row>
    <row r="339" spans="1:33"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s="6">
        <f t="shared" si="20"/>
        <v>175.96153846153845</v>
      </c>
      <c r="R339">
        <v>198.3</v>
      </c>
      <c r="S339">
        <v>171.6</v>
      </c>
      <c r="T339">
        <v>157.4</v>
      </c>
      <c r="U339">
        <v>169.4</v>
      </c>
      <c r="V339" s="6">
        <f t="shared" si="21"/>
        <v>166.13333333333333</v>
      </c>
      <c r="W339">
        <v>166.8</v>
      </c>
      <c r="X339">
        <v>174.9</v>
      </c>
      <c r="Y339">
        <v>162.1</v>
      </c>
      <c r="Z339">
        <v>170.9</v>
      </c>
      <c r="AA339">
        <v>157.19999999999999</v>
      </c>
      <c r="AB339">
        <v>164.1</v>
      </c>
      <c r="AC339">
        <v>166.5</v>
      </c>
      <c r="AD339">
        <v>169.2</v>
      </c>
      <c r="AE339">
        <v>163.80000000000001</v>
      </c>
      <c r="AG339">
        <v>171.4</v>
      </c>
    </row>
    <row r="340" spans="1:33"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s="6">
        <f t="shared" si="20"/>
        <v>173.99230769230769</v>
      </c>
      <c r="R340">
        <v>194.3</v>
      </c>
      <c r="S340">
        <v>177.1</v>
      </c>
      <c r="T340">
        <v>169.9</v>
      </c>
      <c r="U340">
        <v>176</v>
      </c>
      <c r="V340" s="6">
        <f t="shared" si="21"/>
        <v>174.33333333333334</v>
      </c>
      <c r="W340">
        <v>166.8</v>
      </c>
      <c r="X340">
        <v>176</v>
      </c>
      <c r="Y340">
        <v>166.4</v>
      </c>
      <c r="Z340">
        <v>175.4</v>
      </c>
      <c r="AA340">
        <v>161.1</v>
      </c>
      <c r="AB340">
        <v>165.8</v>
      </c>
      <c r="AC340">
        <v>169</v>
      </c>
      <c r="AD340">
        <v>169.4</v>
      </c>
      <c r="AE340">
        <v>167.5</v>
      </c>
      <c r="AF340" s="6">
        <f>AVERAGE(Y340:AE340)</f>
        <v>167.79999999999998</v>
      </c>
      <c r="AG340">
        <v>172.6</v>
      </c>
    </row>
    <row r="341" spans="1:33"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s="6">
        <f t="shared" si="20"/>
        <v>173.26923076923077</v>
      </c>
      <c r="R341">
        <v>193.2</v>
      </c>
      <c r="S341">
        <v>182</v>
      </c>
      <c r="T341">
        <v>180.3</v>
      </c>
      <c r="U341">
        <v>181.7</v>
      </c>
      <c r="V341" s="6">
        <f t="shared" si="21"/>
        <v>181.33333333333334</v>
      </c>
      <c r="X341">
        <v>179.6</v>
      </c>
      <c r="Y341">
        <v>171.3</v>
      </c>
      <c r="Z341">
        <v>178.8</v>
      </c>
      <c r="AA341">
        <v>166.3</v>
      </c>
      <c r="AB341">
        <v>168.6</v>
      </c>
      <c r="AC341">
        <v>174.7</v>
      </c>
      <c r="AD341">
        <v>169.7</v>
      </c>
      <c r="AE341">
        <v>171.8</v>
      </c>
      <c r="AF341" s="6">
        <f>AVERAGE(Y341:AE341)</f>
        <v>171.6</v>
      </c>
      <c r="AG341">
        <v>174.3</v>
      </c>
    </row>
    <row r="342" spans="1:33"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s="6">
        <f t="shared" si="20"/>
        <v>176.27692307692308</v>
      </c>
      <c r="R342">
        <v>198.6</v>
      </c>
      <c r="S342">
        <v>172.7</v>
      </c>
      <c r="T342">
        <v>158.69999999999999</v>
      </c>
      <c r="U342">
        <v>170.6</v>
      </c>
      <c r="V342" s="6">
        <f t="shared" si="21"/>
        <v>167.33333333333334</v>
      </c>
      <c r="W342">
        <v>167.8</v>
      </c>
      <c r="X342">
        <v>179.5</v>
      </c>
      <c r="Y342">
        <v>163.1</v>
      </c>
      <c r="Z342">
        <v>171.7</v>
      </c>
      <c r="AA342">
        <v>157.4</v>
      </c>
      <c r="AB342">
        <v>164.6</v>
      </c>
      <c r="AC342">
        <v>169.1</v>
      </c>
      <c r="AD342">
        <v>169.8</v>
      </c>
      <c r="AE342">
        <v>164.7</v>
      </c>
      <c r="AG342">
        <v>172.3</v>
      </c>
    </row>
    <row r="343" spans="1:33"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s="6">
        <f t="shared" si="20"/>
        <v>174.33076923076925</v>
      </c>
      <c r="R343">
        <v>194.6</v>
      </c>
      <c r="S343">
        <v>178.3</v>
      </c>
      <c r="T343">
        <v>171.3</v>
      </c>
      <c r="U343">
        <v>177.3</v>
      </c>
      <c r="V343" s="6">
        <f t="shared" si="21"/>
        <v>175.63333333333335</v>
      </c>
      <c r="W343">
        <v>167.8</v>
      </c>
      <c r="X343">
        <v>179.6</v>
      </c>
      <c r="Y343">
        <v>167.4</v>
      </c>
      <c r="Z343">
        <v>176.1</v>
      </c>
      <c r="AA343">
        <v>161.6</v>
      </c>
      <c r="AB343">
        <v>166.3</v>
      </c>
      <c r="AC343">
        <v>171.4</v>
      </c>
      <c r="AD343">
        <v>169.7</v>
      </c>
      <c r="AE343">
        <v>168.4</v>
      </c>
      <c r="AF343" s="6">
        <f>AVERAGE(Y343:AE343)</f>
        <v>168.70000000000002</v>
      </c>
      <c r="AG343">
        <v>173.4</v>
      </c>
    </row>
    <row r="344" spans="1:33"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s="6">
        <f t="shared" si="20"/>
        <v>173.5230769230769</v>
      </c>
      <c r="R344">
        <v>193.7</v>
      </c>
      <c r="S344">
        <v>183.2</v>
      </c>
      <c r="T344">
        <v>181.7</v>
      </c>
      <c r="U344">
        <v>183</v>
      </c>
      <c r="V344" s="6">
        <f t="shared" si="21"/>
        <v>182.63333333333333</v>
      </c>
      <c r="X344">
        <v>179.1</v>
      </c>
      <c r="Y344">
        <v>172.3</v>
      </c>
      <c r="Z344">
        <v>179.4</v>
      </c>
      <c r="AA344">
        <v>166.6</v>
      </c>
      <c r="AB344">
        <v>169.3</v>
      </c>
      <c r="AC344">
        <v>175.7</v>
      </c>
      <c r="AD344">
        <v>171.1</v>
      </c>
      <c r="AE344">
        <v>172.6</v>
      </c>
      <c r="AF344" s="6">
        <f>AVERAGE(Y344:AE344)</f>
        <v>172.42857142857142</v>
      </c>
      <c r="AG344">
        <v>175.3</v>
      </c>
    </row>
    <row r="345" spans="1:33"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s="6">
        <f t="shared" si="20"/>
        <v>176.43846153846152</v>
      </c>
      <c r="R345">
        <v>198.7</v>
      </c>
      <c r="S345">
        <v>173.7</v>
      </c>
      <c r="T345">
        <v>160</v>
      </c>
      <c r="U345">
        <v>171.6</v>
      </c>
      <c r="V345" s="6">
        <f t="shared" si="21"/>
        <v>168.43333333333331</v>
      </c>
      <c r="W345">
        <v>169</v>
      </c>
      <c r="X345">
        <v>178.4</v>
      </c>
      <c r="Y345">
        <v>164.2</v>
      </c>
      <c r="Z345">
        <v>172.6</v>
      </c>
      <c r="AA345">
        <v>157.69999999999999</v>
      </c>
      <c r="AB345">
        <v>165.1</v>
      </c>
      <c r="AC345">
        <v>169.9</v>
      </c>
      <c r="AD345">
        <v>171.4</v>
      </c>
      <c r="AE345">
        <v>165.4</v>
      </c>
      <c r="AG345">
        <v>173.1</v>
      </c>
    </row>
    <row r="346" spans="1:33"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s="6">
        <f t="shared" si="20"/>
        <v>174.55384615384617</v>
      </c>
      <c r="R346">
        <v>195</v>
      </c>
      <c r="S346">
        <v>179.5</v>
      </c>
      <c r="T346">
        <v>172.7</v>
      </c>
      <c r="U346">
        <v>178.5</v>
      </c>
      <c r="V346" s="6">
        <f t="shared" si="21"/>
        <v>176.9</v>
      </c>
      <c r="W346">
        <v>169</v>
      </c>
      <c r="X346">
        <v>178.8</v>
      </c>
      <c r="Y346">
        <v>168.5</v>
      </c>
      <c r="Z346">
        <v>176.8</v>
      </c>
      <c r="AA346">
        <v>161.9</v>
      </c>
      <c r="AB346">
        <v>166.9</v>
      </c>
      <c r="AC346">
        <v>172.3</v>
      </c>
      <c r="AD346">
        <v>171.2</v>
      </c>
      <c r="AE346">
        <v>169.1</v>
      </c>
      <c r="AF346" s="6">
        <f>AVERAGE(Y346:AE346)</f>
        <v>169.52857142857144</v>
      </c>
      <c r="AG346">
        <v>174.3</v>
      </c>
    </row>
    <row r="347" spans="1:33"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s="6">
        <f t="shared" si="20"/>
        <v>174.44615384615386</v>
      </c>
      <c r="R347">
        <v>194.5</v>
      </c>
      <c r="S347">
        <v>184.7</v>
      </c>
      <c r="T347">
        <v>183.3</v>
      </c>
      <c r="U347">
        <v>184.5</v>
      </c>
      <c r="V347" s="6">
        <f t="shared" si="21"/>
        <v>184.16666666666666</v>
      </c>
      <c r="X347">
        <v>179.7</v>
      </c>
      <c r="Y347">
        <v>173.6</v>
      </c>
      <c r="Z347">
        <v>180.2</v>
      </c>
      <c r="AA347">
        <v>166.9</v>
      </c>
      <c r="AB347">
        <v>170</v>
      </c>
      <c r="AC347">
        <v>176.2</v>
      </c>
      <c r="AD347">
        <v>170.8</v>
      </c>
      <c r="AE347">
        <v>173.1</v>
      </c>
      <c r="AF347" s="6">
        <f>AVERAGE(Y347:AE347)</f>
        <v>172.97142857142853</v>
      </c>
      <c r="AG347">
        <v>176.4</v>
      </c>
    </row>
    <row r="348" spans="1:33"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s="6">
        <f t="shared" si="20"/>
        <v>177.41538461538462</v>
      </c>
      <c r="R348">
        <v>199.7</v>
      </c>
      <c r="S348">
        <v>175</v>
      </c>
      <c r="T348">
        <v>161.69999999999999</v>
      </c>
      <c r="U348">
        <v>173</v>
      </c>
      <c r="V348" s="6">
        <f t="shared" si="21"/>
        <v>169.9</v>
      </c>
      <c r="W348">
        <v>169.5</v>
      </c>
      <c r="X348">
        <v>179.2</v>
      </c>
      <c r="Y348">
        <v>165</v>
      </c>
      <c r="Z348">
        <v>173.8</v>
      </c>
      <c r="AA348">
        <v>158.19999999999999</v>
      </c>
      <c r="AB348">
        <v>165.8</v>
      </c>
      <c r="AC348">
        <v>170.9</v>
      </c>
      <c r="AD348">
        <v>171.1</v>
      </c>
      <c r="AE348">
        <v>166.1</v>
      </c>
      <c r="AG348">
        <v>174.1</v>
      </c>
    </row>
    <row r="349" spans="1:33"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s="6">
        <f t="shared" si="20"/>
        <v>175.45384615384617</v>
      </c>
      <c r="R349">
        <v>195.9</v>
      </c>
      <c r="S349">
        <v>180.9</v>
      </c>
      <c r="T349">
        <v>174.3</v>
      </c>
      <c r="U349">
        <v>179.9</v>
      </c>
      <c r="V349" s="6">
        <f t="shared" si="21"/>
        <v>178.36666666666667</v>
      </c>
      <c r="W349">
        <v>169.5</v>
      </c>
      <c r="X349">
        <v>179.5</v>
      </c>
      <c r="Y349">
        <v>169.5</v>
      </c>
      <c r="Z349">
        <v>177.8</v>
      </c>
      <c r="AA349">
        <v>162.30000000000001</v>
      </c>
      <c r="AB349">
        <v>167.6</v>
      </c>
      <c r="AC349">
        <v>173.1</v>
      </c>
      <c r="AD349">
        <v>170.9</v>
      </c>
      <c r="AE349">
        <v>169.7</v>
      </c>
      <c r="AF349" s="6">
        <f>AVERAGE(Y349:AE349)</f>
        <v>170.12857142857143</v>
      </c>
      <c r="AG349">
        <v>175.3</v>
      </c>
    </row>
    <row r="350" spans="1:33"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s="6">
        <f t="shared" si="20"/>
        <v>175.73076923076923</v>
      </c>
      <c r="R350">
        <v>194.9</v>
      </c>
      <c r="S350">
        <v>186.1</v>
      </c>
      <c r="T350">
        <v>184.4</v>
      </c>
      <c r="U350">
        <v>185.9</v>
      </c>
      <c r="V350" s="6">
        <f t="shared" si="21"/>
        <v>185.46666666666667</v>
      </c>
      <c r="X350">
        <v>180.8</v>
      </c>
      <c r="Y350">
        <v>174.4</v>
      </c>
      <c r="Z350">
        <v>181.2</v>
      </c>
      <c r="AA350">
        <v>167.4</v>
      </c>
      <c r="AB350">
        <v>170.6</v>
      </c>
      <c r="AC350">
        <v>176.5</v>
      </c>
      <c r="AD350">
        <v>172</v>
      </c>
      <c r="AE350">
        <v>173.9</v>
      </c>
      <c r="AF350" s="6">
        <f>AVERAGE(Y350:AE350)</f>
        <v>173.71428571428572</v>
      </c>
      <c r="AG350">
        <v>177.9</v>
      </c>
    </row>
    <row r="351" spans="1:33"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s="6">
        <f t="shared" si="20"/>
        <v>178.63846153846154</v>
      </c>
      <c r="R351">
        <v>200.1</v>
      </c>
      <c r="S351">
        <v>175.5</v>
      </c>
      <c r="T351">
        <v>162.6</v>
      </c>
      <c r="U351">
        <v>173.6</v>
      </c>
      <c r="V351" s="6">
        <f t="shared" si="21"/>
        <v>170.56666666666669</v>
      </c>
      <c r="W351">
        <v>171.2</v>
      </c>
      <c r="X351">
        <v>180</v>
      </c>
      <c r="Y351">
        <v>166</v>
      </c>
      <c r="Z351">
        <v>174.7</v>
      </c>
      <c r="AA351">
        <v>158.80000000000001</v>
      </c>
      <c r="AB351">
        <v>166.3</v>
      </c>
      <c r="AC351">
        <v>171.2</v>
      </c>
      <c r="AD351">
        <v>172.3</v>
      </c>
      <c r="AE351">
        <v>166.8</v>
      </c>
      <c r="AG351">
        <v>175.3</v>
      </c>
    </row>
    <row r="352" spans="1:33"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s="6">
        <f t="shared" si="20"/>
        <v>176.71538461538464</v>
      </c>
      <c r="R352">
        <v>196.3</v>
      </c>
      <c r="S352">
        <v>181.9</v>
      </c>
      <c r="T352">
        <v>175.3</v>
      </c>
      <c r="U352">
        <v>181</v>
      </c>
      <c r="V352" s="6">
        <f t="shared" si="21"/>
        <v>179.4</v>
      </c>
      <c r="W352">
        <v>171.2</v>
      </c>
      <c r="X352">
        <v>180.5</v>
      </c>
      <c r="Y352">
        <v>170.4</v>
      </c>
      <c r="Z352">
        <v>178.7</v>
      </c>
      <c r="AA352">
        <v>162.9</v>
      </c>
      <c r="AB352">
        <v>168.2</v>
      </c>
      <c r="AC352">
        <v>173.4</v>
      </c>
      <c r="AD352">
        <v>172.1</v>
      </c>
      <c r="AE352">
        <v>170.5</v>
      </c>
      <c r="AF352" s="6">
        <f>AVERAGE(Y352:AE352)</f>
        <v>170.8857142857143</v>
      </c>
      <c r="AG352">
        <v>176.7</v>
      </c>
    </row>
    <row r="353" spans="1:33"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s="6">
        <f t="shared" si="20"/>
        <v>175.97692307692307</v>
      </c>
      <c r="R353">
        <v>195.5</v>
      </c>
      <c r="S353">
        <v>187.2</v>
      </c>
      <c r="T353">
        <v>185.2</v>
      </c>
      <c r="U353">
        <v>186.9</v>
      </c>
      <c r="V353" s="6">
        <f t="shared" si="21"/>
        <v>186.43333333333331</v>
      </c>
      <c r="X353">
        <v>181.9</v>
      </c>
      <c r="Y353">
        <v>175.5</v>
      </c>
      <c r="Z353">
        <v>182.3</v>
      </c>
      <c r="AA353">
        <v>167.5</v>
      </c>
      <c r="AB353">
        <v>170.8</v>
      </c>
      <c r="AC353">
        <v>176.9</v>
      </c>
      <c r="AD353">
        <v>173.4</v>
      </c>
      <c r="AE353">
        <v>174.6</v>
      </c>
      <c r="AF353" s="6">
        <f>AVERAGE(Y353:AE353)</f>
        <v>174.42857142857139</v>
      </c>
      <c r="AG353">
        <v>177.8</v>
      </c>
    </row>
    <row r="354" spans="1:33"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s="6">
        <f t="shared" si="20"/>
        <v>178.03076923076924</v>
      </c>
      <c r="R354">
        <v>200.6</v>
      </c>
      <c r="S354">
        <v>176.7</v>
      </c>
      <c r="T354">
        <v>163.5</v>
      </c>
      <c r="U354">
        <v>174.7</v>
      </c>
      <c r="V354" s="6">
        <f t="shared" si="21"/>
        <v>171.63333333333333</v>
      </c>
      <c r="W354">
        <v>171.8</v>
      </c>
      <c r="X354">
        <v>180.3</v>
      </c>
      <c r="Y354">
        <v>166.9</v>
      </c>
      <c r="Z354">
        <v>175.8</v>
      </c>
      <c r="AA354">
        <v>158.9</v>
      </c>
      <c r="AB354">
        <v>166.7</v>
      </c>
      <c r="AC354">
        <v>171.5</v>
      </c>
      <c r="AD354">
        <v>173.8</v>
      </c>
      <c r="AE354">
        <v>167.4</v>
      </c>
      <c r="AG354">
        <v>174.1</v>
      </c>
    </row>
    <row r="355" spans="1:33"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s="6">
        <f t="shared" si="20"/>
        <v>176.67692307692309</v>
      </c>
      <c r="R355">
        <v>196.9</v>
      </c>
      <c r="S355">
        <v>183.1</v>
      </c>
      <c r="T355">
        <v>176.2</v>
      </c>
      <c r="U355">
        <v>182.1</v>
      </c>
      <c r="V355" s="6">
        <f t="shared" si="21"/>
        <v>180.46666666666667</v>
      </c>
      <c r="W355">
        <v>171.8</v>
      </c>
      <c r="X355">
        <v>181.3</v>
      </c>
      <c r="Y355">
        <v>171.4</v>
      </c>
      <c r="Z355">
        <v>179.8</v>
      </c>
      <c r="AA355">
        <v>163</v>
      </c>
      <c r="AB355">
        <v>168.5</v>
      </c>
      <c r="AC355">
        <v>173.7</v>
      </c>
      <c r="AD355">
        <v>173.6</v>
      </c>
      <c r="AE355">
        <v>171.1</v>
      </c>
      <c r="AF355" s="6">
        <f>AVERAGE(Y355:AE355)</f>
        <v>171.58571428571426</v>
      </c>
      <c r="AG355">
        <v>176.5</v>
      </c>
    </row>
    <row r="356" spans="1:33"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s="6">
        <f t="shared" si="20"/>
        <v>175.16153846153844</v>
      </c>
      <c r="R356">
        <v>195.9</v>
      </c>
      <c r="S356">
        <v>188.1</v>
      </c>
      <c r="T356">
        <v>185.9</v>
      </c>
      <c r="U356">
        <v>187.8</v>
      </c>
      <c r="V356" s="6">
        <f t="shared" si="21"/>
        <v>187.26666666666665</v>
      </c>
      <c r="X356">
        <v>182.8</v>
      </c>
      <c r="Y356">
        <v>176.4</v>
      </c>
      <c r="Z356">
        <v>183.5</v>
      </c>
      <c r="AA356">
        <v>167.8</v>
      </c>
      <c r="AB356">
        <v>171.2</v>
      </c>
      <c r="AC356">
        <v>177.3</v>
      </c>
      <c r="AD356">
        <v>175.7</v>
      </c>
      <c r="AE356">
        <v>175.5</v>
      </c>
      <c r="AF356" s="6">
        <f>AVERAGE(Y356:AE356)</f>
        <v>175.34285714285716</v>
      </c>
      <c r="AG356">
        <v>177.1</v>
      </c>
    </row>
    <row r="357" spans="1:33"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s="6">
        <f t="shared" si="20"/>
        <v>176.59999999999997</v>
      </c>
      <c r="R357">
        <v>201.1</v>
      </c>
      <c r="S357">
        <v>177.7</v>
      </c>
      <c r="T357">
        <v>164.5</v>
      </c>
      <c r="U357">
        <v>175.7</v>
      </c>
      <c r="V357" s="6">
        <f t="shared" si="21"/>
        <v>172.63333333333333</v>
      </c>
      <c r="W357">
        <v>170.7</v>
      </c>
      <c r="X357">
        <v>180.6</v>
      </c>
      <c r="Y357">
        <v>167.3</v>
      </c>
      <c r="Z357">
        <v>177.2</v>
      </c>
      <c r="AA357">
        <v>159.4</v>
      </c>
      <c r="AB357">
        <v>167.1</v>
      </c>
      <c r="AC357">
        <v>171.8</v>
      </c>
      <c r="AD357">
        <v>176</v>
      </c>
      <c r="AE357">
        <v>168.2</v>
      </c>
      <c r="AG357">
        <v>174.1</v>
      </c>
    </row>
    <row r="358" spans="1:33"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s="6">
        <f t="shared" si="20"/>
        <v>175.64615384615385</v>
      </c>
      <c r="R358">
        <v>197.3</v>
      </c>
      <c r="S358">
        <v>184</v>
      </c>
      <c r="T358">
        <v>177</v>
      </c>
      <c r="U358">
        <v>183</v>
      </c>
      <c r="V358" s="6">
        <f t="shared" si="21"/>
        <v>181.33333333333334</v>
      </c>
      <c r="W358">
        <v>170.7</v>
      </c>
      <c r="X358">
        <v>182</v>
      </c>
      <c r="Y358">
        <v>172.1</v>
      </c>
      <c r="Z358">
        <v>181.1</v>
      </c>
      <c r="AA358">
        <v>163.4</v>
      </c>
      <c r="AB358">
        <v>168.9</v>
      </c>
      <c r="AC358">
        <v>174.1</v>
      </c>
      <c r="AD358">
        <v>175.8</v>
      </c>
      <c r="AE358">
        <v>172</v>
      </c>
      <c r="AF358" s="6">
        <f>AVERAGE(Y358:AE358)</f>
        <v>172.48571428571429</v>
      </c>
      <c r="AG358">
        <v>175.7</v>
      </c>
    </row>
    <row r="359" spans="1:33"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s="6">
        <f t="shared" si="20"/>
        <v>175.63076923076926</v>
      </c>
      <c r="R359">
        <v>196.9</v>
      </c>
      <c r="S359">
        <v>189</v>
      </c>
      <c r="T359">
        <v>186.3</v>
      </c>
      <c r="U359">
        <v>188.6</v>
      </c>
      <c r="V359" s="6">
        <f t="shared" si="21"/>
        <v>187.96666666666667</v>
      </c>
      <c r="X359">
        <v>183.2</v>
      </c>
      <c r="Y359">
        <v>177.2</v>
      </c>
      <c r="Z359">
        <v>184.7</v>
      </c>
      <c r="AA359">
        <v>168.2</v>
      </c>
      <c r="AB359">
        <v>171.8</v>
      </c>
      <c r="AC359">
        <v>177.8</v>
      </c>
      <c r="AD359">
        <v>178.4</v>
      </c>
      <c r="AE359">
        <v>176.5</v>
      </c>
      <c r="AF359" s="6">
        <f>AVERAGE(Y359:AE359)</f>
        <v>176.37142857142857</v>
      </c>
      <c r="AG359">
        <v>177.8</v>
      </c>
    </row>
    <row r="360" spans="1:33"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s="6">
        <f t="shared" si="20"/>
        <v>177.70769230769233</v>
      </c>
      <c r="R360">
        <v>201.6</v>
      </c>
      <c r="S360">
        <v>178.7</v>
      </c>
      <c r="T360">
        <v>165.3</v>
      </c>
      <c r="U360">
        <v>176.6</v>
      </c>
      <c r="V360" s="6">
        <f t="shared" ref="V360:V373" si="22">AVERAGE(S360:U360)</f>
        <v>173.53333333333333</v>
      </c>
      <c r="W360">
        <v>172.1</v>
      </c>
      <c r="X360">
        <v>180.1</v>
      </c>
      <c r="Y360">
        <v>168</v>
      </c>
      <c r="Z360">
        <v>178.5</v>
      </c>
      <c r="AA360">
        <v>159.5</v>
      </c>
      <c r="AB360">
        <v>167.8</v>
      </c>
      <c r="AC360">
        <v>171.8</v>
      </c>
      <c r="AD360">
        <v>178.8</v>
      </c>
      <c r="AE360">
        <v>168.9</v>
      </c>
      <c r="AG360">
        <v>174.9</v>
      </c>
    </row>
    <row r="361" spans="1:33"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s="6">
        <f t="shared" si="20"/>
        <v>176.36153846153846</v>
      </c>
      <c r="R361">
        <v>198.2</v>
      </c>
      <c r="S361">
        <v>184.9</v>
      </c>
      <c r="T361">
        <v>177.6</v>
      </c>
      <c r="U361">
        <v>183.8</v>
      </c>
      <c r="V361" s="6">
        <f t="shared" si="22"/>
        <v>182.1</v>
      </c>
      <c r="W361">
        <v>172.1</v>
      </c>
      <c r="X361">
        <v>182</v>
      </c>
      <c r="Y361">
        <v>172.9</v>
      </c>
      <c r="Z361">
        <v>182.3</v>
      </c>
      <c r="AA361">
        <v>163.6</v>
      </c>
      <c r="AB361">
        <v>169.5</v>
      </c>
      <c r="AC361">
        <v>174.3</v>
      </c>
      <c r="AD361">
        <v>178.6</v>
      </c>
      <c r="AE361">
        <v>172.8</v>
      </c>
      <c r="AF361" s="6">
        <f>AVERAGE(Y361:AE361)</f>
        <v>173.42857142857142</v>
      </c>
      <c r="AG361">
        <v>176.5</v>
      </c>
    </row>
    <row r="362" spans="1:33"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s="6">
        <f t="shared" si="20"/>
        <v>174.28461538461536</v>
      </c>
      <c r="R362">
        <v>198.3</v>
      </c>
      <c r="S362">
        <v>190</v>
      </c>
      <c r="T362">
        <v>187</v>
      </c>
      <c r="U362">
        <v>189.6</v>
      </c>
      <c r="V362" s="6">
        <f t="shared" si="22"/>
        <v>188.86666666666667</v>
      </c>
      <c r="X362">
        <v>181.6</v>
      </c>
      <c r="Y362">
        <v>178.6</v>
      </c>
      <c r="Z362">
        <v>186.6</v>
      </c>
      <c r="AA362">
        <v>169</v>
      </c>
      <c r="AB362">
        <v>172.8</v>
      </c>
      <c r="AC362">
        <v>178.5</v>
      </c>
      <c r="AD362">
        <v>180.7</v>
      </c>
      <c r="AE362">
        <v>177.9</v>
      </c>
      <c r="AF362" s="6">
        <f>AVERAGE(Y362:AE362)</f>
        <v>177.72857142857146</v>
      </c>
      <c r="AG362">
        <v>178</v>
      </c>
    </row>
    <row r="363" spans="1:33"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s="6">
        <f t="shared" si="20"/>
        <v>177.16923076923075</v>
      </c>
      <c r="R363">
        <v>202.7</v>
      </c>
      <c r="S363">
        <v>180.3</v>
      </c>
      <c r="T363">
        <v>167</v>
      </c>
      <c r="U363">
        <v>178.2</v>
      </c>
      <c r="V363" s="6">
        <f t="shared" si="22"/>
        <v>175.16666666666666</v>
      </c>
      <c r="W363">
        <v>173.5</v>
      </c>
      <c r="X363">
        <v>182.8</v>
      </c>
      <c r="Y363">
        <v>169.2</v>
      </c>
      <c r="Z363">
        <v>180.8</v>
      </c>
      <c r="AA363">
        <v>159.80000000000001</v>
      </c>
      <c r="AB363">
        <v>168.4</v>
      </c>
      <c r="AC363">
        <v>172.5</v>
      </c>
      <c r="AD363">
        <v>181.4</v>
      </c>
      <c r="AE363">
        <v>170</v>
      </c>
      <c r="AG363">
        <v>176.3</v>
      </c>
    </row>
    <row r="364" spans="1:33"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s="6">
        <f t="shared" si="20"/>
        <v>175.3153846153846</v>
      </c>
      <c r="R364">
        <v>199.5</v>
      </c>
      <c r="S364">
        <v>186.2</v>
      </c>
      <c r="T364">
        <v>178.7</v>
      </c>
      <c r="U364">
        <v>185.1</v>
      </c>
      <c r="V364" s="6">
        <f t="shared" si="22"/>
        <v>183.33333333333334</v>
      </c>
      <c r="W364">
        <v>173.5</v>
      </c>
      <c r="X364">
        <v>182.1</v>
      </c>
      <c r="Y364">
        <v>174.2</v>
      </c>
      <c r="Z364">
        <v>184.4</v>
      </c>
      <c r="AA364">
        <v>164.2</v>
      </c>
      <c r="AB364">
        <v>170.3</v>
      </c>
      <c r="AC364">
        <v>175</v>
      </c>
      <c r="AD364">
        <v>181</v>
      </c>
      <c r="AE364">
        <v>174.1</v>
      </c>
      <c r="AF364" s="6">
        <f>AVERAGE(Y364:AE364)</f>
        <v>174.7428571428571</v>
      </c>
      <c r="AG364">
        <v>177.2</v>
      </c>
    </row>
    <row r="365" spans="1:33"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s="6">
        <f t="shared" si="20"/>
        <v>174.2923076923077</v>
      </c>
      <c r="R365">
        <v>198.4</v>
      </c>
      <c r="S365">
        <v>190</v>
      </c>
      <c r="T365">
        <v>187</v>
      </c>
      <c r="U365">
        <v>189.6</v>
      </c>
      <c r="V365" s="6">
        <f t="shared" si="22"/>
        <v>188.86666666666667</v>
      </c>
      <c r="X365">
        <v>181.4</v>
      </c>
      <c r="Y365">
        <v>178.6</v>
      </c>
      <c r="Z365">
        <v>186.6</v>
      </c>
      <c r="AA365">
        <v>169</v>
      </c>
      <c r="AB365">
        <v>172.8</v>
      </c>
      <c r="AC365">
        <v>178.5</v>
      </c>
      <c r="AD365">
        <v>180.7</v>
      </c>
      <c r="AE365">
        <v>177.9</v>
      </c>
      <c r="AF365" s="6">
        <f>AVERAGE(Y365:AE365)</f>
        <v>177.72857142857146</v>
      </c>
      <c r="AG365">
        <v>178</v>
      </c>
    </row>
    <row r="366" spans="1:33"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s="6">
        <f t="shared" si="20"/>
        <v>177.1846153846154</v>
      </c>
      <c r="R366">
        <v>202.7</v>
      </c>
      <c r="S366">
        <v>180.2</v>
      </c>
      <c r="T366">
        <v>167</v>
      </c>
      <c r="U366">
        <v>178.2</v>
      </c>
      <c r="V366" s="6">
        <f t="shared" si="22"/>
        <v>175.13333333333333</v>
      </c>
      <c r="W366">
        <v>173.5</v>
      </c>
      <c r="X366">
        <v>182.6</v>
      </c>
      <c r="Y366">
        <v>169.2</v>
      </c>
      <c r="Z366">
        <v>180.8</v>
      </c>
      <c r="AA366">
        <v>159.80000000000001</v>
      </c>
      <c r="AB366">
        <v>168.4</v>
      </c>
      <c r="AC366">
        <v>172.5</v>
      </c>
      <c r="AD366">
        <v>181.5</v>
      </c>
      <c r="AE366">
        <v>170</v>
      </c>
      <c r="AG366">
        <v>176.3</v>
      </c>
    </row>
    <row r="367" spans="1:33"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s="6">
        <f t="shared" si="20"/>
        <v>175.32307692307691</v>
      </c>
      <c r="R367">
        <v>199.5</v>
      </c>
      <c r="S367">
        <v>186.1</v>
      </c>
      <c r="T367">
        <v>178.7</v>
      </c>
      <c r="U367">
        <v>185.1</v>
      </c>
      <c r="V367" s="6">
        <f t="shared" si="22"/>
        <v>183.29999999999998</v>
      </c>
      <c r="W367">
        <v>173.5</v>
      </c>
      <c r="X367">
        <v>181.9</v>
      </c>
      <c r="Y367">
        <v>174.2</v>
      </c>
      <c r="Z367">
        <v>184.4</v>
      </c>
      <c r="AA367">
        <v>164.2</v>
      </c>
      <c r="AB367">
        <v>170.3</v>
      </c>
      <c r="AC367">
        <v>175</v>
      </c>
      <c r="AD367">
        <v>181</v>
      </c>
      <c r="AE367">
        <v>174.1</v>
      </c>
      <c r="AF367" s="6">
        <f>AVERAGE(Y367:AE367)</f>
        <v>174.7428571428571</v>
      </c>
      <c r="AG367">
        <v>177.2</v>
      </c>
    </row>
    <row r="368" spans="1:33"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s="6">
        <f t="shared" si="20"/>
        <v>174.93846153846152</v>
      </c>
      <c r="R368">
        <v>199.5</v>
      </c>
      <c r="S368">
        <v>190.7</v>
      </c>
      <c r="T368">
        <v>187.3</v>
      </c>
      <c r="U368">
        <v>190.2</v>
      </c>
      <c r="V368" s="6">
        <f t="shared" si="22"/>
        <v>189.4</v>
      </c>
      <c r="X368">
        <v>181.5</v>
      </c>
      <c r="Y368">
        <v>179.1</v>
      </c>
      <c r="Z368">
        <v>187.2</v>
      </c>
      <c r="AA368">
        <v>169.4</v>
      </c>
      <c r="AB368">
        <v>173.2</v>
      </c>
      <c r="AC368">
        <v>179.4</v>
      </c>
      <c r="AD368">
        <v>183.8</v>
      </c>
      <c r="AE368">
        <v>178.9</v>
      </c>
      <c r="AF368" s="6">
        <f>AVERAGE(Y368:AE368)</f>
        <v>178.71428571428572</v>
      </c>
      <c r="AG368">
        <v>178.8</v>
      </c>
    </row>
    <row r="369" spans="1:33"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s="6">
        <f t="shared" si="20"/>
        <v>178.28461538461539</v>
      </c>
      <c r="R369">
        <v>203.5</v>
      </c>
      <c r="S369">
        <v>181</v>
      </c>
      <c r="T369">
        <v>167.7</v>
      </c>
      <c r="U369">
        <v>178.9</v>
      </c>
      <c r="V369" s="6">
        <f t="shared" si="22"/>
        <v>175.86666666666667</v>
      </c>
      <c r="W369">
        <v>175.2</v>
      </c>
      <c r="X369">
        <v>182.1</v>
      </c>
      <c r="Y369">
        <v>169.6</v>
      </c>
      <c r="Z369">
        <v>181.5</v>
      </c>
      <c r="AA369">
        <v>160.1</v>
      </c>
      <c r="AB369">
        <v>168.8</v>
      </c>
      <c r="AC369">
        <v>174.2</v>
      </c>
      <c r="AD369">
        <v>184.4</v>
      </c>
      <c r="AE369">
        <v>170.9</v>
      </c>
      <c r="AG369">
        <v>177.4</v>
      </c>
    </row>
    <row r="370" spans="1:33"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s="6">
        <f t="shared" si="20"/>
        <v>176.12307692307695</v>
      </c>
      <c r="R370">
        <v>200.6</v>
      </c>
      <c r="S370">
        <v>186.9</v>
      </c>
      <c r="T370">
        <v>179.2</v>
      </c>
      <c r="U370">
        <v>185.7</v>
      </c>
      <c r="V370" s="6">
        <f t="shared" si="22"/>
        <v>183.93333333333331</v>
      </c>
      <c r="W370">
        <v>175.2</v>
      </c>
      <c r="X370">
        <v>181.7</v>
      </c>
      <c r="Y370">
        <v>174.6</v>
      </c>
      <c r="Z370">
        <v>185</v>
      </c>
      <c r="AA370">
        <v>164.5</v>
      </c>
      <c r="AB370">
        <v>170.7</v>
      </c>
      <c r="AC370">
        <v>176.4</v>
      </c>
      <c r="AD370">
        <v>184</v>
      </c>
      <c r="AE370">
        <v>175</v>
      </c>
      <c r="AF370" s="6">
        <f>AVERAGE(Y370:AE370)</f>
        <v>175.7428571428571</v>
      </c>
      <c r="AG370">
        <v>178.1</v>
      </c>
    </row>
    <row r="371" spans="1:33"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s="6">
        <f t="shared" si="20"/>
        <v>176.20769230769235</v>
      </c>
      <c r="R371">
        <v>199.9</v>
      </c>
      <c r="S371">
        <v>191.2</v>
      </c>
      <c r="T371">
        <v>187.9</v>
      </c>
      <c r="U371">
        <v>190.8</v>
      </c>
      <c r="V371" s="6">
        <f t="shared" si="22"/>
        <v>189.9666666666667</v>
      </c>
      <c r="X371">
        <v>182.5</v>
      </c>
      <c r="Y371">
        <v>179.8</v>
      </c>
      <c r="Z371">
        <v>187.8</v>
      </c>
      <c r="AA371">
        <v>169.7</v>
      </c>
      <c r="AB371">
        <v>173.8</v>
      </c>
      <c r="AC371">
        <v>180.3</v>
      </c>
      <c r="AD371">
        <v>184.9</v>
      </c>
      <c r="AE371">
        <v>179.5</v>
      </c>
      <c r="AF371" s="6">
        <f>AVERAGE(Y371:AE371)</f>
        <v>179.4</v>
      </c>
      <c r="AG371">
        <v>179.8</v>
      </c>
    </row>
    <row r="372" spans="1:33"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s="6">
        <f t="shared" si="20"/>
        <v>179.62307692307692</v>
      </c>
      <c r="R372">
        <v>204.2</v>
      </c>
      <c r="S372">
        <v>181.3</v>
      </c>
      <c r="T372">
        <v>168.1</v>
      </c>
      <c r="U372">
        <v>179.3</v>
      </c>
      <c r="V372" s="6">
        <f t="shared" si="22"/>
        <v>176.23333333333335</v>
      </c>
      <c r="W372">
        <v>175.6</v>
      </c>
      <c r="X372">
        <v>183.4</v>
      </c>
      <c r="Y372">
        <v>170.1</v>
      </c>
      <c r="Z372">
        <v>182.2</v>
      </c>
      <c r="AA372">
        <v>160.4</v>
      </c>
      <c r="AB372">
        <v>169.2</v>
      </c>
      <c r="AC372">
        <v>174.8</v>
      </c>
      <c r="AD372">
        <v>185.6</v>
      </c>
      <c r="AE372">
        <v>171.6</v>
      </c>
      <c r="AG372">
        <v>178.2</v>
      </c>
    </row>
    <row r="373" spans="1:33"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s="6">
        <f t="shared" si="20"/>
        <v>177.45384615384617</v>
      </c>
      <c r="R373">
        <v>201</v>
      </c>
      <c r="S373">
        <v>187.3</v>
      </c>
      <c r="T373">
        <v>179.7</v>
      </c>
      <c r="U373">
        <v>186.2</v>
      </c>
      <c r="V373" s="6">
        <f t="shared" si="22"/>
        <v>184.4</v>
      </c>
      <c r="W373">
        <v>175.6</v>
      </c>
      <c r="X373">
        <v>182.8</v>
      </c>
      <c r="Y373">
        <v>175.2</v>
      </c>
      <c r="Z373">
        <v>185.7</v>
      </c>
      <c r="AA373">
        <v>164.8</v>
      </c>
      <c r="AB373">
        <v>171.2</v>
      </c>
      <c r="AC373">
        <v>177.1</v>
      </c>
      <c r="AD373">
        <v>185.2</v>
      </c>
      <c r="AE373">
        <v>175.7</v>
      </c>
      <c r="AF373" s="6">
        <f>AVERAGE(Y373:AE373)</f>
        <v>176.41428571428574</v>
      </c>
      <c r="AG373">
        <v>179.1</v>
      </c>
    </row>
    <row r="377" spans="1:33" x14ac:dyDescent="0.3">
      <c r="I377" t="s">
        <v>252</v>
      </c>
      <c r="J377">
        <f>MAX(J110:J145)</f>
        <v>179.5</v>
      </c>
    </row>
    <row r="378" spans="1:33" x14ac:dyDescent="0.3">
      <c r="I378" t="s">
        <v>253</v>
      </c>
      <c r="J378">
        <f>MIN(J110:J145)</f>
        <v>121.1</v>
      </c>
    </row>
    <row r="381" spans="1:33" x14ac:dyDescent="0.3">
      <c r="J381">
        <f>_xlfn.MAXIFS(J2:J373,B2:B373,"2016")</f>
        <v>179.5</v>
      </c>
    </row>
    <row r="382" spans="1:33" x14ac:dyDescent="0.3">
      <c r="J382">
        <f>_xlfn.MINIFS(J2:J373,B2:B373,"2016")</f>
        <v>121.1</v>
      </c>
    </row>
  </sheetData>
  <autoFilter ref="A1:AG373" xr:uid="{27C94A5E-D75F-47A3-AE5C-ABC08A9A62D8}"/>
  <pageMargins left="0.7" right="0.7" top="0.75" bottom="0.75" header="0.3" footer="0.3"/>
  <ignoredErrors>
    <ignoredError sqref="V373 V238 V239 AF372:AF373 AF369:AF370 AF366:AF367 AF363:AF364 AF360:AF361 AF357:AF358 AF354:AF355 AF351:AF352 AF348:AF349 AF345:AF346 AF342:AF343 AF339:AF340 AF336:AF337 AF333:AF334 AF330:AF331 AF327:AF328 AF324:AF325 AF321:AF322 AF318:AF319 AF315:AF316 AF312:AF313 AF309:AF310 AF306:AF307 AF303:AF304 AF300:AF301 AF297:AF298 AF294:AF295 AF291:AF292 AF288:AF289 AF285:AF286 AF282:AF283 AF279:AF280 AF276:AF277 AF273:AF274 AF270:AF271 AF267:AF268 AF264:AF265 AF261:AF262 AF258:AF259 AF255:AF256 AF252:AF253 AF249:AF250 AF246:AF247 AF243:AF244 AF240:AF241 AF237:AF238 AF234:AF235 AF231:AF232 AF228:AF229 AF225:AF226 AF222:AF223 AF219:AF220 AF216:AF217 AF213:AF214 AF210:AF211 AF207:AF208 AF204:AF205 AF201:AF202 AF198:AF199 AF195:AF196 AF192:AF193 AF189:AF190 AF186:AF187 AF183:AF184 AF180:AF181 AF177:AF178 AF174:AF175 AF171:AF172 AF168:AF169 AF165:AF166 AF162:AF163 AF159:AF160 AF156:AF157 AF153:AF154 AF150:AF151 AF147:AF148 AF144:AF145 AF141:AF142 AF138:AF139 AF135:AF136 AF132:AF133 AF129:AF130 AF126:AF127 AF123:AF124 AF120:AF121 AF117:AF118 AF114:AF115 AF111:AF112 AF108:AF109 AF105:AF106 AF102:AF103 AF99:AF100 AF96:AF97 AF93:AF94 AF90:AF91 AF87:AF88 AF84:AF85 AF81:AF82 AF78:AF79 AF75:AF76 AF72:AF73 AF69:AF70 AF66:AF67 AF63:AF64 AF60:AF61 AF57:AF58 AF54:AF55 AF51:AF52 AF48:AF49 AF45:AF46 AF42:AF43 AF39:AF40 AF36:AF37 AF33:AF34 AF30:AF31 AF27:AF28 AF24:AF25 AF21:AF22 AF18:AF19 AF15:AF16 AF12:AF13 AF9:AF10 AF6:AF7 AF4 AF2:AF3 AF5 AF8 AF11 AF14 AF17 AF20 AF23 AF26 AF29 AF32 AF35 AF38 AF41 AF44 AF47 AF50 AF53 AF56 AF59 AF62 AF65 AF68 AF71 AF74 AF77 AF80 AF83 AF86 AF89 AF92 AF95 AF98 AF101 AF104 AF107 AF110 AF113 AF116 AF119 AF122 AF125 AF128 AF131 AF134 AF137 AF140 AF143 AF146 AF149 AF152 AF155 AF158 AF161 AF164 AF167 AF170 AF173 AF176 AF179 AF182 AF185 AF188 AF191 AF194 AF197 AF200 AF203 AF206 AF209 AF212 AF215 AF218 AF221 AF224 AF227 AF230 AF233 AF236 AF239 AF242 AF245 AF248 AF251 AF254 AF257 AF266 AF269 AF272 AF275 AF278 AF281 AF284 AF287 AF290 AF293 AF296 AF299 AF302 AF305 AF308 AF311 AF314 AF317 AF320 AF323 AF326 AF329 AF332 AF335 AF338 AF341 AF344 AF347 AF350 AF353 AF356 AF359 AF362 AF365 AF368 AF371 V2 V1 V236 V233 V230 V227 V224 V221 V218 V215 V212 V209 V206 V203 V200 V197 V194 V191 V188 V185 V182 V179 V176 V173 V175 V178 V181 V184 V187 V190 V193 V196 V199 V202 V205 V208 V211 V214 V217 V220 V223 V226 V229 V232 V235 V170 V167 V164 V161 V158 V155 V152 V149 V146 V143 V140 V137 V134 V131 V128 V125 V122 V119 V116 V113 V110 V107 V104 V106 V109 V112 V115 V118 V121 V124 V127 V130 V133 V136 V139 V142 V145 V148 V151 V154 V157 V160 V163 V166 V169 V101 V98 V95 V92 V89 V86 V83 V80 V77 V74 V71 V68 V65 V62 V59 V56 V53 V50 V47 V49 V52 V55 V58 V61 V64 V67 V70 V73 V76 V79 V82 V85 V88 V91 V94 V97 V100 V44 V41 V38 V35 V32 V29 V26 V23 V20 V17 V14 V11 V8 V10 V13 V16 V19 V22 V25 V28 V31 V34 V37 V40 V43 V172 V103 V46 V7 V4:V5 V3 V6 V9 V48 V105 V174 V45 V42 V39 V36 V33 V30 V27 V24 V21 V18 V15 V12 V102 V99 V96 V93 V90 V87 V84 V81 V78 V75 V72 V69 V66 V63 V60 V57 V54 V51 V171 V168 V165 V162 V159 V156 V153 V150 V147 V144 V141 V138 V135 V132 V129 V126 V123 V120 V117 V114 V111 V108 V237 V234 V231 V228 V225 V222 V219 V216 V213 V210 V207 V204 V201 V198 V195 V192 V189 V186 V183 V180 V177 V259 V371 V368 V365 V362 V359 V356 V353 V350 V352 V355 V358 V361 V364 V367 V370 V347 V344 V341 V338 V335 V332 V329 V326 V323 V320 V317 V314 V311 V308 V305 V302 V299 V296 V293 V290 V287 V284 V281 V278 V275 V272 V269 V266 V268 V271 V274 V277 V280 V283 V286 V289 V292 V295 V298 V301 V304 V307 V310 V313 V316 V319 V322 V325 V328 V331 V334 V337 V340 V343 V346 V254 V251 V248 V245 V242 V241 V244 V247 V250 V253 V349 V265 V262 V256:V257 V240 V258 V263:V264 V267 V351 V255 V252 V249 V246 V243 V348 V345 V342 V339 V336 V333 V330 V327 V324 V321 V318 V315 V312 V309 V306 V303 V300 V297 V294 V291 V288 V285 V282 V279 V276 V273 V270 V372 V369 V366 V363 V360 V357 V354 V260:V261" formulaRange="1"/>
    <ignoredError sqref="Q263" formula="1"/>
    <ignoredError sqref="AF260 AF263" formula="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33E62-0BE7-49CE-94C4-8C431BFA1AE0}">
  <dimension ref="A1:I5"/>
  <sheetViews>
    <sheetView workbookViewId="0">
      <selection activeCell="I5" sqref="I5"/>
    </sheetView>
  </sheetViews>
  <sheetFormatPr defaultRowHeight="14.4" x14ac:dyDescent="0.3"/>
  <cols>
    <col min="7" max="7" width="14.33203125" customWidth="1"/>
  </cols>
  <sheetData>
    <row r="1" spans="1:9" x14ac:dyDescent="0.3">
      <c r="A1" s="1" t="s">
        <v>7</v>
      </c>
      <c r="B1" s="1" t="s">
        <v>8</v>
      </c>
      <c r="C1" s="1" t="s">
        <v>9</v>
      </c>
      <c r="D1" s="1" t="s">
        <v>10</v>
      </c>
      <c r="E1" s="1" t="s">
        <v>11</v>
      </c>
      <c r="F1" s="1" t="s">
        <v>12</v>
      </c>
      <c r="G1" s="1" t="s">
        <v>254</v>
      </c>
    </row>
    <row r="2" spans="1:9" x14ac:dyDescent="0.3">
      <c r="A2">
        <f>HLOOKUP(Sheet2!A1,'Main Data'!A1:AG106,106,0)</f>
        <v>114.9</v>
      </c>
      <c r="B2">
        <f>HLOOKUP(Sheet2!B1,'Main Data'!B1:AH106,106,0)</f>
        <v>128.19999999999999</v>
      </c>
      <c r="C2">
        <f>HLOOKUP(Sheet2!C1,'Main Data'!C1:AI106,106,0)</f>
        <v>158.4</v>
      </c>
      <c r="D2">
        <f>HLOOKUP(Sheet2!D1,'Main Data'!D1:AJ106,106,0)</f>
        <v>171.2</v>
      </c>
      <c r="E2">
        <f>HLOOKUP(Sheet2!E1,'Main Data'!E1:AK106,106,0)</f>
        <v>93.3</v>
      </c>
      <c r="F2">
        <f>HLOOKUP(Sheet2!F1,'Main Data'!F1:AL106,106,0)</f>
        <v>131.19999999999999</v>
      </c>
      <c r="G2">
        <f>SUM(A2:F2)</f>
        <v>797.2</v>
      </c>
    </row>
    <row r="5" spans="1:9" x14ac:dyDescent="0.3">
      <c r="I5">
        <f>SUMIFS('Main Data'!M:M,'Main Data'!A:A,"Rural+Urban",'Main Data'!B:B,"2015",'Main Data'!C:C, "November")</f>
        <v>131.19999999999999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161-FD31-4C2F-8FEB-D5912699A946}">
  <dimension ref="B1:FE128"/>
  <sheetViews>
    <sheetView topLeftCell="BD3" zoomScale="84" zoomScaleNormal="49" workbookViewId="0">
      <selection activeCell="BN38" sqref="BN38:BN46"/>
    </sheetView>
  </sheetViews>
  <sheetFormatPr defaultRowHeight="14.4" x14ac:dyDescent="0.3"/>
  <cols>
    <col min="2" max="2" width="57.21875" customWidth="1"/>
    <col min="5" max="5" width="31.44140625" customWidth="1"/>
    <col min="6" max="6" width="31.6640625" customWidth="1"/>
    <col min="8" max="8" width="4" customWidth="1"/>
    <col min="9" max="9" width="4.33203125" customWidth="1"/>
    <col min="10" max="10" width="2.88671875" customWidth="1"/>
    <col min="11" max="11" width="4" customWidth="1"/>
    <col min="12" max="12" width="4.6640625" customWidth="1"/>
    <col min="13" max="13" width="3.6640625" customWidth="1"/>
    <col min="14" max="14" width="3.44140625" customWidth="1"/>
    <col min="15" max="15" width="36.33203125" customWidth="1"/>
    <col min="16" max="16" width="15.77734375" customWidth="1"/>
    <col min="17" max="17" width="9.5546875" bestFit="1" customWidth="1"/>
    <col min="18" max="18" width="22.44140625" customWidth="1"/>
    <col min="19" max="19" width="9.5546875" bestFit="1" customWidth="1"/>
    <col min="20" max="20" width="1.6640625" customWidth="1"/>
    <col min="21" max="21" width="2.44140625" customWidth="1"/>
    <col min="22" max="22" width="2.6640625" customWidth="1"/>
    <col min="23" max="23" width="3.109375" customWidth="1"/>
    <col min="24" max="24" width="3" customWidth="1"/>
    <col min="25" max="27" width="2.88671875" customWidth="1"/>
    <col min="28" max="31" width="2.33203125" customWidth="1"/>
    <col min="32" max="32" width="2.88671875" customWidth="1"/>
    <col min="33" max="33" width="2.21875" customWidth="1"/>
    <col min="34" max="34" width="1.88671875" customWidth="1"/>
    <col min="35" max="36" width="2.6640625" customWidth="1"/>
    <col min="37" max="37" width="2.44140625" customWidth="1"/>
    <col min="38" max="38" width="3.109375" customWidth="1"/>
    <col min="39" max="39" width="3" customWidth="1"/>
    <col min="40" max="40" width="2.21875" customWidth="1"/>
    <col min="41" max="41" width="30.6640625" customWidth="1"/>
    <col min="42" max="42" width="24.6640625" customWidth="1"/>
    <col min="43" max="43" width="0.77734375" customWidth="1"/>
    <col min="44" max="44" width="2.21875" customWidth="1"/>
    <col min="45" max="45" width="2.5546875" customWidth="1"/>
    <col min="46" max="47" width="1.5546875" customWidth="1"/>
    <col min="48" max="48" width="2" customWidth="1"/>
    <col min="49" max="49" width="1.5546875" customWidth="1"/>
    <col min="50" max="50" width="3.44140625" customWidth="1"/>
    <col min="51" max="51" width="4.6640625" customWidth="1"/>
    <col min="52" max="52" width="3.109375" customWidth="1"/>
    <col min="53" max="53" width="3.33203125" customWidth="1"/>
    <col min="54" max="54" width="3.21875" customWidth="1"/>
    <col min="55" max="55" width="3.109375" customWidth="1"/>
    <col min="56" max="56" width="4.109375" customWidth="1"/>
    <col min="59" max="59" width="33.6640625" customWidth="1"/>
    <col min="60" max="60" width="12.33203125" bestFit="1" customWidth="1"/>
    <col min="61" max="61" width="13" customWidth="1"/>
    <col min="62" max="62" width="13.33203125" customWidth="1"/>
    <col min="63" max="63" width="36.5546875" customWidth="1"/>
    <col min="65" max="65" width="27.109375" customWidth="1"/>
    <col min="66" max="66" width="15.77734375" customWidth="1"/>
    <col min="67" max="67" width="17.88671875" customWidth="1"/>
    <col min="68" max="68" width="13.109375" customWidth="1"/>
    <col min="71" max="71" width="19.21875" customWidth="1"/>
    <col min="72" max="72" width="15.5546875" customWidth="1"/>
    <col min="73" max="73" width="31.6640625" customWidth="1"/>
    <col min="76" max="76" width="95.33203125" customWidth="1"/>
    <col min="80" max="80" width="11.109375" customWidth="1"/>
    <col min="84" max="84" width="14.33203125" customWidth="1"/>
    <col min="85" max="85" width="10.33203125" customWidth="1"/>
    <col min="86" max="86" width="7.109375" bestFit="1" customWidth="1"/>
    <col min="87" max="87" width="20" bestFit="1" customWidth="1"/>
    <col min="88" max="88" width="13.21875" bestFit="1" customWidth="1"/>
    <col min="89" max="89" width="9.88671875" customWidth="1"/>
    <col min="90" max="90" width="17.109375" bestFit="1" customWidth="1"/>
    <col min="91" max="91" width="11.88671875" bestFit="1" customWidth="1"/>
    <col min="92" max="92" width="6.109375" bestFit="1" customWidth="1"/>
    <col min="93" max="93" width="11.109375" bestFit="1" customWidth="1"/>
    <col min="94" max="94" width="18.88671875" bestFit="1" customWidth="1"/>
    <col min="95" max="95" width="23.109375" bestFit="1" customWidth="1"/>
    <col min="96" max="96" width="6.44140625" bestFit="1" customWidth="1"/>
    <col min="97" max="97" width="23" bestFit="1" customWidth="1"/>
    <col min="98" max="98" width="31.33203125" bestFit="1" customWidth="1"/>
    <col min="99" max="99" width="19.109375" bestFit="1" customWidth="1"/>
    <col min="100" max="100" width="26.5546875" bestFit="1" customWidth="1"/>
    <col min="101" max="101" width="27.5546875" customWidth="1"/>
    <col min="102" max="102" width="9.77734375" bestFit="1" customWidth="1"/>
    <col min="103" max="103" width="21.33203125" bestFit="1" customWidth="1"/>
    <col min="104" max="104" width="8.109375" bestFit="1" customWidth="1"/>
    <col min="105" max="105" width="21.44140625" customWidth="1"/>
    <col min="106" max="106" width="7.109375" bestFit="1" customWidth="1"/>
    <col min="107" max="107" width="9.109375" bestFit="1" customWidth="1"/>
    <col min="108" max="108" width="21.109375" bestFit="1" customWidth="1"/>
    <col min="109" max="109" width="13.77734375" customWidth="1"/>
    <col min="110" max="110" width="11.5546875" bestFit="1" customWidth="1"/>
    <col min="111" max="111" width="14.77734375" bestFit="1" customWidth="1"/>
    <col min="112" max="112" width="14.109375" customWidth="1"/>
    <col min="113" max="113" width="9" bestFit="1" customWidth="1"/>
    <col min="114" max="114" width="11.77734375" customWidth="1"/>
    <col min="115" max="115" width="11.77734375" bestFit="1" customWidth="1"/>
    <col min="116" max="116" width="18" bestFit="1" customWidth="1"/>
    <col min="117" max="117" width="15.44140625" bestFit="1" customWidth="1"/>
    <col min="119" max="119" width="27.33203125" customWidth="1"/>
    <col min="120" max="120" width="11.44140625" customWidth="1"/>
    <col min="121" max="121" width="11.5546875" customWidth="1"/>
    <col min="122" max="122" width="10.44140625" customWidth="1"/>
    <col min="123" max="123" width="10.109375" customWidth="1"/>
    <col min="128" max="128" width="11.77734375" customWidth="1"/>
    <col min="129" max="130" width="30.109375" customWidth="1"/>
    <col min="131" max="131" width="21.5546875" customWidth="1"/>
    <col min="132" max="132" width="14.109375" customWidth="1"/>
    <col min="133" max="133" width="12.21875" customWidth="1"/>
    <col min="135" max="135" width="8.88671875" customWidth="1"/>
    <col min="139" max="139" width="14.77734375" customWidth="1"/>
    <col min="140" max="140" width="18.21875" customWidth="1"/>
    <col min="141" max="141" width="15.88671875" customWidth="1"/>
    <col min="142" max="143" width="17.109375" customWidth="1"/>
    <col min="144" max="144" width="12.33203125" customWidth="1"/>
    <col min="145" max="145" width="14.88671875" customWidth="1"/>
    <col min="151" max="151" width="15" customWidth="1"/>
    <col min="152" max="152" width="15.88671875" customWidth="1"/>
    <col min="153" max="154" width="13.33203125" customWidth="1"/>
    <col min="155" max="155" width="16.44140625" customWidth="1"/>
    <col min="156" max="156" width="14.77734375" customWidth="1"/>
    <col min="157" max="157" width="13.44140625" customWidth="1"/>
  </cols>
  <sheetData>
    <row r="1" spans="2:161" ht="15" thickBot="1" x14ac:dyDescent="0.35">
      <c r="BG1" s="75" t="s">
        <v>193</v>
      </c>
      <c r="DY1" s="253" t="s">
        <v>191</v>
      </c>
    </row>
    <row r="2" spans="2:161" ht="16.2" thickBot="1" x14ac:dyDescent="0.35">
      <c r="B2" s="2" t="s">
        <v>49</v>
      </c>
      <c r="E2" s="215" t="s">
        <v>50</v>
      </c>
      <c r="F2" s="216" t="s">
        <v>71</v>
      </c>
      <c r="O2" s="9" t="s">
        <v>77</v>
      </c>
      <c r="AO2" s="217" t="s">
        <v>94</v>
      </c>
      <c r="AP2" s="218" t="s">
        <v>95</v>
      </c>
      <c r="BU2" s="89" t="s">
        <v>195</v>
      </c>
      <c r="CF2" s="253" t="s">
        <v>112</v>
      </c>
      <c r="DA2" s="253" t="s">
        <v>124</v>
      </c>
      <c r="DY2" s="7"/>
      <c r="DZ2" s="7"/>
      <c r="EA2" s="7" t="s">
        <v>190</v>
      </c>
      <c r="EB2" s="54">
        <v>54.794569624999994</v>
      </c>
      <c r="EC2" s="54">
        <v>61.216117289473672</v>
      </c>
      <c r="ED2" s="54">
        <v>64.729496782608663</v>
      </c>
      <c r="EE2" s="54">
        <v>63.396976500000008</v>
      </c>
      <c r="EF2" s="54">
        <v>66.953084852941174</v>
      </c>
      <c r="EG2" s="54">
        <v>71.982647477272721</v>
      </c>
      <c r="EH2" s="54">
        <v>73.539060523809511</v>
      </c>
      <c r="EI2" s="54">
        <v>69.804724424999989</v>
      </c>
      <c r="EJ2" s="54">
        <v>73.130738295454549</v>
      </c>
      <c r="EK2" s="54">
        <v>82.107393785714294</v>
      </c>
      <c r="EL2" s="54">
        <v>80.637301023809528</v>
      </c>
      <c r="EM2" s="54">
        <v>73.298823523809531</v>
      </c>
      <c r="EN2" s="54">
        <v>84.666318799999985</v>
      </c>
      <c r="EO2" s="54">
        <v>94.067715194444446</v>
      </c>
      <c r="EP2" s="54">
        <v>112.87479254347826</v>
      </c>
      <c r="EQ2" s="54">
        <v>102.96599786842103</v>
      </c>
      <c r="ER2" s="54">
        <v>109.50503773684208</v>
      </c>
      <c r="ES2" s="54">
        <v>116.01138504999999</v>
      </c>
      <c r="ET2" s="54">
        <v>105.49124737500001</v>
      </c>
      <c r="EU2" s="54">
        <v>97.404465428571427</v>
      </c>
      <c r="EV2" s="54">
        <v>90.706344809523813</v>
      </c>
      <c r="EW2" s="54">
        <v>91.698948700000003</v>
      </c>
      <c r="EX2" s="54">
        <v>87.552266068181822</v>
      </c>
      <c r="EY2" s="54">
        <v>78.100942275000008</v>
      </c>
      <c r="EZ2" s="54">
        <v>80.922269684210534</v>
      </c>
      <c r="FA2" s="54">
        <v>82.278706675000009</v>
      </c>
      <c r="FB2" s="54">
        <v>78.539480282608693</v>
      </c>
      <c r="FC2" s="54">
        <v>83.755358416666667</v>
      </c>
      <c r="FD2" s="54">
        <v>74.981547824999993</v>
      </c>
    </row>
    <row r="3" spans="2:161" ht="15.6" x14ac:dyDescent="0.3">
      <c r="B3" s="3" t="s">
        <v>237</v>
      </c>
      <c r="E3" s="42" t="s">
        <v>0</v>
      </c>
      <c r="F3" s="214" t="s">
        <v>70</v>
      </c>
      <c r="O3" s="211" t="s">
        <v>87</v>
      </c>
      <c r="P3" s="212" t="s">
        <v>88</v>
      </c>
      <c r="Q3" s="212" t="s">
        <v>89</v>
      </c>
      <c r="R3" s="213" t="s">
        <v>90</v>
      </c>
      <c r="AO3" s="219" t="s">
        <v>3</v>
      </c>
      <c r="AP3" s="220" t="s">
        <v>15</v>
      </c>
      <c r="BG3" s="233" t="s">
        <v>0</v>
      </c>
      <c r="BH3" s="234" t="s">
        <v>30</v>
      </c>
      <c r="BI3" s="234" t="s">
        <v>33</v>
      </c>
      <c r="BJ3" s="234" t="s">
        <v>34</v>
      </c>
      <c r="BK3" s="81" t="s">
        <v>104</v>
      </c>
    </row>
    <row r="4" spans="2:161" ht="15" thickBot="1" x14ac:dyDescent="0.35">
      <c r="B4" s="3"/>
      <c r="E4" s="42" t="s">
        <v>1</v>
      </c>
      <c r="F4" s="214" t="s">
        <v>51</v>
      </c>
      <c r="O4" s="42" t="s">
        <v>2</v>
      </c>
      <c r="P4" s="22" t="s">
        <v>91</v>
      </c>
      <c r="Q4" s="22" t="s">
        <v>102</v>
      </c>
      <c r="R4" s="214" t="s">
        <v>92</v>
      </c>
      <c r="AO4" s="219" t="s">
        <v>9</v>
      </c>
      <c r="AP4" s="220" t="s">
        <v>15</v>
      </c>
      <c r="BG4" s="231" t="s">
        <v>1</v>
      </c>
      <c r="BH4" s="21">
        <v>2023</v>
      </c>
      <c r="BI4" s="21">
        <v>2023</v>
      </c>
      <c r="BJ4" s="21">
        <v>2023</v>
      </c>
      <c r="BK4" s="214"/>
      <c r="CF4" s="72" t="s">
        <v>0</v>
      </c>
      <c r="CG4" s="72" t="s">
        <v>1</v>
      </c>
      <c r="CH4" s="72" t="s">
        <v>2</v>
      </c>
      <c r="CI4" s="72" t="s">
        <v>3</v>
      </c>
      <c r="CJ4" s="72" t="s">
        <v>4</v>
      </c>
      <c r="CK4" s="72" t="s">
        <v>5</v>
      </c>
      <c r="CL4" s="72" t="s">
        <v>6</v>
      </c>
      <c r="CM4" s="72" t="s">
        <v>7</v>
      </c>
      <c r="CN4" s="72" t="s">
        <v>8</v>
      </c>
      <c r="CO4" s="72" t="s">
        <v>9</v>
      </c>
      <c r="CP4" s="72" t="s">
        <v>10</v>
      </c>
      <c r="CQ4" s="72" t="s">
        <v>11</v>
      </c>
      <c r="CR4" s="72" t="s">
        <v>12</v>
      </c>
      <c r="CS4" s="72" t="s">
        <v>13</v>
      </c>
      <c r="CT4" s="72" t="s">
        <v>85</v>
      </c>
      <c r="CU4" s="72" t="s">
        <v>15</v>
      </c>
      <c r="CV4" s="73" t="s">
        <v>113</v>
      </c>
      <c r="CW4" s="73" t="s">
        <v>114</v>
      </c>
      <c r="DA4" s="1" t="s">
        <v>0</v>
      </c>
      <c r="DB4" s="1" t="s">
        <v>1</v>
      </c>
      <c r="DC4" s="1" t="s">
        <v>2</v>
      </c>
      <c r="DD4" s="1" t="s">
        <v>113</v>
      </c>
      <c r="DE4" s="1" t="s">
        <v>119</v>
      </c>
      <c r="DF4" s="1" t="s">
        <v>121</v>
      </c>
      <c r="DG4" s="1" t="s">
        <v>122</v>
      </c>
      <c r="DH4" s="1" t="s">
        <v>22</v>
      </c>
      <c r="DI4" s="1" t="s">
        <v>23</v>
      </c>
      <c r="DJ4" s="1" t="s">
        <v>24</v>
      </c>
      <c r="DK4" s="1" t="s">
        <v>26</v>
      </c>
      <c r="DL4" s="1" t="s">
        <v>120</v>
      </c>
      <c r="DM4" s="1" t="s">
        <v>29</v>
      </c>
    </row>
    <row r="5" spans="2:161" ht="15" thickBot="1" x14ac:dyDescent="0.35">
      <c r="B5" s="3"/>
      <c r="E5" s="42" t="s">
        <v>7</v>
      </c>
      <c r="F5" s="214" t="s">
        <v>236</v>
      </c>
      <c r="O5" s="42" t="s">
        <v>7</v>
      </c>
      <c r="P5" s="22" t="s">
        <v>101</v>
      </c>
      <c r="Q5" s="22" t="s">
        <v>103</v>
      </c>
      <c r="R5" s="214" t="s">
        <v>248</v>
      </c>
      <c r="AO5" s="219" t="s">
        <v>10</v>
      </c>
      <c r="AP5" s="220" t="s">
        <v>15</v>
      </c>
      <c r="BG5" s="42" t="s">
        <v>7</v>
      </c>
      <c r="BH5" s="22">
        <v>173.3</v>
      </c>
      <c r="BI5" s="22">
        <v>164.4</v>
      </c>
      <c r="BJ5" s="22">
        <v>170</v>
      </c>
      <c r="BK5" s="232" t="s">
        <v>15</v>
      </c>
      <c r="BU5" s="87" t="s">
        <v>198</v>
      </c>
      <c r="BV5" s="88"/>
      <c r="BW5" s="88"/>
      <c r="BX5" s="88"/>
      <c r="CF5" s="22" t="s">
        <v>34</v>
      </c>
      <c r="CG5" s="22">
        <v>2022</v>
      </c>
      <c r="CH5" s="22" t="s">
        <v>39</v>
      </c>
      <c r="CI5" s="22">
        <v>155</v>
      </c>
      <c r="CJ5" s="22">
        <v>219.4</v>
      </c>
      <c r="CK5" s="22">
        <v>170.8</v>
      </c>
      <c r="CL5" s="22">
        <v>165.8</v>
      </c>
      <c r="CM5" s="22">
        <v>200.9</v>
      </c>
      <c r="CN5" s="22">
        <v>169.7</v>
      </c>
      <c r="CO5" s="22">
        <v>182.3</v>
      </c>
      <c r="CP5" s="22">
        <v>164.3</v>
      </c>
      <c r="CQ5" s="22">
        <v>119.9</v>
      </c>
      <c r="CR5" s="22">
        <v>187.1</v>
      </c>
      <c r="CS5" s="22">
        <v>167.9</v>
      </c>
      <c r="CT5" s="22">
        <v>183.9</v>
      </c>
      <c r="CU5" s="22">
        <v>174.9</v>
      </c>
      <c r="CV5" s="71">
        <f>AVERAGE(CI5:CU5)</f>
        <v>173.99230769230769</v>
      </c>
      <c r="CW5" s="74">
        <f>(CV5-'Main Data'!Q337)/'Main Data'!Q337</f>
        <v>1.0272901871454425E-2</v>
      </c>
      <c r="DA5" t="s">
        <v>34</v>
      </c>
      <c r="DB5">
        <v>2013</v>
      </c>
      <c r="DC5" t="s">
        <v>31</v>
      </c>
      <c r="DD5">
        <v>105.63846153846156</v>
      </c>
      <c r="DE5">
        <v>106</v>
      </c>
      <c r="DF5">
        <v>100.3</v>
      </c>
      <c r="DG5">
        <v>105.5</v>
      </c>
      <c r="DH5">
        <v>104.8</v>
      </c>
      <c r="DI5">
        <v>104</v>
      </c>
      <c r="DJ5">
        <v>103.2</v>
      </c>
      <c r="DK5">
        <v>103.6</v>
      </c>
      <c r="DL5">
        <v>103.87142857142858</v>
      </c>
      <c r="DM5">
        <v>104.6</v>
      </c>
      <c r="EC5" s="36"/>
      <c r="ED5" s="40"/>
      <c r="EE5" s="40"/>
      <c r="EF5" s="40"/>
      <c r="EG5" s="40"/>
      <c r="EH5" s="41">
        <v>2021</v>
      </c>
      <c r="EI5" s="40"/>
      <c r="EJ5" s="40"/>
      <c r="EK5" s="40"/>
      <c r="EL5" s="40"/>
      <c r="EM5" s="40"/>
      <c r="EN5" s="37"/>
      <c r="EO5" s="36"/>
      <c r="EP5" s="40"/>
      <c r="EQ5" s="40"/>
      <c r="ER5" s="40"/>
      <c r="ES5" s="40"/>
      <c r="ET5" s="41">
        <v>2022</v>
      </c>
      <c r="EU5" s="40"/>
      <c r="EV5" s="40"/>
      <c r="EW5" s="40"/>
      <c r="EX5" s="40"/>
      <c r="EY5" s="40"/>
      <c r="EZ5" s="37"/>
      <c r="FA5" s="36"/>
      <c r="FB5" s="40"/>
      <c r="FC5" s="41">
        <v>2023</v>
      </c>
      <c r="FD5" s="40"/>
      <c r="FE5" s="37"/>
    </row>
    <row r="6" spans="2:161" ht="16.2" thickBot="1" x14ac:dyDescent="0.35">
      <c r="B6" s="3"/>
      <c r="E6" s="42" t="s">
        <v>8</v>
      </c>
      <c r="F6" s="214" t="s">
        <v>236</v>
      </c>
      <c r="O6" s="42" t="s">
        <v>8</v>
      </c>
      <c r="P6" s="22" t="s">
        <v>101</v>
      </c>
      <c r="Q6" s="22" t="s">
        <v>103</v>
      </c>
      <c r="R6" s="214" t="s">
        <v>248</v>
      </c>
      <c r="AO6" s="219" t="s">
        <v>11</v>
      </c>
      <c r="AP6" s="220" t="s">
        <v>15</v>
      </c>
      <c r="BG6" s="42" t="s">
        <v>8</v>
      </c>
      <c r="BH6" s="22">
        <v>169</v>
      </c>
      <c r="BI6" s="22">
        <v>175.8</v>
      </c>
      <c r="BJ6" s="22">
        <v>172.2</v>
      </c>
      <c r="BK6" s="232" t="s">
        <v>15</v>
      </c>
      <c r="CF6" s="22" t="s">
        <v>34</v>
      </c>
      <c r="CG6" s="22">
        <v>2022</v>
      </c>
      <c r="CH6" s="22" t="s">
        <v>40</v>
      </c>
      <c r="CI6" s="22">
        <v>156.5</v>
      </c>
      <c r="CJ6" s="22">
        <v>213</v>
      </c>
      <c r="CK6" s="22">
        <v>175.2</v>
      </c>
      <c r="CL6" s="22">
        <v>166.6</v>
      </c>
      <c r="CM6" s="22">
        <v>195.8</v>
      </c>
      <c r="CN6" s="22">
        <v>174.2</v>
      </c>
      <c r="CO6" s="22">
        <v>182.1</v>
      </c>
      <c r="CP6" s="22">
        <v>164.3</v>
      </c>
      <c r="CQ6" s="22">
        <v>120</v>
      </c>
      <c r="CR6" s="22">
        <v>190</v>
      </c>
      <c r="CS6" s="22">
        <v>168.4</v>
      </c>
      <c r="CT6" s="22">
        <v>185.2</v>
      </c>
      <c r="CU6" s="22">
        <v>175</v>
      </c>
      <c r="CV6" s="71">
        <f t="shared" ref="CV6:CV16" si="0">AVERAGE(CI6:CU6)</f>
        <v>174.33076923076925</v>
      </c>
      <c r="CW6" s="74">
        <f>(CV6-CV5)/CV5</f>
        <v>1.9452672531943328E-3</v>
      </c>
      <c r="DA6" t="s">
        <v>34</v>
      </c>
      <c r="DB6">
        <v>2013</v>
      </c>
      <c r="DC6" t="s">
        <v>35</v>
      </c>
      <c r="DD6">
        <v>106.47692307692309</v>
      </c>
      <c r="DE6">
        <v>106.56666666666666</v>
      </c>
      <c r="DF6">
        <v>100.4</v>
      </c>
      <c r="DG6">
        <v>106</v>
      </c>
      <c r="DH6">
        <v>105.2</v>
      </c>
      <c r="DI6">
        <v>104.5</v>
      </c>
      <c r="DJ6">
        <v>104.2</v>
      </c>
      <c r="DK6">
        <v>103.9</v>
      </c>
      <c r="DL6">
        <v>104.32857142857142</v>
      </c>
      <c r="DM6">
        <v>105.3</v>
      </c>
      <c r="DP6" s="36"/>
      <c r="DQ6" s="41" t="s">
        <v>133</v>
      </c>
      <c r="DR6" s="40"/>
      <c r="DS6" s="37"/>
      <c r="DY6" s="23" t="s">
        <v>127</v>
      </c>
      <c r="DZ6" s="23" t="s">
        <v>104</v>
      </c>
      <c r="EA6" s="23" t="s">
        <v>128</v>
      </c>
      <c r="EB6" s="23" t="s">
        <v>192</v>
      </c>
      <c r="EC6" s="59">
        <v>33604</v>
      </c>
      <c r="ED6" s="59">
        <v>33635</v>
      </c>
      <c r="EE6" s="59">
        <v>33664</v>
      </c>
      <c r="EF6" s="59">
        <v>33329</v>
      </c>
      <c r="EG6" s="59">
        <v>33359</v>
      </c>
      <c r="EH6" s="59">
        <v>33390</v>
      </c>
      <c r="EI6" s="59">
        <v>33420</v>
      </c>
      <c r="EJ6" s="59">
        <v>33451</v>
      </c>
      <c r="EK6" s="59">
        <v>33482</v>
      </c>
      <c r="EL6" s="59">
        <v>33512</v>
      </c>
      <c r="EM6" s="59">
        <v>33543</v>
      </c>
      <c r="EN6" s="59">
        <v>33573</v>
      </c>
      <c r="EO6" s="65">
        <v>33604</v>
      </c>
      <c r="EP6" s="65">
        <v>33635</v>
      </c>
      <c r="EQ6" s="65">
        <v>33664</v>
      </c>
      <c r="ER6" s="65">
        <v>33329</v>
      </c>
      <c r="ES6" s="65">
        <v>33359</v>
      </c>
      <c r="ET6" s="65">
        <v>33390</v>
      </c>
      <c r="EU6" s="65">
        <v>33420</v>
      </c>
      <c r="EV6" s="65">
        <v>33451</v>
      </c>
      <c r="EW6" s="65">
        <v>33482</v>
      </c>
      <c r="EX6" s="65">
        <v>33512</v>
      </c>
      <c r="EY6" s="65">
        <v>33543</v>
      </c>
      <c r="EZ6" s="65">
        <v>33573</v>
      </c>
      <c r="FA6" s="66">
        <v>33604</v>
      </c>
      <c r="FB6" s="66">
        <v>33635</v>
      </c>
      <c r="FC6" s="66">
        <v>33664</v>
      </c>
      <c r="FD6" s="66">
        <v>33329</v>
      </c>
      <c r="FE6" s="66">
        <v>33359</v>
      </c>
    </row>
    <row r="7" spans="2:161" ht="15" thickBot="1" x14ac:dyDescent="0.35">
      <c r="B7" s="4"/>
      <c r="E7" s="42" t="s">
        <v>9</v>
      </c>
      <c r="F7" s="214" t="s">
        <v>236</v>
      </c>
      <c r="O7" s="42" t="s">
        <v>9</v>
      </c>
      <c r="P7" s="22" t="s">
        <v>101</v>
      </c>
      <c r="Q7" s="22" t="s">
        <v>103</v>
      </c>
      <c r="R7" s="214" t="s">
        <v>248</v>
      </c>
      <c r="AO7" s="219" t="s">
        <v>12</v>
      </c>
      <c r="AP7" s="220" t="s">
        <v>15</v>
      </c>
      <c r="BG7" s="42" t="s">
        <v>9</v>
      </c>
      <c r="BH7" s="22">
        <v>148.69999999999999</v>
      </c>
      <c r="BI7" s="22">
        <v>185</v>
      </c>
      <c r="BJ7" s="22">
        <v>161</v>
      </c>
      <c r="BK7" s="232" t="s">
        <v>15</v>
      </c>
      <c r="BU7" s="7" t="s">
        <v>231</v>
      </c>
      <c r="CF7" s="22" t="s">
        <v>34</v>
      </c>
      <c r="CG7" s="22">
        <v>2022</v>
      </c>
      <c r="CH7" s="22" t="s">
        <v>41</v>
      </c>
      <c r="CI7" s="22">
        <v>160.30000000000001</v>
      </c>
      <c r="CJ7" s="22">
        <v>206.5</v>
      </c>
      <c r="CK7" s="22">
        <v>169.2</v>
      </c>
      <c r="CL7" s="22">
        <v>168.1</v>
      </c>
      <c r="CM7" s="22">
        <v>192.4</v>
      </c>
      <c r="CN7" s="22">
        <v>172.9</v>
      </c>
      <c r="CO7" s="22">
        <v>186.7</v>
      </c>
      <c r="CP7" s="22">
        <v>167.2</v>
      </c>
      <c r="CQ7" s="22">
        <v>120.9</v>
      </c>
      <c r="CR7" s="22">
        <v>193.6</v>
      </c>
      <c r="CS7" s="22">
        <v>168.8</v>
      </c>
      <c r="CT7" s="22">
        <v>186.3</v>
      </c>
      <c r="CU7" s="22">
        <v>176.3</v>
      </c>
      <c r="CV7" s="71">
        <f t="shared" si="0"/>
        <v>174.55384615384617</v>
      </c>
      <c r="CW7" s="74">
        <f t="shared" ref="CW7:CW16" si="1">(CV7-CV6)/CV6</f>
        <v>1.2796187618585007E-3</v>
      </c>
      <c r="CX7" s="32"/>
      <c r="DA7" t="s">
        <v>34</v>
      </c>
      <c r="DB7">
        <v>2013</v>
      </c>
      <c r="DC7" t="s">
        <v>36</v>
      </c>
      <c r="DD7">
        <v>106.46153846153848</v>
      </c>
      <c r="DE7">
        <v>107.06666666666666</v>
      </c>
      <c r="DF7">
        <v>100.4</v>
      </c>
      <c r="DG7">
        <v>106.1</v>
      </c>
      <c r="DH7">
        <v>105.6</v>
      </c>
      <c r="DI7">
        <v>104.9</v>
      </c>
      <c r="DJ7">
        <v>105.1</v>
      </c>
      <c r="DK7">
        <v>104</v>
      </c>
      <c r="DL7">
        <v>104.61428571428571</v>
      </c>
      <c r="DM7">
        <v>105.5</v>
      </c>
      <c r="DP7" s="38" t="s">
        <v>125</v>
      </c>
      <c r="DQ7" s="37"/>
      <c r="DR7" s="39" t="s">
        <v>126</v>
      </c>
      <c r="DS7" s="37"/>
      <c r="DY7" t="s">
        <v>34</v>
      </c>
      <c r="DZ7" s="7" t="s">
        <v>113</v>
      </c>
      <c r="EA7" s="7" t="s">
        <v>3</v>
      </c>
      <c r="EB7" s="67">
        <f>CORREL(EB2:FD2,EC7:FE7)</f>
        <v>0.25709118266940312</v>
      </c>
      <c r="EC7" s="6">
        <v>144.9</v>
      </c>
      <c r="ED7" s="6">
        <v>144.30000000000001</v>
      </c>
      <c r="EE7" s="6">
        <v>144.1</v>
      </c>
      <c r="EF7" s="6">
        <v>144.30000000000001</v>
      </c>
      <c r="EG7" s="6">
        <v>146.30000000000001</v>
      </c>
      <c r="EH7" s="6">
        <v>146.69999999999999</v>
      </c>
      <c r="EI7" s="6">
        <v>146.4</v>
      </c>
      <c r="EJ7" s="6">
        <v>146.6</v>
      </c>
      <c r="EK7" s="6">
        <v>146.6</v>
      </c>
      <c r="EL7" s="6">
        <v>147.4</v>
      </c>
      <c r="EM7" s="6">
        <v>148.19999999999999</v>
      </c>
      <c r="EN7" s="6">
        <v>148.69999999999999</v>
      </c>
      <c r="EO7" s="6">
        <v>149.5</v>
      </c>
      <c r="EP7" s="6">
        <v>150</v>
      </c>
      <c r="EQ7" s="6">
        <v>151.30000000000001</v>
      </c>
      <c r="ER7" s="6">
        <v>152.9</v>
      </c>
      <c r="ES7" s="6">
        <v>154.1</v>
      </c>
      <c r="ET7" s="6">
        <v>155</v>
      </c>
      <c r="EU7" s="6">
        <v>156.5</v>
      </c>
      <c r="EV7" s="6">
        <v>160.30000000000001</v>
      </c>
      <c r="EW7" s="6">
        <v>163.5</v>
      </c>
      <c r="EX7" s="6">
        <v>165.2</v>
      </c>
      <c r="EY7" s="6">
        <v>167.4</v>
      </c>
      <c r="EZ7" s="6">
        <v>169.2</v>
      </c>
      <c r="FA7" s="6">
        <v>173.8</v>
      </c>
      <c r="FB7" s="6">
        <v>174.4</v>
      </c>
      <c r="FC7" s="6">
        <v>174.4</v>
      </c>
      <c r="FD7" s="6">
        <v>173.8</v>
      </c>
      <c r="FE7" s="6">
        <v>173.7</v>
      </c>
    </row>
    <row r="8" spans="2:161" ht="15" thickBot="1" x14ac:dyDescent="0.35">
      <c r="E8" s="42" t="s">
        <v>10</v>
      </c>
      <c r="F8" s="214" t="s">
        <v>236</v>
      </c>
      <c r="O8" s="42" t="s">
        <v>10</v>
      </c>
      <c r="P8" s="22" t="s">
        <v>101</v>
      </c>
      <c r="Q8" s="22" t="s">
        <v>103</v>
      </c>
      <c r="R8" s="214" t="s">
        <v>248</v>
      </c>
      <c r="AO8" s="219" t="s">
        <v>13</v>
      </c>
      <c r="AP8" s="220" t="s">
        <v>15</v>
      </c>
      <c r="BG8" s="42" t="s">
        <v>10</v>
      </c>
      <c r="BH8" s="22">
        <v>174.9</v>
      </c>
      <c r="BI8" s="22">
        <v>176.9</v>
      </c>
      <c r="BJ8" s="22">
        <v>175.6</v>
      </c>
      <c r="BK8" s="232" t="s">
        <v>15</v>
      </c>
      <c r="BU8" t="s">
        <v>232</v>
      </c>
      <c r="CF8" s="22" t="s">
        <v>34</v>
      </c>
      <c r="CG8" s="22">
        <v>2022</v>
      </c>
      <c r="CH8" s="22" t="s">
        <v>42</v>
      </c>
      <c r="CI8" s="22">
        <v>163.5</v>
      </c>
      <c r="CJ8" s="22">
        <v>209.2</v>
      </c>
      <c r="CK8" s="22">
        <v>169.7</v>
      </c>
      <c r="CL8" s="22">
        <v>169.7</v>
      </c>
      <c r="CM8" s="22">
        <v>188.7</v>
      </c>
      <c r="CN8" s="22">
        <v>165.7</v>
      </c>
      <c r="CO8" s="22">
        <v>191.8</v>
      </c>
      <c r="CP8" s="22">
        <v>169.1</v>
      </c>
      <c r="CQ8" s="22">
        <v>121.6</v>
      </c>
      <c r="CR8" s="22">
        <v>197.3</v>
      </c>
      <c r="CS8" s="22">
        <v>169.4</v>
      </c>
      <c r="CT8" s="22">
        <v>187.4</v>
      </c>
      <c r="CU8" s="22">
        <v>177.8</v>
      </c>
      <c r="CV8" s="71">
        <f t="shared" si="0"/>
        <v>175.45384615384617</v>
      </c>
      <c r="CW8" s="74">
        <f t="shared" si="1"/>
        <v>5.1560021152829514E-3</v>
      </c>
      <c r="CX8" s="32"/>
      <c r="DA8" t="s">
        <v>34</v>
      </c>
      <c r="DB8">
        <v>2013</v>
      </c>
      <c r="DC8" t="s">
        <v>37</v>
      </c>
      <c r="DD8">
        <v>106.93846153846154</v>
      </c>
      <c r="DE8">
        <v>107.63333333333333</v>
      </c>
      <c r="DF8">
        <v>100.5</v>
      </c>
      <c r="DG8">
        <v>106.5</v>
      </c>
      <c r="DH8">
        <v>106.3</v>
      </c>
      <c r="DI8">
        <v>105.3</v>
      </c>
      <c r="DJ8">
        <v>104.7</v>
      </c>
      <c r="DK8">
        <v>105</v>
      </c>
      <c r="DL8">
        <v>104.74285714285713</v>
      </c>
      <c r="DM8">
        <v>106.1</v>
      </c>
      <c r="DO8" s="86" t="s">
        <v>128</v>
      </c>
      <c r="DP8" s="127" t="s">
        <v>129</v>
      </c>
      <c r="DQ8" s="128" t="s">
        <v>130</v>
      </c>
      <c r="DR8" s="128" t="s">
        <v>131</v>
      </c>
      <c r="DS8" s="129" t="s">
        <v>132</v>
      </c>
      <c r="DY8" t="s">
        <v>34</v>
      </c>
      <c r="DZ8" s="7" t="s">
        <v>113</v>
      </c>
      <c r="EA8" s="7" t="s">
        <v>4</v>
      </c>
      <c r="EB8" s="24">
        <f>CORREL(EB2:FD2,EC8:FE8)</f>
        <v>0.76398587514988647</v>
      </c>
      <c r="EC8" s="6">
        <v>190.1</v>
      </c>
      <c r="ED8" s="6">
        <v>186.5</v>
      </c>
      <c r="EE8" s="6">
        <v>192.2</v>
      </c>
      <c r="EF8" s="6">
        <v>198</v>
      </c>
      <c r="EG8" s="6">
        <v>200.5</v>
      </c>
      <c r="EH8" s="6">
        <v>202</v>
      </c>
      <c r="EI8" s="6">
        <v>206.8</v>
      </c>
      <c r="EJ8" s="6">
        <v>204</v>
      </c>
      <c r="EK8" s="6">
        <v>204</v>
      </c>
      <c r="EL8" s="6">
        <v>204.6</v>
      </c>
      <c r="EM8" s="6">
        <v>201.6</v>
      </c>
      <c r="EN8" s="6">
        <v>198.8</v>
      </c>
      <c r="EO8" s="6">
        <v>198.7</v>
      </c>
      <c r="EP8" s="6">
        <v>200.6</v>
      </c>
      <c r="EQ8" s="6">
        <v>210.7</v>
      </c>
      <c r="ER8" s="6">
        <v>211.8</v>
      </c>
      <c r="ES8" s="6">
        <v>217</v>
      </c>
      <c r="ET8" s="6">
        <v>219.4</v>
      </c>
      <c r="EU8" s="6">
        <v>213</v>
      </c>
      <c r="EV8" s="6">
        <v>206.5</v>
      </c>
      <c r="EW8" s="6">
        <v>209.2</v>
      </c>
      <c r="EX8" s="6">
        <v>210.9</v>
      </c>
      <c r="EY8" s="6">
        <v>209.4</v>
      </c>
      <c r="EZ8" s="6">
        <v>209</v>
      </c>
      <c r="FA8" s="6">
        <v>210.7</v>
      </c>
      <c r="FB8" s="6">
        <v>207.7</v>
      </c>
      <c r="FC8" s="6">
        <v>207.7</v>
      </c>
      <c r="FD8" s="6">
        <v>209.3</v>
      </c>
      <c r="FE8" s="6">
        <v>214.3</v>
      </c>
    </row>
    <row r="9" spans="2:161" x14ac:dyDescent="0.3">
      <c r="B9" s="7"/>
      <c r="E9" s="42" t="s">
        <v>11</v>
      </c>
      <c r="F9" s="214" t="s">
        <v>236</v>
      </c>
      <c r="O9" s="42" t="s">
        <v>11</v>
      </c>
      <c r="P9" s="22" t="s">
        <v>101</v>
      </c>
      <c r="Q9" s="22" t="s">
        <v>103</v>
      </c>
      <c r="R9" s="214" t="s">
        <v>248</v>
      </c>
      <c r="AO9" s="219" t="s">
        <v>85</v>
      </c>
      <c r="AP9" s="220" t="s">
        <v>15</v>
      </c>
      <c r="BG9" s="42" t="s">
        <v>11</v>
      </c>
      <c r="BH9" s="22">
        <v>121.9</v>
      </c>
      <c r="BI9" s="22">
        <v>124.2</v>
      </c>
      <c r="BJ9" s="22">
        <v>122.7</v>
      </c>
      <c r="BK9" s="232" t="s">
        <v>15</v>
      </c>
      <c r="BM9" s="217" t="s">
        <v>94</v>
      </c>
      <c r="BN9" s="235" t="s">
        <v>30</v>
      </c>
      <c r="BO9" s="235" t="s">
        <v>33</v>
      </c>
      <c r="BP9" s="235" t="s">
        <v>34</v>
      </c>
      <c r="BQ9" s="235" t="s">
        <v>105</v>
      </c>
      <c r="BR9" s="235" t="s">
        <v>106</v>
      </c>
      <c r="BS9" s="218" t="s">
        <v>107</v>
      </c>
      <c r="BU9" t="s">
        <v>233</v>
      </c>
      <c r="CF9" s="22" t="s">
        <v>34</v>
      </c>
      <c r="CG9" s="22">
        <v>2022</v>
      </c>
      <c r="CH9" s="22" t="s">
        <v>43</v>
      </c>
      <c r="CI9" s="22">
        <v>165.2</v>
      </c>
      <c r="CJ9" s="22">
        <v>210.9</v>
      </c>
      <c r="CK9" s="22">
        <v>170.9</v>
      </c>
      <c r="CL9" s="22">
        <v>170.9</v>
      </c>
      <c r="CM9" s="22">
        <v>186.5</v>
      </c>
      <c r="CN9" s="22">
        <v>163.80000000000001</v>
      </c>
      <c r="CO9" s="22">
        <v>199.7</v>
      </c>
      <c r="CP9" s="22">
        <v>169.8</v>
      </c>
      <c r="CQ9" s="22">
        <v>121.9</v>
      </c>
      <c r="CR9" s="22">
        <v>199.9</v>
      </c>
      <c r="CS9" s="22">
        <v>169.9</v>
      </c>
      <c r="CT9" s="22">
        <v>188.3</v>
      </c>
      <c r="CU9" s="22">
        <v>179.6</v>
      </c>
      <c r="CV9" s="71">
        <f t="shared" si="0"/>
        <v>176.71538461538464</v>
      </c>
      <c r="CW9" s="74">
        <f t="shared" si="1"/>
        <v>7.1901442413082701E-3</v>
      </c>
      <c r="CX9" s="32"/>
      <c r="DA9" t="s">
        <v>34</v>
      </c>
      <c r="DB9">
        <v>2013</v>
      </c>
      <c r="DC9" t="s">
        <v>38</v>
      </c>
      <c r="DD9">
        <v>107.86153846153844</v>
      </c>
      <c r="DE9">
        <v>108.2</v>
      </c>
      <c r="DF9">
        <v>100.5</v>
      </c>
      <c r="DG9">
        <v>107.4</v>
      </c>
      <c r="DH9">
        <v>106.9</v>
      </c>
      <c r="DI9">
        <v>105.9</v>
      </c>
      <c r="DJ9">
        <v>104</v>
      </c>
      <c r="DK9">
        <v>105.6</v>
      </c>
      <c r="DL9">
        <v>104.89999999999999</v>
      </c>
      <c r="DM9">
        <v>106.9</v>
      </c>
      <c r="DO9" s="42" t="s">
        <v>29</v>
      </c>
      <c r="DP9" s="43">
        <f>(DM76-DM65)/DM65</f>
        <v>2.3374726077428697E-2</v>
      </c>
      <c r="DQ9" s="43">
        <f>(DM87-DM77)/DM77</f>
        <v>7.7363896848137617E-2</v>
      </c>
      <c r="DR9" s="43">
        <f>(DM99-DM88)/DM88</f>
        <v>5.7922769640479481E-2</v>
      </c>
      <c r="DS9" s="31">
        <f>(DM111-DM100)/DM100</f>
        <v>5.657978385251098E-2</v>
      </c>
      <c r="DY9" t="s">
        <v>34</v>
      </c>
      <c r="DZ9" s="7" t="s">
        <v>113</v>
      </c>
      <c r="EA9" s="7" t="s">
        <v>5</v>
      </c>
      <c r="EB9" s="24">
        <f>CORREL($EB$2:$FD$2,EC9:FE9)</f>
        <v>-0.18631242773391149</v>
      </c>
      <c r="EC9" s="6">
        <v>175.3</v>
      </c>
      <c r="ED9" s="6">
        <v>168.7</v>
      </c>
      <c r="EE9" s="6">
        <v>163.80000000000001</v>
      </c>
      <c r="EF9" s="6">
        <v>164.6</v>
      </c>
      <c r="EG9" s="6">
        <v>170.3</v>
      </c>
      <c r="EH9" s="6">
        <v>180.7</v>
      </c>
      <c r="EI9" s="6">
        <v>182.2</v>
      </c>
      <c r="EJ9" s="6">
        <v>172.8</v>
      </c>
      <c r="EK9" s="6">
        <v>172.8</v>
      </c>
      <c r="EL9" s="6">
        <v>171.2</v>
      </c>
      <c r="EM9" s="6">
        <v>173</v>
      </c>
      <c r="EN9" s="6">
        <v>177.9</v>
      </c>
      <c r="EO9" s="6">
        <v>178.8</v>
      </c>
      <c r="EP9" s="6">
        <v>175.8</v>
      </c>
      <c r="EQ9" s="6">
        <v>167.8</v>
      </c>
      <c r="ER9" s="6">
        <v>164.5</v>
      </c>
      <c r="ES9" s="6">
        <v>162.4</v>
      </c>
      <c r="ET9" s="6">
        <v>170.8</v>
      </c>
      <c r="EU9" s="6">
        <v>175.2</v>
      </c>
      <c r="EV9" s="6">
        <v>169.2</v>
      </c>
      <c r="EW9" s="6">
        <v>169.7</v>
      </c>
      <c r="EX9" s="6">
        <v>170.9</v>
      </c>
      <c r="EY9" s="6">
        <v>181.4</v>
      </c>
      <c r="EZ9" s="6">
        <v>190.2</v>
      </c>
      <c r="FA9" s="6">
        <v>194.5</v>
      </c>
      <c r="FB9" s="6">
        <v>175.2</v>
      </c>
      <c r="FC9" s="6">
        <v>175.2</v>
      </c>
      <c r="FD9" s="6">
        <v>169.6</v>
      </c>
      <c r="FE9" s="6">
        <v>173.2</v>
      </c>
    </row>
    <row r="10" spans="2:161" x14ac:dyDescent="0.3">
      <c r="B10" t="s">
        <v>52</v>
      </c>
      <c r="E10" s="42" t="s">
        <v>12</v>
      </c>
      <c r="F10" s="214" t="s">
        <v>236</v>
      </c>
      <c r="O10" s="42" t="s">
        <v>12</v>
      </c>
      <c r="P10" s="22" t="s">
        <v>101</v>
      </c>
      <c r="Q10" s="22" t="s">
        <v>103</v>
      </c>
      <c r="R10" s="214" t="s">
        <v>248</v>
      </c>
      <c r="AO10" s="219" t="s">
        <v>15</v>
      </c>
      <c r="AP10" s="220" t="s">
        <v>15</v>
      </c>
      <c r="BG10" s="42" t="s">
        <v>12</v>
      </c>
      <c r="BH10" s="22">
        <v>221</v>
      </c>
      <c r="BI10" s="22">
        <v>211.9</v>
      </c>
      <c r="BJ10" s="22">
        <v>218</v>
      </c>
      <c r="BK10" s="232" t="s">
        <v>15</v>
      </c>
      <c r="BM10" s="42" t="s">
        <v>15</v>
      </c>
      <c r="BN10" s="22">
        <f>SUMIFS(BH5:BH26,BK5:BK26,"Food and beverages")</f>
        <v>1555.3999999999999</v>
      </c>
      <c r="BO10" s="22">
        <f>SUMIFS(BI5:BI26,BK5:BK26,"Food and Beverages")</f>
        <v>1584.9</v>
      </c>
      <c r="BP10" s="22">
        <f>SUMIFS(BJ5:BJ26,BK5:BK26,"Food and beverages")</f>
        <v>1566.2</v>
      </c>
      <c r="BQ10" s="76">
        <f>BN10/BN16</f>
        <v>0.41328550551348475</v>
      </c>
      <c r="BR10" s="76">
        <f>BO10/BO16</f>
        <v>0.40735600277585016</v>
      </c>
      <c r="BS10" s="78">
        <f>BP10/BP16</f>
        <v>0.40018396913406751</v>
      </c>
      <c r="BU10" t="s">
        <v>234</v>
      </c>
      <c r="CF10" s="22" t="s">
        <v>34</v>
      </c>
      <c r="CG10" s="22">
        <v>2022</v>
      </c>
      <c r="CH10" s="22" t="s">
        <v>45</v>
      </c>
      <c r="CI10" s="22">
        <v>167.4</v>
      </c>
      <c r="CJ10" s="22">
        <v>209.4</v>
      </c>
      <c r="CK10" s="22">
        <v>181.4</v>
      </c>
      <c r="CL10" s="22">
        <v>172.3</v>
      </c>
      <c r="CM10" s="22">
        <v>188.9</v>
      </c>
      <c r="CN10" s="22">
        <v>160.69999999999999</v>
      </c>
      <c r="CO10" s="22">
        <v>183.1</v>
      </c>
      <c r="CP10" s="22">
        <v>170.5</v>
      </c>
      <c r="CQ10" s="22">
        <v>122.1</v>
      </c>
      <c r="CR10" s="22">
        <v>202.8</v>
      </c>
      <c r="CS10" s="22">
        <v>170.4</v>
      </c>
      <c r="CT10" s="22">
        <v>189.5</v>
      </c>
      <c r="CU10" s="22">
        <v>178.3</v>
      </c>
      <c r="CV10" s="71">
        <f t="shared" si="0"/>
        <v>176.67692307692309</v>
      </c>
      <c r="CW10" s="74">
        <f t="shared" si="1"/>
        <v>-2.176468027685168E-4</v>
      </c>
      <c r="CX10" s="32"/>
      <c r="DA10" t="s">
        <v>34</v>
      </c>
      <c r="DB10">
        <v>2013</v>
      </c>
      <c r="DC10" t="s">
        <v>39</v>
      </c>
      <c r="DD10">
        <v>110.46153846153847</v>
      </c>
      <c r="DE10">
        <v>108.96666666666665</v>
      </c>
      <c r="DF10">
        <v>106.6</v>
      </c>
      <c r="DG10">
        <v>108.3</v>
      </c>
      <c r="DH10">
        <v>107.6</v>
      </c>
      <c r="DI10">
        <v>106.4</v>
      </c>
      <c r="DJ10">
        <v>105.1</v>
      </c>
      <c r="DK10">
        <v>107.4</v>
      </c>
      <c r="DL10">
        <v>105.78571428571426</v>
      </c>
      <c r="DM10">
        <v>109.3</v>
      </c>
      <c r="DO10" s="42" t="s">
        <v>23</v>
      </c>
      <c r="DP10" s="43">
        <f>(DI76-DI65)/DI65</f>
        <v>8.7021755438859663E-2</v>
      </c>
      <c r="DQ10" s="43">
        <f>(DI87-DI77)/DI77</f>
        <v>3.6526533425224064E-2</v>
      </c>
      <c r="DR10" s="43">
        <f>(DI99-DI88)/DI88</f>
        <v>4.6957671957672115E-2</v>
      </c>
      <c r="DS10" s="31">
        <f>(DI111-DI100)/DI100</f>
        <v>7.0935342121782693E-2</v>
      </c>
      <c r="DY10" t="s">
        <v>34</v>
      </c>
      <c r="DZ10" s="7" t="s">
        <v>113</v>
      </c>
      <c r="EA10" s="7" t="s">
        <v>6</v>
      </c>
      <c r="EB10" s="24">
        <f t="shared" ref="EB10:EB35" si="2">CORREL($EB$2:$FD$2,EC10:FE10)</f>
        <v>0.35310712091833324</v>
      </c>
      <c r="EC10" s="6">
        <v>154.1</v>
      </c>
      <c r="ED10" s="6">
        <v>154.69999999999999</v>
      </c>
      <c r="EE10" s="6">
        <v>154.9</v>
      </c>
      <c r="EF10" s="6">
        <v>155.4</v>
      </c>
      <c r="EG10" s="6">
        <v>156.1</v>
      </c>
      <c r="EH10" s="6">
        <v>156.19999999999999</v>
      </c>
      <c r="EI10" s="6">
        <v>157.5</v>
      </c>
      <c r="EJ10" s="6">
        <v>158.4</v>
      </c>
      <c r="EK10" s="6">
        <v>158.4</v>
      </c>
      <c r="EL10" s="6">
        <v>158.69999999999999</v>
      </c>
      <c r="EM10" s="6">
        <v>159.30000000000001</v>
      </c>
      <c r="EN10" s="6">
        <v>159.9</v>
      </c>
      <c r="EO10" s="6">
        <v>160.5</v>
      </c>
      <c r="EP10" s="6">
        <v>160.69999999999999</v>
      </c>
      <c r="EQ10" s="6">
        <v>162.19999999999999</v>
      </c>
      <c r="ER10" s="6">
        <v>163.9</v>
      </c>
      <c r="ES10" s="6">
        <v>164.9</v>
      </c>
      <c r="ET10" s="6">
        <v>165.8</v>
      </c>
      <c r="EU10" s="6">
        <v>166.6</v>
      </c>
      <c r="EV10" s="6">
        <v>168.1</v>
      </c>
      <c r="EW10" s="6">
        <v>169.7</v>
      </c>
      <c r="EX10" s="6">
        <v>170.9</v>
      </c>
      <c r="EY10" s="6">
        <v>172.3</v>
      </c>
      <c r="EZ10" s="6">
        <v>173.6</v>
      </c>
      <c r="FA10" s="6">
        <v>174.6</v>
      </c>
      <c r="FB10" s="6">
        <v>177.3</v>
      </c>
      <c r="FC10" s="6">
        <v>177.3</v>
      </c>
      <c r="FD10" s="6">
        <v>178.4</v>
      </c>
      <c r="FE10" s="6">
        <v>179.5</v>
      </c>
    </row>
    <row r="11" spans="2:161" x14ac:dyDescent="0.3">
      <c r="B11" t="s">
        <v>53</v>
      </c>
      <c r="E11" s="42" t="s">
        <v>13</v>
      </c>
      <c r="F11" s="214" t="s">
        <v>236</v>
      </c>
      <c r="O11" s="42" t="s">
        <v>13</v>
      </c>
      <c r="P11" s="22" t="s">
        <v>101</v>
      </c>
      <c r="Q11" s="22" t="s">
        <v>103</v>
      </c>
      <c r="R11" s="214" t="s">
        <v>248</v>
      </c>
      <c r="AO11" s="221" t="s">
        <v>16</v>
      </c>
      <c r="AP11" s="222" t="s">
        <v>16</v>
      </c>
      <c r="BG11" s="42" t="s">
        <v>13</v>
      </c>
      <c r="BH11" s="22">
        <v>178.7</v>
      </c>
      <c r="BI11" s="22">
        <v>165.9</v>
      </c>
      <c r="BJ11" s="22">
        <v>173.4</v>
      </c>
      <c r="BK11" s="232" t="s">
        <v>15</v>
      </c>
      <c r="BM11" s="236" t="s">
        <v>16</v>
      </c>
      <c r="BN11" s="22">
        <f>BH14</f>
        <v>199.9</v>
      </c>
      <c r="BO11" s="22">
        <f>BI14</f>
        <v>204.2</v>
      </c>
      <c r="BP11" s="22">
        <f>BJ14</f>
        <v>201</v>
      </c>
      <c r="BQ11" s="76">
        <f>BN11/BN16</f>
        <v>5.3115451042912182E-2</v>
      </c>
      <c r="BR11" s="76">
        <f>BO11/BO16</f>
        <v>5.2484128820006686E-2</v>
      </c>
      <c r="BS11" s="78">
        <f>BP11/BP16</f>
        <v>5.1358049927178878E-2</v>
      </c>
      <c r="BU11" t="s">
        <v>235</v>
      </c>
      <c r="CF11" s="22" t="s">
        <v>34</v>
      </c>
      <c r="CG11" s="22">
        <v>2022</v>
      </c>
      <c r="CH11" s="22" t="s">
        <v>46</v>
      </c>
      <c r="CI11" s="22">
        <v>169.2</v>
      </c>
      <c r="CJ11" s="22">
        <v>209</v>
      </c>
      <c r="CK11" s="22">
        <v>190.2</v>
      </c>
      <c r="CL11" s="22">
        <v>173.6</v>
      </c>
      <c r="CM11" s="22">
        <v>188.5</v>
      </c>
      <c r="CN11" s="22">
        <v>158</v>
      </c>
      <c r="CO11" s="22">
        <v>159.9</v>
      </c>
      <c r="CP11" s="22">
        <v>170.8</v>
      </c>
      <c r="CQ11" s="22">
        <v>121.8</v>
      </c>
      <c r="CR11" s="22">
        <v>205.2</v>
      </c>
      <c r="CS11" s="22">
        <v>171</v>
      </c>
      <c r="CT11" s="22">
        <v>190.3</v>
      </c>
      <c r="CU11" s="22">
        <v>175.9</v>
      </c>
      <c r="CV11" s="71">
        <f t="shared" si="0"/>
        <v>175.64615384615385</v>
      </c>
      <c r="CW11" s="74">
        <f t="shared" si="1"/>
        <v>-5.8342041100662182E-3</v>
      </c>
      <c r="DA11" t="s">
        <v>34</v>
      </c>
      <c r="DB11">
        <v>2013</v>
      </c>
      <c r="DC11" t="s">
        <v>40</v>
      </c>
      <c r="DD11">
        <v>112.41538461538461</v>
      </c>
      <c r="DE11">
        <v>109.66666666666667</v>
      </c>
      <c r="DF11">
        <v>107.7</v>
      </c>
      <c r="DG11">
        <v>109.2</v>
      </c>
      <c r="DH11">
        <v>108.2</v>
      </c>
      <c r="DI11">
        <v>107</v>
      </c>
      <c r="DJ11">
        <v>107.1</v>
      </c>
      <c r="DK11">
        <v>109.1</v>
      </c>
      <c r="DL11">
        <v>106.74285714285713</v>
      </c>
      <c r="DM11">
        <v>111</v>
      </c>
      <c r="DO11" s="42" t="s">
        <v>113</v>
      </c>
      <c r="DP11" s="43">
        <f>(DD76-DD65)/DD65</f>
        <v>-9.607281307938963E-3</v>
      </c>
      <c r="DQ11" s="43">
        <f>(DD87-DD77)/DD77</f>
        <v>0.1099007642294971</v>
      </c>
      <c r="DR11" s="43">
        <f>(DD99-DD88)/DD88</f>
        <v>8.6940836940836902E-2</v>
      </c>
      <c r="DS11" s="31">
        <f>(DD111-DD100)/DD100</f>
        <v>5.0276908259089863E-2</v>
      </c>
      <c r="DY11" t="s">
        <v>34</v>
      </c>
      <c r="DZ11" s="7" t="s">
        <v>113</v>
      </c>
      <c r="EA11" s="7" t="s">
        <v>7</v>
      </c>
      <c r="EB11" s="24">
        <f t="shared" si="2"/>
        <v>0.809472546731826</v>
      </c>
      <c r="EC11" s="6">
        <v>150.9</v>
      </c>
      <c r="ED11" s="6">
        <v>158.69999999999999</v>
      </c>
      <c r="EE11" s="6">
        <v>163.9</v>
      </c>
      <c r="EF11" s="6">
        <v>170.1</v>
      </c>
      <c r="EG11" s="6">
        <v>178.7</v>
      </c>
      <c r="EH11" s="6">
        <v>183.7</v>
      </c>
      <c r="EI11" s="6">
        <v>182.1</v>
      </c>
      <c r="EJ11" s="6">
        <v>188</v>
      </c>
      <c r="EK11" s="6">
        <v>188</v>
      </c>
      <c r="EL11" s="6">
        <v>190.6</v>
      </c>
      <c r="EM11" s="6">
        <v>190.1</v>
      </c>
      <c r="EN11" s="6">
        <v>187.6</v>
      </c>
      <c r="EO11" s="6">
        <v>184.7</v>
      </c>
      <c r="EP11" s="6">
        <v>184.9</v>
      </c>
      <c r="EQ11" s="6">
        <v>194.6</v>
      </c>
      <c r="ER11" s="6">
        <v>199.5</v>
      </c>
      <c r="ES11" s="6">
        <v>202.4</v>
      </c>
      <c r="ET11" s="6">
        <v>200.9</v>
      </c>
      <c r="EU11" s="6">
        <v>195.8</v>
      </c>
      <c r="EV11" s="6">
        <v>192.4</v>
      </c>
      <c r="EW11" s="6">
        <v>188.7</v>
      </c>
      <c r="EX11" s="6">
        <v>186.5</v>
      </c>
      <c r="EY11" s="6">
        <v>188.9</v>
      </c>
      <c r="EZ11" s="6">
        <v>188.5</v>
      </c>
      <c r="FA11" s="6">
        <v>187.2</v>
      </c>
      <c r="FB11" s="6">
        <v>179.3</v>
      </c>
      <c r="FC11" s="6">
        <v>179.2</v>
      </c>
      <c r="FD11" s="6">
        <v>174.9</v>
      </c>
      <c r="FE11" s="6">
        <v>170</v>
      </c>
    </row>
    <row r="12" spans="2:161" x14ac:dyDescent="0.3">
      <c r="B12" t="s">
        <v>54</v>
      </c>
      <c r="E12" s="42" t="s">
        <v>14</v>
      </c>
      <c r="F12" s="214" t="s">
        <v>236</v>
      </c>
      <c r="O12" s="42" t="s">
        <v>14</v>
      </c>
      <c r="P12" s="22" t="s">
        <v>101</v>
      </c>
      <c r="Q12" s="22" t="s">
        <v>103</v>
      </c>
      <c r="R12" s="214" t="s">
        <v>248</v>
      </c>
      <c r="AO12" s="223" t="s">
        <v>17</v>
      </c>
      <c r="AP12" s="224" t="s">
        <v>19</v>
      </c>
      <c r="BG12" s="42" t="s">
        <v>85</v>
      </c>
      <c r="BH12" s="22">
        <v>191.1</v>
      </c>
      <c r="BI12" s="22">
        <v>197.7</v>
      </c>
      <c r="BJ12" s="22">
        <v>194.2</v>
      </c>
      <c r="BK12" s="232" t="s">
        <v>15</v>
      </c>
      <c r="BM12" s="42" t="s">
        <v>19</v>
      </c>
      <c r="BN12" s="22">
        <f>SUMIFS(BH5:BH26,BK5:BK26,"Clothing and footwear")</f>
        <v>569.90000000000009</v>
      </c>
      <c r="BO12" s="22">
        <f>SUMIFS(BI5:BI26,BK5:BK26,"Clothing and footwear")</f>
        <v>528.70000000000005</v>
      </c>
      <c r="BP12" s="22">
        <f>SUMIFS(BJ5:BJ26,BK5:BK26,"Clothing and footwear")</f>
        <v>553.20000000000005</v>
      </c>
      <c r="BQ12" s="76">
        <f>BN12/BN16</f>
        <v>0.15142819184269965</v>
      </c>
      <c r="BR12" s="76">
        <f>BO12/BO16</f>
        <v>0.13588814352173131</v>
      </c>
      <c r="BS12" s="78">
        <f>BP12/BP16</f>
        <v>0.14134961800853413</v>
      </c>
      <c r="CF12" s="22" t="s">
        <v>34</v>
      </c>
      <c r="CG12" s="22">
        <v>2023</v>
      </c>
      <c r="CH12" s="22" t="s">
        <v>31</v>
      </c>
      <c r="CI12" s="22">
        <v>173.8</v>
      </c>
      <c r="CJ12" s="22">
        <v>210.7</v>
      </c>
      <c r="CK12" s="22">
        <v>194.5</v>
      </c>
      <c r="CL12" s="22">
        <v>174.6</v>
      </c>
      <c r="CM12" s="22">
        <v>187.2</v>
      </c>
      <c r="CN12" s="22">
        <v>158.30000000000001</v>
      </c>
      <c r="CO12" s="22">
        <v>153.9</v>
      </c>
      <c r="CP12" s="22">
        <v>170.9</v>
      </c>
      <c r="CQ12" s="22">
        <v>121.1</v>
      </c>
      <c r="CR12" s="22">
        <v>208.4</v>
      </c>
      <c r="CS12" s="22">
        <v>171.4</v>
      </c>
      <c r="CT12" s="22">
        <v>191.2</v>
      </c>
      <c r="CU12" s="22">
        <v>176.7</v>
      </c>
      <c r="CV12" s="71">
        <f t="shared" si="0"/>
        <v>176.36153846153846</v>
      </c>
      <c r="CW12" s="74">
        <f t="shared" si="1"/>
        <v>4.0728737847069707E-3</v>
      </c>
      <c r="DA12" t="s">
        <v>34</v>
      </c>
      <c r="DB12">
        <v>2013</v>
      </c>
      <c r="DC12" t="s">
        <v>41</v>
      </c>
      <c r="DD12">
        <v>113.64615384615385</v>
      </c>
      <c r="DE12">
        <v>110.36666666666667</v>
      </c>
      <c r="DF12">
        <v>108.9</v>
      </c>
      <c r="DG12">
        <v>109.7</v>
      </c>
      <c r="DH12">
        <v>108.7</v>
      </c>
      <c r="DI12">
        <v>107.5</v>
      </c>
      <c r="DJ12">
        <v>108</v>
      </c>
      <c r="DK12">
        <v>109.9</v>
      </c>
      <c r="DL12">
        <v>107.71428571428569</v>
      </c>
      <c r="DM12">
        <v>112.4</v>
      </c>
      <c r="DO12" s="42" t="s">
        <v>121</v>
      </c>
      <c r="DP12" s="43">
        <f>(DF76-DF65)/DF65</f>
        <v>4.3447293447293402E-2</v>
      </c>
      <c r="DQ12" s="43">
        <f>(DF87-DF77)/DF77</f>
        <v>3.4529451591063125E-2</v>
      </c>
      <c r="DR12" s="43">
        <f>(DF99-DF88)/DF88</f>
        <v>2.9239766081871343E-2</v>
      </c>
      <c r="DS12" s="31">
        <f>(DF111-DF100)/DF100</f>
        <v>3.6144578313253121E-2</v>
      </c>
      <c r="DY12" t="s">
        <v>34</v>
      </c>
      <c r="DZ12" s="7" t="s">
        <v>113</v>
      </c>
      <c r="EA12" s="7" t="s">
        <v>8</v>
      </c>
      <c r="EB12" s="24">
        <f t="shared" si="2"/>
        <v>0.47238561148587938</v>
      </c>
      <c r="EC12" s="6">
        <v>149.6</v>
      </c>
      <c r="ED12" s="6">
        <v>150.69999999999999</v>
      </c>
      <c r="EE12" s="6">
        <v>153.69999999999999</v>
      </c>
      <c r="EF12" s="6">
        <v>164.4</v>
      </c>
      <c r="EG12" s="6">
        <v>167.1</v>
      </c>
      <c r="EH12" s="6">
        <v>164.6</v>
      </c>
      <c r="EI12" s="6">
        <v>163.9</v>
      </c>
      <c r="EJ12" s="6">
        <v>156.80000000000001</v>
      </c>
      <c r="EK12" s="6">
        <v>156.69999999999999</v>
      </c>
      <c r="EL12" s="6">
        <v>155.69999999999999</v>
      </c>
      <c r="EM12" s="6">
        <v>156.5</v>
      </c>
      <c r="EN12" s="6">
        <v>154.9</v>
      </c>
      <c r="EO12" s="6">
        <v>153.69999999999999</v>
      </c>
      <c r="EP12" s="6">
        <v>153.69999999999999</v>
      </c>
      <c r="EQ12" s="6">
        <v>157.6</v>
      </c>
      <c r="ER12" s="6">
        <v>172.6</v>
      </c>
      <c r="ES12" s="6">
        <v>171</v>
      </c>
      <c r="ET12" s="6">
        <v>169.7</v>
      </c>
      <c r="EU12" s="6">
        <v>174.2</v>
      </c>
      <c r="EV12" s="6">
        <v>172.9</v>
      </c>
      <c r="EW12" s="6">
        <v>165.7</v>
      </c>
      <c r="EX12" s="6">
        <v>163.80000000000001</v>
      </c>
      <c r="EY12" s="6">
        <v>160.69999999999999</v>
      </c>
      <c r="EZ12" s="6">
        <v>158</v>
      </c>
      <c r="FA12" s="6">
        <v>158.30000000000001</v>
      </c>
      <c r="FB12" s="6">
        <v>169.5</v>
      </c>
      <c r="FC12" s="6">
        <v>169.5</v>
      </c>
      <c r="FD12" s="6">
        <v>176.3</v>
      </c>
      <c r="FE12" s="6">
        <v>172.2</v>
      </c>
    </row>
    <row r="13" spans="2:161" x14ac:dyDescent="0.3">
      <c r="E13" s="42" t="s">
        <v>15</v>
      </c>
      <c r="F13" s="214" t="s">
        <v>236</v>
      </c>
      <c r="O13" s="42" t="s">
        <v>15</v>
      </c>
      <c r="P13" s="22" t="s">
        <v>101</v>
      </c>
      <c r="Q13" s="22" t="s">
        <v>103</v>
      </c>
      <c r="R13" s="214" t="s">
        <v>248</v>
      </c>
      <c r="AO13" s="223" t="s">
        <v>18</v>
      </c>
      <c r="AP13" s="224" t="s">
        <v>19</v>
      </c>
      <c r="BG13" s="42" t="s">
        <v>15</v>
      </c>
      <c r="BH13" s="22">
        <v>176.8</v>
      </c>
      <c r="BI13" s="22">
        <v>183.1</v>
      </c>
      <c r="BJ13" s="22">
        <v>179.1</v>
      </c>
      <c r="BK13" s="232" t="s">
        <v>15</v>
      </c>
      <c r="BM13" s="42" t="s">
        <v>20</v>
      </c>
      <c r="BN13" s="22">
        <f t="shared" ref="BN13:BP14" si="3">BH18</f>
        <v>0</v>
      </c>
      <c r="BO13" s="22">
        <f t="shared" si="3"/>
        <v>175.6</v>
      </c>
      <c r="BP13" s="22">
        <f t="shared" si="3"/>
        <v>175.6</v>
      </c>
      <c r="BQ13" s="22">
        <f>BN13/BN16</f>
        <v>0</v>
      </c>
      <c r="BR13" s="76">
        <f>BO13/BO16</f>
        <v>4.5133266507312308E-2</v>
      </c>
      <c r="BS13" s="78">
        <f>BP13/BP16</f>
        <v>4.4868027697575183E-2</v>
      </c>
      <c r="CF13" s="22" t="s">
        <v>34</v>
      </c>
      <c r="CG13" s="22">
        <v>2023</v>
      </c>
      <c r="CH13" s="22" t="s">
        <v>35</v>
      </c>
      <c r="CI13" s="22">
        <v>174.4</v>
      </c>
      <c r="CJ13" s="22">
        <v>207.7</v>
      </c>
      <c r="CK13" s="22">
        <v>175.2</v>
      </c>
      <c r="CL13" s="22">
        <v>177.3</v>
      </c>
      <c r="CM13" s="22">
        <v>179.3</v>
      </c>
      <c r="CN13" s="22">
        <v>169.5</v>
      </c>
      <c r="CO13" s="22">
        <v>152.69999999999999</v>
      </c>
      <c r="CP13" s="22">
        <v>171</v>
      </c>
      <c r="CQ13" s="22">
        <v>120</v>
      </c>
      <c r="CR13" s="22">
        <v>209.7</v>
      </c>
      <c r="CS13" s="22">
        <v>172.3</v>
      </c>
      <c r="CT13" s="22">
        <v>193</v>
      </c>
      <c r="CU13" s="22">
        <v>177</v>
      </c>
      <c r="CV13" s="71">
        <f t="shared" si="0"/>
        <v>175.3153846153846</v>
      </c>
      <c r="CW13" s="74">
        <f t="shared" si="1"/>
        <v>-5.9318707201117182E-3</v>
      </c>
      <c r="DA13" t="s">
        <v>34</v>
      </c>
      <c r="DB13">
        <v>2013</v>
      </c>
      <c r="DC13" t="s">
        <v>42</v>
      </c>
      <c r="DD13">
        <v>114.74615384615383</v>
      </c>
      <c r="DE13">
        <v>111.5</v>
      </c>
      <c r="DF13">
        <v>109.7</v>
      </c>
      <c r="DG13">
        <v>110.5</v>
      </c>
      <c r="DH13">
        <v>109.6</v>
      </c>
      <c r="DI13">
        <v>108.1</v>
      </c>
      <c r="DJ13">
        <v>109.9</v>
      </c>
      <c r="DK13">
        <v>110.6</v>
      </c>
      <c r="DL13">
        <v>108.78571428571429</v>
      </c>
      <c r="DM13">
        <v>113.7</v>
      </c>
      <c r="DO13" s="42" t="s">
        <v>122</v>
      </c>
      <c r="DP13" s="43">
        <f>(DG76-DG65)/DG65</f>
        <v>4.4655929721815479E-2</v>
      </c>
      <c r="DQ13" s="43">
        <f>(DG87-DG77)/DG77</f>
        <v>3.0107526881720349E-2</v>
      </c>
      <c r="DR13" s="43">
        <f>(DG99-DG88)/DG88</f>
        <v>0</v>
      </c>
      <c r="DS13" s="31">
        <f>(DG111-DG100)/DG100</f>
        <v>0.10953346855983764</v>
      </c>
      <c r="DY13" t="s">
        <v>34</v>
      </c>
      <c r="DZ13" s="7" t="s">
        <v>113</v>
      </c>
      <c r="EA13" s="7" t="s">
        <v>9</v>
      </c>
      <c r="EB13" s="24">
        <f t="shared" si="2"/>
        <v>0.34646306252276993</v>
      </c>
      <c r="EC13" s="6">
        <v>194.2</v>
      </c>
      <c r="ED13" s="6">
        <v>160</v>
      </c>
      <c r="EE13" s="6">
        <v>149.5</v>
      </c>
      <c r="EF13" s="6">
        <v>144.1</v>
      </c>
      <c r="EG13" s="6">
        <v>147.9</v>
      </c>
      <c r="EH13" s="6">
        <v>155.4</v>
      </c>
      <c r="EI13" s="6">
        <v>164.2</v>
      </c>
      <c r="EJ13" s="6">
        <v>162.19999999999999</v>
      </c>
      <c r="EK13" s="6">
        <v>162.30000000000001</v>
      </c>
      <c r="EL13" s="6">
        <v>185.3</v>
      </c>
      <c r="EM13" s="6">
        <v>199.2</v>
      </c>
      <c r="EN13" s="6">
        <v>188.3</v>
      </c>
      <c r="EO13" s="6">
        <v>174.3</v>
      </c>
      <c r="EP13" s="6">
        <v>169.7</v>
      </c>
      <c r="EQ13" s="6">
        <v>166.9</v>
      </c>
      <c r="ER13" s="6">
        <v>166.2</v>
      </c>
      <c r="ES13" s="6">
        <v>174.9</v>
      </c>
      <c r="ET13" s="6">
        <v>182.3</v>
      </c>
      <c r="EU13" s="6">
        <v>182.1</v>
      </c>
      <c r="EV13" s="6">
        <v>186.7</v>
      </c>
      <c r="EW13" s="6">
        <v>191.8</v>
      </c>
      <c r="EX13" s="6">
        <v>199.7</v>
      </c>
      <c r="EY13" s="6">
        <v>183.1</v>
      </c>
      <c r="EZ13" s="6">
        <v>159.9</v>
      </c>
      <c r="FA13" s="6">
        <v>153.9</v>
      </c>
      <c r="FB13" s="6">
        <v>152.69999999999999</v>
      </c>
      <c r="FC13" s="6">
        <v>152.80000000000001</v>
      </c>
      <c r="FD13" s="6">
        <v>155.4</v>
      </c>
      <c r="FE13" s="6">
        <v>161</v>
      </c>
    </row>
    <row r="14" spans="2:161" x14ac:dyDescent="0.3">
      <c r="E14" s="42" t="s">
        <v>16</v>
      </c>
      <c r="F14" s="214" t="s">
        <v>236</v>
      </c>
      <c r="O14" s="42" t="s">
        <v>16</v>
      </c>
      <c r="P14" s="22" t="s">
        <v>101</v>
      </c>
      <c r="Q14" s="22" t="s">
        <v>103</v>
      </c>
      <c r="R14" s="214" t="s">
        <v>248</v>
      </c>
      <c r="AO14" s="223" t="s">
        <v>19</v>
      </c>
      <c r="AP14" s="224" t="s">
        <v>19</v>
      </c>
      <c r="BG14" s="42" t="s">
        <v>16</v>
      </c>
      <c r="BH14" s="22">
        <v>199.9</v>
      </c>
      <c r="BI14" s="22">
        <v>204.2</v>
      </c>
      <c r="BJ14" s="22">
        <v>201</v>
      </c>
      <c r="BK14" s="232" t="s">
        <v>16</v>
      </c>
      <c r="BM14" s="42" t="s">
        <v>21</v>
      </c>
      <c r="BN14" s="22">
        <f t="shared" si="3"/>
        <v>182.5</v>
      </c>
      <c r="BO14" s="22">
        <f t="shared" si="3"/>
        <v>183.4</v>
      </c>
      <c r="BP14" s="22">
        <f t="shared" si="3"/>
        <v>182.8</v>
      </c>
      <c r="BQ14" s="76">
        <f>BN14/BN16</f>
        <v>4.8492095124219474E-2</v>
      </c>
      <c r="BR14" s="76">
        <f>BO14/BO16</f>
        <v>4.7138047138047139E-2</v>
      </c>
      <c r="BS14" s="78">
        <f>BP14/BP16</f>
        <v>4.6707719038250252E-2</v>
      </c>
      <c r="CF14" s="22" t="s">
        <v>34</v>
      </c>
      <c r="CG14" s="22">
        <v>2023</v>
      </c>
      <c r="CH14" s="22" t="s">
        <v>36</v>
      </c>
      <c r="CI14" s="22">
        <v>174.4</v>
      </c>
      <c r="CJ14" s="22">
        <v>207.7</v>
      </c>
      <c r="CK14" s="22">
        <v>175.2</v>
      </c>
      <c r="CL14" s="22">
        <v>177.3</v>
      </c>
      <c r="CM14" s="22">
        <v>179.2</v>
      </c>
      <c r="CN14" s="22">
        <v>169.5</v>
      </c>
      <c r="CO14" s="22">
        <v>152.80000000000001</v>
      </c>
      <c r="CP14" s="22">
        <v>171.1</v>
      </c>
      <c r="CQ14" s="22">
        <v>120</v>
      </c>
      <c r="CR14" s="22">
        <v>209.7</v>
      </c>
      <c r="CS14" s="22">
        <v>172.3</v>
      </c>
      <c r="CT14" s="22">
        <v>193</v>
      </c>
      <c r="CU14" s="22">
        <v>177</v>
      </c>
      <c r="CV14" s="71">
        <f t="shared" si="0"/>
        <v>175.32307692307691</v>
      </c>
      <c r="CW14" s="74">
        <f t="shared" si="1"/>
        <v>4.3876968978992914E-5</v>
      </c>
      <c r="DA14" t="s">
        <v>34</v>
      </c>
      <c r="DB14">
        <v>2013</v>
      </c>
      <c r="DC14" t="s">
        <v>43</v>
      </c>
      <c r="DD14">
        <v>116.16923076923079</v>
      </c>
      <c r="DE14">
        <v>112.39999999999999</v>
      </c>
      <c r="DF14">
        <v>110.5</v>
      </c>
      <c r="DG14">
        <v>110.9</v>
      </c>
      <c r="DH14">
        <v>110.3</v>
      </c>
      <c r="DI14">
        <v>108.6</v>
      </c>
      <c r="DJ14">
        <v>109.5</v>
      </c>
      <c r="DK14">
        <v>110.8</v>
      </c>
      <c r="DL14">
        <v>109.12857142857142</v>
      </c>
      <c r="DM14">
        <v>114.8</v>
      </c>
      <c r="DO14" s="42" t="s">
        <v>24</v>
      </c>
      <c r="DP14" s="43">
        <f>(DJ76-DJ65)/DJ65</f>
        <v>3.6043587594300062E-2</v>
      </c>
      <c r="DQ14" s="43">
        <f>(DJ87-DJ77)/DJ77</f>
        <v>5.2716950527169619E-2</v>
      </c>
      <c r="DR14" s="43">
        <f>(DJ99-DJ88)/DJ88</f>
        <v>7.4866310160427677E-2</v>
      </c>
      <c r="DS14" s="31">
        <f>(DJ111-DJ100)/DJ100</f>
        <v>9.7251585623678527E-2</v>
      </c>
      <c r="DY14" t="s">
        <v>34</v>
      </c>
      <c r="DZ14" s="7" t="s">
        <v>113</v>
      </c>
      <c r="EA14" s="7" t="s">
        <v>10</v>
      </c>
      <c r="EB14" s="24">
        <f t="shared" si="2"/>
        <v>0.17607913708798811</v>
      </c>
      <c r="EC14" s="6">
        <v>160.4</v>
      </c>
      <c r="ED14" s="6">
        <v>158.80000000000001</v>
      </c>
      <c r="EE14" s="6">
        <v>159.80000000000001</v>
      </c>
      <c r="EF14" s="6">
        <v>161.69999999999999</v>
      </c>
      <c r="EG14" s="6">
        <v>165.4</v>
      </c>
      <c r="EH14" s="6">
        <v>166</v>
      </c>
      <c r="EI14" s="6">
        <v>164</v>
      </c>
      <c r="EJ14" s="6">
        <v>164.1</v>
      </c>
      <c r="EK14" s="6">
        <v>164.1</v>
      </c>
      <c r="EL14" s="6">
        <v>165.2</v>
      </c>
      <c r="EM14" s="6">
        <v>165.3</v>
      </c>
      <c r="EN14" s="6">
        <v>164.4</v>
      </c>
      <c r="EO14" s="6">
        <v>163.9</v>
      </c>
      <c r="EP14" s="6">
        <v>163.69999999999999</v>
      </c>
      <c r="EQ14" s="6">
        <v>163.9</v>
      </c>
      <c r="ER14" s="6">
        <v>164.7</v>
      </c>
      <c r="ES14" s="6">
        <v>164.7</v>
      </c>
      <c r="ET14" s="6">
        <v>164.3</v>
      </c>
      <c r="EU14" s="6">
        <v>164.3</v>
      </c>
      <c r="EV14" s="6">
        <v>167.2</v>
      </c>
      <c r="EW14" s="6">
        <v>169.1</v>
      </c>
      <c r="EX14" s="6">
        <v>169.8</v>
      </c>
      <c r="EY14" s="6">
        <v>170.5</v>
      </c>
      <c r="EZ14" s="6">
        <v>170.8</v>
      </c>
      <c r="FA14" s="6">
        <v>170.9</v>
      </c>
      <c r="FB14" s="6">
        <v>171</v>
      </c>
      <c r="FC14" s="6">
        <v>171.1</v>
      </c>
      <c r="FD14" s="6">
        <v>173.4</v>
      </c>
      <c r="FE14" s="6">
        <v>175.6</v>
      </c>
    </row>
    <row r="15" spans="2:161" ht="15" thickBot="1" x14ac:dyDescent="0.35">
      <c r="E15" s="42" t="s">
        <v>17</v>
      </c>
      <c r="F15" s="214" t="s">
        <v>236</v>
      </c>
      <c r="O15" s="42" t="s">
        <v>17</v>
      </c>
      <c r="P15" s="22" t="s">
        <v>101</v>
      </c>
      <c r="Q15" s="22" t="s">
        <v>103</v>
      </c>
      <c r="R15" s="214" t="s">
        <v>248</v>
      </c>
      <c r="AO15" s="225" t="s">
        <v>20</v>
      </c>
      <c r="AP15" s="226" t="s">
        <v>20</v>
      </c>
      <c r="BG15" s="42" t="s">
        <v>17</v>
      </c>
      <c r="BH15" s="22">
        <v>191.2</v>
      </c>
      <c r="BI15" s="22">
        <v>181.3</v>
      </c>
      <c r="BJ15" s="22">
        <v>187.3</v>
      </c>
      <c r="BK15" s="214" t="s">
        <v>19</v>
      </c>
      <c r="BM15" s="42" t="s">
        <v>28</v>
      </c>
      <c r="BN15" s="22">
        <f>SUMIFS(BH5:BH26,BK5:BK26,"miscellaneous")</f>
        <v>1255.8</v>
      </c>
      <c r="BO15" s="22">
        <f>SUMIFS(BI5:BI26,BK5:BK26,"Miscellaneous")</f>
        <v>1213.8999999999996</v>
      </c>
      <c r="BP15" s="22">
        <f>SUMIFS(BJ5:BJ26,BK5:BK26,"Miscellaneous")</f>
        <v>1234.9000000000001</v>
      </c>
      <c r="BQ15" s="76">
        <f>BN15/BN16</f>
        <v>0.33367875647668394</v>
      </c>
      <c r="BR15" s="76">
        <f>BO15/BO16</f>
        <v>0.31200041123705236</v>
      </c>
      <c r="BS15" s="78">
        <f>BP15/BP16</f>
        <v>0.31553261619439404</v>
      </c>
      <c r="CF15" s="22" t="s">
        <v>34</v>
      </c>
      <c r="CG15" s="22">
        <v>2023</v>
      </c>
      <c r="CH15" s="22" t="s">
        <v>37</v>
      </c>
      <c r="CI15" s="22">
        <v>173.8</v>
      </c>
      <c r="CJ15" s="22">
        <v>209.3</v>
      </c>
      <c r="CK15" s="22">
        <v>169.6</v>
      </c>
      <c r="CL15" s="22">
        <v>178.4</v>
      </c>
      <c r="CM15" s="22">
        <v>174.9</v>
      </c>
      <c r="CN15" s="22">
        <v>176.3</v>
      </c>
      <c r="CO15" s="22">
        <v>155.4</v>
      </c>
      <c r="CP15" s="22">
        <v>173.4</v>
      </c>
      <c r="CQ15" s="22">
        <v>121.3</v>
      </c>
      <c r="CR15" s="22">
        <v>212.9</v>
      </c>
      <c r="CS15" s="22">
        <v>172.9</v>
      </c>
      <c r="CT15" s="22">
        <v>193.5</v>
      </c>
      <c r="CU15" s="22">
        <v>177.9</v>
      </c>
      <c r="CV15" s="71">
        <f t="shared" si="0"/>
        <v>176.12307692307695</v>
      </c>
      <c r="CW15" s="74">
        <f t="shared" si="1"/>
        <v>4.5630045630047902E-3</v>
      </c>
      <c r="DA15" t="s">
        <v>34</v>
      </c>
      <c r="DB15">
        <v>2013</v>
      </c>
      <c r="DC15" t="s">
        <v>45</v>
      </c>
      <c r="DD15">
        <v>118.36923076923077</v>
      </c>
      <c r="DE15">
        <v>113.30000000000001</v>
      </c>
      <c r="DF15">
        <v>111.1</v>
      </c>
      <c r="DG15">
        <v>111.6</v>
      </c>
      <c r="DH15">
        <v>111.1</v>
      </c>
      <c r="DI15">
        <v>109.3</v>
      </c>
      <c r="DJ15">
        <v>109.5</v>
      </c>
      <c r="DK15">
        <v>111.2</v>
      </c>
      <c r="DL15">
        <v>109.64285714285715</v>
      </c>
      <c r="DM15">
        <v>116.3</v>
      </c>
      <c r="DO15" s="25" t="s">
        <v>26</v>
      </c>
      <c r="DP15" s="44">
        <f>(DK76-DK65)/DK65</f>
        <v>7.9856115107913628E-2</v>
      </c>
      <c r="DQ15" s="44">
        <f>(DK87-DK77)/DK77</f>
        <v>3.6617842876165117E-2</v>
      </c>
      <c r="DR15" s="44">
        <f>(DK99-DK88)/DK88</f>
        <v>2.1140294682895654E-2</v>
      </c>
      <c r="DS15" s="45">
        <f>(DK111-DK100)/DK100</f>
        <v>3.266331658291468E-2</v>
      </c>
      <c r="DY15" t="s">
        <v>34</v>
      </c>
      <c r="DZ15" s="7" t="s">
        <v>113</v>
      </c>
      <c r="EA15" s="7" t="s">
        <v>11</v>
      </c>
      <c r="EB15" s="24">
        <f t="shared" si="2"/>
        <v>0.50195747329651963</v>
      </c>
      <c r="EC15" s="6">
        <v>114.6</v>
      </c>
      <c r="ED15" s="6">
        <v>112.8</v>
      </c>
      <c r="EE15" s="6">
        <v>112.6</v>
      </c>
      <c r="EF15" s="6">
        <v>113.1</v>
      </c>
      <c r="EG15" s="6">
        <v>114.8</v>
      </c>
      <c r="EH15" s="6">
        <v>115.1</v>
      </c>
      <c r="EI15" s="6">
        <v>114.5</v>
      </c>
      <c r="EJ15" s="6">
        <v>119.7</v>
      </c>
      <c r="EK15" s="6">
        <v>119.7</v>
      </c>
      <c r="EL15" s="6">
        <v>121.9</v>
      </c>
      <c r="EM15" s="6">
        <v>122.4</v>
      </c>
      <c r="EN15" s="6">
        <v>121</v>
      </c>
      <c r="EO15" s="6">
        <v>120</v>
      </c>
      <c r="EP15" s="6">
        <v>118.9</v>
      </c>
      <c r="EQ15" s="6">
        <v>118.8</v>
      </c>
      <c r="ER15" s="6">
        <v>119</v>
      </c>
      <c r="ES15" s="6">
        <v>119.7</v>
      </c>
      <c r="ET15" s="6">
        <v>119.9</v>
      </c>
      <c r="EU15" s="6">
        <v>120</v>
      </c>
      <c r="EV15" s="6">
        <v>120.9</v>
      </c>
      <c r="EW15" s="6">
        <v>121.6</v>
      </c>
      <c r="EX15" s="6">
        <v>121.9</v>
      </c>
      <c r="EY15" s="6">
        <v>122.1</v>
      </c>
      <c r="EZ15" s="6">
        <v>121.8</v>
      </c>
      <c r="FA15" s="6">
        <v>121.1</v>
      </c>
      <c r="FB15" s="6">
        <v>120</v>
      </c>
      <c r="FC15" s="6">
        <v>120</v>
      </c>
      <c r="FD15" s="6">
        <v>121.3</v>
      </c>
      <c r="FE15" s="6">
        <v>122.7</v>
      </c>
    </row>
    <row r="16" spans="2:161" ht="15" thickBot="1" x14ac:dyDescent="0.35">
      <c r="E16" s="42" t="s">
        <v>18</v>
      </c>
      <c r="F16" s="214" t="s">
        <v>236</v>
      </c>
      <c r="O16" s="42" t="s">
        <v>18</v>
      </c>
      <c r="P16" s="22" t="s">
        <v>101</v>
      </c>
      <c r="Q16" s="22" t="s">
        <v>103</v>
      </c>
      <c r="R16" s="214" t="s">
        <v>248</v>
      </c>
      <c r="AO16" s="221" t="s">
        <v>21</v>
      </c>
      <c r="AP16" s="222" t="s">
        <v>21</v>
      </c>
      <c r="BG16" s="42" t="s">
        <v>18</v>
      </c>
      <c r="BH16" s="22">
        <v>187.9</v>
      </c>
      <c r="BI16" s="22">
        <v>168.1</v>
      </c>
      <c r="BJ16" s="22">
        <v>179.7</v>
      </c>
      <c r="BK16" s="214" t="s">
        <v>19</v>
      </c>
      <c r="BM16" s="237" t="s">
        <v>98</v>
      </c>
      <c r="BN16" s="26">
        <f t="shared" ref="BN16:BS16" si="4">SUM(BN10:BN15)</f>
        <v>3763.5</v>
      </c>
      <c r="BO16" s="26">
        <f t="shared" si="4"/>
        <v>3890.7</v>
      </c>
      <c r="BP16" s="26">
        <f t="shared" si="4"/>
        <v>3913.7000000000003</v>
      </c>
      <c r="BQ16" s="238">
        <f t="shared" si="4"/>
        <v>1</v>
      </c>
      <c r="BR16" s="238">
        <f t="shared" si="4"/>
        <v>1</v>
      </c>
      <c r="BS16" s="239">
        <f t="shared" si="4"/>
        <v>1</v>
      </c>
      <c r="CF16" s="22" t="s">
        <v>34</v>
      </c>
      <c r="CG16" s="22">
        <v>2023</v>
      </c>
      <c r="CH16" s="22" t="s">
        <v>38</v>
      </c>
      <c r="CI16" s="22">
        <v>173.7</v>
      </c>
      <c r="CJ16" s="22">
        <v>214.3</v>
      </c>
      <c r="CK16" s="22">
        <v>173.2</v>
      </c>
      <c r="CL16" s="22">
        <v>179.5</v>
      </c>
      <c r="CM16" s="22">
        <v>170</v>
      </c>
      <c r="CN16" s="22">
        <v>172.2</v>
      </c>
      <c r="CO16" s="22">
        <v>161</v>
      </c>
      <c r="CP16" s="22">
        <v>175.6</v>
      </c>
      <c r="CQ16" s="22">
        <v>122.7</v>
      </c>
      <c r="CR16" s="22">
        <v>218</v>
      </c>
      <c r="CS16" s="22">
        <v>173.4</v>
      </c>
      <c r="CT16" s="22">
        <v>194.2</v>
      </c>
      <c r="CU16" s="22">
        <v>179.1</v>
      </c>
      <c r="CV16" s="71">
        <f t="shared" si="0"/>
        <v>177.45384615384617</v>
      </c>
      <c r="CW16" s="74">
        <f t="shared" si="1"/>
        <v>7.555904961565281E-3</v>
      </c>
      <c r="DA16" t="s">
        <v>34</v>
      </c>
      <c r="DB16">
        <v>2013</v>
      </c>
      <c r="DC16" t="s">
        <v>46</v>
      </c>
      <c r="DD16">
        <v>115.94615384615386</v>
      </c>
      <c r="DE16">
        <v>114.23333333333333</v>
      </c>
      <c r="DF16">
        <v>110.7</v>
      </c>
      <c r="DG16">
        <v>111.9</v>
      </c>
      <c r="DH16">
        <v>111.7</v>
      </c>
      <c r="DI16">
        <v>109.7</v>
      </c>
      <c r="DJ16">
        <v>109.8</v>
      </c>
      <c r="DK16">
        <v>111.5</v>
      </c>
      <c r="DL16">
        <v>109.94285714285715</v>
      </c>
      <c r="DM16">
        <v>114.5</v>
      </c>
      <c r="DY16" t="s">
        <v>34</v>
      </c>
      <c r="DZ16" s="7" t="s">
        <v>113</v>
      </c>
      <c r="EA16" s="7" t="s">
        <v>12</v>
      </c>
      <c r="EB16" s="24">
        <f t="shared" si="2"/>
        <v>0.33675993325991088</v>
      </c>
      <c r="EC16" s="6">
        <v>164</v>
      </c>
      <c r="ED16" s="6">
        <v>164.2</v>
      </c>
      <c r="EE16" s="6">
        <v>163.5</v>
      </c>
      <c r="EF16" s="6">
        <v>163.9</v>
      </c>
      <c r="EG16" s="6">
        <v>168.2</v>
      </c>
      <c r="EH16" s="6">
        <v>168.5</v>
      </c>
      <c r="EI16" s="6">
        <v>168.3</v>
      </c>
      <c r="EJ16" s="6">
        <v>168.8</v>
      </c>
      <c r="EK16" s="6">
        <v>168.8</v>
      </c>
      <c r="EL16" s="6">
        <v>169.3</v>
      </c>
      <c r="EM16" s="6">
        <v>169.6</v>
      </c>
      <c r="EN16" s="6">
        <v>170.5</v>
      </c>
      <c r="EO16" s="6">
        <v>172.1</v>
      </c>
      <c r="EP16" s="6">
        <v>174.3</v>
      </c>
      <c r="EQ16" s="6">
        <v>177.4</v>
      </c>
      <c r="ER16" s="6">
        <v>181.3</v>
      </c>
      <c r="ES16" s="6">
        <v>184.9</v>
      </c>
      <c r="ET16" s="6">
        <v>187.1</v>
      </c>
      <c r="EU16" s="6">
        <v>190</v>
      </c>
      <c r="EV16" s="6">
        <v>193.6</v>
      </c>
      <c r="EW16" s="6">
        <v>197.3</v>
      </c>
      <c r="EX16" s="6">
        <v>199.9</v>
      </c>
      <c r="EY16" s="6">
        <v>202.8</v>
      </c>
      <c r="EZ16" s="6">
        <v>205.2</v>
      </c>
      <c r="FA16" s="6">
        <v>208.4</v>
      </c>
      <c r="FB16" s="6">
        <v>209.7</v>
      </c>
      <c r="FC16" s="6">
        <v>209.7</v>
      </c>
      <c r="FD16" s="6">
        <v>212.9</v>
      </c>
      <c r="FE16" s="6">
        <v>218</v>
      </c>
    </row>
    <row r="17" spans="4:161" x14ac:dyDescent="0.3">
      <c r="E17" s="42" t="s">
        <v>19</v>
      </c>
      <c r="F17" s="214" t="s">
        <v>236</v>
      </c>
      <c r="O17" s="42" t="s">
        <v>19</v>
      </c>
      <c r="P17" s="22" t="s">
        <v>101</v>
      </c>
      <c r="Q17" s="22" t="s">
        <v>103</v>
      </c>
      <c r="R17" s="214" t="s">
        <v>248</v>
      </c>
      <c r="AO17" s="227" t="s">
        <v>22</v>
      </c>
      <c r="AP17" s="228" t="s">
        <v>28</v>
      </c>
      <c r="BG17" s="42" t="s">
        <v>19</v>
      </c>
      <c r="BH17" s="22">
        <v>190.8</v>
      </c>
      <c r="BI17" s="22">
        <v>179.3</v>
      </c>
      <c r="BJ17" s="22">
        <v>186.2</v>
      </c>
      <c r="BK17" s="214" t="s">
        <v>19</v>
      </c>
      <c r="DA17" t="s">
        <v>34</v>
      </c>
      <c r="DB17">
        <v>2014</v>
      </c>
      <c r="DC17" t="s">
        <v>31</v>
      </c>
      <c r="DD17">
        <v>114.29230769230767</v>
      </c>
      <c r="DE17">
        <v>114.8</v>
      </c>
      <c r="DF17">
        <v>111.6</v>
      </c>
      <c r="DG17">
        <v>112.2</v>
      </c>
      <c r="DH17">
        <v>112.3</v>
      </c>
      <c r="DI17">
        <v>110.3</v>
      </c>
      <c r="DJ17">
        <v>110.7</v>
      </c>
      <c r="DK17">
        <v>111.6</v>
      </c>
      <c r="DL17">
        <v>110.48571428571429</v>
      </c>
      <c r="DM17">
        <v>113.6</v>
      </c>
      <c r="DY17" t="s">
        <v>34</v>
      </c>
      <c r="DZ17" s="7" t="s">
        <v>113</v>
      </c>
      <c r="EA17" s="7" t="s">
        <v>13</v>
      </c>
      <c r="EB17" s="24">
        <f t="shared" si="2"/>
        <v>0.55440013713991421</v>
      </c>
      <c r="EC17" s="6">
        <v>151.80000000000001</v>
      </c>
      <c r="ED17" s="6">
        <v>155.5</v>
      </c>
      <c r="EE17" s="6">
        <v>156.5</v>
      </c>
      <c r="EF17" s="6">
        <v>157.6</v>
      </c>
      <c r="EG17" s="6">
        <v>159.30000000000001</v>
      </c>
      <c r="EH17" s="6">
        <v>160</v>
      </c>
      <c r="EI17" s="6">
        <v>160.9</v>
      </c>
      <c r="EJ17" s="6">
        <v>162.69999999999999</v>
      </c>
      <c r="EK17" s="6">
        <v>162.69999999999999</v>
      </c>
      <c r="EL17" s="6">
        <v>163.19999999999999</v>
      </c>
      <c r="EM17" s="6">
        <v>163.69999999999999</v>
      </c>
      <c r="EN17" s="6">
        <v>164.2</v>
      </c>
      <c r="EO17" s="6">
        <v>164.3</v>
      </c>
      <c r="EP17" s="6">
        <v>164.7</v>
      </c>
      <c r="EQ17" s="6">
        <v>165.3</v>
      </c>
      <c r="ER17" s="6">
        <v>166.2</v>
      </c>
      <c r="ES17" s="6">
        <v>167.1</v>
      </c>
      <c r="ET17" s="6">
        <v>167.9</v>
      </c>
      <c r="EU17" s="6">
        <v>168.4</v>
      </c>
      <c r="EV17" s="6">
        <v>168.8</v>
      </c>
      <c r="EW17" s="6">
        <v>169.4</v>
      </c>
      <c r="EX17" s="6">
        <v>169.9</v>
      </c>
      <c r="EY17" s="6">
        <v>170.4</v>
      </c>
      <c r="EZ17" s="6">
        <v>171</v>
      </c>
      <c r="FA17" s="6">
        <v>171.4</v>
      </c>
      <c r="FB17" s="6">
        <v>172.3</v>
      </c>
      <c r="FC17" s="6">
        <v>172.3</v>
      </c>
      <c r="FD17" s="6">
        <v>172.9</v>
      </c>
      <c r="FE17" s="6">
        <v>173.4</v>
      </c>
    </row>
    <row r="18" spans="4:161" x14ac:dyDescent="0.3">
      <c r="E18" s="42" t="s">
        <v>20</v>
      </c>
      <c r="F18" s="214" t="s">
        <v>236</v>
      </c>
      <c r="O18" s="42" t="s">
        <v>20</v>
      </c>
      <c r="P18" s="22" t="s">
        <v>101</v>
      </c>
      <c r="Q18" s="22" t="s">
        <v>103</v>
      </c>
      <c r="R18" s="214" t="s">
        <v>248</v>
      </c>
      <c r="AO18" s="227" t="s">
        <v>23</v>
      </c>
      <c r="AP18" s="228" t="s">
        <v>28</v>
      </c>
      <c r="BG18" s="42" t="s">
        <v>20</v>
      </c>
      <c r="BH18" s="22"/>
      <c r="BI18" s="22">
        <v>175.6</v>
      </c>
      <c r="BJ18" s="22">
        <v>175.6</v>
      </c>
      <c r="BK18" s="214" t="s">
        <v>20</v>
      </c>
      <c r="DA18" t="s">
        <v>34</v>
      </c>
      <c r="DB18">
        <v>2014</v>
      </c>
      <c r="DC18" t="s">
        <v>35</v>
      </c>
      <c r="DD18">
        <v>113.85384615384615</v>
      </c>
      <c r="DE18">
        <v>115.2</v>
      </c>
      <c r="DF18">
        <v>112.5</v>
      </c>
      <c r="DG18">
        <v>112.4</v>
      </c>
      <c r="DH18">
        <v>112.8</v>
      </c>
      <c r="DI18">
        <v>110.7</v>
      </c>
      <c r="DJ18">
        <v>111.1</v>
      </c>
      <c r="DK18">
        <v>111.8</v>
      </c>
      <c r="DL18">
        <v>110.87142857142858</v>
      </c>
      <c r="DM18">
        <v>113.6</v>
      </c>
      <c r="DY18" t="s">
        <v>34</v>
      </c>
      <c r="DZ18" s="7" t="s">
        <v>113</v>
      </c>
      <c r="EA18" s="7" t="s">
        <v>85</v>
      </c>
      <c r="EB18" s="24">
        <f t="shared" si="2"/>
        <v>0.48336182753226309</v>
      </c>
      <c r="EC18" s="6">
        <v>165.6</v>
      </c>
      <c r="ED18" s="6">
        <v>167.5</v>
      </c>
      <c r="EE18" s="6">
        <v>168.2</v>
      </c>
      <c r="EF18" s="6">
        <v>168.9</v>
      </c>
      <c r="EG18" s="6">
        <v>170.4</v>
      </c>
      <c r="EH18" s="6">
        <v>172.4</v>
      </c>
      <c r="EI18" s="6">
        <v>172.2</v>
      </c>
      <c r="EJ18" s="6">
        <v>173.9</v>
      </c>
      <c r="EK18" s="6">
        <v>173.9</v>
      </c>
      <c r="EL18" s="6">
        <v>174.7</v>
      </c>
      <c r="EM18" s="6">
        <v>175.5</v>
      </c>
      <c r="EN18" s="6">
        <v>176.5</v>
      </c>
      <c r="EO18" s="6">
        <v>177.3</v>
      </c>
      <c r="EP18" s="6">
        <v>178</v>
      </c>
      <c r="EQ18" s="6">
        <v>179.3</v>
      </c>
      <c r="ER18" s="6">
        <v>180.9</v>
      </c>
      <c r="ES18" s="6">
        <v>182.5</v>
      </c>
      <c r="ET18" s="6">
        <v>183.9</v>
      </c>
      <c r="EU18" s="6">
        <v>185.2</v>
      </c>
      <c r="EV18" s="6">
        <v>186.3</v>
      </c>
      <c r="EW18" s="6">
        <v>187.4</v>
      </c>
      <c r="EX18" s="6">
        <v>188.3</v>
      </c>
      <c r="EY18" s="6">
        <v>189.5</v>
      </c>
      <c r="EZ18" s="6">
        <v>190.3</v>
      </c>
      <c r="FA18" s="6">
        <v>191.2</v>
      </c>
      <c r="FB18" s="6">
        <v>193</v>
      </c>
      <c r="FC18" s="6">
        <v>193</v>
      </c>
      <c r="FD18" s="6">
        <v>193.5</v>
      </c>
      <c r="FE18" s="6">
        <v>194.2</v>
      </c>
    </row>
    <row r="19" spans="4:161" ht="15" thickBot="1" x14ac:dyDescent="0.35">
      <c r="E19" s="42" t="s">
        <v>21</v>
      </c>
      <c r="F19" s="214" t="s">
        <v>236</v>
      </c>
      <c r="O19" s="42" t="s">
        <v>21</v>
      </c>
      <c r="P19" s="22" t="s">
        <v>101</v>
      </c>
      <c r="Q19" s="22" t="s">
        <v>103</v>
      </c>
      <c r="R19" s="214" t="s">
        <v>248</v>
      </c>
      <c r="AO19" s="227" t="s">
        <v>24</v>
      </c>
      <c r="AP19" s="228" t="s">
        <v>28</v>
      </c>
      <c r="BG19" s="42" t="s">
        <v>21</v>
      </c>
      <c r="BH19" s="22">
        <v>182.5</v>
      </c>
      <c r="BI19" s="22">
        <v>183.4</v>
      </c>
      <c r="BJ19" s="22">
        <v>182.8</v>
      </c>
      <c r="BK19" s="214" t="s">
        <v>21</v>
      </c>
      <c r="DA19" t="s">
        <v>34</v>
      </c>
      <c r="DB19">
        <v>2014</v>
      </c>
      <c r="DC19" t="s">
        <v>36</v>
      </c>
      <c r="DD19">
        <v>114.48461538461537</v>
      </c>
      <c r="DE19">
        <v>115.63333333333333</v>
      </c>
      <c r="DF19">
        <v>113.2</v>
      </c>
      <c r="DG19">
        <v>112.5</v>
      </c>
      <c r="DH19">
        <v>113.2</v>
      </c>
      <c r="DI19">
        <v>111.2</v>
      </c>
      <c r="DJ19">
        <v>111.4</v>
      </c>
      <c r="DK19">
        <v>112</v>
      </c>
      <c r="DL19">
        <v>111.24285714285713</v>
      </c>
      <c r="DM19">
        <v>114.2</v>
      </c>
      <c r="DY19" t="s">
        <v>34</v>
      </c>
      <c r="DZ19" s="7" t="s">
        <v>113</v>
      </c>
      <c r="EA19" s="7" t="s">
        <v>15</v>
      </c>
      <c r="EB19" s="24">
        <f t="shared" si="2"/>
        <v>0.57573248497215135</v>
      </c>
      <c r="EC19" s="6">
        <v>161</v>
      </c>
      <c r="ED19" s="6">
        <v>156.9</v>
      </c>
      <c r="EE19" s="6">
        <v>156.69999999999999</v>
      </c>
      <c r="EF19" s="6">
        <v>158</v>
      </c>
      <c r="EG19" s="6">
        <v>160.69999999999999</v>
      </c>
      <c r="EH19" s="6">
        <v>162.6</v>
      </c>
      <c r="EI19" s="6">
        <v>164</v>
      </c>
      <c r="EJ19" s="6">
        <v>164</v>
      </c>
      <c r="EK19" s="6">
        <v>164</v>
      </c>
      <c r="EL19" s="6">
        <v>167.7</v>
      </c>
      <c r="EM19" s="6">
        <v>169.7</v>
      </c>
      <c r="EN19" s="6">
        <v>168.2</v>
      </c>
      <c r="EO19" s="6">
        <v>166.4</v>
      </c>
      <c r="EP19" s="6">
        <v>166.2</v>
      </c>
      <c r="EQ19" s="6">
        <v>168.4</v>
      </c>
      <c r="ER19" s="6">
        <v>170.8</v>
      </c>
      <c r="ES19" s="6">
        <v>173.3</v>
      </c>
      <c r="ET19" s="6">
        <v>174.9</v>
      </c>
      <c r="EU19" s="6">
        <v>175</v>
      </c>
      <c r="EV19" s="6">
        <v>176.3</v>
      </c>
      <c r="EW19" s="6">
        <v>177.8</v>
      </c>
      <c r="EX19" s="6">
        <v>179.6</v>
      </c>
      <c r="EY19" s="6">
        <v>178.3</v>
      </c>
      <c r="EZ19" s="6">
        <v>175.9</v>
      </c>
      <c r="FA19" s="6">
        <v>176.7</v>
      </c>
      <c r="FB19" s="6">
        <v>177</v>
      </c>
      <c r="FC19" s="6">
        <v>177</v>
      </c>
      <c r="FD19" s="6">
        <v>177.9</v>
      </c>
      <c r="FE19" s="6">
        <v>179.1</v>
      </c>
    </row>
    <row r="20" spans="4:161" ht="21.6" thickBot="1" x14ac:dyDescent="0.45">
      <c r="E20" s="42" t="s">
        <v>22</v>
      </c>
      <c r="F20" s="214" t="s">
        <v>236</v>
      </c>
      <c r="O20" s="42" t="s">
        <v>22</v>
      </c>
      <c r="P20" s="22" t="s">
        <v>101</v>
      </c>
      <c r="Q20" s="22" t="s">
        <v>103</v>
      </c>
      <c r="R20" s="214" t="s">
        <v>248</v>
      </c>
      <c r="AO20" s="227" t="s">
        <v>25</v>
      </c>
      <c r="AP20" s="228" t="s">
        <v>28</v>
      </c>
      <c r="BG20" s="42" t="s">
        <v>22</v>
      </c>
      <c r="BH20" s="22">
        <v>179.8</v>
      </c>
      <c r="BI20" s="22">
        <v>170.1</v>
      </c>
      <c r="BJ20" s="22">
        <v>175.2</v>
      </c>
      <c r="BK20" s="214" t="s">
        <v>28</v>
      </c>
      <c r="CF20" s="254" t="s">
        <v>241</v>
      </c>
      <c r="CG20" s="255"/>
      <c r="CH20" s="255"/>
      <c r="CI20" s="255"/>
      <c r="CJ20" s="255"/>
      <c r="CK20" s="255"/>
      <c r="CL20" s="255"/>
      <c r="CM20" s="255"/>
      <c r="CN20" s="256"/>
      <c r="CO20" s="256"/>
      <c r="CP20" s="92"/>
      <c r="DA20" t="s">
        <v>34</v>
      </c>
      <c r="DB20">
        <v>2014</v>
      </c>
      <c r="DC20" t="s">
        <v>37</v>
      </c>
      <c r="DD20">
        <v>115.69999999999999</v>
      </c>
      <c r="DE20">
        <v>116.33333333333333</v>
      </c>
      <c r="DF20">
        <v>113.9</v>
      </c>
      <c r="DG20">
        <v>112.5</v>
      </c>
      <c r="DH20">
        <v>113.6</v>
      </c>
      <c r="DI20">
        <v>111.5</v>
      </c>
      <c r="DJ20">
        <v>111.2</v>
      </c>
      <c r="DK20">
        <v>112.7</v>
      </c>
      <c r="DL20">
        <v>111.48571428571429</v>
      </c>
      <c r="DM20">
        <v>115.1</v>
      </c>
      <c r="DY20" t="s">
        <v>34</v>
      </c>
      <c r="DZ20" s="7" t="s">
        <v>113</v>
      </c>
      <c r="EA20" s="7" t="s">
        <v>113</v>
      </c>
      <c r="EB20" s="24">
        <f t="shared" si="2"/>
        <v>0.58420485216676199</v>
      </c>
      <c r="EC20" s="6">
        <v>159.73076923076923</v>
      </c>
      <c r="ED20" s="6">
        <v>156.8692307692308</v>
      </c>
      <c r="EE20" s="6">
        <v>156.87692307692308</v>
      </c>
      <c r="EF20" s="6">
        <v>158.77692307692308</v>
      </c>
      <c r="EG20" s="6">
        <v>161.9769230769231</v>
      </c>
      <c r="EH20" s="6">
        <v>164.14615384615385</v>
      </c>
      <c r="EI20" s="6">
        <v>165.15384615384616</v>
      </c>
      <c r="EJ20" s="6">
        <v>164.76923076923077</v>
      </c>
      <c r="EK20" s="6">
        <v>164.76923076923077</v>
      </c>
      <c r="EL20" s="6">
        <v>167.34615384615384</v>
      </c>
      <c r="EM20" s="6">
        <v>168.77692307692308</v>
      </c>
      <c r="EN20" s="6">
        <v>167.76153846153846</v>
      </c>
      <c r="EO20" s="6">
        <v>166.47692307692307</v>
      </c>
      <c r="EP20" s="6">
        <v>166.24615384615387</v>
      </c>
      <c r="EQ20" s="6">
        <v>168.01538461538465</v>
      </c>
      <c r="ER20" s="6">
        <v>170.33076923076925</v>
      </c>
      <c r="ES20" s="6">
        <v>172.22307692307697</v>
      </c>
      <c r="ET20" s="6">
        <v>173.99230769230769</v>
      </c>
      <c r="EU20" s="6">
        <v>174.33076923076925</v>
      </c>
      <c r="EV20" s="6">
        <v>174.55384615384617</v>
      </c>
      <c r="EW20" s="6">
        <v>175.45384615384617</v>
      </c>
      <c r="EX20" s="6">
        <v>176.71538461538464</v>
      </c>
      <c r="EY20" s="6">
        <v>176.67692307692309</v>
      </c>
      <c r="EZ20" s="6">
        <v>175.64615384615385</v>
      </c>
      <c r="FA20" s="6">
        <v>176.36153846153846</v>
      </c>
      <c r="FB20" s="6">
        <v>175.3153846153846</v>
      </c>
      <c r="FC20" s="6">
        <v>175.32307692307691</v>
      </c>
      <c r="FD20" s="6">
        <v>176.12307692307695</v>
      </c>
      <c r="FE20" s="6">
        <v>177.45384615384617</v>
      </c>
    </row>
    <row r="21" spans="4:161" x14ac:dyDescent="0.3">
      <c r="E21" s="42" t="s">
        <v>23</v>
      </c>
      <c r="F21" s="214" t="s">
        <v>236</v>
      </c>
      <c r="O21" s="42" t="s">
        <v>23</v>
      </c>
      <c r="P21" s="22" t="s">
        <v>101</v>
      </c>
      <c r="Q21" s="22" t="s">
        <v>103</v>
      </c>
      <c r="R21" s="214" t="s">
        <v>248</v>
      </c>
      <c r="AO21" s="227" t="s">
        <v>26</v>
      </c>
      <c r="AP21" s="228" t="s">
        <v>28</v>
      </c>
      <c r="BG21" s="42" t="s">
        <v>23</v>
      </c>
      <c r="BH21" s="22">
        <v>187.8</v>
      </c>
      <c r="BI21" s="22">
        <v>182.2</v>
      </c>
      <c r="BJ21" s="22">
        <v>185.7</v>
      </c>
      <c r="BK21" s="214" t="s">
        <v>28</v>
      </c>
      <c r="DA21" t="s">
        <v>34</v>
      </c>
      <c r="DB21">
        <v>2014</v>
      </c>
      <c r="DC21" t="s">
        <v>38</v>
      </c>
      <c r="DD21">
        <v>116.80769230769235</v>
      </c>
      <c r="DE21">
        <v>116.93333333333332</v>
      </c>
      <c r="DF21">
        <v>114.3</v>
      </c>
      <c r="DG21">
        <v>112.5</v>
      </c>
      <c r="DH21">
        <v>114.1</v>
      </c>
      <c r="DI21">
        <v>111.8</v>
      </c>
      <c r="DJ21">
        <v>111.3</v>
      </c>
      <c r="DK21">
        <v>113</v>
      </c>
      <c r="DL21">
        <v>111.75714285714285</v>
      </c>
      <c r="DM21">
        <v>115.8</v>
      </c>
      <c r="DY21" t="s">
        <v>34</v>
      </c>
      <c r="DZ21" s="7" t="s">
        <v>123</v>
      </c>
      <c r="EA21" s="7" t="s">
        <v>123</v>
      </c>
      <c r="EB21" s="24">
        <f t="shared" si="2"/>
        <v>0.3988405005174494</v>
      </c>
      <c r="EC21" s="6">
        <v>186.5</v>
      </c>
      <c r="ED21" s="6">
        <v>188.3</v>
      </c>
      <c r="EE21" s="6">
        <v>188.1</v>
      </c>
      <c r="EF21" s="6">
        <v>188.8</v>
      </c>
      <c r="EG21" s="6">
        <v>191.9</v>
      </c>
      <c r="EH21" s="6">
        <v>190.8</v>
      </c>
      <c r="EI21" s="6">
        <v>191.2</v>
      </c>
      <c r="EJ21" s="6">
        <v>192.1</v>
      </c>
      <c r="EK21" s="6">
        <v>192.1</v>
      </c>
      <c r="EL21" s="6">
        <v>192.7</v>
      </c>
      <c r="EM21" s="6">
        <v>192.9</v>
      </c>
      <c r="EN21" s="6">
        <v>192.4</v>
      </c>
      <c r="EO21" s="6">
        <v>192.2</v>
      </c>
      <c r="EP21" s="6">
        <v>192.8</v>
      </c>
      <c r="EQ21" s="6">
        <v>193.7</v>
      </c>
      <c r="ER21" s="6">
        <v>193.9</v>
      </c>
      <c r="ES21" s="6">
        <v>194.1</v>
      </c>
      <c r="ET21" s="6">
        <v>194.3</v>
      </c>
      <c r="EU21" s="6">
        <v>194.6</v>
      </c>
      <c r="EV21" s="6">
        <v>195</v>
      </c>
      <c r="EW21" s="6">
        <v>195.9</v>
      </c>
      <c r="EX21" s="6">
        <v>196.3</v>
      </c>
      <c r="EY21" s="6">
        <v>196.9</v>
      </c>
      <c r="EZ21" s="6">
        <v>197.3</v>
      </c>
      <c r="FA21" s="6">
        <v>198.2</v>
      </c>
      <c r="FB21" s="6">
        <v>199.5</v>
      </c>
      <c r="FC21" s="6">
        <v>199.5</v>
      </c>
      <c r="FD21" s="6">
        <v>200.6</v>
      </c>
      <c r="FE21" s="6">
        <v>201</v>
      </c>
    </row>
    <row r="22" spans="4:161" x14ac:dyDescent="0.3">
      <c r="E22" s="42" t="s">
        <v>24</v>
      </c>
      <c r="F22" s="214" t="s">
        <v>236</v>
      </c>
      <c r="O22" s="42" t="s">
        <v>24</v>
      </c>
      <c r="P22" s="22" t="s">
        <v>101</v>
      </c>
      <c r="Q22" s="22" t="s">
        <v>103</v>
      </c>
      <c r="R22" s="214" t="s">
        <v>248</v>
      </c>
      <c r="AO22" s="227" t="s">
        <v>27</v>
      </c>
      <c r="AP22" s="228" t="s">
        <v>28</v>
      </c>
      <c r="BG22" s="42" t="s">
        <v>24</v>
      </c>
      <c r="BH22" s="22">
        <v>169.7</v>
      </c>
      <c r="BI22" s="22">
        <v>160.4</v>
      </c>
      <c r="BJ22" s="22">
        <v>164.8</v>
      </c>
      <c r="BK22" s="214" t="s">
        <v>28</v>
      </c>
      <c r="DA22" t="s">
        <v>34</v>
      </c>
      <c r="DB22">
        <v>2014</v>
      </c>
      <c r="DC22" t="s">
        <v>39</v>
      </c>
      <c r="DD22">
        <v>117.9769230769231</v>
      </c>
      <c r="DE22">
        <v>117.56666666666666</v>
      </c>
      <c r="DF22">
        <v>113.9</v>
      </c>
      <c r="DG22">
        <v>113.2</v>
      </c>
      <c r="DH22">
        <v>114.6</v>
      </c>
      <c r="DI22">
        <v>112.3</v>
      </c>
      <c r="DJ22">
        <v>111.8</v>
      </c>
      <c r="DK22">
        <v>114.8</v>
      </c>
      <c r="DL22">
        <v>112.24285714285712</v>
      </c>
      <c r="DM22">
        <v>116.7</v>
      </c>
      <c r="DY22" t="s">
        <v>34</v>
      </c>
      <c r="DZ22" s="7" t="s">
        <v>119</v>
      </c>
      <c r="EA22" s="7" t="s">
        <v>17</v>
      </c>
      <c r="EB22" s="24">
        <f t="shared" si="2"/>
        <v>0.51957668279106495</v>
      </c>
      <c r="EC22" s="6">
        <v>155.5</v>
      </c>
      <c r="ED22" s="6">
        <v>157.19999999999999</v>
      </c>
      <c r="EE22" s="6">
        <v>157.80000000000001</v>
      </c>
      <c r="EF22" s="6">
        <v>158.80000000000001</v>
      </c>
      <c r="EG22" s="6">
        <v>161.80000000000001</v>
      </c>
      <c r="EH22" s="6">
        <v>162.19999999999999</v>
      </c>
      <c r="EI22" s="6">
        <v>162.80000000000001</v>
      </c>
      <c r="EJ22" s="6">
        <v>164.5</v>
      </c>
      <c r="EK22" s="6">
        <v>164.6</v>
      </c>
      <c r="EL22" s="6">
        <v>165.7</v>
      </c>
      <c r="EM22" s="6">
        <v>167.2</v>
      </c>
      <c r="EN22" s="6">
        <v>168.5</v>
      </c>
      <c r="EO22" s="6">
        <v>169.9</v>
      </c>
      <c r="EP22" s="6">
        <v>170.8</v>
      </c>
      <c r="EQ22" s="6">
        <v>172.1</v>
      </c>
      <c r="ER22" s="6">
        <v>173.9</v>
      </c>
      <c r="ES22" s="6">
        <v>175.6</v>
      </c>
      <c r="ET22" s="6">
        <v>177.1</v>
      </c>
      <c r="EU22" s="6">
        <v>178.3</v>
      </c>
      <c r="EV22" s="6">
        <v>179.5</v>
      </c>
      <c r="EW22" s="6">
        <v>180.9</v>
      </c>
      <c r="EX22" s="6">
        <v>181.9</v>
      </c>
      <c r="EY22" s="6">
        <v>183.1</v>
      </c>
      <c r="EZ22" s="6">
        <v>184</v>
      </c>
      <c r="FA22" s="6">
        <v>184.9</v>
      </c>
      <c r="FB22" s="6">
        <v>186.2</v>
      </c>
      <c r="FC22" s="6">
        <v>186.1</v>
      </c>
      <c r="FD22" s="6">
        <v>186.9</v>
      </c>
      <c r="FE22" s="6">
        <v>187.3</v>
      </c>
    </row>
    <row r="23" spans="4:161" ht="15" thickBot="1" x14ac:dyDescent="0.35">
      <c r="E23" s="42" t="s">
        <v>25</v>
      </c>
      <c r="F23" s="214" t="s">
        <v>236</v>
      </c>
      <c r="O23" s="42" t="s">
        <v>25</v>
      </c>
      <c r="P23" s="22" t="s">
        <v>101</v>
      </c>
      <c r="Q23" s="22" t="s">
        <v>103</v>
      </c>
      <c r="R23" s="214" t="s">
        <v>248</v>
      </c>
      <c r="AO23" s="229" t="s">
        <v>28</v>
      </c>
      <c r="AP23" s="230" t="s">
        <v>28</v>
      </c>
      <c r="BG23" s="42" t="s">
        <v>25</v>
      </c>
      <c r="BH23" s="22">
        <v>173.8</v>
      </c>
      <c r="BI23" s="22">
        <v>169.2</v>
      </c>
      <c r="BJ23" s="22">
        <v>171.2</v>
      </c>
      <c r="BK23" s="214" t="s">
        <v>28</v>
      </c>
      <c r="DA23" t="s">
        <v>34</v>
      </c>
      <c r="DB23">
        <v>2014</v>
      </c>
      <c r="DC23" t="s">
        <v>40</v>
      </c>
      <c r="DD23">
        <v>121.25384615384615</v>
      </c>
      <c r="DE23">
        <v>118.33333333333333</v>
      </c>
      <c r="DF23">
        <v>114.8</v>
      </c>
      <c r="DG23">
        <v>113.9</v>
      </c>
      <c r="DH23">
        <v>115.2</v>
      </c>
      <c r="DI23">
        <v>112.7</v>
      </c>
      <c r="DJ23">
        <v>113.1</v>
      </c>
      <c r="DK23">
        <v>116.8</v>
      </c>
      <c r="DL23">
        <v>113.2</v>
      </c>
      <c r="DM23">
        <v>119.2</v>
      </c>
      <c r="DY23" t="s">
        <v>34</v>
      </c>
      <c r="DZ23" s="7" t="s">
        <v>119</v>
      </c>
      <c r="EA23" s="7" t="s">
        <v>18</v>
      </c>
      <c r="EB23" s="24">
        <f t="shared" si="2"/>
        <v>0.54712485430074953</v>
      </c>
      <c r="EC23" s="6">
        <v>146.1</v>
      </c>
      <c r="ED23" s="6">
        <v>147.4</v>
      </c>
      <c r="EE23" s="6">
        <v>147.9</v>
      </c>
      <c r="EF23" s="6">
        <v>148.5</v>
      </c>
      <c r="EG23" s="6">
        <v>152.1</v>
      </c>
      <c r="EH23" s="6">
        <v>151.80000000000001</v>
      </c>
      <c r="EI23" s="6">
        <v>153.1</v>
      </c>
      <c r="EJ23" s="6">
        <v>155.30000000000001</v>
      </c>
      <c r="EK23" s="6">
        <v>155.30000000000001</v>
      </c>
      <c r="EL23" s="6">
        <v>156.30000000000001</v>
      </c>
      <c r="EM23" s="6">
        <v>157.4</v>
      </c>
      <c r="EN23" s="6">
        <v>158.69999999999999</v>
      </c>
      <c r="EO23" s="6">
        <v>160.69999999999999</v>
      </c>
      <c r="EP23" s="6">
        <v>162.4</v>
      </c>
      <c r="EQ23" s="6">
        <v>164.6</v>
      </c>
      <c r="ER23" s="6">
        <v>166.5</v>
      </c>
      <c r="ES23" s="6">
        <v>168.4</v>
      </c>
      <c r="ET23" s="6">
        <v>169.9</v>
      </c>
      <c r="EU23" s="6">
        <v>171.3</v>
      </c>
      <c r="EV23" s="6">
        <v>172.7</v>
      </c>
      <c r="EW23" s="6">
        <v>174.3</v>
      </c>
      <c r="EX23" s="6">
        <v>175.3</v>
      </c>
      <c r="EY23" s="6">
        <v>176.2</v>
      </c>
      <c r="EZ23" s="6">
        <v>177</v>
      </c>
      <c r="FA23" s="6">
        <v>177.6</v>
      </c>
      <c r="FB23" s="6">
        <v>178.7</v>
      </c>
      <c r="FC23" s="6">
        <v>178.7</v>
      </c>
      <c r="FD23" s="6">
        <v>179.2</v>
      </c>
      <c r="FE23" s="6">
        <v>179.7</v>
      </c>
    </row>
    <row r="24" spans="4:161" x14ac:dyDescent="0.3">
      <c r="E24" s="42" t="s">
        <v>26</v>
      </c>
      <c r="F24" s="214" t="s">
        <v>236</v>
      </c>
      <c r="O24" s="42" t="s">
        <v>26</v>
      </c>
      <c r="P24" s="22" t="s">
        <v>101</v>
      </c>
      <c r="Q24" s="22" t="s">
        <v>103</v>
      </c>
      <c r="R24" s="214" t="s">
        <v>248</v>
      </c>
      <c r="BG24" s="42" t="s">
        <v>26</v>
      </c>
      <c r="BH24" s="22">
        <v>180.3</v>
      </c>
      <c r="BI24" s="22">
        <v>174.8</v>
      </c>
      <c r="BJ24" s="22">
        <v>177.1</v>
      </c>
      <c r="BK24" s="214" t="s">
        <v>28</v>
      </c>
      <c r="DA24" t="s">
        <v>34</v>
      </c>
      <c r="DB24">
        <v>2014</v>
      </c>
      <c r="DC24" t="s">
        <v>41</v>
      </c>
      <c r="DD24">
        <v>122.65384615384613</v>
      </c>
      <c r="DE24">
        <v>118.8</v>
      </c>
      <c r="DF24">
        <v>115.5</v>
      </c>
      <c r="DG24">
        <v>114</v>
      </c>
      <c r="DH24">
        <v>115.6</v>
      </c>
      <c r="DI24">
        <v>113.3</v>
      </c>
      <c r="DJ24">
        <v>112.8</v>
      </c>
      <c r="DK24">
        <v>118</v>
      </c>
      <c r="DL24">
        <v>113.7</v>
      </c>
      <c r="DM24">
        <v>120.3</v>
      </c>
      <c r="DY24" t="s">
        <v>34</v>
      </c>
      <c r="DZ24" s="7" t="s">
        <v>119</v>
      </c>
      <c r="EA24" s="7" t="s">
        <v>19</v>
      </c>
      <c r="EB24" s="24">
        <f t="shared" si="2"/>
        <v>0.52415491238151624</v>
      </c>
      <c r="EC24" s="6">
        <v>154.19999999999999</v>
      </c>
      <c r="ED24" s="6">
        <v>155.80000000000001</v>
      </c>
      <c r="EE24" s="6">
        <v>156.4</v>
      </c>
      <c r="EF24" s="6">
        <v>157.30000000000001</v>
      </c>
      <c r="EG24" s="6">
        <v>160.4</v>
      </c>
      <c r="EH24" s="6">
        <v>160.69999999999999</v>
      </c>
      <c r="EI24" s="6">
        <v>161.4</v>
      </c>
      <c r="EJ24" s="6">
        <v>163.19999999999999</v>
      </c>
      <c r="EK24" s="6">
        <v>163.30000000000001</v>
      </c>
      <c r="EL24" s="6">
        <v>164.3</v>
      </c>
      <c r="EM24" s="6">
        <v>165.8</v>
      </c>
      <c r="EN24" s="6">
        <v>167</v>
      </c>
      <c r="EO24" s="6">
        <v>168.5</v>
      </c>
      <c r="EP24" s="6">
        <v>169.6</v>
      </c>
      <c r="EQ24" s="6">
        <v>171.1</v>
      </c>
      <c r="ER24" s="6">
        <v>172.8</v>
      </c>
      <c r="ES24" s="6">
        <v>174.6</v>
      </c>
      <c r="ET24" s="6">
        <v>176</v>
      </c>
      <c r="EU24" s="6">
        <v>177.3</v>
      </c>
      <c r="EV24" s="6">
        <v>178.5</v>
      </c>
      <c r="EW24" s="6">
        <v>179.9</v>
      </c>
      <c r="EX24" s="6">
        <v>181</v>
      </c>
      <c r="EY24" s="6">
        <v>182.1</v>
      </c>
      <c r="EZ24" s="6">
        <v>183</v>
      </c>
      <c r="FA24" s="6">
        <v>183.8</v>
      </c>
      <c r="FB24" s="6">
        <v>185.1</v>
      </c>
      <c r="FC24" s="6">
        <v>185.1</v>
      </c>
      <c r="FD24" s="6">
        <v>185.7</v>
      </c>
      <c r="FE24" s="6">
        <v>186.2</v>
      </c>
    </row>
    <row r="25" spans="4:161" x14ac:dyDescent="0.3">
      <c r="E25" s="42" t="s">
        <v>27</v>
      </c>
      <c r="F25" s="214" t="s">
        <v>236</v>
      </c>
      <c r="O25" s="42" t="s">
        <v>27</v>
      </c>
      <c r="P25" s="22" t="s">
        <v>101</v>
      </c>
      <c r="Q25" s="22" t="s">
        <v>103</v>
      </c>
      <c r="R25" s="214" t="s">
        <v>248</v>
      </c>
      <c r="AO25" s="18" t="s">
        <v>96</v>
      </c>
      <c r="BG25" s="42" t="s">
        <v>27</v>
      </c>
      <c r="BH25" s="22">
        <v>184.9</v>
      </c>
      <c r="BI25" s="22">
        <v>185.6</v>
      </c>
      <c r="BJ25" s="22">
        <v>185.2</v>
      </c>
      <c r="BK25" s="214" t="s">
        <v>28</v>
      </c>
      <c r="DA25" t="s">
        <v>34</v>
      </c>
      <c r="DB25">
        <v>2014</v>
      </c>
      <c r="DC25" t="s">
        <v>42</v>
      </c>
      <c r="DD25">
        <v>122.00769230769228</v>
      </c>
      <c r="DE25">
        <v>119.33333333333333</v>
      </c>
      <c r="DF25">
        <v>116.1</v>
      </c>
      <c r="DG25">
        <v>114.3</v>
      </c>
      <c r="DH25">
        <v>116.1</v>
      </c>
      <c r="DI25">
        <v>113.7</v>
      </c>
      <c r="DJ25">
        <v>112</v>
      </c>
      <c r="DK25">
        <v>118.6</v>
      </c>
      <c r="DL25">
        <v>113.81428571428572</v>
      </c>
      <c r="DM25">
        <v>120.1</v>
      </c>
      <c r="DY25" t="s">
        <v>34</v>
      </c>
      <c r="DZ25" s="7" t="s">
        <v>119</v>
      </c>
      <c r="EA25" s="7" t="s">
        <v>119</v>
      </c>
      <c r="EB25" s="24">
        <f t="shared" si="2"/>
        <v>0.53102217143092523</v>
      </c>
      <c r="EC25" s="6">
        <v>151.93333333333334</v>
      </c>
      <c r="ED25" s="6">
        <v>153.46666666666667</v>
      </c>
      <c r="EE25" s="6">
        <v>154.03333333333333</v>
      </c>
      <c r="EF25" s="6">
        <v>154.86666666666667</v>
      </c>
      <c r="EG25" s="6">
        <v>158.1</v>
      </c>
      <c r="EH25" s="6">
        <v>158.23333333333332</v>
      </c>
      <c r="EI25" s="6">
        <v>159.1</v>
      </c>
      <c r="EJ25" s="6">
        <v>161</v>
      </c>
      <c r="EK25" s="6">
        <v>161.06666666666666</v>
      </c>
      <c r="EL25" s="6">
        <v>162.1</v>
      </c>
      <c r="EM25" s="6">
        <v>163.46666666666667</v>
      </c>
      <c r="EN25" s="6">
        <v>164.73333333333332</v>
      </c>
      <c r="EO25" s="6">
        <v>166.36666666666667</v>
      </c>
      <c r="EP25" s="6">
        <v>167.60000000000002</v>
      </c>
      <c r="EQ25" s="6">
        <v>169.26666666666665</v>
      </c>
      <c r="ER25" s="6">
        <v>171.06666666666669</v>
      </c>
      <c r="ES25" s="6">
        <v>172.86666666666667</v>
      </c>
      <c r="ET25" s="6">
        <v>174.33333333333334</v>
      </c>
      <c r="EU25" s="6">
        <v>175.63333333333335</v>
      </c>
      <c r="EV25" s="6">
        <v>176.9</v>
      </c>
      <c r="EW25" s="6">
        <v>178.36666666666667</v>
      </c>
      <c r="EX25" s="6">
        <v>179.4</v>
      </c>
      <c r="EY25" s="6">
        <v>180.46666666666667</v>
      </c>
      <c r="EZ25" s="6">
        <v>181.33333333333334</v>
      </c>
      <c r="FA25" s="6">
        <v>182.1</v>
      </c>
      <c r="FB25" s="6">
        <v>183.33333333333334</v>
      </c>
      <c r="FC25" s="6">
        <v>183.29999999999998</v>
      </c>
      <c r="FD25" s="6">
        <v>183.93333333333331</v>
      </c>
      <c r="FE25" s="6">
        <v>184.4</v>
      </c>
    </row>
    <row r="26" spans="4:161" x14ac:dyDescent="0.3">
      <c r="E26" s="42" t="s">
        <v>28</v>
      </c>
      <c r="F26" s="214" t="s">
        <v>236</v>
      </c>
      <c r="O26" s="42" t="s">
        <v>28</v>
      </c>
      <c r="P26" s="22" t="s">
        <v>101</v>
      </c>
      <c r="Q26" s="22" t="s">
        <v>103</v>
      </c>
      <c r="R26" s="214" t="s">
        <v>248</v>
      </c>
      <c r="BG26" s="42" t="s">
        <v>28</v>
      </c>
      <c r="BH26" s="22">
        <v>179.5</v>
      </c>
      <c r="BI26" s="22">
        <v>171.6</v>
      </c>
      <c r="BJ26" s="22">
        <v>175.7</v>
      </c>
      <c r="BK26" s="214" t="s">
        <v>28</v>
      </c>
      <c r="BN26" t="s">
        <v>30</v>
      </c>
      <c r="BO26" t="s">
        <v>249</v>
      </c>
      <c r="BP26" t="s">
        <v>250</v>
      </c>
      <c r="DA26" t="s">
        <v>34</v>
      </c>
      <c r="DB26">
        <v>2014</v>
      </c>
      <c r="DC26" t="s">
        <v>43</v>
      </c>
      <c r="DD26">
        <v>121.74615384615385</v>
      </c>
      <c r="DE26">
        <v>120.2</v>
      </c>
      <c r="DF26">
        <v>116.7</v>
      </c>
      <c r="DG26">
        <v>114.7</v>
      </c>
      <c r="DH26">
        <v>116.7</v>
      </c>
      <c r="DI26">
        <v>114.3</v>
      </c>
      <c r="DJ26">
        <v>111.8</v>
      </c>
      <c r="DK26">
        <v>118.8</v>
      </c>
      <c r="DL26">
        <v>114.05714285714285</v>
      </c>
      <c r="DM26">
        <v>120.1</v>
      </c>
      <c r="DY26" t="s">
        <v>34</v>
      </c>
      <c r="DZ26" s="7" t="s">
        <v>121</v>
      </c>
      <c r="EA26" s="7" t="s">
        <v>121</v>
      </c>
      <c r="EB26" s="24">
        <f t="shared" si="2"/>
        <v>0.42782962698080979</v>
      </c>
      <c r="EC26" s="6">
        <v>157.69999999999999</v>
      </c>
      <c r="ED26" s="6">
        <v>159.80000000000001</v>
      </c>
      <c r="EE26" s="6">
        <v>159.9</v>
      </c>
      <c r="EF26" s="6">
        <v>161.4</v>
      </c>
      <c r="EG26" s="6">
        <v>161.6</v>
      </c>
      <c r="EH26" s="6">
        <v>160.5</v>
      </c>
      <c r="EI26" s="6">
        <v>161.5</v>
      </c>
      <c r="EJ26" s="6">
        <v>162.1</v>
      </c>
      <c r="EK26" s="6">
        <v>162.1</v>
      </c>
      <c r="EL26" s="6">
        <v>163.6</v>
      </c>
      <c r="EM26" s="6">
        <v>164.2</v>
      </c>
      <c r="EN26" s="6">
        <v>163.4</v>
      </c>
      <c r="EO26" s="6">
        <v>164.5</v>
      </c>
      <c r="EP26" s="6">
        <v>165.5</v>
      </c>
      <c r="EQ26" s="6">
        <v>165.3</v>
      </c>
      <c r="ER26" s="6">
        <v>167</v>
      </c>
      <c r="ES26" s="6">
        <v>167.5</v>
      </c>
      <c r="ET26" s="6">
        <v>166.8</v>
      </c>
      <c r="EU26" s="6">
        <v>167.8</v>
      </c>
      <c r="EV26" s="6">
        <v>169</v>
      </c>
      <c r="EW26" s="6">
        <v>169.5</v>
      </c>
      <c r="EX26" s="6">
        <v>171.2</v>
      </c>
      <c r="EY26" s="6">
        <v>171.8</v>
      </c>
      <c r="EZ26" s="6">
        <v>170.7</v>
      </c>
      <c r="FA26" s="6">
        <v>172.1</v>
      </c>
      <c r="FB26" s="6">
        <v>173.5</v>
      </c>
      <c r="FC26" s="6">
        <v>173.5</v>
      </c>
      <c r="FD26" s="6">
        <v>175.2</v>
      </c>
      <c r="FE26" s="6">
        <v>175.6</v>
      </c>
    </row>
    <row r="27" spans="4:161" ht="15" thickBot="1" x14ac:dyDescent="0.35">
      <c r="E27" s="42" t="s">
        <v>29</v>
      </c>
      <c r="F27" s="214" t="s">
        <v>72</v>
      </c>
      <c r="O27" s="25" t="s">
        <v>29</v>
      </c>
      <c r="P27" s="26" t="s">
        <v>101</v>
      </c>
      <c r="Q27" s="26" t="s">
        <v>103</v>
      </c>
      <c r="R27" s="214" t="s">
        <v>248</v>
      </c>
      <c r="BG27" s="25" t="s">
        <v>29</v>
      </c>
      <c r="BH27" s="26">
        <v>179.8</v>
      </c>
      <c r="BI27" s="26">
        <v>178.2</v>
      </c>
      <c r="BJ27" s="26">
        <v>179.1</v>
      </c>
      <c r="BK27" s="83"/>
      <c r="BM27" s="42" t="s">
        <v>7</v>
      </c>
      <c r="BN27" s="22">
        <v>173.3</v>
      </c>
      <c r="BO27">
        <v>1555.3999999999999</v>
      </c>
      <c r="BP27" s="24">
        <f>BN27/BO27</f>
        <v>0.11141828468561144</v>
      </c>
      <c r="DA27" t="s">
        <v>34</v>
      </c>
      <c r="DB27">
        <v>2014</v>
      </c>
      <c r="DC27" t="s">
        <v>45</v>
      </c>
      <c r="DD27">
        <v>121.78461538461539</v>
      </c>
      <c r="DE27">
        <v>120.7</v>
      </c>
      <c r="DF27">
        <v>117.1</v>
      </c>
      <c r="DG27">
        <v>115.5</v>
      </c>
      <c r="DH27">
        <v>117.3</v>
      </c>
      <c r="DI27">
        <v>114.8</v>
      </c>
      <c r="DJ27">
        <v>110.8</v>
      </c>
      <c r="DK27">
        <v>119</v>
      </c>
      <c r="DL27">
        <v>114.07142857142856</v>
      </c>
      <c r="DM27">
        <v>120.1</v>
      </c>
      <c r="DY27" t="s">
        <v>34</v>
      </c>
      <c r="DZ27" s="7" t="s">
        <v>122</v>
      </c>
      <c r="EA27" s="7" t="s">
        <v>122</v>
      </c>
      <c r="EB27" s="24">
        <f t="shared" si="2"/>
        <v>0.57024198204858501</v>
      </c>
      <c r="EC27" s="6">
        <v>147.9</v>
      </c>
      <c r="ED27" s="6">
        <v>152.4</v>
      </c>
      <c r="EE27" s="6">
        <v>155.5</v>
      </c>
      <c r="EF27" s="6">
        <v>155.6</v>
      </c>
      <c r="EG27" s="6">
        <v>159.4</v>
      </c>
      <c r="EH27" s="6">
        <v>159.80000000000001</v>
      </c>
      <c r="EI27" s="6">
        <v>160.69999999999999</v>
      </c>
      <c r="EJ27" s="6">
        <v>162.6</v>
      </c>
      <c r="EK27" s="6">
        <v>162.6</v>
      </c>
      <c r="EL27" s="6">
        <v>164.2</v>
      </c>
      <c r="EM27" s="6">
        <v>163.9</v>
      </c>
      <c r="EN27" s="6">
        <v>164.1</v>
      </c>
      <c r="EO27" s="6">
        <v>164.2</v>
      </c>
      <c r="EP27" s="6">
        <v>165.7</v>
      </c>
      <c r="EQ27" s="6">
        <v>167.2</v>
      </c>
      <c r="ER27" s="6">
        <v>172.2</v>
      </c>
      <c r="ES27" s="6">
        <v>174.6</v>
      </c>
      <c r="ET27" s="6">
        <v>176</v>
      </c>
      <c r="EU27" s="6">
        <v>179.6</v>
      </c>
      <c r="EV27" s="6">
        <v>178.8</v>
      </c>
      <c r="EW27" s="6">
        <v>179.5</v>
      </c>
      <c r="EX27" s="6">
        <v>180.5</v>
      </c>
      <c r="EY27" s="6">
        <v>181.3</v>
      </c>
      <c r="EZ27" s="6">
        <v>182</v>
      </c>
      <c r="FA27" s="6">
        <v>182</v>
      </c>
      <c r="FB27" s="6">
        <v>182.1</v>
      </c>
      <c r="FC27" s="6">
        <v>181.9</v>
      </c>
      <c r="FD27" s="6">
        <v>181.7</v>
      </c>
      <c r="FE27" s="6">
        <v>182.8</v>
      </c>
    </row>
    <row r="28" spans="4:161" ht="15" thickBot="1" x14ac:dyDescent="0.35">
      <c r="E28" s="25" t="s">
        <v>73</v>
      </c>
      <c r="F28" s="83" t="s">
        <v>74</v>
      </c>
      <c r="BM28" s="42" t="s">
        <v>8</v>
      </c>
      <c r="BN28" s="22">
        <v>169</v>
      </c>
      <c r="BO28">
        <v>1555.3999999999999</v>
      </c>
      <c r="BP28" s="24">
        <f t="shared" ref="BP28:BP35" si="5">BN28/BO28</f>
        <v>0.10865372251510866</v>
      </c>
      <c r="DA28" t="s">
        <v>34</v>
      </c>
      <c r="DB28">
        <v>2014</v>
      </c>
      <c r="DC28" t="s">
        <v>46</v>
      </c>
      <c r="DD28">
        <v>120.89999999999999</v>
      </c>
      <c r="DE28">
        <v>121.06666666666666</v>
      </c>
      <c r="DF28">
        <v>116.5</v>
      </c>
      <c r="DG28">
        <v>115.7</v>
      </c>
      <c r="DH28">
        <v>117.5</v>
      </c>
      <c r="DI28">
        <v>115.1</v>
      </c>
      <c r="DJ28">
        <v>110.1</v>
      </c>
      <c r="DK28">
        <v>119.5</v>
      </c>
      <c r="DL28">
        <v>114.24285714285713</v>
      </c>
      <c r="DM28">
        <v>119.4</v>
      </c>
      <c r="DY28" t="s">
        <v>34</v>
      </c>
      <c r="DZ28" s="7" t="s">
        <v>120</v>
      </c>
      <c r="EA28" s="7" t="s">
        <v>22</v>
      </c>
      <c r="EB28" s="24">
        <f t="shared" si="2"/>
        <v>0.50593742271222386</v>
      </c>
      <c r="EC28" s="6">
        <v>150</v>
      </c>
      <c r="ED28" s="6">
        <v>150.9</v>
      </c>
      <c r="EE28" s="6">
        <v>151.19999999999999</v>
      </c>
      <c r="EF28" s="6">
        <v>151.80000000000001</v>
      </c>
      <c r="EG28" s="6">
        <v>154.69999999999999</v>
      </c>
      <c r="EH28" s="6">
        <v>154.80000000000001</v>
      </c>
      <c r="EI28" s="6">
        <v>155.80000000000001</v>
      </c>
      <c r="EJ28" s="6">
        <v>157.5</v>
      </c>
      <c r="EK28" s="6">
        <v>157.5</v>
      </c>
      <c r="EL28" s="6">
        <v>158.4</v>
      </c>
      <c r="EM28" s="6">
        <v>159.30000000000001</v>
      </c>
      <c r="EN28" s="6">
        <v>160.19999999999999</v>
      </c>
      <c r="EO28" s="6">
        <v>161.1</v>
      </c>
      <c r="EP28" s="6">
        <v>161.80000000000001</v>
      </c>
      <c r="EQ28" s="6">
        <v>162.80000000000001</v>
      </c>
      <c r="ER28" s="6">
        <v>164</v>
      </c>
      <c r="ES28" s="6">
        <v>165.2</v>
      </c>
      <c r="ET28" s="6">
        <v>166.4</v>
      </c>
      <c r="EU28" s="6">
        <v>167.4</v>
      </c>
      <c r="EV28" s="6">
        <v>168.5</v>
      </c>
      <c r="EW28" s="6">
        <v>169.5</v>
      </c>
      <c r="EX28" s="6">
        <v>170.4</v>
      </c>
      <c r="EY28" s="6">
        <v>171.4</v>
      </c>
      <c r="EZ28" s="6">
        <v>172.1</v>
      </c>
      <c r="FA28" s="6">
        <v>172.9</v>
      </c>
      <c r="FB28" s="6">
        <v>174.2</v>
      </c>
      <c r="FC28" s="6">
        <v>174.2</v>
      </c>
      <c r="FD28" s="6">
        <v>174.6</v>
      </c>
      <c r="FE28" s="6">
        <v>175.2</v>
      </c>
    </row>
    <row r="29" spans="4:161" x14ac:dyDescent="0.3">
      <c r="BM29" s="42" t="s">
        <v>9</v>
      </c>
      <c r="BN29" s="22">
        <v>148.69999999999999</v>
      </c>
      <c r="BO29">
        <v>1555.3999999999999</v>
      </c>
      <c r="BP29" s="24">
        <f t="shared" si="5"/>
        <v>9.56024173845956E-2</v>
      </c>
      <c r="DA29" t="s">
        <v>34</v>
      </c>
      <c r="DB29">
        <v>2015</v>
      </c>
      <c r="DC29" t="s">
        <v>31</v>
      </c>
      <c r="DD29">
        <v>120.71538461538461</v>
      </c>
      <c r="DE29">
        <v>121.63333333333333</v>
      </c>
      <c r="DF29">
        <v>117.3</v>
      </c>
      <c r="DG29">
        <v>116.5</v>
      </c>
      <c r="DH29">
        <v>118.1</v>
      </c>
      <c r="DI29">
        <v>115.5</v>
      </c>
      <c r="DJ29">
        <v>109.4</v>
      </c>
      <c r="DK29">
        <v>119.7</v>
      </c>
      <c r="DL29">
        <v>114.52857142857144</v>
      </c>
      <c r="DM29">
        <v>119.5</v>
      </c>
      <c r="DY29" t="s">
        <v>34</v>
      </c>
      <c r="DZ29" s="7" t="s">
        <v>120</v>
      </c>
      <c r="EA29" s="7" t="s">
        <v>23</v>
      </c>
      <c r="EB29" s="24">
        <f t="shared" si="2"/>
        <v>0.4764100838073731</v>
      </c>
      <c r="EC29" s="6">
        <v>159.30000000000001</v>
      </c>
      <c r="ED29" s="6">
        <v>161.30000000000001</v>
      </c>
      <c r="EE29" s="6">
        <v>161.69999999999999</v>
      </c>
      <c r="EF29" s="6">
        <v>162.30000000000001</v>
      </c>
      <c r="EG29" s="6">
        <v>165.8</v>
      </c>
      <c r="EH29" s="6">
        <v>166.3</v>
      </c>
      <c r="EI29" s="6">
        <v>167</v>
      </c>
      <c r="EJ29" s="6">
        <v>168.4</v>
      </c>
      <c r="EK29" s="6">
        <v>168.4</v>
      </c>
      <c r="EL29" s="6">
        <v>169.1</v>
      </c>
      <c r="EM29" s="6">
        <v>169.9</v>
      </c>
      <c r="EN29" s="6">
        <v>170.6</v>
      </c>
      <c r="EO29" s="6">
        <v>171.4</v>
      </c>
      <c r="EP29" s="6">
        <v>172.2</v>
      </c>
      <c r="EQ29" s="6">
        <v>173</v>
      </c>
      <c r="ER29" s="6">
        <v>174</v>
      </c>
      <c r="ES29" s="6">
        <v>174.8</v>
      </c>
      <c r="ET29" s="6">
        <v>175.4</v>
      </c>
      <c r="EU29" s="6">
        <v>176.1</v>
      </c>
      <c r="EV29" s="6">
        <v>176.8</v>
      </c>
      <c r="EW29" s="6">
        <v>177.8</v>
      </c>
      <c r="EX29" s="6">
        <v>178.7</v>
      </c>
      <c r="EY29" s="6">
        <v>179.8</v>
      </c>
      <c r="EZ29" s="6">
        <v>181.1</v>
      </c>
      <c r="FA29" s="6">
        <v>182.3</v>
      </c>
      <c r="FB29" s="6">
        <v>184.4</v>
      </c>
      <c r="FC29" s="6">
        <v>184.4</v>
      </c>
      <c r="FD29" s="6">
        <v>185</v>
      </c>
      <c r="FE29" s="6">
        <v>185.7</v>
      </c>
    </row>
    <row r="30" spans="4:161" x14ac:dyDescent="0.3">
      <c r="BM30" s="42" t="s">
        <v>10</v>
      </c>
      <c r="BN30" s="22">
        <v>174.9</v>
      </c>
      <c r="BO30">
        <v>1555.3999999999999</v>
      </c>
      <c r="BP30" s="24">
        <f t="shared" si="5"/>
        <v>0.11244695898161246</v>
      </c>
      <c r="DA30" t="s">
        <v>34</v>
      </c>
      <c r="DB30">
        <v>2015</v>
      </c>
      <c r="DC30" t="s">
        <v>35</v>
      </c>
      <c r="DD30">
        <v>120.72307692307689</v>
      </c>
      <c r="DE30">
        <v>122.39999999999999</v>
      </c>
      <c r="DF30">
        <v>118.1</v>
      </c>
      <c r="DG30">
        <v>117.7</v>
      </c>
      <c r="DH30">
        <v>118.7</v>
      </c>
      <c r="DI30">
        <v>116.3</v>
      </c>
      <c r="DJ30">
        <v>108.7</v>
      </c>
      <c r="DK30">
        <v>119.7</v>
      </c>
      <c r="DL30">
        <v>114.80000000000003</v>
      </c>
      <c r="DM30">
        <v>119.7</v>
      </c>
      <c r="DY30" t="s">
        <v>34</v>
      </c>
      <c r="DZ30" s="7" t="s">
        <v>120</v>
      </c>
      <c r="EA30" s="7" t="s">
        <v>24</v>
      </c>
      <c r="EB30" s="24">
        <f t="shared" si="2"/>
        <v>0.66761514141704836</v>
      </c>
      <c r="EC30" s="6">
        <v>141.9</v>
      </c>
      <c r="ED30" s="6">
        <v>145.1</v>
      </c>
      <c r="EE30" s="6">
        <v>146.19999999999999</v>
      </c>
      <c r="EF30" s="6">
        <v>146.6</v>
      </c>
      <c r="EG30" s="6">
        <v>148.9</v>
      </c>
      <c r="EH30" s="6">
        <v>150.69999999999999</v>
      </c>
      <c r="EI30" s="6">
        <v>153.1</v>
      </c>
      <c r="EJ30" s="6">
        <v>154</v>
      </c>
      <c r="EK30" s="6">
        <v>154</v>
      </c>
      <c r="EL30" s="6">
        <v>155.69999999999999</v>
      </c>
      <c r="EM30" s="6">
        <v>154.80000000000001</v>
      </c>
      <c r="EN30" s="6">
        <v>155.69999999999999</v>
      </c>
      <c r="EO30" s="6">
        <v>156.5</v>
      </c>
      <c r="EP30" s="6">
        <v>156.9</v>
      </c>
      <c r="EQ30" s="6">
        <v>157.9</v>
      </c>
      <c r="ER30" s="6">
        <v>162.6</v>
      </c>
      <c r="ES30" s="6">
        <v>163</v>
      </c>
      <c r="ET30" s="6">
        <v>161.1</v>
      </c>
      <c r="EU30" s="6">
        <v>161.6</v>
      </c>
      <c r="EV30" s="6">
        <v>161.9</v>
      </c>
      <c r="EW30" s="6">
        <v>162.30000000000001</v>
      </c>
      <c r="EX30" s="6">
        <v>162.9</v>
      </c>
      <c r="EY30" s="6">
        <v>163</v>
      </c>
      <c r="EZ30" s="6">
        <v>163.4</v>
      </c>
      <c r="FA30" s="6">
        <v>163.6</v>
      </c>
      <c r="FB30" s="6">
        <v>164.2</v>
      </c>
      <c r="FC30" s="6">
        <v>164.2</v>
      </c>
      <c r="FD30" s="6">
        <v>164.5</v>
      </c>
      <c r="FE30" s="6">
        <v>164.8</v>
      </c>
    </row>
    <row r="31" spans="4:161" x14ac:dyDescent="0.3">
      <c r="BM31" s="42" t="s">
        <v>11</v>
      </c>
      <c r="BN31" s="22">
        <v>121.9</v>
      </c>
      <c r="BO31">
        <v>1555.3999999999999</v>
      </c>
      <c r="BP31" s="24">
        <f t="shared" si="5"/>
        <v>7.8372122926578386E-2</v>
      </c>
      <c r="DA31" t="s">
        <v>34</v>
      </c>
      <c r="DB31">
        <v>2015</v>
      </c>
      <c r="DC31" t="s">
        <v>36</v>
      </c>
      <c r="DD31">
        <v>120.69999999999999</v>
      </c>
      <c r="DE31">
        <v>122.8</v>
      </c>
      <c r="DF31">
        <v>118.6</v>
      </c>
      <c r="DG31">
        <v>118.3</v>
      </c>
      <c r="DH31">
        <v>119.2</v>
      </c>
      <c r="DI31">
        <v>116.7</v>
      </c>
      <c r="DJ31">
        <v>109.9</v>
      </c>
      <c r="DK31">
        <v>120.1</v>
      </c>
      <c r="DL31">
        <v>115.28571428571431</v>
      </c>
      <c r="DM31">
        <v>120.2</v>
      </c>
      <c r="DY31" t="s">
        <v>34</v>
      </c>
      <c r="DZ31" s="7" t="s">
        <v>120</v>
      </c>
      <c r="EA31" s="7" t="s">
        <v>25</v>
      </c>
      <c r="EB31" s="24">
        <f t="shared" si="2"/>
        <v>0.58945309296224691</v>
      </c>
      <c r="EC31" s="6">
        <v>149.6</v>
      </c>
      <c r="ED31" s="6">
        <v>151.5</v>
      </c>
      <c r="EE31" s="6">
        <v>152.6</v>
      </c>
      <c r="EF31" s="6">
        <v>153.19999999999999</v>
      </c>
      <c r="EG31" s="6">
        <v>155.80000000000001</v>
      </c>
      <c r="EH31" s="6">
        <v>154.9</v>
      </c>
      <c r="EI31" s="6">
        <v>155.30000000000001</v>
      </c>
      <c r="EJ31" s="6">
        <v>157.6</v>
      </c>
      <c r="EK31" s="6">
        <v>157.69999999999999</v>
      </c>
      <c r="EL31" s="6">
        <v>158.6</v>
      </c>
      <c r="EM31" s="6">
        <v>159.80000000000001</v>
      </c>
      <c r="EN31" s="6">
        <v>160.6</v>
      </c>
      <c r="EO31" s="6">
        <v>161.19999999999999</v>
      </c>
      <c r="EP31" s="6">
        <v>162.1</v>
      </c>
      <c r="EQ31" s="6">
        <v>163.30000000000001</v>
      </c>
      <c r="ER31" s="6">
        <v>164.4</v>
      </c>
      <c r="ES31" s="6">
        <v>165.1</v>
      </c>
      <c r="ET31" s="6">
        <v>165.8</v>
      </c>
      <c r="EU31" s="6">
        <v>166.3</v>
      </c>
      <c r="EV31" s="6">
        <v>166.9</v>
      </c>
      <c r="EW31" s="6">
        <v>167.6</v>
      </c>
      <c r="EX31" s="6">
        <v>168.2</v>
      </c>
      <c r="EY31" s="6">
        <v>168.5</v>
      </c>
      <c r="EZ31" s="6">
        <v>168.9</v>
      </c>
      <c r="FA31" s="6">
        <v>169.5</v>
      </c>
      <c r="FB31" s="6">
        <v>170.3</v>
      </c>
      <c r="FC31" s="6">
        <v>170.3</v>
      </c>
      <c r="FD31" s="6">
        <v>170.7</v>
      </c>
      <c r="FE31" s="6">
        <v>171.2</v>
      </c>
    </row>
    <row r="32" spans="4:161" x14ac:dyDescent="0.3">
      <c r="D32" s="7" t="s">
        <v>75</v>
      </c>
      <c r="E32" t="s">
        <v>73</v>
      </c>
      <c r="F32" t="s">
        <v>76</v>
      </c>
      <c r="BM32" s="42" t="s">
        <v>12</v>
      </c>
      <c r="BN32" s="22">
        <v>221</v>
      </c>
      <c r="BO32">
        <v>1555.3999999999999</v>
      </c>
      <c r="BP32" s="24">
        <f t="shared" si="5"/>
        <v>0.14208563713514211</v>
      </c>
      <c r="DA32" t="s">
        <v>34</v>
      </c>
      <c r="DB32">
        <v>2015</v>
      </c>
      <c r="DC32" t="s">
        <v>37</v>
      </c>
      <c r="DD32">
        <v>121.20769230769231</v>
      </c>
      <c r="DE32">
        <v>123.2</v>
      </c>
      <c r="DF32">
        <v>119.2</v>
      </c>
      <c r="DG32">
        <v>118.7</v>
      </c>
      <c r="DH32">
        <v>119.7</v>
      </c>
      <c r="DI32">
        <v>117.1</v>
      </c>
      <c r="DJ32">
        <v>110.1</v>
      </c>
      <c r="DK32">
        <v>121</v>
      </c>
      <c r="DL32">
        <v>115.8</v>
      </c>
      <c r="DM32">
        <v>120.7</v>
      </c>
      <c r="DY32" t="s">
        <v>34</v>
      </c>
      <c r="DZ32" s="7" t="s">
        <v>120</v>
      </c>
      <c r="EA32" s="7" t="s">
        <v>26</v>
      </c>
      <c r="EB32" s="24">
        <f t="shared" si="2"/>
        <v>0.43781428177292186</v>
      </c>
      <c r="EC32" s="6">
        <v>159.19999999999999</v>
      </c>
      <c r="ED32" s="6">
        <v>159.5</v>
      </c>
      <c r="EE32" s="6">
        <v>160.19999999999999</v>
      </c>
      <c r="EF32" s="6">
        <v>160.30000000000001</v>
      </c>
      <c r="EG32" s="6">
        <v>161.19999999999999</v>
      </c>
      <c r="EH32" s="6">
        <v>161.69999999999999</v>
      </c>
      <c r="EI32" s="6">
        <v>163.19999999999999</v>
      </c>
      <c r="EJ32" s="6">
        <v>163.80000000000001</v>
      </c>
      <c r="EK32" s="6">
        <v>163.69999999999999</v>
      </c>
      <c r="EL32" s="6">
        <v>163.9</v>
      </c>
      <c r="EM32" s="6">
        <v>164.3</v>
      </c>
      <c r="EN32" s="6">
        <v>164.4</v>
      </c>
      <c r="EO32" s="6">
        <v>164.7</v>
      </c>
      <c r="EP32" s="6">
        <v>165.4</v>
      </c>
      <c r="EQ32" s="6">
        <v>166</v>
      </c>
      <c r="ER32" s="6">
        <v>166.9</v>
      </c>
      <c r="ES32" s="6">
        <v>167.9</v>
      </c>
      <c r="ET32" s="6">
        <v>169</v>
      </c>
      <c r="EU32" s="6">
        <v>171.4</v>
      </c>
      <c r="EV32" s="6">
        <v>172.3</v>
      </c>
      <c r="EW32" s="6">
        <v>173.1</v>
      </c>
      <c r="EX32" s="6">
        <v>173.4</v>
      </c>
      <c r="EY32" s="6">
        <v>173.7</v>
      </c>
      <c r="EZ32" s="6">
        <v>174.1</v>
      </c>
      <c r="FA32" s="6">
        <v>174.3</v>
      </c>
      <c r="FB32" s="6">
        <v>175</v>
      </c>
      <c r="FC32" s="6">
        <v>175</v>
      </c>
      <c r="FD32" s="6">
        <v>176.4</v>
      </c>
      <c r="FE32" s="6">
        <v>177.1</v>
      </c>
    </row>
    <row r="33" spans="65:161" x14ac:dyDescent="0.3">
      <c r="BM33" s="42" t="s">
        <v>13</v>
      </c>
      <c r="BN33" s="22">
        <v>178.7</v>
      </c>
      <c r="BO33">
        <v>1555.3999999999999</v>
      </c>
      <c r="BP33" s="24">
        <f t="shared" si="5"/>
        <v>0.11489006043461489</v>
      </c>
      <c r="DA33" t="s">
        <v>34</v>
      </c>
      <c r="DB33">
        <v>2015</v>
      </c>
      <c r="DC33" t="s">
        <v>38</v>
      </c>
      <c r="DD33">
        <v>122.33846153846154</v>
      </c>
      <c r="DE33">
        <v>123.8</v>
      </c>
      <c r="DF33">
        <v>119.6</v>
      </c>
      <c r="DG33">
        <v>119.2</v>
      </c>
      <c r="DH33">
        <v>120.2</v>
      </c>
      <c r="DI33">
        <v>117.7</v>
      </c>
      <c r="DJ33">
        <v>112</v>
      </c>
      <c r="DK33">
        <v>121.4</v>
      </c>
      <c r="DL33">
        <v>116.57142857142857</v>
      </c>
      <c r="DM33">
        <v>121.6</v>
      </c>
      <c r="DY33" t="s">
        <v>34</v>
      </c>
      <c r="DZ33" s="7" t="s">
        <v>120</v>
      </c>
      <c r="EA33" s="7" t="s">
        <v>86</v>
      </c>
      <c r="EB33" s="24">
        <f t="shared" si="2"/>
        <v>0.39772091424664807</v>
      </c>
      <c r="EC33" s="6">
        <v>156.80000000000001</v>
      </c>
      <c r="ED33" s="6">
        <v>155.80000000000001</v>
      </c>
      <c r="EE33" s="6">
        <v>153.80000000000001</v>
      </c>
      <c r="EF33" s="6">
        <v>155.4</v>
      </c>
      <c r="EG33" s="6">
        <v>158.6</v>
      </c>
      <c r="EH33" s="6">
        <v>158.80000000000001</v>
      </c>
      <c r="EI33" s="6">
        <v>160.1</v>
      </c>
      <c r="EJ33" s="6">
        <v>160</v>
      </c>
      <c r="EK33" s="6">
        <v>160</v>
      </c>
      <c r="EL33" s="6">
        <v>160.80000000000001</v>
      </c>
      <c r="EM33" s="6">
        <v>162.19999999999999</v>
      </c>
      <c r="EN33" s="6">
        <v>162.6</v>
      </c>
      <c r="EO33" s="6">
        <v>163</v>
      </c>
      <c r="EP33" s="6">
        <v>164.4</v>
      </c>
      <c r="EQ33" s="6">
        <v>167.2</v>
      </c>
      <c r="ER33" s="6">
        <v>168.8</v>
      </c>
      <c r="ES33" s="6">
        <v>168.4</v>
      </c>
      <c r="ET33" s="6">
        <v>169.4</v>
      </c>
      <c r="EU33" s="6">
        <v>169.7</v>
      </c>
      <c r="EV33" s="6">
        <v>171.2</v>
      </c>
      <c r="EW33" s="6">
        <v>170.9</v>
      </c>
      <c r="EX33" s="6">
        <v>172.1</v>
      </c>
      <c r="EY33" s="6">
        <v>173.6</v>
      </c>
      <c r="EZ33" s="6">
        <v>175.8</v>
      </c>
      <c r="FA33" s="6">
        <v>178.6</v>
      </c>
      <c r="FB33" s="6">
        <v>181</v>
      </c>
      <c r="FC33" s="6">
        <v>181</v>
      </c>
      <c r="FD33" s="6">
        <v>184</v>
      </c>
      <c r="FE33" s="6">
        <v>185.2</v>
      </c>
    </row>
    <row r="34" spans="65:161" x14ac:dyDescent="0.3">
      <c r="BM34" s="42" t="s">
        <v>85</v>
      </c>
      <c r="BN34" s="22">
        <v>191.1</v>
      </c>
      <c r="BO34">
        <v>1555.3999999999999</v>
      </c>
      <c r="BP34" s="24">
        <f t="shared" si="5"/>
        <v>0.12286228622862287</v>
      </c>
      <c r="DA34" t="s">
        <v>34</v>
      </c>
      <c r="DB34">
        <v>2015</v>
      </c>
      <c r="DC34" t="s">
        <v>39</v>
      </c>
      <c r="DD34">
        <v>124.88461538461539</v>
      </c>
      <c r="DE34">
        <v>124.7</v>
      </c>
      <c r="DF34">
        <v>119</v>
      </c>
      <c r="DG34">
        <v>119.8</v>
      </c>
      <c r="DH34">
        <v>121.1</v>
      </c>
      <c r="DI34">
        <v>118.5</v>
      </c>
      <c r="DJ34">
        <v>112.9</v>
      </c>
      <c r="DK34">
        <v>123.1</v>
      </c>
      <c r="DL34">
        <v>117.47142857142856</v>
      </c>
      <c r="DM34">
        <v>123</v>
      </c>
      <c r="DY34" t="s">
        <v>34</v>
      </c>
      <c r="DZ34" s="7" t="s">
        <v>120</v>
      </c>
      <c r="EA34" s="7" t="s">
        <v>28</v>
      </c>
      <c r="EB34" s="24">
        <f t="shared" si="2"/>
        <v>0.53388059253913422</v>
      </c>
      <c r="EC34" s="6">
        <v>151.9</v>
      </c>
      <c r="ED34" s="6">
        <v>153.4</v>
      </c>
      <c r="EE34" s="6">
        <v>153.80000000000001</v>
      </c>
      <c r="EF34" s="6">
        <v>154.4</v>
      </c>
      <c r="EG34" s="6">
        <v>156.80000000000001</v>
      </c>
      <c r="EH34" s="6">
        <v>157.6</v>
      </c>
      <c r="EI34" s="6">
        <v>159</v>
      </c>
      <c r="EJ34" s="6">
        <v>160</v>
      </c>
      <c r="EK34" s="6">
        <v>160</v>
      </c>
      <c r="EL34" s="6">
        <v>161</v>
      </c>
      <c r="EM34" s="6">
        <v>161.4</v>
      </c>
      <c r="EN34" s="6">
        <v>162</v>
      </c>
      <c r="EO34" s="6">
        <v>162.69999999999999</v>
      </c>
      <c r="EP34" s="6">
        <v>163.5</v>
      </c>
      <c r="EQ34" s="6">
        <v>164.6</v>
      </c>
      <c r="ER34" s="6">
        <v>166.8</v>
      </c>
      <c r="ES34" s="6">
        <v>167.5</v>
      </c>
      <c r="ET34" s="6">
        <v>167.5</v>
      </c>
      <c r="EU34" s="6">
        <v>168.4</v>
      </c>
      <c r="EV34" s="6">
        <v>169.1</v>
      </c>
      <c r="EW34" s="6">
        <v>169.7</v>
      </c>
      <c r="EX34" s="6">
        <v>170.5</v>
      </c>
      <c r="EY34" s="6">
        <v>171.1</v>
      </c>
      <c r="EZ34" s="6">
        <v>172</v>
      </c>
      <c r="FA34" s="6">
        <v>172.8</v>
      </c>
      <c r="FB34" s="6">
        <v>174.1</v>
      </c>
      <c r="FC34" s="6">
        <v>174.1</v>
      </c>
      <c r="FD34" s="6">
        <v>175</v>
      </c>
      <c r="FE34" s="6">
        <v>175.7</v>
      </c>
    </row>
    <row r="35" spans="65:161" x14ac:dyDescent="0.3">
      <c r="BM35" s="42" t="s">
        <v>15</v>
      </c>
      <c r="BN35" s="22">
        <v>176.8</v>
      </c>
      <c r="BO35">
        <v>1555.3999999999999</v>
      </c>
      <c r="BP35" s="24">
        <f t="shared" si="5"/>
        <v>0.11366850970811368</v>
      </c>
      <c r="DA35" t="s">
        <v>34</v>
      </c>
      <c r="DB35">
        <v>2015</v>
      </c>
      <c r="DC35" t="s">
        <v>40</v>
      </c>
      <c r="DD35">
        <v>125.43076923076924</v>
      </c>
      <c r="DE35">
        <v>125.03333333333335</v>
      </c>
      <c r="DF35">
        <v>119.9</v>
      </c>
      <c r="DG35">
        <v>120.1</v>
      </c>
      <c r="DH35">
        <v>121.3</v>
      </c>
      <c r="DI35">
        <v>119</v>
      </c>
      <c r="DJ35">
        <v>112.7</v>
      </c>
      <c r="DK35">
        <v>124.4</v>
      </c>
      <c r="DL35">
        <v>117.72857142857143</v>
      </c>
      <c r="DM35">
        <v>123.6</v>
      </c>
      <c r="DY35" t="s">
        <v>34</v>
      </c>
      <c r="DZ35" s="7" t="s">
        <v>120</v>
      </c>
      <c r="EA35" s="7" t="s">
        <v>120</v>
      </c>
      <c r="EB35" s="24">
        <f t="shared" si="2"/>
        <v>0.51723545183007569</v>
      </c>
      <c r="EC35" s="6">
        <v>152.67142857142858</v>
      </c>
      <c r="ED35" s="6">
        <v>153.92857142857147</v>
      </c>
      <c r="EE35" s="6">
        <v>154.21428571428569</v>
      </c>
      <c r="EF35" s="6">
        <v>154.85714285714286</v>
      </c>
      <c r="EG35" s="6">
        <v>157.40000000000003</v>
      </c>
      <c r="EH35" s="6">
        <v>157.82857142857142</v>
      </c>
      <c r="EI35" s="6">
        <v>159.07142857142858</v>
      </c>
      <c r="EJ35" s="6">
        <v>160.18571428571428</v>
      </c>
      <c r="EK35" s="6">
        <v>160.18571428571428</v>
      </c>
      <c r="EL35" s="6">
        <v>161.07142857142858</v>
      </c>
      <c r="EM35" s="6">
        <v>161.67142857142861</v>
      </c>
      <c r="EN35" s="6">
        <v>162.29999999999998</v>
      </c>
      <c r="EO35" s="6">
        <v>162.94285714285715</v>
      </c>
      <c r="EP35" s="6">
        <v>163.75714285714284</v>
      </c>
      <c r="EQ35" s="6">
        <v>164.97142857142856</v>
      </c>
      <c r="ER35" s="6">
        <v>166.78571428571428</v>
      </c>
      <c r="ES35" s="6">
        <v>167.41428571428574</v>
      </c>
      <c r="ET35" s="6">
        <v>167.79999999999998</v>
      </c>
      <c r="EU35" s="6">
        <v>168.70000000000002</v>
      </c>
      <c r="EV35" s="6">
        <v>169.52857142857144</v>
      </c>
      <c r="EW35" s="6">
        <v>170.12857142857143</v>
      </c>
      <c r="EX35" s="6">
        <v>170.8857142857143</v>
      </c>
      <c r="EY35" s="6">
        <v>171.58571428571426</v>
      </c>
      <c r="EZ35" s="6">
        <v>172.48571428571429</v>
      </c>
      <c r="FA35" s="6">
        <v>173.42857142857142</v>
      </c>
      <c r="FB35" s="6">
        <v>174.7428571428571</v>
      </c>
      <c r="FC35" s="6">
        <v>174.7428571428571</v>
      </c>
      <c r="FD35" s="6">
        <v>175.7428571428571</v>
      </c>
      <c r="FE35" s="6">
        <v>176.41428571428574</v>
      </c>
    </row>
    <row r="36" spans="65:161" x14ac:dyDescent="0.3">
      <c r="DA36" t="s">
        <v>34</v>
      </c>
      <c r="DB36">
        <v>2015</v>
      </c>
      <c r="DC36" t="s">
        <v>41</v>
      </c>
      <c r="DD36">
        <v>126.89230769230768</v>
      </c>
      <c r="DE36">
        <v>125.56666666666668</v>
      </c>
      <c r="DF36">
        <v>120.9</v>
      </c>
      <c r="DG36">
        <v>120.6</v>
      </c>
      <c r="DH36">
        <v>122</v>
      </c>
      <c r="DI36">
        <v>119.4</v>
      </c>
      <c r="DJ36">
        <v>111.7</v>
      </c>
      <c r="DK36">
        <v>125.1</v>
      </c>
      <c r="DL36">
        <v>117.92857142857143</v>
      </c>
      <c r="DM36">
        <v>124.8</v>
      </c>
    </row>
    <row r="37" spans="65:161" x14ac:dyDescent="0.3">
      <c r="BM37" t="s">
        <v>251</v>
      </c>
      <c r="BN37" t="s">
        <v>250</v>
      </c>
      <c r="DA37" t="s">
        <v>34</v>
      </c>
      <c r="DB37">
        <v>2015</v>
      </c>
      <c r="DC37" t="s">
        <v>42</v>
      </c>
      <c r="DD37">
        <v>127.56153846153848</v>
      </c>
      <c r="DE37">
        <v>126.16666666666667</v>
      </c>
      <c r="DF37">
        <v>121.6</v>
      </c>
      <c r="DG37">
        <v>120.4</v>
      </c>
      <c r="DH37">
        <v>122.6</v>
      </c>
      <c r="DI37">
        <v>119.8</v>
      </c>
      <c r="DJ37">
        <v>111.3</v>
      </c>
      <c r="DK37">
        <v>125.7</v>
      </c>
      <c r="DL37">
        <v>118.37142857142858</v>
      </c>
      <c r="DM37">
        <v>125.4</v>
      </c>
    </row>
    <row r="38" spans="65:161" x14ac:dyDescent="0.3">
      <c r="BM38" s="42" t="s">
        <v>7</v>
      </c>
      <c r="BN38" s="24">
        <v>0.11141828468561144</v>
      </c>
      <c r="DA38" t="s">
        <v>34</v>
      </c>
      <c r="DB38">
        <v>2015</v>
      </c>
      <c r="DC38" t="s">
        <v>43</v>
      </c>
      <c r="DD38">
        <v>129.15384615384613</v>
      </c>
      <c r="DE38">
        <v>126.7</v>
      </c>
      <c r="DF38">
        <v>122.4</v>
      </c>
      <c r="DG38">
        <v>120.8</v>
      </c>
      <c r="DH38">
        <v>123</v>
      </c>
      <c r="DI38">
        <v>120.4</v>
      </c>
      <c r="DJ38">
        <v>111.4</v>
      </c>
      <c r="DK38">
        <v>125.9</v>
      </c>
      <c r="DL38">
        <v>118.74285714285713</v>
      </c>
      <c r="DM38">
        <v>126.1</v>
      </c>
    </row>
    <row r="39" spans="65:161" x14ac:dyDescent="0.3">
      <c r="BM39" s="42" t="s">
        <v>8</v>
      </c>
      <c r="BN39" s="24">
        <v>0.10865372251510866</v>
      </c>
      <c r="DA39" t="s">
        <v>34</v>
      </c>
      <c r="DB39">
        <v>2015</v>
      </c>
      <c r="DC39" t="s">
        <v>45</v>
      </c>
      <c r="DD39">
        <v>130.16153846153844</v>
      </c>
      <c r="DE39">
        <v>127.46666666666665</v>
      </c>
      <c r="DF39">
        <v>122.9</v>
      </c>
      <c r="DG39">
        <v>121.6</v>
      </c>
      <c r="DH39">
        <v>123.4</v>
      </c>
      <c r="DI39">
        <v>120.9</v>
      </c>
      <c r="DJ39">
        <v>111.5</v>
      </c>
      <c r="DK39">
        <v>126.3</v>
      </c>
      <c r="DL39">
        <v>119.02857142857142</v>
      </c>
      <c r="DM39">
        <v>126.6</v>
      </c>
    </row>
    <row r="40" spans="65:161" x14ac:dyDescent="0.3">
      <c r="BM40" s="42" t="s">
        <v>9</v>
      </c>
      <c r="BN40" s="24">
        <v>9.56024173845956E-2</v>
      </c>
      <c r="DA40" t="s">
        <v>34</v>
      </c>
      <c r="DB40">
        <v>2015</v>
      </c>
      <c r="DC40" t="s">
        <v>46</v>
      </c>
      <c r="DD40">
        <v>129.70000000000002</v>
      </c>
      <c r="DE40">
        <v>127.83333333333333</v>
      </c>
      <c r="DF40">
        <v>122.4</v>
      </c>
      <c r="DG40">
        <v>122</v>
      </c>
      <c r="DH40">
        <v>123.6</v>
      </c>
      <c r="DI40">
        <v>121.4</v>
      </c>
      <c r="DJ40">
        <v>111.5</v>
      </c>
      <c r="DK40">
        <v>126.2</v>
      </c>
      <c r="DL40">
        <v>119.1857142857143</v>
      </c>
      <c r="DM40">
        <v>126.1</v>
      </c>
    </row>
    <row r="41" spans="65:161" x14ac:dyDescent="0.3">
      <c r="BM41" s="42" t="s">
        <v>10</v>
      </c>
      <c r="BN41" s="24">
        <v>0.11244695898161246</v>
      </c>
      <c r="DA41" t="s">
        <v>34</v>
      </c>
      <c r="DB41">
        <v>2016</v>
      </c>
      <c r="DC41" t="s">
        <v>31</v>
      </c>
      <c r="DD41">
        <v>130.13076923076923</v>
      </c>
      <c r="DE41">
        <v>128.29999999999998</v>
      </c>
      <c r="DF41">
        <v>123.4</v>
      </c>
      <c r="DG41">
        <v>122.7</v>
      </c>
      <c r="DH41">
        <v>124.2</v>
      </c>
      <c r="DI41">
        <v>122</v>
      </c>
      <c r="DJ41">
        <v>111.1</v>
      </c>
      <c r="DK41">
        <v>126.3</v>
      </c>
      <c r="DL41">
        <v>119.48571428571428</v>
      </c>
      <c r="DM41">
        <v>126.3</v>
      </c>
    </row>
    <row r="42" spans="65:161" x14ac:dyDescent="0.3">
      <c r="BM42" s="42" t="s">
        <v>11</v>
      </c>
      <c r="BN42" s="24">
        <v>7.8372122926578386E-2</v>
      </c>
      <c r="DA42" t="s">
        <v>34</v>
      </c>
      <c r="DB42">
        <v>2016</v>
      </c>
      <c r="DC42" t="s">
        <v>35</v>
      </c>
      <c r="DD42">
        <v>129.08461538461538</v>
      </c>
      <c r="DE42">
        <v>128.96666666666667</v>
      </c>
      <c r="DF42">
        <v>124.4</v>
      </c>
      <c r="DG42">
        <v>123.1</v>
      </c>
      <c r="DH42">
        <v>124.6</v>
      </c>
      <c r="DI42">
        <v>122.5</v>
      </c>
      <c r="DJ42">
        <v>111.4</v>
      </c>
      <c r="DK42">
        <v>126.6</v>
      </c>
      <c r="DL42">
        <v>120.15714285714286</v>
      </c>
      <c r="DM42">
        <v>126</v>
      </c>
    </row>
    <row r="43" spans="65:161" x14ac:dyDescent="0.3">
      <c r="BM43" s="42" t="s">
        <v>12</v>
      </c>
      <c r="BN43" s="24">
        <v>0.14208563713514211</v>
      </c>
      <c r="DA43" t="s">
        <v>34</v>
      </c>
      <c r="DB43">
        <v>2016</v>
      </c>
      <c r="DC43" t="s">
        <v>36</v>
      </c>
      <c r="DD43">
        <v>128.86153846153846</v>
      </c>
      <c r="DE43">
        <v>129.29999999999998</v>
      </c>
      <c r="DF43">
        <v>124.9</v>
      </c>
      <c r="DG43">
        <v>122.4</v>
      </c>
      <c r="DH43">
        <v>125.1</v>
      </c>
      <c r="DI43">
        <v>122.9</v>
      </c>
      <c r="DJ43">
        <v>110.9</v>
      </c>
      <c r="DK43">
        <v>126.9</v>
      </c>
      <c r="DL43">
        <v>120.42857142857142</v>
      </c>
      <c r="DM43">
        <v>126</v>
      </c>
    </row>
    <row r="44" spans="65:161" x14ac:dyDescent="0.3">
      <c r="BM44" s="42" t="s">
        <v>13</v>
      </c>
      <c r="BN44" s="24">
        <v>0.11489006043461489</v>
      </c>
      <c r="DA44" t="s">
        <v>34</v>
      </c>
      <c r="DB44">
        <v>2016</v>
      </c>
      <c r="DC44" t="s">
        <v>37</v>
      </c>
      <c r="DD44">
        <v>130.86923076923077</v>
      </c>
      <c r="DE44">
        <v>129.73333333333335</v>
      </c>
      <c r="DF44">
        <v>125.6</v>
      </c>
      <c r="DG44">
        <v>122.3</v>
      </c>
      <c r="DH44">
        <v>125.5</v>
      </c>
      <c r="DI44">
        <v>123.2</v>
      </c>
      <c r="DJ44">
        <v>112.1</v>
      </c>
      <c r="DK44">
        <v>127.7</v>
      </c>
      <c r="DL44">
        <v>121.10000000000001</v>
      </c>
      <c r="DM44">
        <v>127.3</v>
      </c>
    </row>
    <row r="45" spans="65:161" x14ac:dyDescent="0.3">
      <c r="BM45" s="42" t="s">
        <v>85</v>
      </c>
      <c r="BN45" s="24">
        <v>0.12286228622862287</v>
      </c>
      <c r="DA45" t="s">
        <v>34</v>
      </c>
      <c r="DB45">
        <v>2016</v>
      </c>
      <c r="DC45" t="s">
        <v>38</v>
      </c>
      <c r="DD45">
        <v>133.1076923076923</v>
      </c>
      <c r="DE45">
        <v>130.13333333333333</v>
      </c>
      <c r="DF45">
        <v>126</v>
      </c>
      <c r="DG45">
        <v>122.7</v>
      </c>
      <c r="DH45">
        <v>126</v>
      </c>
      <c r="DI45">
        <v>123.7</v>
      </c>
      <c r="DJ45">
        <v>112.8</v>
      </c>
      <c r="DK45">
        <v>128.5</v>
      </c>
      <c r="DL45">
        <v>121.77142857142859</v>
      </c>
      <c r="DM45">
        <v>128.6</v>
      </c>
    </row>
    <row r="46" spans="65:161" x14ac:dyDescent="0.3">
      <c r="BM46" s="42" t="s">
        <v>15</v>
      </c>
      <c r="BN46" s="24">
        <v>0.11366850970811368</v>
      </c>
      <c r="DA46" t="s">
        <v>34</v>
      </c>
      <c r="DB46">
        <v>2016</v>
      </c>
      <c r="DC46" t="s">
        <v>39</v>
      </c>
      <c r="DD46">
        <v>135.43076923076922</v>
      </c>
      <c r="DE46">
        <v>130.70000000000002</v>
      </c>
      <c r="DF46">
        <v>125.5</v>
      </c>
      <c r="DG46">
        <v>123.3</v>
      </c>
      <c r="DH46">
        <v>126.4</v>
      </c>
      <c r="DI46">
        <v>124.1</v>
      </c>
      <c r="DJ46">
        <v>114.2</v>
      </c>
      <c r="DK46">
        <v>129.69999999999999</v>
      </c>
      <c r="DL46">
        <v>122.42857142857142</v>
      </c>
      <c r="DM46">
        <v>130.1</v>
      </c>
    </row>
    <row r="47" spans="65:161" x14ac:dyDescent="0.3">
      <c r="DA47" t="s">
        <v>34</v>
      </c>
      <c r="DB47">
        <v>2016</v>
      </c>
      <c r="DC47" t="s">
        <v>40</v>
      </c>
      <c r="DD47">
        <v>137.19230769230768</v>
      </c>
      <c r="DE47">
        <v>131.26666666666668</v>
      </c>
      <c r="DF47">
        <v>126.4</v>
      </c>
      <c r="DG47">
        <v>123.4</v>
      </c>
      <c r="DH47">
        <v>126.9</v>
      </c>
      <c r="DI47">
        <v>124.5</v>
      </c>
      <c r="DJ47">
        <v>113.9</v>
      </c>
      <c r="DK47">
        <v>130.80000000000001</v>
      </c>
      <c r="DL47">
        <v>122.98571428571428</v>
      </c>
      <c r="DM47">
        <v>131.1</v>
      </c>
    </row>
    <row r="48" spans="65:161" x14ac:dyDescent="0.3">
      <c r="DA48" t="s">
        <v>34</v>
      </c>
      <c r="DB48">
        <v>2016</v>
      </c>
      <c r="DC48" t="s">
        <v>41</v>
      </c>
      <c r="DD48">
        <v>136.76153846153846</v>
      </c>
      <c r="DE48">
        <v>131.83333333333331</v>
      </c>
      <c r="DF48">
        <v>127.3</v>
      </c>
      <c r="DG48">
        <v>123.6</v>
      </c>
      <c r="DH48">
        <v>127.4</v>
      </c>
      <c r="DI48">
        <v>124.8</v>
      </c>
      <c r="DJ48">
        <v>113.1</v>
      </c>
      <c r="DK48">
        <v>131.69999999999999</v>
      </c>
      <c r="DL48">
        <v>123.32857142857142</v>
      </c>
      <c r="DM48">
        <v>131.1</v>
      </c>
    </row>
    <row r="49" spans="10:117" x14ac:dyDescent="0.3">
      <c r="DA49" t="s">
        <v>34</v>
      </c>
      <c r="DB49">
        <v>2016</v>
      </c>
      <c r="DC49" t="s">
        <v>42</v>
      </c>
      <c r="DD49">
        <v>135.66923076923075</v>
      </c>
      <c r="DE49">
        <v>132.33333333333334</v>
      </c>
      <c r="DF49">
        <v>127.9</v>
      </c>
      <c r="DG49">
        <v>124.1</v>
      </c>
      <c r="DH49">
        <v>127.9</v>
      </c>
      <c r="DI49">
        <v>125.4</v>
      </c>
      <c r="DJ49">
        <v>114.3</v>
      </c>
      <c r="DK49">
        <v>131.80000000000001</v>
      </c>
      <c r="DL49">
        <v>123.88571428571427</v>
      </c>
      <c r="DM49">
        <v>130.9</v>
      </c>
    </row>
    <row r="50" spans="10:117" x14ac:dyDescent="0.3">
      <c r="DA50" t="s">
        <v>34</v>
      </c>
      <c r="DB50">
        <v>2016</v>
      </c>
      <c r="DC50" t="s">
        <v>43</v>
      </c>
      <c r="DD50">
        <v>135.90769230769226</v>
      </c>
      <c r="DE50">
        <v>133.03333333333333</v>
      </c>
      <c r="DF50">
        <v>128.69999999999999</v>
      </c>
      <c r="DG50">
        <v>124.3</v>
      </c>
      <c r="DH50">
        <v>128.4</v>
      </c>
      <c r="DI50">
        <v>126.1</v>
      </c>
      <c r="DJ50">
        <v>115.2</v>
      </c>
      <c r="DK50">
        <v>132.4</v>
      </c>
      <c r="DL50">
        <v>124.44285714285715</v>
      </c>
      <c r="DM50">
        <v>131.4</v>
      </c>
    </row>
    <row r="51" spans="10:117" x14ac:dyDescent="0.3">
      <c r="DA51" t="s">
        <v>34</v>
      </c>
      <c r="DB51">
        <v>2016</v>
      </c>
      <c r="DC51" t="s">
        <v>45</v>
      </c>
      <c r="DD51">
        <v>135.36923076923077</v>
      </c>
      <c r="DE51">
        <v>133.36666666666667</v>
      </c>
      <c r="DF51">
        <v>129.1</v>
      </c>
      <c r="DG51">
        <v>125</v>
      </c>
      <c r="DH51">
        <v>128.6</v>
      </c>
      <c r="DI51">
        <v>126.4</v>
      </c>
      <c r="DJ51">
        <v>115.7</v>
      </c>
      <c r="DK51">
        <v>132.80000000000001</v>
      </c>
      <c r="DL51">
        <v>124.84285714285714</v>
      </c>
      <c r="DM51">
        <v>131.19999999999999</v>
      </c>
    </row>
    <row r="52" spans="10:117" x14ac:dyDescent="0.3">
      <c r="DA52" t="s">
        <v>34</v>
      </c>
      <c r="DB52">
        <v>2016</v>
      </c>
      <c r="DC52" t="s">
        <v>46</v>
      </c>
      <c r="DD52">
        <v>133.9</v>
      </c>
      <c r="DE52">
        <v>133.83333333333334</v>
      </c>
      <c r="DF52">
        <v>128.5</v>
      </c>
      <c r="DG52">
        <v>126.6</v>
      </c>
      <c r="DH52">
        <v>129.19999999999999</v>
      </c>
      <c r="DI52">
        <v>126.9</v>
      </c>
      <c r="DJ52">
        <v>116</v>
      </c>
      <c r="DK52">
        <v>133.1</v>
      </c>
      <c r="DL52">
        <v>124.91428571428571</v>
      </c>
      <c r="DM52">
        <v>130.4</v>
      </c>
    </row>
    <row r="53" spans="10:117" x14ac:dyDescent="0.3">
      <c r="DA53" t="s">
        <v>34</v>
      </c>
      <c r="DB53">
        <v>2017</v>
      </c>
      <c r="DC53" t="s">
        <v>31</v>
      </c>
      <c r="DD53">
        <v>132.86923076923074</v>
      </c>
      <c r="DE53">
        <v>134.13333333333333</v>
      </c>
      <c r="DF53">
        <v>129.6</v>
      </c>
      <c r="DG53">
        <v>126.8</v>
      </c>
      <c r="DH53">
        <v>129.4</v>
      </c>
      <c r="DI53">
        <v>127.1</v>
      </c>
      <c r="DJ53">
        <v>117</v>
      </c>
      <c r="DK53">
        <v>133.30000000000001</v>
      </c>
      <c r="DL53">
        <v>125.3</v>
      </c>
      <c r="DM53">
        <v>130.30000000000001</v>
      </c>
    </row>
    <row r="54" spans="10:117" x14ac:dyDescent="0.3">
      <c r="DA54" t="s">
        <v>34</v>
      </c>
      <c r="DB54">
        <v>2017</v>
      </c>
      <c r="DC54" t="s">
        <v>35</v>
      </c>
      <c r="DD54">
        <v>132.48461538461541</v>
      </c>
      <c r="DE54">
        <v>134.33333333333334</v>
      </c>
      <c r="DF54">
        <v>130.5</v>
      </c>
      <c r="DG54">
        <v>127.9</v>
      </c>
      <c r="DH54">
        <v>129.69999999999999</v>
      </c>
      <c r="DI54">
        <v>127.4</v>
      </c>
      <c r="DJ54">
        <v>117.4</v>
      </c>
      <c r="DK54">
        <v>133.4</v>
      </c>
      <c r="DL54">
        <v>125.7</v>
      </c>
      <c r="DM54">
        <v>130.6</v>
      </c>
    </row>
    <row r="55" spans="10:117" x14ac:dyDescent="0.3">
      <c r="DA55" t="s">
        <v>34</v>
      </c>
      <c r="DB55">
        <v>2017</v>
      </c>
      <c r="DC55" t="s">
        <v>36</v>
      </c>
      <c r="DD55">
        <v>132.22307692307692</v>
      </c>
      <c r="DE55">
        <v>134.76666666666665</v>
      </c>
      <c r="DF55">
        <v>131.1</v>
      </c>
      <c r="DG55">
        <v>129.1</v>
      </c>
      <c r="DH55">
        <v>130.1</v>
      </c>
      <c r="DI55">
        <v>127.8</v>
      </c>
      <c r="DJ55">
        <v>117.6</v>
      </c>
      <c r="DK55">
        <v>133.80000000000001</v>
      </c>
      <c r="DL55">
        <v>126</v>
      </c>
      <c r="DM55">
        <v>130.9</v>
      </c>
    </row>
    <row r="56" spans="10:117" x14ac:dyDescent="0.3">
      <c r="DA56" t="s">
        <v>34</v>
      </c>
      <c r="DB56">
        <v>2017</v>
      </c>
      <c r="DC56" t="s">
        <v>37</v>
      </c>
      <c r="DD56">
        <v>132.1846153846154</v>
      </c>
      <c r="DE56">
        <v>135.36666666666667</v>
      </c>
      <c r="DF56">
        <v>131.69999999999999</v>
      </c>
      <c r="DG56">
        <v>129.80000000000001</v>
      </c>
      <c r="DH56">
        <v>130.4</v>
      </c>
      <c r="DI56">
        <v>128.1</v>
      </c>
      <c r="DJ56">
        <v>116.6</v>
      </c>
      <c r="DK56">
        <v>134.5</v>
      </c>
      <c r="DL56">
        <v>126.12857142857145</v>
      </c>
      <c r="DM56">
        <v>131.1</v>
      </c>
    </row>
    <row r="57" spans="10:117" x14ac:dyDescent="0.3">
      <c r="DA57" t="s">
        <v>34</v>
      </c>
      <c r="DB57">
        <v>2017</v>
      </c>
      <c r="DC57" t="s">
        <v>38</v>
      </c>
      <c r="DD57">
        <v>132.27692307692308</v>
      </c>
      <c r="DE57">
        <v>135.6</v>
      </c>
      <c r="DF57">
        <v>132.1</v>
      </c>
      <c r="DG57">
        <v>129.4</v>
      </c>
      <c r="DH57">
        <v>130.9</v>
      </c>
      <c r="DI57">
        <v>128.4</v>
      </c>
      <c r="DJ57">
        <v>116.7</v>
      </c>
      <c r="DK57">
        <v>134.80000000000001</v>
      </c>
      <c r="DL57">
        <v>126.39999999999999</v>
      </c>
      <c r="DM57">
        <v>131.4</v>
      </c>
    </row>
    <row r="58" spans="10:117" x14ac:dyDescent="0.3">
      <c r="DA58" t="s">
        <v>34</v>
      </c>
      <c r="DB58">
        <v>2017</v>
      </c>
      <c r="DC58" t="s">
        <v>39</v>
      </c>
      <c r="DD58">
        <v>133.43846153846155</v>
      </c>
      <c r="DE58">
        <v>135.9</v>
      </c>
      <c r="DF58">
        <v>131.4</v>
      </c>
      <c r="DG58">
        <v>128.80000000000001</v>
      </c>
      <c r="DH58">
        <v>131.19999999999999</v>
      </c>
      <c r="DI58">
        <v>128.5</v>
      </c>
      <c r="DJ58">
        <v>116.5</v>
      </c>
      <c r="DK58">
        <v>135.4</v>
      </c>
      <c r="DL58">
        <v>126.62857142857142</v>
      </c>
      <c r="DM58">
        <v>132</v>
      </c>
    </row>
    <row r="59" spans="10:117" x14ac:dyDescent="0.3">
      <c r="DA59" t="s">
        <v>34</v>
      </c>
      <c r="DB59">
        <v>2017</v>
      </c>
      <c r="DC59" t="s">
        <v>40</v>
      </c>
      <c r="DD59">
        <v>136.1076923076923</v>
      </c>
      <c r="DE59">
        <v>136.56666666666666</v>
      </c>
      <c r="DF59">
        <v>132.6</v>
      </c>
      <c r="DG59">
        <v>129.4</v>
      </c>
      <c r="DH59">
        <v>131.9</v>
      </c>
      <c r="DI59">
        <v>129.4</v>
      </c>
      <c r="DJ59">
        <v>116</v>
      </c>
      <c r="DK59">
        <v>136.80000000000001</v>
      </c>
      <c r="DL59">
        <v>127.17142857142858</v>
      </c>
      <c r="DM59">
        <v>134.19999999999999</v>
      </c>
    </row>
    <row r="60" spans="10:117" x14ac:dyDescent="0.3">
      <c r="DA60" t="s">
        <v>34</v>
      </c>
      <c r="DB60">
        <v>2017</v>
      </c>
      <c r="DC60" t="s">
        <v>41</v>
      </c>
      <c r="DD60">
        <v>137.21538461538461</v>
      </c>
      <c r="DE60">
        <v>137.53333333333333</v>
      </c>
      <c r="DF60">
        <v>134.4</v>
      </c>
      <c r="DG60">
        <v>129.80000000000001</v>
      </c>
      <c r="DH60">
        <v>132.80000000000001</v>
      </c>
      <c r="DI60">
        <v>130.19999999999999</v>
      </c>
      <c r="DJ60">
        <v>117.3</v>
      </c>
      <c r="DK60">
        <v>137.6</v>
      </c>
      <c r="DL60">
        <v>128.07142857142858</v>
      </c>
      <c r="DM60">
        <v>135.4</v>
      </c>
    </row>
    <row r="61" spans="10:117" x14ac:dyDescent="0.3">
      <c r="J61" s="7"/>
      <c r="DA61" t="s">
        <v>34</v>
      </c>
      <c r="DB61">
        <v>2017</v>
      </c>
      <c r="DC61" t="s">
        <v>42</v>
      </c>
      <c r="DD61">
        <v>136.15384615384613</v>
      </c>
      <c r="DE61">
        <v>138.16666666666666</v>
      </c>
      <c r="DF61">
        <v>135.69999999999999</v>
      </c>
      <c r="DG61">
        <v>131</v>
      </c>
      <c r="DH61">
        <v>133.30000000000001</v>
      </c>
      <c r="DI61">
        <v>130.6</v>
      </c>
      <c r="DJ61">
        <v>118.3</v>
      </c>
      <c r="DK61">
        <v>137.4</v>
      </c>
      <c r="DL61">
        <v>128.67142857142858</v>
      </c>
      <c r="DM61">
        <v>135.19999999999999</v>
      </c>
    </row>
    <row r="62" spans="10:117" x14ac:dyDescent="0.3">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DA62" t="s">
        <v>34</v>
      </c>
      <c r="DB62">
        <v>2017</v>
      </c>
      <c r="DC62" t="s">
        <v>43</v>
      </c>
      <c r="DD62">
        <v>136.89999999999998</v>
      </c>
      <c r="DE62">
        <v>138.96666666666667</v>
      </c>
      <c r="DF62">
        <v>137.30000000000001</v>
      </c>
      <c r="DG62">
        <v>132.19999999999999</v>
      </c>
      <c r="DH62">
        <v>133.6</v>
      </c>
      <c r="DI62">
        <v>131.30000000000001</v>
      </c>
      <c r="DJ62">
        <v>117.8</v>
      </c>
      <c r="DK62">
        <v>137.9</v>
      </c>
      <c r="DL62">
        <v>128.98571428571429</v>
      </c>
      <c r="DM62">
        <v>136.1</v>
      </c>
    </row>
    <row r="63" spans="10:117" x14ac:dyDescent="0.3">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DA63" t="s">
        <v>34</v>
      </c>
      <c r="DB63">
        <v>2017</v>
      </c>
      <c r="DC63" t="s">
        <v>45</v>
      </c>
      <c r="DD63">
        <v>139.09230769230768</v>
      </c>
      <c r="DE63">
        <v>139.86666666666667</v>
      </c>
      <c r="DF63">
        <v>138.6</v>
      </c>
      <c r="DG63">
        <v>135.30000000000001</v>
      </c>
      <c r="DH63">
        <v>134.4</v>
      </c>
      <c r="DI63">
        <v>132.6</v>
      </c>
      <c r="DJ63">
        <v>118.3</v>
      </c>
      <c r="DK63">
        <v>138.6</v>
      </c>
      <c r="DL63">
        <v>129.71428571428572</v>
      </c>
      <c r="DM63">
        <v>137.6</v>
      </c>
    </row>
    <row r="64" spans="10:117" x14ac:dyDescent="0.3">
      <c r="DA64" t="s">
        <v>34</v>
      </c>
      <c r="DB64">
        <v>2017</v>
      </c>
      <c r="DC64" t="s">
        <v>46</v>
      </c>
      <c r="DD64">
        <v>138.07692307692307</v>
      </c>
      <c r="DE64">
        <v>140.06666666666666</v>
      </c>
      <c r="DF64">
        <v>139.1</v>
      </c>
      <c r="DG64">
        <v>136.6</v>
      </c>
      <c r="DH64">
        <v>134.69999999999999</v>
      </c>
      <c r="DI64">
        <v>133.1</v>
      </c>
      <c r="DJ64">
        <v>118.5</v>
      </c>
      <c r="DK64">
        <v>138.5</v>
      </c>
      <c r="DL64">
        <v>129.84285714285713</v>
      </c>
      <c r="DM64">
        <v>137.19999999999999</v>
      </c>
    </row>
    <row r="65" spans="10:127" x14ac:dyDescent="0.3">
      <c r="DA65" t="s">
        <v>34</v>
      </c>
      <c r="DB65">
        <v>2018</v>
      </c>
      <c r="DC65" t="s">
        <v>31</v>
      </c>
      <c r="DD65" s="6">
        <v>136.91538461538462</v>
      </c>
      <c r="DE65" s="6">
        <v>140.43333333333334</v>
      </c>
      <c r="DF65" s="6">
        <v>140.4</v>
      </c>
      <c r="DG65" s="6">
        <v>136.6</v>
      </c>
      <c r="DH65" s="6">
        <v>134.9</v>
      </c>
      <c r="DI65" s="6">
        <v>133.30000000000001</v>
      </c>
      <c r="DJ65" s="6">
        <v>119.3</v>
      </c>
      <c r="DK65" s="6">
        <v>139</v>
      </c>
      <c r="DL65" s="6">
        <v>130.37142857142857</v>
      </c>
      <c r="DM65" s="6">
        <v>136.9</v>
      </c>
    </row>
    <row r="66" spans="10:127" x14ac:dyDescent="0.3">
      <c r="DA66" t="s">
        <v>34</v>
      </c>
      <c r="DB66">
        <v>2018</v>
      </c>
      <c r="DC66" t="s">
        <v>35</v>
      </c>
      <c r="DD66" s="6">
        <v>135.4153846153846</v>
      </c>
      <c r="DE66" s="6">
        <v>140.66666666666666</v>
      </c>
      <c r="DF66" s="6">
        <v>141.30000000000001</v>
      </c>
      <c r="DG66" s="6">
        <v>136.69999999999999</v>
      </c>
      <c r="DH66" s="6">
        <v>135.19999999999999</v>
      </c>
      <c r="DI66" s="6">
        <v>133.80000000000001</v>
      </c>
      <c r="DJ66" s="6">
        <v>120.2</v>
      </c>
      <c r="DK66" s="6">
        <v>139</v>
      </c>
      <c r="DL66" s="6">
        <v>130.77142857142857</v>
      </c>
      <c r="DM66" s="6">
        <v>136.4</v>
      </c>
    </row>
    <row r="67" spans="10:127" x14ac:dyDescent="0.3">
      <c r="J67" s="7"/>
      <c r="DA67" t="s">
        <v>34</v>
      </c>
      <c r="DB67">
        <v>2018</v>
      </c>
      <c r="DC67" t="s">
        <v>36</v>
      </c>
      <c r="DD67" s="6">
        <v>135.07692307692307</v>
      </c>
      <c r="DE67" s="6">
        <v>141.20000000000002</v>
      </c>
      <c r="DF67" s="6">
        <v>142</v>
      </c>
      <c r="DG67" s="6">
        <v>136.5</v>
      </c>
      <c r="DH67" s="6">
        <v>135.6</v>
      </c>
      <c r="DI67" s="6">
        <v>134.30000000000001</v>
      </c>
      <c r="DJ67" s="6">
        <v>121</v>
      </c>
      <c r="DK67" s="6">
        <v>139.80000000000001</v>
      </c>
      <c r="DL67" s="6">
        <v>131.37142857142857</v>
      </c>
      <c r="DM67" s="6">
        <v>136.5</v>
      </c>
    </row>
    <row r="68" spans="10:127" x14ac:dyDescent="0.3">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DA68" t="s">
        <v>34</v>
      </c>
      <c r="DB68">
        <v>2018</v>
      </c>
      <c r="DC68" t="s">
        <v>37</v>
      </c>
      <c r="DD68" s="6">
        <v>135.16153846153847</v>
      </c>
      <c r="DE68" s="6">
        <v>142</v>
      </c>
      <c r="DF68" s="6">
        <v>142.9</v>
      </c>
      <c r="DG68" s="6">
        <v>136.5</v>
      </c>
      <c r="DH68" s="6">
        <v>136.6</v>
      </c>
      <c r="DI68" s="6">
        <v>135.19999999999999</v>
      </c>
      <c r="DJ68" s="6">
        <v>121.9</v>
      </c>
      <c r="DK68" s="6">
        <v>141.4</v>
      </c>
      <c r="DL68" s="6">
        <v>132.41428571428568</v>
      </c>
      <c r="DM68" s="6">
        <v>137.1</v>
      </c>
    </row>
    <row r="69" spans="10:127" x14ac:dyDescent="0.3">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DA69" t="s">
        <v>34</v>
      </c>
      <c r="DB69">
        <v>2018</v>
      </c>
      <c r="DC69" t="s">
        <v>38</v>
      </c>
      <c r="DD69" s="6">
        <v>135.36923076923077</v>
      </c>
      <c r="DE69" s="6">
        <v>142.69999999999999</v>
      </c>
      <c r="DF69" s="6">
        <v>143.19999999999999</v>
      </c>
      <c r="DG69" s="6">
        <v>136.9</v>
      </c>
      <c r="DH69" s="6">
        <v>137.4</v>
      </c>
      <c r="DI69" s="6">
        <v>136</v>
      </c>
      <c r="DJ69" s="6">
        <v>122.9</v>
      </c>
      <c r="DK69" s="6">
        <v>142.1</v>
      </c>
      <c r="DL69" s="6">
        <v>133.17142857142855</v>
      </c>
      <c r="DM69" s="6">
        <v>137.80000000000001</v>
      </c>
      <c r="DW69" s="24"/>
    </row>
    <row r="70" spans="10:127" x14ac:dyDescent="0.3">
      <c r="DA70" t="s">
        <v>34</v>
      </c>
      <c r="DB70">
        <v>2018</v>
      </c>
      <c r="DC70" t="s">
        <v>39</v>
      </c>
      <c r="DD70" s="6">
        <v>136.46923076923079</v>
      </c>
      <c r="DE70" s="6">
        <v>143.23333333333332</v>
      </c>
      <c r="DF70" s="6">
        <v>142.5</v>
      </c>
      <c r="DG70" s="6">
        <v>138.1</v>
      </c>
      <c r="DH70" s="6">
        <v>137.9</v>
      </c>
      <c r="DI70" s="6">
        <v>136.19999999999999</v>
      </c>
      <c r="DJ70" s="6">
        <v>123.7</v>
      </c>
      <c r="DK70" s="6">
        <v>142.80000000000001</v>
      </c>
      <c r="DL70" s="6">
        <v>133.70000000000002</v>
      </c>
      <c r="DM70" s="6">
        <v>138.5</v>
      </c>
    </row>
    <row r="71" spans="10:127" x14ac:dyDescent="0.3">
      <c r="J71" s="7"/>
      <c r="DA71" t="s">
        <v>34</v>
      </c>
      <c r="DB71">
        <v>2018</v>
      </c>
      <c r="DC71" t="s">
        <v>40</v>
      </c>
      <c r="DD71" s="6">
        <v>138.1</v>
      </c>
      <c r="DE71" s="6">
        <v>143.60000000000002</v>
      </c>
      <c r="DF71" s="6">
        <v>143.6</v>
      </c>
      <c r="DG71" s="6">
        <v>139.69999999999999</v>
      </c>
      <c r="DH71" s="6">
        <v>138.6</v>
      </c>
      <c r="DI71" s="6">
        <v>137</v>
      </c>
      <c r="DJ71" s="6">
        <v>123.6</v>
      </c>
      <c r="DK71" s="6">
        <v>144.69999999999999</v>
      </c>
      <c r="DL71" s="6">
        <v>134.32857142857142</v>
      </c>
      <c r="DM71" s="6">
        <v>139.80000000000001</v>
      </c>
    </row>
    <row r="72" spans="10:127" x14ac:dyDescent="0.3">
      <c r="DA72" t="s">
        <v>34</v>
      </c>
      <c r="DB72">
        <v>2018</v>
      </c>
      <c r="DC72" t="s">
        <v>41</v>
      </c>
      <c r="DD72" s="6">
        <v>138.36153846153849</v>
      </c>
      <c r="DE72" s="6">
        <v>144.06666666666669</v>
      </c>
      <c r="DF72" s="6">
        <v>144.6</v>
      </c>
      <c r="DG72" s="6">
        <v>140.9</v>
      </c>
      <c r="DH72" s="6">
        <v>139.4</v>
      </c>
      <c r="DI72" s="6">
        <v>137.69999999999999</v>
      </c>
      <c r="DJ72" s="6">
        <v>124.3</v>
      </c>
      <c r="DK72" s="6">
        <v>146</v>
      </c>
      <c r="DL72" s="6">
        <v>135</v>
      </c>
      <c r="DM72" s="6">
        <v>140.4</v>
      </c>
    </row>
    <row r="73" spans="10:127" x14ac:dyDescent="0.3">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DA73" t="s">
        <v>34</v>
      </c>
      <c r="DB73">
        <v>2018</v>
      </c>
      <c r="DC73" t="s">
        <v>42</v>
      </c>
      <c r="DD73" s="6">
        <v>136.88461538461539</v>
      </c>
      <c r="DE73" s="6">
        <v>144.43333333333331</v>
      </c>
      <c r="DF73" s="6">
        <v>145.30000000000001</v>
      </c>
      <c r="DG73" s="6">
        <v>142.30000000000001</v>
      </c>
      <c r="DH73" s="6">
        <v>139.69999999999999</v>
      </c>
      <c r="DI73" s="6">
        <v>138.4</v>
      </c>
      <c r="DJ73" s="6">
        <v>126</v>
      </c>
      <c r="DK73" s="6">
        <v>146.19999999999999</v>
      </c>
      <c r="DL73" s="6">
        <v>135.77142857142854</v>
      </c>
      <c r="DM73" s="6">
        <v>140.19999999999999</v>
      </c>
    </row>
    <row r="74" spans="10:127" x14ac:dyDescent="0.3">
      <c r="DA74" t="s">
        <v>34</v>
      </c>
      <c r="DB74">
        <v>2018</v>
      </c>
      <c r="DC74" t="s">
        <v>43</v>
      </c>
      <c r="DD74" s="6">
        <v>136.63076923076923</v>
      </c>
      <c r="DE74" s="6">
        <v>144.66666666666666</v>
      </c>
      <c r="DF74" s="6">
        <v>146.9</v>
      </c>
      <c r="DG74" s="6">
        <v>145.30000000000001</v>
      </c>
      <c r="DH74" s="6">
        <v>142.19999999999999</v>
      </c>
      <c r="DI74" s="6">
        <v>142.1</v>
      </c>
      <c r="DJ74" s="6">
        <v>125.5</v>
      </c>
      <c r="DK74" s="6">
        <v>147.80000000000001</v>
      </c>
      <c r="DL74" s="6">
        <v>137.48571428571427</v>
      </c>
      <c r="DM74" s="6">
        <v>140.80000000000001</v>
      </c>
    </row>
    <row r="75" spans="10:127" x14ac:dyDescent="0.3">
      <c r="DA75" t="s">
        <v>34</v>
      </c>
      <c r="DB75">
        <v>2018</v>
      </c>
      <c r="DC75" t="s">
        <v>45</v>
      </c>
      <c r="DD75" s="6">
        <v>136.59230769230771</v>
      </c>
      <c r="DE75" s="6">
        <v>144.6</v>
      </c>
      <c r="DF75" s="6">
        <v>146.9</v>
      </c>
      <c r="DG75" s="6">
        <v>145.1</v>
      </c>
      <c r="DH75" s="6">
        <v>142.19999999999999</v>
      </c>
      <c r="DI75" s="6">
        <v>142.1</v>
      </c>
      <c r="DJ75" s="6">
        <v>125.5</v>
      </c>
      <c r="DK75" s="6">
        <v>147.80000000000001</v>
      </c>
      <c r="DL75" s="6">
        <v>137.48571428571427</v>
      </c>
      <c r="DM75" s="6">
        <v>140.80000000000001</v>
      </c>
    </row>
    <row r="76" spans="10:127" x14ac:dyDescent="0.3">
      <c r="DA76" t="s">
        <v>34</v>
      </c>
      <c r="DB76">
        <v>2018</v>
      </c>
      <c r="DC76" t="s">
        <v>46</v>
      </c>
      <c r="DD76" s="6">
        <v>135.59999999999997</v>
      </c>
      <c r="DE76" s="6">
        <v>144.76666666666668</v>
      </c>
      <c r="DF76" s="6">
        <v>146.5</v>
      </c>
      <c r="DG76" s="6">
        <v>142.69999999999999</v>
      </c>
      <c r="DH76" s="6">
        <v>143.19999999999999</v>
      </c>
      <c r="DI76" s="6">
        <v>144.9</v>
      </c>
      <c r="DJ76" s="6">
        <v>123.6</v>
      </c>
      <c r="DK76" s="6">
        <v>150.1</v>
      </c>
      <c r="DL76" s="6">
        <v>138.22857142857143</v>
      </c>
      <c r="DM76" s="6">
        <v>140.1</v>
      </c>
    </row>
    <row r="77" spans="10:127" x14ac:dyDescent="0.3">
      <c r="DA77" t="s">
        <v>34</v>
      </c>
      <c r="DB77">
        <v>2019</v>
      </c>
      <c r="DC77" t="s">
        <v>31</v>
      </c>
      <c r="DD77" s="6">
        <v>134.87692307692308</v>
      </c>
      <c r="DE77" s="6">
        <v>144.33333333333334</v>
      </c>
      <c r="DF77" s="6">
        <v>147.69999999999999</v>
      </c>
      <c r="DG77" s="6">
        <v>139.5</v>
      </c>
      <c r="DH77" s="6">
        <v>143.6</v>
      </c>
      <c r="DI77" s="6">
        <v>145.1</v>
      </c>
      <c r="DJ77" s="6">
        <v>123.3</v>
      </c>
      <c r="DK77" s="6">
        <v>150.19999999999999</v>
      </c>
      <c r="DL77" s="6">
        <v>138.37142857142857</v>
      </c>
      <c r="DM77" s="6">
        <v>139.6</v>
      </c>
    </row>
    <row r="78" spans="10:127" x14ac:dyDescent="0.3">
      <c r="DA78" t="s">
        <v>34</v>
      </c>
      <c r="DB78">
        <v>2019</v>
      </c>
      <c r="DC78" t="s">
        <v>35</v>
      </c>
      <c r="DD78" s="6">
        <v>135.16153846153844</v>
      </c>
      <c r="DE78" s="6">
        <v>144.63333333333333</v>
      </c>
      <c r="DF78" s="6">
        <v>148.5</v>
      </c>
      <c r="DG78" s="6">
        <v>138.4</v>
      </c>
      <c r="DH78" s="6">
        <v>143.69999999999999</v>
      </c>
      <c r="DI78" s="6">
        <v>145.6</v>
      </c>
      <c r="DJ78" s="6">
        <v>123.9</v>
      </c>
      <c r="DK78" s="6">
        <v>150.30000000000001</v>
      </c>
      <c r="DL78" s="6">
        <v>138.87142857142857</v>
      </c>
      <c r="DM78" s="6">
        <v>139.9</v>
      </c>
    </row>
    <row r="79" spans="10:127" x14ac:dyDescent="0.3">
      <c r="DA79" t="s">
        <v>34</v>
      </c>
      <c r="DB79">
        <v>2019</v>
      </c>
      <c r="DC79" t="s">
        <v>36</v>
      </c>
      <c r="DD79" s="6">
        <v>135.6076923076923</v>
      </c>
      <c r="DE79" s="6">
        <v>144.83333333333334</v>
      </c>
      <c r="DF79" s="6">
        <v>149</v>
      </c>
      <c r="DG79" s="6">
        <v>139.69999999999999</v>
      </c>
      <c r="DH79" s="6">
        <v>143.80000000000001</v>
      </c>
      <c r="DI79" s="6">
        <v>146.19999999999999</v>
      </c>
      <c r="DJ79" s="6">
        <v>124.6</v>
      </c>
      <c r="DK79" s="6">
        <v>150.30000000000001</v>
      </c>
      <c r="DL79" s="6">
        <v>139.09999999999997</v>
      </c>
      <c r="DM79" s="6">
        <v>140.4</v>
      </c>
    </row>
    <row r="80" spans="10:127" x14ac:dyDescent="0.3">
      <c r="DA80" t="s">
        <v>34</v>
      </c>
      <c r="DB80">
        <v>2019</v>
      </c>
      <c r="DC80" t="s">
        <v>38</v>
      </c>
      <c r="DD80" s="6">
        <v>137.83846153846156</v>
      </c>
      <c r="DE80" s="6">
        <v>145.36666666666667</v>
      </c>
      <c r="DF80" s="6">
        <v>150.1</v>
      </c>
      <c r="DG80" s="6">
        <v>140.30000000000001</v>
      </c>
      <c r="DH80" s="6">
        <v>143.69999999999999</v>
      </c>
      <c r="DI80" s="6">
        <v>146.9</v>
      </c>
      <c r="DJ80" s="6">
        <v>124.9</v>
      </c>
      <c r="DK80" s="6">
        <v>151.6</v>
      </c>
      <c r="DL80" s="6">
        <v>139.70000000000002</v>
      </c>
      <c r="DM80" s="6">
        <v>142</v>
      </c>
    </row>
    <row r="81" spans="105:117" x14ac:dyDescent="0.3">
      <c r="DA81" t="s">
        <v>34</v>
      </c>
      <c r="DB81">
        <v>2019</v>
      </c>
      <c r="DC81" t="s">
        <v>39</v>
      </c>
      <c r="DD81" s="6">
        <v>139.54615384615386</v>
      </c>
      <c r="DE81" s="6">
        <v>145.46666666666667</v>
      </c>
      <c r="DF81" s="6">
        <v>149.4</v>
      </c>
      <c r="DG81" s="6">
        <v>141.19999999999999</v>
      </c>
      <c r="DH81" s="6">
        <v>143.80000000000001</v>
      </c>
      <c r="DI81" s="6">
        <v>147.4</v>
      </c>
      <c r="DJ81" s="6">
        <v>124.6</v>
      </c>
      <c r="DK81" s="6">
        <v>152.5</v>
      </c>
      <c r="DL81" s="6">
        <v>140.11428571428573</v>
      </c>
      <c r="DM81" s="6">
        <v>142.9</v>
      </c>
    </row>
    <row r="82" spans="105:117" x14ac:dyDescent="0.3">
      <c r="DA82" t="s">
        <v>34</v>
      </c>
      <c r="DB82">
        <v>2019</v>
      </c>
      <c r="DC82" t="s">
        <v>40</v>
      </c>
      <c r="DD82" s="6">
        <v>141.34615384615384</v>
      </c>
      <c r="DE82" s="6">
        <v>145.66666666666666</v>
      </c>
      <c r="DF82" s="6">
        <v>150.6</v>
      </c>
      <c r="DG82" s="6">
        <v>139.30000000000001</v>
      </c>
      <c r="DH82" s="6">
        <v>144.19999999999999</v>
      </c>
      <c r="DI82" s="6">
        <v>147.9</v>
      </c>
      <c r="DJ82" s="6">
        <v>125.6</v>
      </c>
      <c r="DK82" s="6">
        <v>154</v>
      </c>
      <c r="DL82" s="6">
        <v>141.05714285714288</v>
      </c>
      <c r="DM82" s="6">
        <v>144.19999999999999</v>
      </c>
    </row>
    <row r="83" spans="105:117" x14ac:dyDescent="0.3">
      <c r="DA83" t="s">
        <v>34</v>
      </c>
      <c r="DB83">
        <v>2019</v>
      </c>
      <c r="DC83" t="s">
        <v>41</v>
      </c>
      <c r="DD83" s="6">
        <v>142.03846153846155</v>
      </c>
      <c r="DE83" s="6">
        <v>145.86666666666667</v>
      </c>
      <c r="DF83" s="6">
        <v>151.6</v>
      </c>
      <c r="DG83" s="6">
        <v>138.5</v>
      </c>
      <c r="DH83" s="6">
        <v>144.5</v>
      </c>
      <c r="DI83" s="6">
        <v>148.5</v>
      </c>
      <c r="DJ83" s="6">
        <v>125.8</v>
      </c>
      <c r="DK83" s="6">
        <v>154.9</v>
      </c>
      <c r="DL83" s="6">
        <v>141.8857142857143</v>
      </c>
      <c r="DM83" s="6">
        <v>145</v>
      </c>
    </row>
    <row r="84" spans="105:117" x14ac:dyDescent="0.3">
      <c r="DA84" t="s">
        <v>34</v>
      </c>
      <c r="DB84">
        <v>2019</v>
      </c>
      <c r="DC84" t="s">
        <v>42</v>
      </c>
      <c r="DD84" s="6">
        <v>142.89999999999998</v>
      </c>
      <c r="DE84" s="6">
        <v>145.89999999999998</v>
      </c>
      <c r="DF84" s="6">
        <v>152.19999999999999</v>
      </c>
      <c r="DG84" s="6">
        <v>139.19999999999999</v>
      </c>
      <c r="DH84" s="6">
        <v>144.6</v>
      </c>
      <c r="DI84" s="6">
        <v>149</v>
      </c>
      <c r="DJ84" s="6">
        <v>126.1</v>
      </c>
      <c r="DK84" s="6">
        <v>155.19999999999999</v>
      </c>
      <c r="DL84" s="6">
        <v>142.37142857142859</v>
      </c>
      <c r="DM84" s="6">
        <v>145.80000000000001</v>
      </c>
    </row>
    <row r="85" spans="105:117" x14ac:dyDescent="0.3">
      <c r="DA85" t="s">
        <v>34</v>
      </c>
      <c r="DB85">
        <v>2019</v>
      </c>
      <c r="DC85" t="s">
        <v>43</v>
      </c>
      <c r="DD85" s="6">
        <v>145.04615384615383</v>
      </c>
      <c r="DE85" s="6">
        <v>146.13333333333335</v>
      </c>
      <c r="DF85" s="6">
        <v>153</v>
      </c>
      <c r="DG85" s="6">
        <v>140.6</v>
      </c>
      <c r="DH85" s="6">
        <v>145</v>
      </c>
      <c r="DI85" s="6">
        <v>149.4</v>
      </c>
      <c r="DJ85" s="6">
        <v>126.3</v>
      </c>
      <c r="DK85" s="6">
        <v>155.4</v>
      </c>
      <c r="DL85" s="6">
        <v>142.68571428571428</v>
      </c>
      <c r="DM85" s="6">
        <v>147.19999999999999</v>
      </c>
    </row>
    <row r="86" spans="105:117" x14ac:dyDescent="0.3">
      <c r="DA86" t="s">
        <v>34</v>
      </c>
      <c r="DB86">
        <v>2019</v>
      </c>
      <c r="DC86" t="s">
        <v>45</v>
      </c>
      <c r="DD86" s="6">
        <v>146.99230769230769</v>
      </c>
      <c r="DE86" s="6">
        <v>146.5</v>
      </c>
      <c r="DF86" s="6">
        <v>153.5</v>
      </c>
      <c r="DG86" s="6">
        <v>142.30000000000001</v>
      </c>
      <c r="DH86" s="6">
        <v>145.30000000000001</v>
      </c>
      <c r="DI86" s="6">
        <v>149.9</v>
      </c>
      <c r="DJ86" s="6">
        <v>126.6</v>
      </c>
      <c r="DK86" s="6">
        <v>155.5</v>
      </c>
      <c r="DL86" s="6">
        <v>143</v>
      </c>
      <c r="DM86" s="6">
        <v>148.6</v>
      </c>
    </row>
    <row r="87" spans="105:117" x14ac:dyDescent="0.3">
      <c r="DA87" t="s">
        <v>34</v>
      </c>
      <c r="DB87">
        <v>2019</v>
      </c>
      <c r="DC87" t="s">
        <v>46</v>
      </c>
      <c r="DD87" s="6">
        <v>149.70000000000002</v>
      </c>
      <c r="DE87" s="6">
        <v>146.86666666666667</v>
      </c>
      <c r="DF87" s="6">
        <v>152.80000000000001</v>
      </c>
      <c r="DG87" s="6">
        <v>143.69999999999999</v>
      </c>
      <c r="DH87" s="6">
        <v>145.80000000000001</v>
      </c>
      <c r="DI87" s="6">
        <v>150.4</v>
      </c>
      <c r="DJ87" s="6">
        <v>129.80000000000001</v>
      </c>
      <c r="DK87" s="6">
        <v>155.69999999999999</v>
      </c>
      <c r="DL87" s="6">
        <v>143.84285714285713</v>
      </c>
      <c r="DM87" s="6">
        <v>150.4</v>
      </c>
    </row>
    <row r="88" spans="105:117" x14ac:dyDescent="0.3">
      <c r="DA88" t="s">
        <v>34</v>
      </c>
      <c r="DB88">
        <v>2020</v>
      </c>
      <c r="DC88" t="s">
        <v>31</v>
      </c>
      <c r="DD88" s="6">
        <v>149.26153846153846</v>
      </c>
      <c r="DE88" s="6">
        <v>147.06666666666666</v>
      </c>
      <c r="DF88" s="6">
        <v>153.9</v>
      </c>
      <c r="DG88" s="6">
        <v>144.6</v>
      </c>
      <c r="DH88" s="6">
        <v>146.19999999999999</v>
      </c>
      <c r="DI88" s="6">
        <v>151.19999999999999</v>
      </c>
      <c r="DJ88" s="6">
        <v>130.9</v>
      </c>
      <c r="DK88" s="6">
        <v>156.1</v>
      </c>
      <c r="DL88" s="6">
        <v>144.69999999999999</v>
      </c>
      <c r="DM88" s="6">
        <v>150.19999999999999</v>
      </c>
    </row>
    <row r="89" spans="105:117" x14ac:dyDescent="0.3">
      <c r="DA89" t="s">
        <v>34</v>
      </c>
      <c r="DB89">
        <v>2020</v>
      </c>
      <c r="DC89" t="s">
        <v>35</v>
      </c>
      <c r="DD89" s="6">
        <v>147.04615384615383</v>
      </c>
      <c r="DE89" s="6">
        <v>147.33333333333334</v>
      </c>
      <c r="DF89" s="6">
        <v>154.80000000000001</v>
      </c>
      <c r="DG89" s="6">
        <v>147.19999999999999</v>
      </c>
      <c r="DH89" s="6">
        <v>146.4</v>
      </c>
      <c r="DI89" s="6">
        <v>151.69999999999999</v>
      </c>
      <c r="DJ89" s="6">
        <v>130.30000000000001</v>
      </c>
      <c r="DK89" s="6">
        <v>156.19999999999999</v>
      </c>
      <c r="DL89" s="6">
        <v>144.97142857142856</v>
      </c>
      <c r="DM89" s="6">
        <v>149.1</v>
      </c>
    </row>
    <row r="90" spans="105:117" x14ac:dyDescent="0.3">
      <c r="DA90" t="s">
        <v>34</v>
      </c>
      <c r="DB90">
        <v>2020</v>
      </c>
      <c r="DC90" s="35" t="s">
        <v>36</v>
      </c>
      <c r="DD90" s="6">
        <v>145.80000000000001</v>
      </c>
      <c r="DE90" s="6">
        <v>147.63333333333335</v>
      </c>
      <c r="DF90" s="6">
        <v>154.5</v>
      </c>
      <c r="DG90" s="6">
        <v>148.9</v>
      </c>
      <c r="DH90" s="6">
        <v>146.4</v>
      </c>
      <c r="DI90" s="6">
        <v>152.30000000000001</v>
      </c>
      <c r="DJ90" s="6">
        <v>129.9</v>
      </c>
      <c r="DK90" s="6">
        <v>156.1</v>
      </c>
      <c r="DL90" s="6">
        <v>145.34285714285713</v>
      </c>
      <c r="DM90" s="6">
        <v>148.6</v>
      </c>
    </row>
    <row r="91" spans="105:117" x14ac:dyDescent="0.3">
      <c r="DA91" t="s">
        <v>34</v>
      </c>
      <c r="DB91">
        <v>2020</v>
      </c>
      <c r="DC91" t="s">
        <v>37</v>
      </c>
      <c r="DD91" s="6">
        <v>151.01923076923077</v>
      </c>
      <c r="DE91" s="6">
        <v>148.53333333333333</v>
      </c>
      <c r="DF91" s="6">
        <v>155.6</v>
      </c>
      <c r="DG91" s="6">
        <v>144.1</v>
      </c>
      <c r="DH91" s="6">
        <v>146.4</v>
      </c>
      <c r="DI91" s="6">
        <v>150.69999999999999</v>
      </c>
      <c r="DJ91" s="6">
        <v>132.44999999999999</v>
      </c>
      <c r="DK91" s="6">
        <v>156.25</v>
      </c>
      <c r="DL91" s="6">
        <v>146.51428571428571</v>
      </c>
      <c r="DM91" s="6">
        <v>150.19999999999999</v>
      </c>
    </row>
    <row r="92" spans="105:117" x14ac:dyDescent="0.3">
      <c r="DA92" t="s">
        <v>34</v>
      </c>
      <c r="DB92">
        <v>2020</v>
      </c>
      <c r="DC92" t="s">
        <v>38</v>
      </c>
      <c r="DD92" s="6">
        <v>151.15576923076921</v>
      </c>
      <c r="DE92" s="6">
        <v>148.98333333333335</v>
      </c>
      <c r="DF92" s="6">
        <v>155.14999999999998</v>
      </c>
      <c r="DG92" s="6">
        <v>143</v>
      </c>
      <c r="DH92" s="6">
        <v>146.4</v>
      </c>
      <c r="DI92" s="6">
        <v>152.55000000000001</v>
      </c>
      <c r="DJ92" s="6">
        <v>133.72499999999999</v>
      </c>
      <c r="DK92" s="6">
        <v>156.32499999999999</v>
      </c>
      <c r="DL92" s="6">
        <v>147.47857142857146</v>
      </c>
      <c r="DM92" s="6">
        <v>151</v>
      </c>
    </row>
    <row r="93" spans="105:117" x14ac:dyDescent="0.3">
      <c r="DA93" t="s">
        <v>34</v>
      </c>
      <c r="DB93">
        <v>2020</v>
      </c>
      <c r="DC93" t="s">
        <v>39</v>
      </c>
      <c r="DD93" s="6">
        <v>151.2923076923077</v>
      </c>
      <c r="DE93" s="6">
        <v>149.43333333333331</v>
      </c>
      <c r="DF93" s="6">
        <v>154.69999999999999</v>
      </c>
      <c r="DG93" s="6">
        <v>141.9</v>
      </c>
      <c r="DH93" s="6">
        <v>146.4</v>
      </c>
      <c r="DI93" s="6">
        <v>154.4</v>
      </c>
      <c r="DJ93" s="6">
        <v>135</v>
      </c>
      <c r="DK93" s="6">
        <v>156.4</v>
      </c>
      <c r="DL93" s="6">
        <v>148.44285714285712</v>
      </c>
      <c r="DM93" s="6">
        <v>151.80000000000001</v>
      </c>
    </row>
    <row r="94" spans="105:117" x14ac:dyDescent="0.3">
      <c r="DA94" t="s">
        <v>34</v>
      </c>
      <c r="DB94">
        <v>2020</v>
      </c>
      <c r="DC94" t="s">
        <v>40</v>
      </c>
      <c r="DD94" s="6">
        <v>151.2923076923077</v>
      </c>
      <c r="DE94" s="6">
        <v>149.43333333333331</v>
      </c>
      <c r="DF94" s="6">
        <v>154.69999999999999</v>
      </c>
      <c r="DG94" s="6">
        <v>141.9</v>
      </c>
      <c r="DH94" s="6">
        <v>146.4</v>
      </c>
      <c r="DI94" s="6">
        <v>154.4</v>
      </c>
      <c r="DJ94" s="6">
        <v>135</v>
      </c>
      <c r="DK94" s="6">
        <v>156.4</v>
      </c>
      <c r="DL94" s="6">
        <v>148.44285714285712</v>
      </c>
      <c r="DM94" s="6">
        <v>151.80000000000001</v>
      </c>
    </row>
    <row r="95" spans="105:117" x14ac:dyDescent="0.3">
      <c r="DA95" t="s">
        <v>34</v>
      </c>
      <c r="DB95">
        <v>2020</v>
      </c>
      <c r="DC95" t="s">
        <v>41</v>
      </c>
      <c r="DD95" s="6">
        <v>153.47692307692307</v>
      </c>
      <c r="DE95" s="6">
        <v>149.4</v>
      </c>
      <c r="DF95" s="6">
        <v>155.5</v>
      </c>
      <c r="DG95" s="6">
        <v>143</v>
      </c>
      <c r="DH95" s="6">
        <v>148.4</v>
      </c>
      <c r="DI95" s="6">
        <v>155</v>
      </c>
      <c r="DJ95" s="6">
        <v>138.5</v>
      </c>
      <c r="DK95" s="6">
        <v>158.5</v>
      </c>
      <c r="DL95" s="6">
        <v>149.95714285714286</v>
      </c>
      <c r="DM95" s="6">
        <v>153.9</v>
      </c>
    </row>
    <row r="96" spans="105:117" x14ac:dyDescent="0.3">
      <c r="DA96" t="s">
        <v>34</v>
      </c>
      <c r="DB96">
        <v>2020</v>
      </c>
      <c r="DC96" t="s">
        <v>42</v>
      </c>
      <c r="DD96" s="6">
        <v>154.38461538461539</v>
      </c>
      <c r="DE96" s="6">
        <v>149.9</v>
      </c>
      <c r="DF96" s="6">
        <v>156.30000000000001</v>
      </c>
      <c r="DG96" s="6">
        <v>142.9</v>
      </c>
      <c r="DH96" s="6">
        <v>148.69999999999999</v>
      </c>
      <c r="DI96" s="6">
        <v>155.6</v>
      </c>
      <c r="DJ96" s="6">
        <v>139.6</v>
      </c>
      <c r="DK96" s="6">
        <v>157.5</v>
      </c>
      <c r="DL96" s="6">
        <v>150.91428571428574</v>
      </c>
      <c r="DM96" s="6">
        <v>154.69999999999999</v>
      </c>
    </row>
    <row r="97" spans="105:117" x14ac:dyDescent="0.3">
      <c r="DA97" t="s">
        <v>34</v>
      </c>
      <c r="DB97">
        <v>2020</v>
      </c>
      <c r="DC97" t="s">
        <v>43</v>
      </c>
      <c r="DD97" s="6">
        <v>157.5846153846154</v>
      </c>
      <c r="DE97" s="6">
        <v>150.19999999999999</v>
      </c>
      <c r="DF97" s="6">
        <v>156.5</v>
      </c>
      <c r="DG97" s="6">
        <v>143.1</v>
      </c>
      <c r="DH97" s="6">
        <v>148.69999999999999</v>
      </c>
      <c r="DI97" s="6">
        <v>156.30000000000001</v>
      </c>
      <c r="DJ97" s="6">
        <v>140.6</v>
      </c>
      <c r="DK97" s="6">
        <v>158.5</v>
      </c>
      <c r="DL97" s="6">
        <v>151.14285714285714</v>
      </c>
      <c r="DM97" s="6">
        <v>156.4</v>
      </c>
    </row>
    <row r="98" spans="105:117" x14ac:dyDescent="0.3">
      <c r="DA98" t="s">
        <v>34</v>
      </c>
      <c r="DB98">
        <v>2020</v>
      </c>
      <c r="DC98" t="s">
        <v>45</v>
      </c>
      <c r="DD98" s="6">
        <v>161.19999999999999</v>
      </c>
      <c r="DE98" s="6">
        <v>150.66666666666669</v>
      </c>
      <c r="DF98" s="6">
        <v>158</v>
      </c>
      <c r="DG98" s="6">
        <v>143.6</v>
      </c>
      <c r="DH98" s="6">
        <v>149.19999999999999</v>
      </c>
      <c r="DI98" s="6">
        <v>157.19999999999999</v>
      </c>
      <c r="DJ98" s="6">
        <v>140.4</v>
      </c>
      <c r="DK98" s="6">
        <v>158.6</v>
      </c>
      <c r="DL98" s="6">
        <v>151.62857142857141</v>
      </c>
      <c r="DM98" s="6">
        <v>158.4</v>
      </c>
    </row>
    <row r="99" spans="105:117" x14ac:dyDescent="0.3">
      <c r="DA99" t="s">
        <v>34</v>
      </c>
      <c r="DB99">
        <v>2020</v>
      </c>
      <c r="DC99" t="s">
        <v>46</v>
      </c>
      <c r="DD99" s="6">
        <v>162.23846153846154</v>
      </c>
      <c r="DE99" s="6">
        <v>151.33333333333334</v>
      </c>
      <c r="DF99" s="6">
        <v>158.4</v>
      </c>
      <c r="DG99" s="6">
        <v>144.6</v>
      </c>
      <c r="DH99" s="6">
        <v>149.69999999999999</v>
      </c>
      <c r="DI99" s="6">
        <v>158.30000000000001</v>
      </c>
      <c r="DJ99" s="6">
        <v>140.69999999999999</v>
      </c>
      <c r="DK99" s="6">
        <v>159.4</v>
      </c>
      <c r="DL99" s="6">
        <v>152.12857142857143</v>
      </c>
      <c r="DM99" s="6">
        <v>158.9</v>
      </c>
    </row>
    <row r="100" spans="105:117" x14ac:dyDescent="0.3">
      <c r="DA100" t="s">
        <v>34</v>
      </c>
      <c r="DB100">
        <v>2021</v>
      </c>
      <c r="DC100" t="s">
        <v>31</v>
      </c>
      <c r="DD100" s="6">
        <v>159.73076923076923</v>
      </c>
      <c r="DE100" s="6">
        <v>151.93333333333334</v>
      </c>
      <c r="DF100" s="6">
        <v>157.69999999999999</v>
      </c>
      <c r="DG100" s="6">
        <v>147.9</v>
      </c>
      <c r="DH100" s="6">
        <v>150</v>
      </c>
      <c r="DI100" s="6">
        <v>159.30000000000001</v>
      </c>
      <c r="DJ100" s="6">
        <v>141.9</v>
      </c>
      <c r="DK100" s="6">
        <v>159.19999999999999</v>
      </c>
      <c r="DL100" s="6">
        <v>152.67142857142858</v>
      </c>
      <c r="DM100" s="6">
        <v>157.30000000000001</v>
      </c>
    </row>
    <row r="101" spans="105:117" x14ac:dyDescent="0.3">
      <c r="DA101" t="s">
        <v>34</v>
      </c>
      <c r="DB101">
        <v>2021</v>
      </c>
      <c r="DC101" t="s">
        <v>35</v>
      </c>
      <c r="DD101" s="6">
        <v>156.8692307692308</v>
      </c>
      <c r="DE101" s="6">
        <v>153.46666666666667</v>
      </c>
      <c r="DF101" s="6">
        <v>159.80000000000001</v>
      </c>
      <c r="DG101" s="6">
        <v>152.4</v>
      </c>
      <c r="DH101" s="6">
        <v>150.9</v>
      </c>
      <c r="DI101" s="6">
        <v>161.30000000000001</v>
      </c>
      <c r="DJ101" s="6">
        <v>145.1</v>
      </c>
      <c r="DK101" s="6">
        <v>159.5</v>
      </c>
      <c r="DL101" s="6">
        <v>153.92857142857147</v>
      </c>
      <c r="DM101" s="6">
        <v>156.6</v>
      </c>
    </row>
    <row r="102" spans="105:117" x14ac:dyDescent="0.3">
      <c r="DA102" t="s">
        <v>34</v>
      </c>
      <c r="DB102">
        <v>2021</v>
      </c>
      <c r="DC102" t="s">
        <v>36</v>
      </c>
      <c r="DD102" s="6">
        <v>156.87692307692308</v>
      </c>
      <c r="DE102" s="6">
        <v>154.03333333333333</v>
      </c>
      <c r="DF102" s="6">
        <v>159.9</v>
      </c>
      <c r="DG102" s="6">
        <v>155.5</v>
      </c>
      <c r="DH102" s="6">
        <v>151.19999999999999</v>
      </c>
      <c r="DI102" s="6">
        <v>161.69999999999999</v>
      </c>
      <c r="DJ102" s="6">
        <v>146.19999999999999</v>
      </c>
      <c r="DK102" s="6">
        <v>160.19999999999999</v>
      </c>
      <c r="DL102" s="6">
        <v>154.21428571428569</v>
      </c>
      <c r="DM102" s="6">
        <v>156.80000000000001</v>
      </c>
    </row>
    <row r="103" spans="105:117" x14ac:dyDescent="0.3">
      <c r="DA103" t="s">
        <v>34</v>
      </c>
      <c r="DB103">
        <v>2021</v>
      </c>
      <c r="DC103" t="s">
        <v>37</v>
      </c>
      <c r="DD103" s="6">
        <v>158.77692307692308</v>
      </c>
      <c r="DE103" s="6">
        <v>154.86666666666667</v>
      </c>
      <c r="DF103" s="6">
        <v>161.4</v>
      </c>
      <c r="DG103" s="6">
        <v>155.6</v>
      </c>
      <c r="DH103" s="6">
        <v>151.80000000000001</v>
      </c>
      <c r="DI103" s="6">
        <v>162.30000000000001</v>
      </c>
      <c r="DJ103" s="6">
        <v>146.6</v>
      </c>
      <c r="DK103" s="6">
        <v>160.30000000000001</v>
      </c>
      <c r="DL103" s="6">
        <v>154.85714285714286</v>
      </c>
      <c r="DM103" s="6">
        <v>157.80000000000001</v>
      </c>
    </row>
    <row r="104" spans="105:117" x14ac:dyDescent="0.3">
      <c r="DA104" t="s">
        <v>34</v>
      </c>
      <c r="DB104">
        <v>2021</v>
      </c>
      <c r="DC104" t="s">
        <v>38</v>
      </c>
      <c r="DD104" s="6">
        <v>161.9769230769231</v>
      </c>
      <c r="DE104" s="6">
        <v>158.1</v>
      </c>
      <c r="DF104" s="6">
        <v>161.6</v>
      </c>
      <c r="DG104" s="6">
        <v>159.4</v>
      </c>
      <c r="DH104" s="6">
        <v>154.69999999999999</v>
      </c>
      <c r="DI104" s="6">
        <v>165.8</v>
      </c>
      <c r="DJ104" s="6">
        <v>148.9</v>
      </c>
      <c r="DK104" s="6">
        <v>161.19999999999999</v>
      </c>
      <c r="DL104" s="6">
        <v>157.40000000000003</v>
      </c>
      <c r="DM104" s="6">
        <v>160.4</v>
      </c>
    </row>
    <row r="105" spans="105:117" x14ac:dyDescent="0.3">
      <c r="DA105" t="s">
        <v>34</v>
      </c>
      <c r="DB105">
        <v>2021</v>
      </c>
      <c r="DC105" t="s">
        <v>39</v>
      </c>
      <c r="DD105" s="6">
        <v>164.14615384615385</v>
      </c>
      <c r="DE105" s="6">
        <v>158.23333333333332</v>
      </c>
      <c r="DF105" s="6">
        <v>160.5</v>
      </c>
      <c r="DG105" s="6">
        <v>159.80000000000001</v>
      </c>
      <c r="DH105" s="6">
        <v>154.80000000000001</v>
      </c>
      <c r="DI105" s="6">
        <v>166.3</v>
      </c>
      <c r="DJ105" s="6">
        <v>150.69999999999999</v>
      </c>
      <c r="DK105" s="6">
        <v>161.69999999999999</v>
      </c>
      <c r="DL105" s="6">
        <v>157.82857142857142</v>
      </c>
      <c r="DM105" s="6">
        <v>161.30000000000001</v>
      </c>
    </row>
    <row r="106" spans="105:117" x14ac:dyDescent="0.3">
      <c r="DA106" t="s">
        <v>34</v>
      </c>
      <c r="DB106">
        <v>2021</v>
      </c>
      <c r="DC106" t="s">
        <v>40</v>
      </c>
      <c r="DD106" s="6">
        <v>165.15384615384616</v>
      </c>
      <c r="DE106" s="6">
        <v>159.1</v>
      </c>
      <c r="DF106" s="6">
        <v>161.5</v>
      </c>
      <c r="DG106" s="6">
        <v>160.69999999999999</v>
      </c>
      <c r="DH106" s="6">
        <v>155.80000000000001</v>
      </c>
      <c r="DI106" s="6">
        <v>167</v>
      </c>
      <c r="DJ106" s="6">
        <v>153.1</v>
      </c>
      <c r="DK106" s="6">
        <v>163.19999999999999</v>
      </c>
      <c r="DL106" s="6">
        <v>159.07142857142858</v>
      </c>
      <c r="DM106" s="6">
        <v>162.5</v>
      </c>
    </row>
    <row r="107" spans="105:117" x14ac:dyDescent="0.3">
      <c r="DA107" t="s">
        <v>34</v>
      </c>
      <c r="DB107">
        <v>2021</v>
      </c>
      <c r="DC107" t="s">
        <v>41</v>
      </c>
      <c r="DD107" s="6">
        <v>164.76923076923077</v>
      </c>
      <c r="DE107" s="6">
        <v>161</v>
      </c>
      <c r="DF107" s="6">
        <v>162.1</v>
      </c>
      <c r="DG107" s="6">
        <v>162.6</v>
      </c>
      <c r="DH107" s="6">
        <v>157.5</v>
      </c>
      <c r="DI107" s="6">
        <v>168.4</v>
      </c>
      <c r="DJ107" s="6">
        <v>154</v>
      </c>
      <c r="DK107" s="6">
        <v>163.80000000000001</v>
      </c>
      <c r="DL107" s="6">
        <v>160.18571428571428</v>
      </c>
      <c r="DM107" s="6">
        <v>163.19999999999999</v>
      </c>
    </row>
    <row r="108" spans="105:117" x14ac:dyDescent="0.3">
      <c r="DA108" t="s">
        <v>34</v>
      </c>
      <c r="DB108">
        <v>2021</v>
      </c>
      <c r="DC108" t="s">
        <v>42</v>
      </c>
      <c r="DD108" s="6">
        <v>164.76923076923077</v>
      </c>
      <c r="DE108" s="6">
        <v>161.06666666666666</v>
      </c>
      <c r="DF108" s="6">
        <v>162.1</v>
      </c>
      <c r="DG108" s="6">
        <v>162.6</v>
      </c>
      <c r="DH108" s="6">
        <v>157.5</v>
      </c>
      <c r="DI108" s="6">
        <v>168.4</v>
      </c>
      <c r="DJ108" s="6">
        <v>154</v>
      </c>
      <c r="DK108" s="6">
        <v>163.69999999999999</v>
      </c>
      <c r="DL108" s="6">
        <v>160.18571428571428</v>
      </c>
      <c r="DM108" s="6">
        <v>163.19999999999999</v>
      </c>
    </row>
    <row r="109" spans="105:117" x14ac:dyDescent="0.3">
      <c r="DA109" t="s">
        <v>34</v>
      </c>
      <c r="DB109">
        <v>2021</v>
      </c>
      <c r="DC109" t="s">
        <v>43</v>
      </c>
      <c r="DD109" s="6">
        <v>167.34615384615384</v>
      </c>
      <c r="DE109" s="6">
        <v>162.1</v>
      </c>
      <c r="DF109" s="6">
        <v>163.6</v>
      </c>
      <c r="DG109" s="6">
        <v>164.2</v>
      </c>
      <c r="DH109" s="6">
        <v>158.4</v>
      </c>
      <c r="DI109" s="6">
        <v>169.1</v>
      </c>
      <c r="DJ109" s="6">
        <v>155.69999999999999</v>
      </c>
      <c r="DK109" s="6">
        <v>163.9</v>
      </c>
      <c r="DL109" s="6">
        <v>161.07142857142858</v>
      </c>
      <c r="DM109" s="6">
        <v>165.5</v>
      </c>
    </row>
    <row r="110" spans="105:117" x14ac:dyDescent="0.3">
      <c r="DA110" t="s">
        <v>34</v>
      </c>
      <c r="DB110">
        <v>2021</v>
      </c>
      <c r="DC110" t="s">
        <v>45</v>
      </c>
      <c r="DD110" s="6">
        <v>168.77692307692308</v>
      </c>
      <c r="DE110" s="6">
        <v>163.46666666666667</v>
      </c>
      <c r="DF110" s="6">
        <v>164.2</v>
      </c>
      <c r="DG110" s="6">
        <v>163.9</v>
      </c>
      <c r="DH110" s="6">
        <v>159.30000000000001</v>
      </c>
      <c r="DI110" s="6">
        <v>169.9</v>
      </c>
      <c r="DJ110" s="6">
        <v>154.80000000000001</v>
      </c>
      <c r="DK110" s="6">
        <v>164.3</v>
      </c>
      <c r="DL110" s="6">
        <v>161.67142857142861</v>
      </c>
      <c r="DM110" s="6">
        <v>166.7</v>
      </c>
    </row>
    <row r="111" spans="105:117" x14ac:dyDescent="0.3">
      <c r="DA111" t="s">
        <v>34</v>
      </c>
      <c r="DB111">
        <v>2021</v>
      </c>
      <c r="DC111" t="s">
        <v>46</v>
      </c>
      <c r="DD111" s="6">
        <v>167.76153846153846</v>
      </c>
      <c r="DE111" s="6">
        <v>164.73333333333332</v>
      </c>
      <c r="DF111" s="6">
        <v>163.4</v>
      </c>
      <c r="DG111" s="6">
        <v>164.1</v>
      </c>
      <c r="DH111" s="6">
        <v>160.19999999999999</v>
      </c>
      <c r="DI111" s="6">
        <v>170.6</v>
      </c>
      <c r="DJ111" s="6">
        <v>155.69999999999999</v>
      </c>
      <c r="DK111" s="6">
        <v>164.4</v>
      </c>
      <c r="DL111" s="6">
        <v>162.29999999999998</v>
      </c>
      <c r="DM111" s="6">
        <v>166.2</v>
      </c>
    </row>
    <row r="112" spans="105:117" x14ac:dyDescent="0.3">
      <c r="DA112" t="s">
        <v>34</v>
      </c>
      <c r="DB112">
        <v>2022</v>
      </c>
      <c r="DC112" t="s">
        <v>31</v>
      </c>
      <c r="DD112" s="6">
        <v>166.47692307692307</v>
      </c>
      <c r="DE112" s="6">
        <v>166.36666666666667</v>
      </c>
      <c r="DF112" s="6">
        <v>164.5</v>
      </c>
      <c r="DG112" s="6">
        <v>164.2</v>
      </c>
      <c r="DH112" s="6">
        <v>161.1</v>
      </c>
      <c r="DI112" s="6">
        <v>171.4</v>
      </c>
      <c r="DJ112" s="6">
        <v>156.5</v>
      </c>
      <c r="DK112" s="6">
        <v>164.7</v>
      </c>
      <c r="DL112" s="6">
        <v>162.94285714285715</v>
      </c>
      <c r="DM112" s="6">
        <v>165.7</v>
      </c>
    </row>
    <row r="113" spans="105:117" x14ac:dyDescent="0.3">
      <c r="DA113" t="s">
        <v>34</v>
      </c>
      <c r="DB113">
        <v>2022</v>
      </c>
      <c r="DC113" t="s">
        <v>35</v>
      </c>
      <c r="DD113" s="6">
        <v>166.24615384615387</v>
      </c>
      <c r="DE113" s="6">
        <v>167.60000000000002</v>
      </c>
      <c r="DF113" s="6">
        <v>165.5</v>
      </c>
      <c r="DG113" s="6">
        <v>165.7</v>
      </c>
      <c r="DH113" s="6">
        <v>161.80000000000001</v>
      </c>
      <c r="DI113" s="6">
        <v>172.2</v>
      </c>
      <c r="DJ113" s="6">
        <v>156.9</v>
      </c>
      <c r="DK113" s="6">
        <v>165.4</v>
      </c>
      <c r="DL113" s="6">
        <v>163.75714285714284</v>
      </c>
      <c r="DM113" s="6">
        <v>166.1</v>
      </c>
    </row>
    <row r="114" spans="105:117" x14ac:dyDescent="0.3">
      <c r="DA114" t="s">
        <v>34</v>
      </c>
      <c r="DB114">
        <v>2022</v>
      </c>
      <c r="DC114" t="s">
        <v>36</v>
      </c>
      <c r="DD114" s="6">
        <v>168.01538461538465</v>
      </c>
      <c r="DE114" s="6">
        <v>169.26666666666665</v>
      </c>
      <c r="DF114" s="6">
        <v>165.3</v>
      </c>
      <c r="DG114" s="6">
        <v>167.2</v>
      </c>
      <c r="DH114" s="6">
        <v>162.80000000000001</v>
      </c>
      <c r="DI114" s="6">
        <v>173</v>
      </c>
      <c r="DJ114" s="6">
        <v>157.9</v>
      </c>
      <c r="DK114" s="6">
        <v>166</v>
      </c>
      <c r="DL114" s="6">
        <v>164.97142857142856</v>
      </c>
      <c r="DM114" s="6">
        <v>167.7</v>
      </c>
    </row>
    <row r="115" spans="105:117" x14ac:dyDescent="0.3">
      <c r="DA115" t="s">
        <v>34</v>
      </c>
      <c r="DB115">
        <v>2022</v>
      </c>
      <c r="DC115" t="s">
        <v>37</v>
      </c>
      <c r="DD115" s="6">
        <v>170.33076923076925</v>
      </c>
      <c r="DE115" s="6">
        <v>171.06666666666669</v>
      </c>
      <c r="DF115" s="6">
        <v>167</v>
      </c>
      <c r="DG115" s="6">
        <v>172.2</v>
      </c>
      <c r="DH115" s="6">
        <v>164</v>
      </c>
      <c r="DI115" s="6">
        <v>174</v>
      </c>
      <c r="DJ115" s="6">
        <v>162.6</v>
      </c>
      <c r="DK115" s="6">
        <v>166.9</v>
      </c>
      <c r="DL115" s="6">
        <v>166.78571428571428</v>
      </c>
      <c r="DM115" s="6">
        <v>170.1</v>
      </c>
    </row>
    <row r="116" spans="105:117" x14ac:dyDescent="0.3">
      <c r="DA116" t="s">
        <v>34</v>
      </c>
      <c r="DB116">
        <v>2022</v>
      </c>
      <c r="DC116" t="s">
        <v>38</v>
      </c>
      <c r="DD116" s="6">
        <v>172.22307692307697</v>
      </c>
      <c r="DE116" s="6">
        <v>172.86666666666667</v>
      </c>
      <c r="DF116" s="6">
        <v>167.5</v>
      </c>
      <c r="DG116" s="6">
        <v>174.6</v>
      </c>
      <c r="DH116" s="6">
        <v>165.2</v>
      </c>
      <c r="DI116" s="6">
        <v>174.8</v>
      </c>
      <c r="DJ116" s="6">
        <v>163</v>
      </c>
      <c r="DK116" s="6">
        <v>167.9</v>
      </c>
      <c r="DL116" s="6">
        <v>167.41428571428574</v>
      </c>
      <c r="DM116" s="6">
        <v>171.7</v>
      </c>
    </row>
    <row r="117" spans="105:117" x14ac:dyDescent="0.3">
      <c r="DA117" t="s">
        <v>34</v>
      </c>
      <c r="DB117">
        <v>2022</v>
      </c>
      <c r="DC117" t="s">
        <v>39</v>
      </c>
      <c r="DD117" s="6">
        <v>173.99230769230769</v>
      </c>
      <c r="DE117" s="6">
        <v>174.33333333333334</v>
      </c>
      <c r="DF117" s="6">
        <v>166.8</v>
      </c>
      <c r="DG117" s="6">
        <v>176</v>
      </c>
      <c r="DH117" s="6">
        <v>166.4</v>
      </c>
      <c r="DI117" s="6">
        <v>175.4</v>
      </c>
      <c r="DJ117" s="6">
        <v>161.1</v>
      </c>
      <c r="DK117" s="6">
        <v>169</v>
      </c>
      <c r="DL117" s="6">
        <v>167.79999999999998</v>
      </c>
      <c r="DM117" s="6">
        <v>172.6</v>
      </c>
    </row>
    <row r="118" spans="105:117" x14ac:dyDescent="0.3">
      <c r="DA118" t="s">
        <v>34</v>
      </c>
      <c r="DB118">
        <v>2022</v>
      </c>
      <c r="DC118" t="s">
        <v>40</v>
      </c>
      <c r="DD118" s="6">
        <v>174.33076923076925</v>
      </c>
      <c r="DE118" s="6">
        <v>175.63333333333335</v>
      </c>
      <c r="DF118" s="6">
        <v>167.8</v>
      </c>
      <c r="DG118" s="6">
        <v>179.6</v>
      </c>
      <c r="DH118" s="6">
        <v>167.4</v>
      </c>
      <c r="DI118" s="6">
        <v>176.1</v>
      </c>
      <c r="DJ118" s="6">
        <v>161.6</v>
      </c>
      <c r="DK118" s="6">
        <v>171.4</v>
      </c>
      <c r="DL118" s="6">
        <v>168.70000000000002</v>
      </c>
      <c r="DM118" s="6">
        <v>173.4</v>
      </c>
    </row>
    <row r="119" spans="105:117" x14ac:dyDescent="0.3">
      <c r="DA119" t="s">
        <v>34</v>
      </c>
      <c r="DB119">
        <v>2022</v>
      </c>
      <c r="DC119" t="s">
        <v>41</v>
      </c>
      <c r="DD119" s="6">
        <v>174.55384615384617</v>
      </c>
      <c r="DE119" s="6">
        <v>176.9</v>
      </c>
      <c r="DF119" s="6">
        <v>169</v>
      </c>
      <c r="DG119" s="6">
        <v>178.8</v>
      </c>
      <c r="DH119" s="6">
        <v>168.5</v>
      </c>
      <c r="DI119" s="6">
        <v>176.8</v>
      </c>
      <c r="DJ119" s="6">
        <v>161.9</v>
      </c>
      <c r="DK119" s="6">
        <v>172.3</v>
      </c>
      <c r="DL119" s="6">
        <v>169.52857142857144</v>
      </c>
      <c r="DM119" s="6">
        <v>174.3</v>
      </c>
    </row>
    <row r="120" spans="105:117" x14ac:dyDescent="0.3">
      <c r="DA120" t="s">
        <v>34</v>
      </c>
      <c r="DB120">
        <v>2022</v>
      </c>
      <c r="DC120" t="s">
        <v>42</v>
      </c>
      <c r="DD120" s="6">
        <v>175.45384615384617</v>
      </c>
      <c r="DE120" s="6">
        <v>178.36666666666667</v>
      </c>
      <c r="DF120" s="6">
        <v>169.5</v>
      </c>
      <c r="DG120" s="6">
        <v>179.5</v>
      </c>
      <c r="DH120" s="6">
        <v>169.5</v>
      </c>
      <c r="DI120" s="6">
        <v>177.8</v>
      </c>
      <c r="DJ120" s="6">
        <v>162.30000000000001</v>
      </c>
      <c r="DK120" s="6">
        <v>173.1</v>
      </c>
      <c r="DL120" s="6">
        <v>170.12857142857143</v>
      </c>
      <c r="DM120" s="6">
        <v>175.3</v>
      </c>
    </row>
    <row r="121" spans="105:117" x14ac:dyDescent="0.3">
      <c r="DA121" t="s">
        <v>34</v>
      </c>
      <c r="DB121">
        <v>2022</v>
      </c>
      <c r="DC121" t="s">
        <v>43</v>
      </c>
      <c r="DD121" s="6">
        <v>176.71538461538464</v>
      </c>
      <c r="DE121" s="6">
        <v>179.4</v>
      </c>
      <c r="DF121" s="6">
        <v>171.2</v>
      </c>
      <c r="DG121" s="6">
        <v>180.5</v>
      </c>
      <c r="DH121" s="6">
        <v>170.4</v>
      </c>
      <c r="DI121" s="6">
        <v>178.7</v>
      </c>
      <c r="DJ121" s="6">
        <v>162.9</v>
      </c>
      <c r="DK121" s="6">
        <v>173.4</v>
      </c>
      <c r="DL121" s="6">
        <v>170.8857142857143</v>
      </c>
      <c r="DM121" s="6">
        <v>176.7</v>
      </c>
    </row>
    <row r="122" spans="105:117" x14ac:dyDescent="0.3">
      <c r="DA122" t="s">
        <v>34</v>
      </c>
      <c r="DB122">
        <v>2022</v>
      </c>
      <c r="DC122" t="s">
        <v>45</v>
      </c>
      <c r="DD122" s="6">
        <v>176.67692307692309</v>
      </c>
      <c r="DE122" s="6">
        <v>180.46666666666667</v>
      </c>
      <c r="DF122" s="6">
        <v>171.8</v>
      </c>
      <c r="DG122" s="6">
        <v>181.3</v>
      </c>
      <c r="DH122" s="6">
        <v>171.4</v>
      </c>
      <c r="DI122" s="6">
        <v>179.8</v>
      </c>
      <c r="DJ122" s="6">
        <v>163</v>
      </c>
      <c r="DK122" s="6">
        <v>173.7</v>
      </c>
      <c r="DL122" s="6">
        <v>171.58571428571426</v>
      </c>
      <c r="DM122" s="6">
        <v>176.5</v>
      </c>
    </row>
    <row r="123" spans="105:117" x14ac:dyDescent="0.3">
      <c r="DA123" t="s">
        <v>34</v>
      </c>
      <c r="DB123">
        <v>2022</v>
      </c>
      <c r="DC123" t="s">
        <v>46</v>
      </c>
      <c r="DD123" s="6">
        <v>175.64615384615385</v>
      </c>
      <c r="DE123" s="6">
        <v>181.33333333333334</v>
      </c>
      <c r="DF123" s="6">
        <v>170.7</v>
      </c>
      <c r="DG123" s="6">
        <v>182</v>
      </c>
      <c r="DH123" s="6">
        <v>172.1</v>
      </c>
      <c r="DI123" s="6">
        <v>181.1</v>
      </c>
      <c r="DJ123" s="6">
        <v>163.4</v>
      </c>
      <c r="DK123" s="6">
        <v>174.1</v>
      </c>
      <c r="DL123" s="6">
        <v>172.48571428571429</v>
      </c>
      <c r="DM123" s="6">
        <v>175.7</v>
      </c>
    </row>
    <row r="124" spans="105:117" x14ac:dyDescent="0.3">
      <c r="DA124" t="s">
        <v>34</v>
      </c>
      <c r="DB124">
        <v>2023</v>
      </c>
      <c r="DC124" t="s">
        <v>31</v>
      </c>
      <c r="DD124" s="6">
        <v>176.36153846153846</v>
      </c>
      <c r="DE124" s="6">
        <v>182.1</v>
      </c>
      <c r="DF124" s="6">
        <v>172.1</v>
      </c>
      <c r="DG124" s="6">
        <v>182</v>
      </c>
      <c r="DH124" s="6">
        <v>172.9</v>
      </c>
      <c r="DI124" s="6">
        <v>182.3</v>
      </c>
      <c r="DJ124" s="6">
        <v>163.6</v>
      </c>
      <c r="DK124" s="6">
        <v>174.3</v>
      </c>
      <c r="DL124" s="6">
        <v>173.42857142857142</v>
      </c>
      <c r="DM124" s="6">
        <v>176.5</v>
      </c>
    </row>
    <row r="125" spans="105:117" x14ac:dyDescent="0.3">
      <c r="DA125" t="s">
        <v>34</v>
      </c>
      <c r="DB125">
        <v>2023</v>
      </c>
      <c r="DC125" t="s">
        <v>35</v>
      </c>
      <c r="DD125" s="6">
        <v>175.3153846153846</v>
      </c>
      <c r="DE125" s="6">
        <v>183.33333333333334</v>
      </c>
      <c r="DF125" s="6">
        <v>173.5</v>
      </c>
      <c r="DG125" s="6">
        <v>182.1</v>
      </c>
      <c r="DH125" s="6">
        <v>174.2</v>
      </c>
      <c r="DI125" s="6">
        <v>184.4</v>
      </c>
      <c r="DJ125" s="6">
        <v>164.2</v>
      </c>
      <c r="DK125" s="6">
        <v>175</v>
      </c>
      <c r="DL125" s="6">
        <v>174.7428571428571</v>
      </c>
      <c r="DM125" s="6">
        <v>177.2</v>
      </c>
    </row>
    <row r="126" spans="105:117" x14ac:dyDescent="0.3">
      <c r="DA126" t="s">
        <v>34</v>
      </c>
      <c r="DB126">
        <v>2023</v>
      </c>
      <c r="DC126" t="s">
        <v>36</v>
      </c>
      <c r="DD126" s="6">
        <v>175.32307692307691</v>
      </c>
      <c r="DE126" s="6">
        <v>183.29999999999998</v>
      </c>
      <c r="DF126" s="6">
        <v>173.5</v>
      </c>
      <c r="DG126" s="6">
        <v>181.9</v>
      </c>
      <c r="DH126" s="6">
        <v>174.2</v>
      </c>
      <c r="DI126" s="6">
        <v>184.4</v>
      </c>
      <c r="DJ126" s="6">
        <v>164.2</v>
      </c>
      <c r="DK126" s="6">
        <v>175</v>
      </c>
      <c r="DL126" s="6">
        <v>174.7428571428571</v>
      </c>
      <c r="DM126" s="6">
        <v>177.2</v>
      </c>
    </row>
    <row r="127" spans="105:117" x14ac:dyDescent="0.3">
      <c r="DA127" t="s">
        <v>34</v>
      </c>
      <c r="DB127">
        <v>2023</v>
      </c>
      <c r="DC127" t="s">
        <v>37</v>
      </c>
      <c r="DD127" s="6">
        <v>176.12307692307695</v>
      </c>
      <c r="DE127" s="6">
        <v>183.93333333333331</v>
      </c>
      <c r="DF127" s="6">
        <v>175.2</v>
      </c>
      <c r="DG127" s="6">
        <v>181.7</v>
      </c>
      <c r="DH127" s="6">
        <v>174.6</v>
      </c>
      <c r="DI127" s="6">
        <v>185</v>
      </c>
      <c r="DJ127" s="6">
        <v>164.5</v>
      </c>
      <c r="DK127" s="6">
        <v>176.4</v>
      </c>
      <c r="DL127" s="6">
        <v>175.7428571428571</v>
      </c>
      <c r="DM127" s="6">
        <v>178.1</v>
      </c>
    </row>
    <row r="128" spans="105:117" x14ac:dyDescent="0.3">
      <c r="DA128" t="s">
        <v>34</v>
      </c>
      <c r="DB128">
        <v>2023</v>
      </c>
      <c r="DC128" t="s">
        <v>38</v>
      </c>
      <c r="DD128" s="6">
        <v>177.45384615384617</v>
      </c>
      <c r="DE128" s="6">
        <v>184.4</v>
      </c>
      <c r="DF128" s="6">
        <v>175.6</v>
      </c>
      <c r="DG128" s="6">
        <v>182.8</v>
      </c>
      <c r="DH128" s="6">
        <v>175.2</v>
      </c>
      <c r="DI128" s="6">
        <v>185.7</v>
      </c>
      <c r="DJ128" s="6">
        <v>164.8</v>
      </c>
      <c r="DK128" s="6">
        <v>177.1</v>
      </c>
      <c r="DL128" s="6">
        <v>176.41428571428574</v>
      </c>
      <c r="DM128" s="6">
        <v>179.1</v>
      </c>
    </row>
  </sheetData>
  <pageMargins left="0.7" right="0.7" top="0.75" bottom="0.75" header="0.3" footer="0.3"/>
  <ignoredErrors>
    <ignoredError sqref="BN12:BP12 BN10:BP10 BN15:BP15"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7DD6-0378-4DB1-8EEB-EE4D9BFAF4F7}">
  <dimension ref="B2:C24"/>
  <sheetViews>
    <sheetView topLeftCell="A14" zoomScale="110" workbookViewId="0">
      <selection activeCell="B9" sqref="B9"/>
    </sheetView>
  </sheetViews>
  <sheetFormatPr defaultRowHeight="14.4" x14ac:dyDescent="0.3"/>
  <cols>
    <col min="2" max="2" width="72.77734375" customWidth="1"/>
    <col min="20" max="20" width="91.88671875" customWidth="1"/>
    <col min="30" max="30" width="149.21875" customWidth="1"/>
    <col min="42" max="42" width="134.44140625" customWidth="1"/>
    <col min="50" max="50" width="105" customWidth="1"/>
  </cols>
  <sheetData>
    <row r="2" spans="2:2" x14ac:dyDescent="0.3">
      <c r="B2" s="8" t="s">
        <v>56</v>
      </c>
    </row>
    <row r="3" spans="2:2" x14ac:dyDescent="0.3">
      <c r="B3" t="s">
        <v>55</v>
      </c>
    </row>
    <row r="4" spans="2:2" x14ac:dyDescent="0.3">
      <c r="B4" t="s">
        <v>61</v>
      </c>
    </row>
    <row r="6" spans="2:2" x14ac:dyDescent="0.3">
      <c r="B6" s="5" t="s">
        <v>57</v>
      </c>
    </row>
    <row r="7" spans="2:2" x14ac:dyDescent="0.3">
      <c r="B7" t="s">
        <v>58</v>
      </c>
    </row>
    <row r="8" spans="2:2" x14ac:dyDescent="0.3">
      <c r="B8" t="s">
        <v>59</v>
      </c>
    </row>
    <row r="9" spans="2:2" x14ac:dyDescent="0.3">
      <c r="B9" t="s">
        <v>60</v>
      </c>
    </row>
    <row r="12" spans="2:2" x14ac:dyDescent="0.3">
      <c r="B12" s="5" t="s">
        <v>62</v>
      </c>
    </row>
    <row r="13" spans="2:2" x14ac:dyDescent="0.3">
      <c r="B13" t="s">
        <v>63</v>
      </c>
    </row>
    <row r="14" spans="2:2" x14ac:dyDescent="0.3">
      <c r="B14" t="s">
        <v>64</v>
      </c>
    </row>
    <row r="17" spans="2:3" x14ac:dyDescent="0.3">
      <c r="B17" s="5" t="s">
        <v>65</v>
      </c>
    </row>
    <row r="18" spans="2:3" x14ac:dyDescent="0.3">
      <c r="B18" t="s">
        <v>67</v>
      </c>
    </row>
    <row r="19" spans="2:3" x14ac:dyDescent="0.3">
      <c r="B19" t="s">
        <v>66</v>
      </c>
    </row>
    <row r="22" spans="2:3" x14ac:dyDescent="0.3">
      <c r="B22" s="5" t="s">
        <v>68</v>
      </c>
    </row>
    <row r="23" spans="2:3" x14ac:dyDescent="0.3">
      <c r="B23" t="s">
        <v>242</v>
      </c>
    </row>
    <row r="24" spans="2:3" x14ac:dyDescent="0.3">
      <c r="B24" t="s">
        <v>243</v>
      </c>
      <c r="C24"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AB6E-1CC4-4175-BE22-062374A6AAE2}">
  <dimension ref="B3:F22"/>
  <sheetViews>
    <sheetView workbookViewId="0">
      <selection activeCell="F2" sqref="F2"/>
    </sheetView>
  </sheetViews>
  <sheetFormatPr defaultRowHeight="14.4" x14ac:dyDescent="0.3"/>
  <cols>
    <col min="2" max="2" width="12.5546875" bestFit="1" customWidth="1"/>
    <col min="3" max="3" width="14.21875" bestFit="1" customWidth="1"/>
    <col min="5" max="5" width="12.5546875" bestFit="1" customWidth="1"/>
    <col min="6" max="6" width="14.6640625" bestFit="1" customWidth="1"/>
    <col min="8" max="8" width="12.5546875" bestFit="1" customWidth="1"/>
    <col min="9" max="9" width="26.77734375" bestFit="1" customWidth="1"/>
    <col min="10" max="10" width="20.5546875" bestFit="1" customWidth="1"/>
    <col min="11" max="11" width="12.5546875" bestFit="1" customWidth="1"/>
    <col min="12" max="12" width="20.44140625" bestFit="1" customWidth="1"/>
    <col min="13" max="14" width="11.77734375" bestFit="1" customWidth="1"/>
    <col min="15" max="29" width="6" bestFit="1" customWidth="1"/>
    <col min="30" max="30" width="4" bestFit="1" customWidth="1"/>
    <col min="31" max="70" width="6" bestFit="1" customWidth="1"/>
    <col min="71" max="71" width="4" bestFit="1" customWidth="1"/>
    <col min="72" max="79" width="6" bestFit="1" customWidth="1"/>
    <col min="80" max="80" width="4" bestFit="1" customWidth="1"/>
    <col min="81" max="109" width="6" bestFit="1" customWidth="1"/>
    <col min="110" max="110" width="4" bestFit="1" customWidth="1"/>
    <col min="111" max="116" width="6" bestFit="1" customWidth="1"/>
    <col min="117" max="117" width="4" bestFit="1" customWidth="1"/>
    <col min="118" max="123" width="6" bestFit="1" customWidth="1"/>
    <col min="124" max="124" width="4" bestFit="1" customWidth="1"/>
    <col min="125" max="129" width="6" bestFit="1" customWidth="1"/>
    <col min="130" max="130" width="4" bestFit="1" customWidth="1"/>
    <col min="131" max="136" width="6" bestFit="1" customWidth="1"/>
    <col min="137" max="137" width="4" bestFit="1" customWidth="1"/>
    <col min="138" max="144" width="6" bestFit="1" customWidth="1"/>
    <col min="145" max="145" width="4" bestFit="1" customWidth="1"/>
    <col min="146" max="164" width="6" bestFit="1" customWidth="1"/>
    <col min="165" max="165" width="4" bestFit="1" customWidth="1"/>
    <col min="166" max="184" width="6" bestFit="1" customWidth="1"/>
    <col min="185" max="185" width="4" bestFit="1" customWidth="1"/>
    <col min="186" max="198" width="6" bestFit="1" customWidth="1"/>
    <col min="199" max="199" width="4" bestFit="1" customWidth="1"/>
    <col min="200" max="205" width="6" bestFit="1" customWidth="1"/>
    <col min="206" max="206" width="4" bestFit="1" customWidth="1"/>
    <col min="207" max="212" width="6" bestFit="1" customWidth="1"/>
    <col min="213" max="213" width="4" bestFit="1" customWidth="1"/>
    <col min="214" max="216" width="6" bestFit="1" customWidth="1"/>
    <col min="217" max="217" width="4" bestFit="1" customWidth="1"/>
    <col min="218" max="228" width="6" bestFit="1" customWidth="1"/>
    <col min="229" max="229" width="4" bestFit="1" customWidth="1"/>
    <col min="230" max="254" width="6" bestFit="1" customWidth="1"/>
    <col min="255" max="255" width="4" bestFit="1" customWidth="1"/>
    <col min="256" max="260" width="6" bestFit="1" customWidth="1"/>
    <col min="261" max="261" width="3.5546875" bestFit="1" customWidth="1"/>
    <col min="262" max="262" width="10.77734375" bestFit="1" customWidth="1"/>
  </cols>
  <sheetData>
    <row r="3" spans="2:6" ht="15" thickBot="1" x14ac:dyDescent="0.35"/>
    <row r="4" spans="2:6" x14ac:dyDescent="0.3">
      <c r="B4" s="12" t="s">
        <v>81</v>
      </c>
      <c r="C4" s="13"/>
      <c r="E4" s="12" t="s">
        <v>81</v>
      </c>
      <c r="F4" s="13"/>
    </row>
    <row r="5" spans="2:6" x14ac:dyDescent="0.3">
      <c r="B5" s="14" t="s">
        <v>84</v>
      </c>
      <c r="C5" s="15"/>
      <c r="E5" s="14"/>
      <c r="F5" s="15"/>
    </row>
    <row r="6" spans="2:6" x14ac:dyDescent="0.3">
      <c r="B6" s="14"/>
      <c r="C6" s="15"/>
      <c r="E6" s="14" t="s">
        <v>83</v>
      </c>
      <c r="F6" s="15"/>
    </row>
    <row r="7" spans="2:6" ht="15" thickBot="1" x14ac:dyDescent="0.35">
      <c r="B7" s="16"/>
      <c r="C7" s="17"/>
      <c r="E7" s="16" t="s">
        <v>238</v>
      </c>
      <c r="F7" s="17"/>
    </row>
    <row r="9" spans="2:6" x14ac:dyDescent="0.3">
      <c r="B9" s="10" t="s">
        <v>78</v>
      </c>
      <c r="C9" t="s">
        <v>80</v>
      </c>
      <c r="E9" s="10" t="s">
        <v>78</v>
      </c>
      <c r="F9" t="s">
        <v>82</v>
      </c>
    </row>
    <row r="10" spans="2:6" x14ac:dyDescent="0.3">
      <c r="B10" s="11" t="s">
        <v>30</v>
      </c>
      <c r="C10">
        <v>124</v>
      </c>
      <c r="E10" s="11" t="s">
        <v>31</v>
      </c>
      <c r="F10">
        <v>33</v>
      </c>
    </row>
    <row r="11" spans="2:6" x14ac:dyDescent="0.3">
      <c r="B11" s="11" t="s">
        <v>34</v>
      </c>
      <c r="C11">
        <v>124</v>
      </c>
      <c r="E11" s="11" t="s">
        <v>35</v>
      </c>
      <c r="F11">
        <v>33</v>
      </c>
    </row>
    <row r="12" spans="2:6" x14ac:dyDescent="0.3">
      <c r="B12" s="11" t="s">
        <v>33</v>
      </c>
      <c r="C12">
        <v>124</v>
      </c>
      <c r="E12" s="11" t="s">
        <v>36</v>
      </c>
      <c r="F12">
        <v>33</v>
      </c>
    </row>
    <row r="13" spans="2:6" x14ac:dyDescent="0.3">
      <c r="B13" s="11" t="s">
        <v>79</v>
      </c>
      <c r="C13">
        <v>372</v>
      </c>
      <c r="E13" s="11" t="s">
        <v>37</v>
      </c>
      <c r="F13">
        <v>30</v>
      </c>
    </row>
    <row r="14" spans="2:6" x14ac:dyDescent="0.3">
      <c r="E14" s="11" t="s">
        <v>38</v>
      </c>
      <c r="F14">
        <v>33</v>
      </c>
    </row>
    <row r="15" spans="2:6" x14ac:dyDescent="0.3">
      <c r="E15" s="11" t="s">
        <v>39</v>
      </c>
      <c r="F15">
        <v>30</v>
      </c>
    </row>
    <row r="16" spans="2:6" x14ac:dyDescent="0.3">
      <c r="E16" s="11" t="s">
        <v>40</v>
      </c>
      <c r="F16">
        <v>30</v>
      </c>
    </row>
    <row r="17" spans="5:6" x14ac:dyDescent="0.3">
      <c r="E17" s="11" t="s">
        <v>41</v>
      </c>
      <c r="F17">
        <v>30</v>
      </c>
    </row>
    <row r="18" spans="5:6" x14ac:dyDescent="0.3">
      <c r="E18" s="11" t="s">
        <v>42</v>
      </c>
      <c r="F18">
        <v>30</v>
      </c>
    </row>
    <row r="19" spans="5:6" x14ac:dyDescent="0.3">
      <c r="E19" s="11" t="s">
        <v>43</v>
      </c>
      <c r="F19">
        <v>30</v>
      </c>
    </row>
    <row r="20" spans="5:6" x14ac:dyDescent="0.3">
      <c r="E20" s="11" t="s">
        <v>45</v>
      </c>
      <c r="F20">
        <v>30</v>
      </c>
    </row>
    <row r="21" spans="5:6" x14ac:dyDescent="0.3">
      <c r="E21" s="11" t="s">
        <v>46</v>
      </c>
      <c r="F21">
        <v>30</v>
      </c>
    </row>
    <row r="22" spans="5:6" x14ac:dyDescent="0.3">
      <c r="E22" s="11" t="s">
        <v>79</v>
      </c>
      <c r="F22">
        <v>372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3B00B-662B-413D-964D-A8B251C96D98}">
  <dimension ref="C3:DG142"/>
  <sheetViews>
    <sheetView topLeftCell="B7" zoomScale="66" zoomScaleNormal="55" workbookViewId="0">
      <selection activeCell="G57" sqref="G57"/>
    </sheetView>
  </sheetViews>
  <sheetFormatPr defaultRowHeight="14.4" x14ac:dyDescent="0.3"/>
  <cols>
    <col min="3" max="3" width="28.6640625" customWidth="1"/>
    <col min="4" max="5" width="13.77734375" bestFit="1" customWidth="1"/>
    <col min="6" max="6" width="20.109375" bestFit="1" customWidth="1"/>
    <col min="7" max="7" width="24.6640625" bestFit="1" customWidth="1"/>
    <col min="8" max="8" width="33.21875" customWidth="1"/>
    <col min="9" max="9" width="20.21875" customWidth="1"/>
    <col min="10" max="10" width="12.6640625" customWidth="1"/>
    <col min="11" max="11" width="27.21875" customWidth="1"/>
    <col min="12" max="12" width="20" customWidth="1"/>
    <col min="13" max="13" width="24.6640625" bestFit="1" customWidth="1"/>
    <col min="14" max="14" width="20.109375" bestFit="1" customWidth="1"/>
    <col min="19" max="19" width="26" customWidth="1"/>
    <col min="20" max="20" width="47.109375" customWidth="1"/>
    <col min="21" max="21" width="29.33203125" customWidth="1"/>
    <col min="22" max="22" width="45.44140625" customWidth="1"/>
    <col min="25" max="25" width="19.21875" customWidth="1"/>
    <col min="26" max="26" width="16.109375" bestFit="1" customWidth="1"/>
    <col min="27" max="27" width="19.33203125" customWidth="1"/>
    <col min="28" max="28" width="11.88671875" customWidth="1"/>
    <col min="29" max="29" width="30.44140625" customWidth="1"/>
    <col min="30" max="30" width="20.21875" bestFit="1" customWidth="1"/>
    <col min="31" max="31" width="13.33203125" bestFit="1" customWidth="1"/>
    <col min="32" max="32" width="11.6640625" customWidth="1"/>
    <col min="33" max="33" width="17.44140625" bestFit="1" customWidth="1"/>
    <col min="34" max="34" width="11.88671875" bestFit="1" customWidth="1"/>
    <col min="35" max="35" width="8.77734375" bestFit="1" customWidth="1"/>
    <col min="36" max="36" width="10.88671875" customWidth="1"/>
    <col min="37" max="37" width="19.44140625" bestFit="1" customWidth="1"/>
    <col min="38" max="38" width="23.44140625" bestFit="1" customWidth="1"/>
    <col min="39" max="39" width="8.77734375" bestFit="1" customWidth="1"/>
    <col min="40" max="40" width="23.33203125" bestFit="1" customWidth="1"/>
    <col min="41" max="41" width="31.33203125" bestFit="1" customWidth="1"/>
    <col min="42" max="42" width="19.44140625" bestFit="1" customWidth="1"/>
    <col min="43" max="43" width="28.88671875" customWidth="1"/>
    <col min="44" max="44" width="29.77734375" customWidth="1"/>
    <col min="45" max="45" width="25.33203125" customWidth="1"/>
    <col min="48" max="48" width="26.5546875" customWidth="1"/>
    <col min="49" max="49" width="19.44140625" customWidth="1"/>
    <col min="50" max="50" width="14.21875" customWidth="1"/>
    <col min="51" max="51" width="15.5546875" customWidth="1"/>
    <col min="52" max="52" width="14.5546875" customWidth="1"/>
    <col min="69" max="69" width="6.5546875" customWidth="1"/>
    <col min="70" max="70" width="9" customWidth="1"/>
    <col min="71" max="71" width="7.6640625" customWidth="1"/>
    <col min="72" max="72" width="9.109375" customWidth="1"/>
    <col min="73" max="73" width="8.77734375" customWidth="1"/>
    <col min="74" max="74" width="6.77734375" bestFit="1" customWidth="1"/>
    <col min="75" max="75" width="9.109375" bestFit="1" customWidth="1"/>
    <col min="76" max="76" width="11" customWidth="1"/>
    <col min="77" max="77" width="11.109375" bestFit="1" customWidth="1"/>
    <col min="78" max="78" width="6" customWidth="1"/>
    <col min="79" max="83" width="43.21875" bestFit="1" customWidth="1"/>
    <col min="84" max="84" width="29.77734375" customWidth="1"/>
    <col min="85" max="85" width="37.6640625" customWidth="1"/>
    <col min="86" max="100" width="43.21875" bestFit="1" customWidth="1"/>
    <col min="101" max="103" width="43.33203125" bestFit="1" customWidth="1"/>
    <col min="104" max="104" width="24.88671875" customWidth="1"/>
    <col min="105" max="105" width="24.5546875" customWidth="1"/>
    <col min="106" max="106" width="20.21875" customWidth="1"/>
    <col min="107" max="107" width="16.88671875" customWidth="1"/>
    <col min="108" max="108" width="15.21875" bestFit="1" customWidth="1"/>
    <col min="109" max="109" width="13.109375" customWidth="1"/>
    <col min="110" max="110" width="13.33203125" bestFit="1" customWidth="1"/>
    <col min="111" max="111" width="9.88671875" bestFit="1" customWidth="1"/>
    <col min="112" max="113" width="9" bestFit="1" customWidth="1"/>
    <col min="123" max="123" width="23.33203125" customWidth="1"/>
    <col min="124" max="124" width="16.21875" customWidth="1"/>
    <col min="125" max="125" width="15.21875" customWidth="1"/>
    <col min="126" max="126" width="16" customWidth="1"/>
    <col min="131" max="131" width="14.33203125" customWidth="1"/>
    <col min="132" max="132" width="17" customWidth="1"/>
    <col min="133" max="133" width="16.88671875" customWidth="1"/>
    <col min="134" max="134" width="14.109375" customWidth="1"/>
    <col min="135" max="135" width="16.44140625" customWidth="1"/>
    <col min="136" max="136" width="14.109375" customWidth="1"/>
    <col min="137" max="137" width="15.21875" customWidth="1"/>
    <col min="138" max="138" width="14.77734375" customWidth="1"/>
    <col min="143" max="143" width="20.21875" customWidth="1"/>
    <col min="144" max="144" width="16.21875" customWidth="1"/>
    <col min="145" max="145" width="14.5546875" customWidth="1"/>
    <col min="146" max="146" width="18.33203125" customWidth="1"/>
    <col min="147" max="147" width="16" customWidth="1"/>
    <col min="148" max="148" width="13.88671875" customWidth="1"/>
    <col min="149" max="149" width="13.5546875" customWidth="1"/>
    <col min="150" max="150" width="15.5546875" customWidth="1"/>
  </cols>
  <sheetData>
    <row r="3" spans="3:111" ht="15" thickBot="1" x14ac:dyDescent="0.35">
      <c r="I3" s="29"/>
    </row>
    <row r="4" spans="3:111" ht="18.600000000000001" thickBot="1" x14ac:dyDescent="0.4">
      <c r="C4" s="82" t="s">
        <v>99</v>
      </c>
      <c r="S4" s="82" t="s">
        <v>108</v>
      </c>
      <c r="AA4" s="156" t="s">
        <v>111</v>
      </c>
      <c r="AB4" s="92"/>
      <c r="AV4" s="247" t="s">
        <v>118</v>
      </c>
      <c r="CA4" s="82" t="s">
        <v>138</v>
      </c>
    </row>
    <row r="5" spans="3:111" ht="15" thickBot="1" x14ac:dyDescent="0.35"/>
    <row r="6" spans="3:111" ht="16.2" thickBot="1" x14ac:dyDescent="0.35">
      <c r="C6" s="87" t="s">
        <v>204</v>
      </c>
      <c r="D6" s="88"/>
      <c r="E6" s="88"/>
      <c r="F6" s="88"/>
      <c r="G6" s="88"/>
      <c r="H6" s="92"/>
      <c r="S6" s="86" t="s">
        <v>93</v>
      </c>
      <c r="T6" s="80" t="s">
        <v>196</v>
      </c>
      <c r="U6" s="80" t="s">
        <v>197</v>
      </c>
      <c r="V6" s="81" t="s">
        <v>109</v>
      </c>
      <c r="AV6" s="162" t="s">
        <v>208</v>
      </c>
      <c r="AW6" s="159"/>
      <c r="AX6" s="159"/>
      <c r="AY6" s="159"/>
      <c r="AZ6" s="159"/>
      <c r="BA6" s="159"/>
      <c r="BB6" s="159"/>
      <c r="BC6" s="159"/>
      <c r="BD6" s="160"/>
      <c r="BE6" s="161"/>
      <c r="BF6" s="161"/>
      <c r="BG6" s="158"/>
      <c r="BH6" s="161"/>
      <c r="BI6" s="158"/>
    </row>
    <row r="7" spans="3:111" ht="15" thickBot="1" x14ac:dyDescent="0.35">
      <c r="S7" s="42">
        <v>2017</v>
      </c>
      <c r="T7" s="22">
        <v>130.30000000000001</v>
      </c>
      <c r="U7" s="22">
        <v>137.19999999999999</v>
      </c>
      <c r="V7" s="84">
        <f t="shared" ref="V7:V12" si="0">(U7-T7)/T7</f>
        <v>5.295471987720627E-2</v>
      </c>
      <c r="CA7" s="7"/>
      <c r="CB7" s="7"/>
      <c r="CC7" s="7"/>
    </row>
    <row r="8" spans="3:111" ht="16.2" thickBot="1" x14ac:dyDescent="0.35">
      <c r="C8" s="77" t="s">
        <v>94</v>
      </c>
      <c r="D8" s="80" t="s">
        <v>30</v>
      </c>
      <c r="E8" s="80" t="s">
        <v>33</v>
      </c>
      <c r="F8" s="80" t="s">
        <v>34</v>
      </c>
      <c r="G8" s="80" t="s">
        <v>105</v>
      </c>
      <c r="H8" s="80" t="s">
        <v>106</v>
      </c>
      <c r="I8" s="81" t="s">
        <v>107</v>
      </c>
      <c r="S8" s="42">
        <v>2018</v>
      </c>
      <c r="T8" s="22">
        <v>136.9</v>
      </c>
      <c r="U8" s="22">
        <v>140.1</v>
      </c>
      <c r="V8" s="84">
        <f t="shared" si="0"/>
        <v>2.3374726077428697E-2</v>
      </c>
      <c r="AA8" s="96" t="s">
        <v>0</v>
      </c>
      <c r="AB8" s="96" t="s">
        <v>1</v>
      </c>
      <c r="AC8" s="96" t="s">
        <v>2</v>
      </c>
      <c r="AD8" s="96" t="s">
        <v>3</v>
      </c>
      <c r="AE8" s="96" t="s">
        <v>4</v>
      </c>
      <c r="AF8" s="96" t="s">
        <v>5</v>
      </c>
      <c r="AG8" s="96" t="s">
        <v>6</v>
      </c>
      <c r="AH8" s="96" t="s">
        <v>7</v>
      </c>
      <c r="AI8" s="96" t="s">
        <v>8</v>
      </c>
      <c r="AJ8" s="96" t="s">
        <v>9</v>
      </c>
      <c r="AK8" s="96" t="s">
        <v>10</v>
      </c>
      <c r="AL8" s="96" t="s">
        <v>11</v>
      </c>
      <c r="AM8" s="96" t="s">
        <v>12</v>
      </c>
      <c r="AN8" s="96" t="s">
        <v>13</v>
      </c>
      <c r="AO8" s="96" t="s">
        <v>85</v>
      </c>
      <c r="AP8" s="96" t="s">
        <v>15</v>
      </c>
      <c r="AQ8" s="73" t="s">
        <v>113</v>
      </c>
      <c r="AR8" s="73" t="s">
        <v>114</v>
      </c>
      <c r="CD8" s="141" t="s">
        <v>190</v>
      </c>
      <c r="CE8" s="142">
        <v>54.794569625000001</v>
      </c>
      <c r="CF8" s="142">
        <v>61.216117289473672</v>
      </c>
      <c r="CG8" s="142">
        <v>64.729496782608663</v>
      </c>
      <c r="CH8" s="142">
        <v>63.396976500000008</v>
      </c>
      <c r="CI8" s="142">
        <v>66.953084852941174</v>
      </c>
      <c r="CJ8" s="142">
        <v>71.982647477272721</v>
      </c>
      <c r="CK8" s="142">
        <v>73.539060523809511</v>
      </c>
      <c r="CL8" s="142">
        <v>69.804724424999989</v>
      </c>
      <c r="CM8" s="142">
        <v>73.130738295454549</v>
      </c>
      <c r="CN8" s="142">
        <v>82.107393785714294</v>
      </c>
      <c r="CO8" s="142">
        <v>80.637301023809528</v>
      </c>
      <c r="CP8" s="142">
        <v>73.298823523809531</v>
      </c>
      <c r="CQ8" s="142">
        <v>84.666318799999985</v>
      </c>
      <c r="CR8" s="142">
        <v>94.067715194444446</v>
      </c>
      <c r="CS8" s="142">
        <v>112.87479254347826</v>
      </c>
      <c r="CT8" s="142">
        <v>102.96599786842103</v>
      </c>
      <c r="CU8" s="142">
        <v>109.50503773684208</v>
      </c>
      <c r="CV8" s="142">
        <v>116.01138504999999</v>
      </c>
      <c r="CW8" s="142">
        <v>105.49124737500001</v>
      </c>
      <c r="CX8" s="142">
        <v>97.404465428571427</v>
      </c>
      <c r="CY8" s="142">
        <v>90.706344809523813</v>
      </c>
      <c r="CZ8" s="142">
        <v>91.698948700000003</v>
      </c>
      <c r="DA8" s="142">
        <v>87.552266068181822</v>
      </c>
      <c r="DB8" s="142">
        <v>78.100942275000008</v>
      </c>
      <c r="DC8" s="142">
        <v>80.922269684210534</v>
      </c>
      <c r="DD8" s="142">
        <v>82.278706675000009</v>
      </c>
      <c r="DE8" s="142">
        <v>78.539480282608693</v>
      </c>
      <c r="DF8" s="142">
        <v>83.755358416666667</v>
      </c>
      <c r="DG8" s="143">
        <v>74.981547824999993</v>
      </c>
    </row>
    <row r="9" spans="3:111" ht="15" thickBot="1" x14ac:dyDescent="0.35">
      <c r="C9" s="42" t="s">
        <v>15</v>
      </c>
      <c r="D9" s="22">
        <v>1555.3999999999999</v>
      </c>
      <c r="E9" s="22">
        <v>1584.9</v>
      </c>
      <c r="F9" s="22">
        <v>1566.2</v>
      </c>
      <c r="G9" s="76">
        <v>0.41328550551348475</v>
      </c>
      <c r="H9" s="76">
        <v>0.40735600277585016</v>
      </c>
      <c r="I9" s="78">
        <v>0.40018396913406751</v>
      </c>
      <c r="S9" s="42">
        <v>2019</v>
      </c>
      <c r="T9" s="22">
        <v>139.6</v>
      </c>
      <c r="U9" s="22">
        <v>150.4</v>
      </c>
      <c r="V9" s="85">
        <f t="shared" si="0"/>
        <v>7.7363896848137617E-2</v>
      </c>
      <c r="AA9" s="22" t="s">
        <v>34</v>
      </c>
      <c r="AB9" s="22">
        <v>2022</v>
      </c>
      <c r="AC9" s="22" t="s">
        <v>39</v>
      </c>
      <c r="AD9" s="22">
        <v>155</v>
      </c>
      <c r="AE9" s="22">
        <v>219.4</v>
      </c>
      <c r="AF9" s="22">
        <v>170.8</v>
      </c>
      <c r="AG9" s="22">
        <v>165.8</v>
      </c>
      <c r="AH9" s="22">
        <v>200.9</v>
      </c>
      <c r="AI9" s="22">
        <v>169.7</v>
      </c>
      <c r="AJ9" s="22">
        <v>182.3</v>
      </c>
      <c r="AK9" s="22">
        <v>164.3</v>
      </c>
      <c r="AL9" s="22">
        <v>119.9</v>
      </c>
      <c r="AM9" s="22">
        <v>187.1</v>
      </c>
      <c r="AN9" s="22">
        <v>167.9</v>
      </c>
      <c r="AO9" s="22">
        <v>183.9</v>
      </c>
      <c r="AP9" s="22">
        <v>174.9</v>
      </c>
      <c r="AQ9" s="71">
        <f>AVERAGE(AD9:AP9)</f>
        <v>173.99230769230769</v>
      </c>
      <c r="AR9" s="74">
        <f>(AQ9-'Main Data'!Q337)/'Main Data'!Q337</f>
        <v>1.0272901871454425E-2</v>
      </c>
      <c r="AW9" s="68"/>
      <c r="AX9" s="69" t="s">
        <v>133</v>
      </c>
      <c r="AY9" s="40"/>
      <c r="AZ9" s="37"/>
    </row>
    <row r="10" spans="3:111" ht="15" thickBot="1" x14ac:dyDescent="0.35">
      <c r="C10" s="42" t="s">
        <v>16</v>
      </c>
      <c r="D10" s="22">
        <v>199.9</v>
      </c>
      <c r="E10" s="22">
        <v>204.2</v>
      </c>
      <c r="F10" s="22">
        <v>201</v>
      </c>
      <c r="G10" s="76">
        <v>5.3115451042912182E-2</v>
      </c>
      <c r="H10" s="76">
        <v>5.2484128820006686E-2</v>
      </c>
      <c r="I10" s="78">
        <v>5.1358049927178878E-2</v>
      </c>
      <c r="S10" s="42">
        <v>2020</v>
      </c>
      <c r="T10" s="22">
        <v>150.19999999999999</v>
      </c>
      <c r="U10" s="22">
        <v>158.9</v>
      </c>
      <c r="V10" s="85">
        <f t="shared" si="0"/>
        <v>5.7922769640479481E-2</v>
      </c>
      <c r="AA10" s="22" t="s">
        <v>34</v>
      </c>
      <c r="AB10" s="22">
        <v>2022</v>
      </c>
      <c r="AC10" s="22" t="s">
        <v>40</v>
      </c>
      <c r="AD10" s="22">
        <v>156.5</v>
      </c>
      <c r="AE10" s="22">
        <v>213</v>
      </c>
      <c r="AF10" s="22">
        <v>175.2</v>
      </c>
      <c r="AG10" s="22">
        <v>166.6</v>
      </c>
      <c r="AH10" s="22">
        <v>195.8</v>
      </c>
      <c r="AI10" s="22">
        <v>174.2</v>
      </c>
      <c r="AJ10" s="22">
        <v>182.1</v>
      </c>
      <c r="AK10" s="22">
        <v>164.3</v>
      </c>
      <c r="AL10" s="22">
        <v>120</v>
      </c>
      <c r="AM10" s="22">
        <v>190</v>
      </c>
      <c r="AN10" s="22">
        <v>168.4</v>
      </c>
      <c r="AO10" s="22">
        <v>185.2</v>
      </c>
      <c r="AP10" s="22">
        <v>175</v>
      </c>
      <c r="AQ10" s="71">
        <f t="shared" ref="AQ10:AQ20" si="1">AVERAGE(AD10:AP10)</f>
        <v>174.33076923076925</v>
      </c>
      <c r="AR10" s="74">
        <f t="shared" ref="AR10:AR20" si="2">(AQ10-AQ9)/AQ9</f>
        <v>1.9452672531943328E-3</v>
      </c>
      <c r="AW10" s="164" t="s">
        <v>125</v>
      </c>
      <c r="AX10" s="165"/>
      <c r="AY10" s="166" t="s">
        <v>126</v>
      </c>
      <c r="AZ10" s="167"/>
      <c r="CE10" s="130"/>
      <c r="CF10" s="131"/>
      <c r="CG10" s="131"/>
      <c r="CH10" s="131"/>
      <c r="CI10" s="131"/>
      <c r="CJ10" s="30">
        <v>2021</v>
      </c>
      <c r="CK10" s="131"/>
      <c r="CL10" s="131"/>
      <c r="CM10" s="131"/>
      <c r="CN10" s="131"/>
      <c r="CO10" s="131"/>
      <c r="CP10" s="132"/>
      <c r="CQ10" s="133"/>
      <c r="CR10" s="134"/>
      <c r="CS10" s="134"/>
      <c r="CT10" s="134"/>
      <c r="CU10" s="134"/>
      <c r="CV10" s="135">
        <v>2022</v>
      </c>
      <c r="CW10" s="134"/>
      <c r="CX10" s="134"/>
      <c r="CY10" s="134"/>
      <c r="CZ10" s="134"/>
      <c r="DA10" s="134"/>
      <c r="DB10" s="136"/>
      <c r="DC10" s="137"/>
      <c r="DD10" s="138"/>
      <c r="DE10" s="139">
        <v>2023</v>
      </c>
      <c r="DF10" s="138"/>
      <c r="DG10" s="140"/>
    </row>
    <row r="11" spans="3:111" ht="15.6" x14ac:dyDescent="0.3">
      <c r="C11" s="42" t="s">
        <v>19</v>
      </c>
      <c r="D11" s="22">
        <v>569.90000000000009</v>
      </c>
      <c r="E11" s="22">
        <v>528.70000000000005</v>
      </c>
      <c r="F11" s="22">
        <v>553.20000000000005</v>
      </c>
      <c r="G11" s="76">
        <v>0.15142819184269965</v>
      </c>
      <c r="H11" s="76">
        <v>0.13588814352173131</v>
      </c>
      <c r="I11" s="78">
        <v>0.14134961800853413</v>
      </c>
      <c r="S11" s="42">
        <v>2021</v>
      </c>
      <c r="T11" s="22">
        <v>157.30000000000001</v>
      </c>
      <c r="U11" s="22">
        <v>166.2</v>
      </c>
      <c r="V11" s="85">
        <f t="shared" si="0"/>
        <v>5.657978385251098E-2</v>
      </c>
      <c r="AA11" s="22" t="s">
        <v>34</v>
      </c>
      <c r="AB11" s="22">
        <v>2022</v>
      </c>
      <c r="AC11" s="22" t="s">
        <v>41</v>
      </c>
      <c r="AD11" s="22">
        <v>160.30000000000001</v>
      </c>
      <c r="AE11" s="22">
        <v>206.5</v>
      </c>
      <c r="AF11" s="22">
        <v>169.2</v>
      </c>
      <c r="AG11" s="22">
        <v>168.1</v>
      </c>
      <c r="AH11" s="22">
        <v>192.4</v>
      </c>
      <c r="AI11" s="22">
        <v>172.9</v>
      </c>
      <c r="AJ11" s="22">
        <v>186.7</v>
      </c>
      <c r="AK11" s="22">
        <v>167.2</v>
      </c>
      <c r="AL11" s="22">
        <v>120.9</v>
      </c>
      <c r="AM11" s="22">
        <v>193.6</v>
      </c>
      <c r="AN11" s="22">
        <v>168.8</v>
      </c>
      <c r="AO11" s="22">
        <v>186.3</v>
      </c>
      <c r="AP11" s="22">
        <v>176.3</v>
      </c>
      <c r="AQ11" s="71">
        <f t="shared" si="1"/>
        <v>174.55384615384617</v>
      </c>
      <c r="AR11" s="74">
        <f t="shared" si="2"/>
        <v>1.2796187618585007E-3</v>
      </c>
      <c r="AV11" s="86" t="s">
        <v>128</v>
      </c>
      <c r="AW11" s="163" t="s">
        <v>129</v>
      </c>
      <c r="AX11" s="163" t="s">
        <v>130</v>
      </c>
      <c r="AY11" s="80" t="s">
        <v>131</v>
      </c>
      <c r="AZ11" s="81" t="s">
        <v>132</v>
      </c>
      <c r="CA11" s="144" t="s">
        <v>127</v>
      </c>
      <c r="CB11" s="145" t="s">
        <v>104</v>
      </c>
      <c r="CC11" s="145" t="s">
        <v>128</v>
      </c>
      <c r="CD11" s="145" t="s">
        <v>192</v>
      </c>
      <c r="CE11" s="146">
        <v>33604</v>
      </c>
      <c r="CF11" s="146">
        <v>33635</v>
      </c>
      <c r="CG11" s="146">
        <v>33664</v>
      </c>
      <c r="CH11" s="146">
        <v>33329</v>
      </c>
      <c r="CI11" s="146">
        <v>33359</v>
      </c>
      <c r="CJ11" s="146">
        <v>33390</v>
      </c>
      <c r="CK11" s="146">
        <v>33420</v>
      </c>
      <c r="CL11" s="146">
        <v>33451</v>
      </c>
      <c r="CM11" s="146">
        <v>33482</v>
      </c>
      <c r="CN11" s="146">
        <v>33512</v>
      </c>
      <c r="CO11" s="146">
        <v>33543</v>
      </c>
      <c r="CP11" s="146">
        <v>33573</v>
      </c>
      <c r="CQ11" s="147">
        <v>33604</v>
      </c>
      <c r="CR11" s="147">
        <v>33635</v>
      </c>
      <c r="CS11" s="147">
        <v>33664</v>
      </c>
      <c r="CT11" s="147">
        <v>33329</v>
      </c>
      <c r="CU11" s="147">
        <v>33359</v>
      </c>
      <c r="CV11" s="147">
        <v>33390</v>
      </c>
      <c r="CW11" s="147">
        <v>33420</v>
      </c>
      <c r="CX11" s="147">
        <v>33451</v>
      </c>
      <c r="CY11" s="147">
        <v>33482</v>
      </c>
      <c r="CZ11" s="147">
        <v>33512</v>
      </c>
      <c r="DA11" s="147">
        <v>33543</v>
      </c>
      <c r="DB11" s="147">
        <v>33573</v>
      </c>
      <c r="DC11" s="148">
        <v>33604</v>
      </c>
      <c r="DD11" s="148">
        <v>33635</v>
      </c>
      <c r="DE11" s="148">
        <v>33664</v>
      </c>
      <c r="DF11" s="148">
        <v>33329</v>
      </c>
      <c r="DG11" s="149">
        <v>33359</v>
      </c>
    </row>
    <row r="12" spans="3:111" x14ac:dyDescent="0.3">
      <c r="C12" s="42" t="s">
        <v>20</v>
      </c>
      <c r="D12" s="22">
        <v>0</v>
      </c>
      <c r="E12" s="22">
        <v>175.6</v>
      </c>
      <c r="F12" s="22">
        <v>175.6</v>
      </c>
      <c r="G12" s="76">
        <v>0</v>
      </c>
      <c r="H12" s="76">
        <v>4.5133266507312308E-2</v>
      </c>
      <c r="I12" s="78">
        <v>4.4868027697575183E-2</v>
      </c>
      <c r="S12" s="42">
        <v>2022</v>
      </c>
      <c r="T12" s="22">
        <v>165.7</v>
      </c>
      <c r="U12" s="22">
        <v>174.1</v>
      </c>
      <c r="V12" s="85">
        <f t="shared" si="0"/>
        <v>5.0694025347012714E-2</v>
      </c>
      <c r="AA12" s="22" t="s">
        <v>34</v>
      </c>
      <c r="AB12" s="22">
        <v>2022</v>
      </c>
      <c r="AC12" s="22" t="s">
        <v>42</v>
      </c>
      <c r="AD12" s="22">
        <v>163.5</v>
      </c>
      <c r="AE12" s="22">
        <v>209.2</v>
      </c>
      <c r="AF12" s="22">
        <v>169.7</v>
      </c>
      <c r="AG12" s="22">
        <v>169.7</v>
      </c>
      <c r="AH12" s="22">
        <v>188.7</v>
      </c>
      <c r="AI12" s="22">
        <v>165.7</v>
      </c>
      <c r="AJ12" s="22">
        <v>191.8</v>
      </c>
      <c r="AK12" s="22">
        <v>169.1</v>
      </c>
      <c r="AL12" s="22">
        <v>121.6</v>
      </c>
      <c r="AM12" s="22">
        <v>197.3</v>
      </c>
      <c r="AN12" s="22">
        <v>169.4</v>
      </c>
      <c r="AO12" s="22">
        <v>187.4</v>
      </c>
      <c r="AP12" s="22">
        <v>177.8</v>
      </c>
      <c r="AQ12" s="71">
        <f t="shared" si="1"/>
        <v>175.45384615384617</v>
      </c>
      <c r="AR12" s="74">
        <f t="shared" si="2"/>
        <v>5.1560021152829514E-3</v>
      </c>
      <c r="AV12" s="42" t="s">
        <v>29</v>
      </c>
      <c r="AW12" s="171">
        <v>2.3374726077428697E-2</v>
      </c>
      <c r="AX12" s="171">
        <v>7.7363896848137617E-2</v>
      </c>
      <c r="AY12" s="171">
        <v>5.7922769640479481E-2</v>
      </c>
      <c r="AZ12" s="172">
        <v>5.657978385251098E-2</v>
      </c>
      <c r="CA12" s="42" t="s">
        <v>34</v>
      </c>
      <c r="CB12" s="70" t="s">
        <v>113</v>
      </c>
      <c r="CC12" s="70" t="s">
        <v>3</v>
      </c>
      <c r="CD12" s="154">
        <f>CORREL($CE$8:$DG$8,CE12:DG12)</f>
        <v>0.25709118266940312</v>
      </c>
      <c r="CE12" s="71">
        <v>144.9</v>
      </c>
      <c r="CF12" s="71">
        <v>144.30000000000001</v>
      </c>
      <c r="CG12" s="71">
        <v>144.1</v>
      </c>
      <c r="CH12" s="71">
        <v>144.30000000000001</v>
      </c>
      <c r="CI12" s="71">
        <v>146.30000000000001</v>
      </c>
      <c r="CJ12" s="71">
        <v>146.69999999999999</v>
      </c>
      <c r="CK12" s="71">
        <v>146.4</v>
      </c>
      <c r="CL12" s="71">
        <v>146.6</v>
      </c>
      <c r="CM12" s="71">
        <v>146.6</v>
      </c>
      <c r="CN12" s="71">
        <v>147.4</v>
      </c>
      <c r="CO12" s="71">
        <v>148.19999999999999</v>
      </c>
      <c r="CP12" s="71">
        <v>148.69999999999999</v>
      </c>
      <c r="CQ12" s="71">
        <v>149.5</v>
      </c>
      <c r="CR12" s="71">
        <v>150</v>
      </c>
      <c r="CS12" s="71">
        <v>151.30000000000001</v>
      </c>
      <c r="CT12" s="71">
        <v>152.9</v>
      </c>
      <c r="CU12" s="71">
        <v>154.1</v>
      </c>
      <c r="CV12" s="71">
        <v>155</v>
      </c>
      <c r="CW12" s="71">
        <v>156.5</v>
      </c>
      <c r="CX12" s="71">
        <v>160.30000000000001</v>
      </c>
      <c r="CY12" s="71">
        <v>163.5</v>
      </c>
      <c r="CZ12" s="71">
        <v>165.2</v>
      </c>
      <c r="DA12" s="71">
        <v>167.4</v>
      </c>
      <c r="DB12" s="71">
        <v>169.2</v>
      </c>
      <c r="DC12" s="71">
        <v>173.8</v>
      </c>
      <c r="DD12" s="71">
        <v>174.4</v>
      </c>
      <c r="DE12" s="71">
        <v>174.4</v>
      </c>
      <c r="DF12" s="71">
        <v>173.8</v>
      </c>
      <c r="DG12" s="150">
        <v>173.7</v>
      </c>
    </row>
    <row r="13" spans="3:111" ht="15" thickBot="1" x14ac:dyDescent="0.35">
      <c r="C13" s="42" t="s">
        <v>21</v>
      </c>
      <c r="D13" s="22">
        <v>182.5</v>
      </c>
      <c r="E13" s="22">
        <v>183.4</v>
      </c>
      <c r="F13" s="22">
        <v>182.8</v>
      </c>
      <c r="G13" s="76">
        <v>4.8492095124219474E-2</v>
      </c>
      <c r="H13" s="76">
        <v>4.7138047138047139E-2</v>
      </c>
      <c r="I13" s="78">
        <v>4.6707719038250252E-2</v>
      </c>
      <c r="S13" s="25">
        <v>2023</v>
      </c>
      <c r="T13" s="26">
        <v>176.5</v>
      </c>
      <c r="U13" s="26" t="s">
        <v>48</v>
      </c>
      <c r="V13" s="83"/>
      <c r="AA13" s="22" t="s">
        <v>34</v>
      </c>
      <c r="AB13" s="22">
        <v>2022</v>
      </c>
      <c r="AC13" s="22" t="s">
        <v>43</v>
      </c>
      <c r="AD13" s="22">
        <v>165.2</v>
      </c>
      <c r="AE13" s="22">
        <v>210.9</v>
      </c>
      <c r="AF13" s="22">
        <v>170.9</v>
      </c>
      <c r="AG13" s="22">
        <v>170.9</v>
      </c>
      <c r="AH13" s="22">
        <v>186.5</v>
      </c>
      <c r="AI13" s="22">
        <v>163.80000000000001</v>
      </c>
      <c r="AJ13" s="22">
        <v>199.7</v>
      </c>
      <c r="AK13" s="22">
        <v>169.8</v>
      </c>
      <c r="AL13" s="22">
        <v>121.9</v>
      </c>
      <c r="AM13" s="22">
        <v>199.9</v>
      </c>
      <c r="AN13" s="22">
        <v>169.9</v>
      </c>
      <c r="AO13" s="22">
        <v>188.3</v>
      </c>
      <c r="AP13" s="22">
        <v>179.6</v>
      </c>
      <c r="AQ13" s="71">
        <f t="shared" si="1"/>
        <v>176.71538461538464</v>
      </c>
      <c r="AR13" s="74">
        <f t="shared" si="2"/>
        <v>7.1901442413082701E-3</v>
      </c>
      <c r="AV13" s="42" t="s">
        <v>23</v>
      </c>
      <c r="AW13" s="171">
        <v>8.7021755438859663E-2</v>
      </c>
      <c r="AX13" s="171">
        <v>3.6526533425224064E-2</v>
      </c>
      <c r="AY13" s="171">
        <v>4.6957671957672115E-2</v>
      </c>
      <c r="AZ13" s="172">
        <v>7.0935342121782693E-2</v>
      </c>
      <c r="CA13" s="42" t="s">
        <v>34</v>
      </c>
      <c r="CB13" s="70" t="s">
        <v>113</v>
      </c>
      <c r="CC13" s="70" t="s">
        <v>4</v>
      </c>
      <c r="CD13" s="154">
        <f>CORREL($CE$8:$DG$8,CE13:DG13)</f>
        <v>0.76398587514988636</v>
      </c>
      <c r="CE13" s="71">
        <v>190.1</v>
      </c>
      <c r="CF13" s="71">
        <v>186.5</v>
      </c>
      <c r="CG13" s="71">
        <v>192.2</v>
      </c>
      <c r="CH13" s="71">
        <v>198</v>
      </c>
      <c r="CI13" s="71">
        <v>200.5</v>
      </c>
      <c r="CJ13" s="71">
        <v>202</v>
      </c>
      <c r="CK13" s="71">
        <v>206.8</v>
      </c>
      <c r="CL13" s="71">
        <v>204</v>
      </c>
      <c r="CM13" s="71">
        <v>204</v>
      </c>
      <c r="CN13" s="71">
        <v>204.6</v>
      </c>
      <c r="CO13" s="71">
        <v>201.6</v>
      </c>
      <c r="CP13" s="71">
        <v>198.8</v>
      </c>
      <c r="CQ13" s="71">
        <v>198.7</v>
      </c>
      <c r="CR13" s="71">
        <v>200.6</v>
      </c>
      <c r="CS13" s="71">
        <v>210.7</v>
      </c>
      <c r="CT13" s="71">
        <v>211.8</v>
      </c>
      <c r="CU13" s="71">
        <v>217</v>
      </c>
      <c r="CV13" s="71">
        <v>219.4</v>
      </c>
      <c r="CW13" s="71">
        <v>213</v>
      </c>
      <c r="CX13" s="71">
        <v>206.5</v>
      </c>
      <c r="CY13" s="71">
        <v>209.2</v>
      </c>
      <c r="CZ13" s="71">
        <v>210.9</v>
      </c>
      <c r="DA13" s="71">
        <v>209.4</v>
      </c>
      <c r="DB13" s="71">
        <v>209</v>
      </c>
      <c r="DC13" s="71">
        <v>210.7</v>
      </c>
      <c r="DD13" s="71">
        <v>207.7</v>
      </c>
      <c r="DE13" s="71">
        <v>207.7</v>
      </c>
      <c r="DF13" s="71">
        <v>209.3</v>
      </c>
      <c r="DG13" s="150">
        <v>214.3</v>
      </c>
    </row>
    <row r="14" spans="3:111" ht="15" thickBot="1" x14ac:dyDescent="0.35">
      <c r="C14" s="42" t="s">
        <v>28</v>
      </c>
      <c r="D14" s="22">
        <v>1255.8</v>
      </c>
      <c r="E14" s="22">
        <v>1213.8999999999996</v>
      </c>
      <c r="F14" s="22">
        <v>1234.9000000000001</v>
      </c>
      <c r="G14" s="76">
        <v>0.33367875647668394</v>
      </c>
      <c r="H14" s="76">
        <v>0.31200041123705236</v>
      </c>
      <c r="I14" s="78">
        <v>0.31553261619439404</v>
      </c>
      <c r="AA14" s="22" t="s">
        <v>34</v>
      </c>
      <c r="AB14" s="22">
        <v>2022</v>
      </c>
      <c r="AC14" s="22" t="s">
        <v>45</v>
      </c>
      <c r="AD14" s="22">
        <v>167.4</v>
      </c>
      <c r="AE14" s="22">
        <v>209.4</v>
      </c>
      <c r="AF14" s="22">
        <v>181.4</v>
      </c>
      <c r="AG14" s="22">
        <v>172.3</v>
      </c>
      <c r="AH14" s="22">
        <v>188.9</v>
      </c>
      <c r="AI14" s="22">
        <v>160.69999999999999</v>
      </c>
      <c r="AJ14" s="22">
        <v>183.1</v>
      </c>
      <c r="AK14" s="22">
        <v>170.5</v>
      </c>
      <c r="AL14" s="22">
        <v>122.1</v>
      </c>
      <c r="AM14" s="22">
        <v>202.8</v>
      </c>
      <c r="AN14" s="22">
        <v>170.4</v>
      </c>
      <c r="AO14" s="22">
        <v>189.5</v>
      </c>
      <c r="AP14" s="22">
        <v>178.3</v>
      </c>
      <c r="AQ14" s="71">
        <f t="shared" si="1"/>
        <v>176.67692307692309</v>
      </c>
      <c r="AR14" s="74">
        <f t="shared" si="2"/>
        <v>-2.176468027685168E-4</v>
      </c>
      <c r="AV14" s="42" t="s">
        <v>113</v>
      </c>
      <c r="AW14" s="171">
        <v>-9.607281307938963E-3</v>
      </c>
      <c r="AX14" s="171">
        <v>0.1099007642294971</v>
      </c>
      <c r="AY14" s="171">
        <v>8.6940836940836902E-2</v>
      </c>
      <c r="AZ14" s="172">
        <v>5.0276908259089863E-2</v>
      </c>
      <c r="CA14" s="42" t="s">
        <v>34</v>
      </c>
      <c r="CB14" s="70" t="s">
        <v>113</v>
      </c>
      <c r="CC14" s="70" t="s">
        <v>5</v>
      </c>
      <c r="CD14" s="154">
        <f t="shared" ref="CD14:CD40" si="3">CORREL($CE$8:$DG$8,CE14:DG14)</f>
        <v>-0.18631242773391149</v>
      </c>
      <c r="CE14" s="71">
        <v>175.3</v>
      </c>
      <c r="CF14" s="71">
        <v>168.7</v>
      </c>
      <c r="CG14" s="71">
        <v>163.80000000000001</v>
      </c>
      <c r="CH14" s="71">
        <v>164.6</v>
      </c>
      <c r="CI14" s="71">
        <v>170.3</v>
      </c>
      <c r="CJ14" s="71">
        <v>180.7</v>
      </c>
      <c r="CK14" s="71">
        <v>182.2</v>
      </c>
      <c r="CL14" s="71">
        <v>172.8</v>
      </c>
      <c r="CM14" s="71">
        <v>172.8</v>
      </c>
      <c r="CN14" s="71">
        <v>171.2</v>
      </c>
      <c r="CO14" s="71">
        <v>173</v>
      </c>
      <c r="CP14" s="71">
        <v>177.9</v>
      </c>
      <c r="CQ14" s="71">
        <v>178.8</v>
      </c>
      <c r="CR14" s="71">
        <v>175.8</v>
      </c>
      <c r="CS14" s="71">
        <v>167.8</v>
      </c>
      <c r="CT14" s="71">
        <v>164.5</v>
      </c>
      <c r="CU14" s="71">
        <v>162.4</v>
      </c>
      <c r="CV14" s="71">
        <v>170.8</v>
      </c>
      <c r="CW14" s="71">
        <v>175.2</v>
      </c>
      <c r="CX14" s="71">
        <v>169.2</v>
      </c>
      <c r="CY14" s="71">
        <v>169.7</v>
      </c>
      <c r="CZ14" s="71">
        <v>170.9</v>
      </c>
      <c r="DA14" s="71">
        <v>181.4</v>
      </c>
      <c r="DB14" s="71">
        <v>190.2</v>
      </c>
      <c r="DC14" s="71">
        <v>194.5</v>
      </c>
      <c r="DD14" s="71">
        <v>175.2</v>
      </c>
      <c r="DE14" s="71">
        <v>175.2</v>
      </c>
      <c r="DF14" s="71">
        <v>169.6</v>
      </c>
      <c r="DG14" s="150">
        <v>173.2</v>
      </c>
    </row>
    <row r="15" spans="3:111" ht="21.6" thickBot="1" x14ac:dyDescent="0.45">
      <c r="C15" s="79" t="s">
        <v>98</v>
      </c>
      <c r="D15" s="26">
        <v>3763.5</v>
      </c>
      <c r="E15" s="26">
        <v>3890.7</v>
      </c>
      <c r="F15" s="26">
        <v>3913.7000000000003</v>
      </c>
      <c r="G15" s="27">
        <v>1</v>
      </c>
      <c r="H15" s="27">
        <v>1</v>
      </c>
      <c r="I15" s="28">
        <v>1</v>
      </c>
      <c r="S15" s="126" t="s">
        <v>205</v>
      </c>
      <c r="T15" s="92"/>
      <c r="AA15" s="22" t="s">
        <v>34</v>
      </c>
      <c r="AB15" s="22">
        <v>2022</v>
      </c>
      <c r="AC15" s="22" t="s">
        <v>46</v>
      </c>
      <c r="AD15" s="22">
        <v>169.2</v>
      </c>
      <c r="AE15" s="22">
        <v>209</v>
      </c>
      <c r="AF15" s="22">
        <v>190.2</v>
      </c>
      <c r="AG15" s="22">
        <v>173.6</v>
      </c>
      <c r="AH15" s="22">
        <v>188.5</v>
      </c>
      <c r="AI15" s="22">
        <v>158</v>
      </c>
      <c r="AJ15" s="22">
        <v>159.9</v>
      </c>
      <c r="AK15" s="22">
        <v>170.8</v>
      </c>
      <c r="AL15" s="22">
        <v>121.8</v>
      </c>
      <c r="AM15" s="22">
        <v>205.2</v>
      </c>
      <c r="AN15" s="22">
        <v>171</v>
      </c>
      <c r="AO15" s="22">
        <v>190.3</v>
      </c>
      <c r="AP15" s="22">
        <v>175.9</v>
      </c>
      <c r="AQ15" s="71">
        <f t="shared" si="1"/>
        <v>175.64615384615385</v>
      </c>
      <c r="AR15" s="74">
        <f t="shared" si="2"/>
        <v>-5.8342041100662182E-3</v>
      </c>
      <c r="AV15" s="42" t="s">
        <v>121</v>
      </c>
      <c r="AW15" s="171">
        <v>4.3447293447293402E-2</v>
      </c>
      <c r="AX15" s="171">
        <v>3.4529451591063125E-2</v>
      </c>
      <c r="AY15" s="171">
        <v>2.9239766081871343E-2</v>
      </c>
      <c r="AZ15" s="172">
        <v>3.6144578313253121E-2</v>
      </c>
      <c r="CA15" s="42" t="s">
        <v>34</v>
      </c>
      <c r="CB15" s="70" t="s">
        <v>113</v>
      </c>
      <c r="CC15" s="70" t="s">
        <v>6</v>
      </c>
      <c r="CD15" s="154">
        <f t="shared" si="3"/>
        <v>0.35310712091833324</v>
      </c>
      <c r="CE15" s="71">
        <v>154.1</v>
      </c>
      <c r="CF15" s="71">
        <v>154.69999999999999</v>
      </c>
      <c r="CG15" s="71">
        <v>154.9</v>
      </c>
      <c r="CH15" s="71">
        <v>155.4</v>
      </c>
      <c r="CI15" s="71">
        <v>156.1</v>
      </c>
      <c r="CJ15" s="71">
        <v>156.19999999999999</v>
      </c>
      <c r="CK15" s="71">
        <v>157.5</v>
      </c>
      <c r="CL15" s="71">
        <v>158.4</v>
      </c>
      <c r="CM15" s="71">
        <v>158.4</v>
      </c>
      <c r="CN15" s="71">
        <v>158.69999999999999</v>
      </c>
      <c r="CO15" s="71">
        <v>159.30000000000001</v>
      </c>
      <c r="CP15" s="71">
        <v>159.9</v>
      </c>
      <c r="CQ15" s="71">
        <v>160.5</v>
      </c>
      <c r="CR15" s="71">
        <v>160.69999999999999</v>
      </c>
      <c r="CS15" s="71">
        <v>162.19999999999999</v>
      </c>
      <c r="CT15" s="71">
        <v>163.9</v>
      </c>
      <c r="CU15" s="71">
        <v>164.9</v>
      </c>
      <c r="CV15" s="71">
        <v>165.8</v>
      </c>
      <c r="CW15" s="71">
        <v>166.6</v>
      </c>
      <c r="CX15" s="71">
        <v>168.1</v>
      </c>
      <c r="CY15" s="71">
        <v>169.7</v>
      </c>
      <c r="CZ15" s="71">
        <v>170.9</v>
      </c>
      <c r="DA15" s="71">
        <v>172.3</v>
      </c>
      <c r="DB15" s="71">
        <v>173.6</v>
      </c>
      <c r="DC15" s="71">
        <v>174.6</v>
      </c>
      <c r="DD15" s="71">
        <v>177.3</v>
      </c>
      <c r="DE15" s="71">
        <v>177.3</v>
      </c>
      <c r="DF15" s="71">
        <v>178.4</v>
      </c>
      <c r="DG15" s="150">
        <v>179.5</v>
      </c>
    </row>
    <row r="16" spans="3:111" ht="15" thickBot="1" x14ac:dyDescent="0.35">
      <c r="AA16" s="22" t="s">
        <v>34</v>
      </c>
      <c r="AB16" s="22">
        <v>2023</v>
      </c>
      <c r="AC16" s="22" t="s">
        <v>31</v>
      </c>
      <c r="AD16" s="22">
        <v>173.8</v>
      </c>
      <c r="AE16" s="22">
        <v>210.7</v>
      </c>
      <c r="AF16" s="22">
        <v>194.5</v>
      </c>
      <c r="AG16" s="22">
        <v>174.6</v>
      </c>
      <c r="AH16" s="22">
        <v>187.2</v>
      </c>
      <c r="AI16" s="22">
        <v>158.30000000000001</v>
      </c>
      <c r="AJ16" s="22">
        <v>153.9</v>
      </c>
      <c r="AK16" s="22">
        <v>170.9</v>
      </c>
      <c r="AL16" s="22">
        <v>121.1</v>
      </c>
      <c r="AM16" s="22">
        <v>208.4</v>
      </c>
      <c r="AN16" s="22">
        <v>171.4</v>
      </c>
      <c r="AO16" s="22">
        <v>191.2</v>
      </c>
      <c r="AP16" s="22">
        <v>176.7</v>
      </c>
      <c r="AQ16" s="71">
        <f t="shared" si="1"/>
        <v>176.36153846153846</v>
      </c>
      <c r="AR16" s="74">
        <f t="shared" si="2"/>
        <v>4.0728737847069707E-3</v>
      </c>
      <c r="AV16" s="42" t="s">
        <v>122</v>
      </c>
      <c r="AW16" s="171">
        <v>4.4655929721815479E-2</v>
      </c>
      <c r="AX16" s="171">
        <v>3.0107526881720349E-2</v>
      </c>
      <c r="AY16" s="171">
        <v>0</v>
      </c>
      <c r="AZ16" s="172">
        <v>0.10953346855983764</v>
      </c>
      <c r="CA16" s="42" t="s">
        <v>34</v>
      </c>
      <c r="CB16" s="70" t="s">
        <v>113</v>
      </c>
      <c r="CC16" s="70" t="s">
        <v>7</v>
      </c>
      <c r="CD16" s="154">
        <f t="shared" si="3"/>
        <v>0.809472546731826</v>
      </c>
      <c r="CE16" s="71">
        <v>150.9</v>
      </c>
      <c r="CF16" s="71">
        <v>158.69999999999999</v>
      </c>
      <c r="CG16" s="71">
        <v>163.9</v>
      </c>
      <c r="CH16" s="71">
        <v>170.1</v>
      </c>
      <c r="CI16" s="71">
        <v>178.7</v>
      </c>
      <c r="CJ16" s="71">
        <v>183.7</v>
      </c>
      <c r="CK16" s="71">
        <v>182.1</v>
      </c>
      <c r="CL16" s="71">
        <v>188</v>
      </c>
      <c r="CM16" s="71">
        <v>188</v>
      </c>
      <c r="CN16" s="71">
        <v>190.6</v>
      </c>
      <c r="CO16" s="71">
        <v>190.1</v>
      </c>
      <c r="CP16" s="71">
        <v>187.6</v>
      </c>
      <c r="CQ16" s="71">
        <v>184.7</v>
      </c>
      <c r="CR16" s="71">
        <v>184.9</v>
      </c>
      <c r="CS16" s="71">
        <v>194.6</v>
      </c>
      <c r="CT16" s="71">
        <v>199.5</v>
      </c>
      <c r="CU16" s="71">
        <v>202.4</v>
      </c>
      <c r="CV16" s="71">
        <v>200.9</v>
      </c>
      <c r="CW16" s="71">
        <v>195.8</v>
      </c>
      <c r="CX16" s="71">
        <v>192.4</v>
      </c>
      <c r="CY16" s="71">
        <v>188.7</v>
      </c>
      <c r="CZ16" s="71">
        <v>186.5</v>
      </c>
      <c r="DA16" s="71">
        <v>188.9</v>
      </c>
      <c r="DB16" s="71">
        <v>188.5</v>
      </c>
      <c r="DC16" s="71">
        <v>187.2</v>
      </c>
      <c r="DD16" s="71">
        <v>179.3</v>
      </c>
      <c r="DE16" s="71">
        <v>179.2</v>
      </c>
      <c r="DF16" s="71">
        <v>174.9</v>
      </c>
      <c r="DG16" s="150">
        <v>170</v>
      </c>
    </row>
    <row r="17" spans="3:111" x14ac:dyDescent="0.3">
      <c r="H17" s="257" t="s">
        <v>194</v>
      </c>
      <c r="S17" s="86" t="s">
        <v>93</v>
      </c>
      <c r="T17" s="81" t="s">
        <v>109</v>
      </c>
      <c r="AA17" s="22" t="s">
        <v>34</v>
      </c>
      <c r="AB17" s="22">
        <v>2023</v>
      </c>
      <c r="AC17" s="22" t="s">
        <v>35</v>
      </c>
      <c r="AD17" s="22">
        <v>174.4</v>
      </c>
      <c r="AE17" s="22">
        <v>207.7</v>
      </c>
      <c r="AF17" s="22">
        <v>175.2</v>
      </c>
      <c r="AG17" s="22">
        <v>177.3</v>
      </c>
      <c r="AH17" s="22">
        <v>179.3</v>
      </c>
      <c r="AI17" s="22">
        <v>169.5</v>
      </c>
      <c r="AJ17" s="22">
        <v>152.69999999999999</v>
      </c>
      <c r="AK17" s="22">
        <v>171</v>
      </c>
      <c r="AL17" s="22">
        <v>120</v>
      </c>
      <c r="AM17" s="22">
        <v>209.7</v>
      </c>
      <c r="AN17" s="22">
        <v>172.3</v>
      </c>
      <c r="AO17" s="22">
        <v>193</v>
      </c>
      <c r="AP17" s="22">
        <v>177</v>
      </c>
      <c r="AQ17" s="71">
        <f t="shared" si="1"/>
        <v>175.3153846153846</v>
      </c>
      <c r="AR17" s="74">
        <f t="shared" si="2"/>
        <v>-5.9318707201117182E-3</v>
      </c>
      <c r="AV17" s="42" t="s">
        <v>24</v>
      </c>
      <c r="AW17" s="171">
        <v>3.6043587594300062E-2</v>
      </c>
      <c r="AX17" s="171">
        <v>5.2716950527169619E-2</v>
      </c>
      <c r="AY17" s="171">
        <v>7.4866310160427677E-2</v>
      </c>
      <c r="AZ17" s="172">
        <v>9.7251585623678527E-2</v>
      </c>
      <c r="CA17" s="42" t="s">
        <v>34</v>
      </c>
      <c r="CB17" s="70" t="s">
        <v>113</v>
      </c>
      <c r="CC17" s="70" t="s">
        <v>8</v>
      </c>
      <c r="CD17" s="154">
        <f t="shared" si="3"/>
        <v>0.47238561148587921</v>
      </c>
      <c r="CE17" s="71">
        <v>149.6</v>
      </c>
      <c r="CF17" s="71">
        <v>150.69999999999999</v>
      </c>
      <c r="CG17" s="71">
        <v>153.69999999999999</v>
      </c>
      <c r="CH17" s="71">
        <v>164.4</v>
      </c>
      <c r="CI17" s="71">
        <v>167.1</v>
      </c>
      <c r="CJ17" s="71">
        <v>164.6</v>
      </c>
      <c r="CK17" s="71">
        <v>163.9</v>
      </c>
      <c r="CL17" s="71">
        <v>156.80000000000001</v>
      </c>
      <c r="CM17" s="71">
        <v>156.69999999999999</v>
      </c>
      <c r="CN17" s="71">
        <v>155.69999999999999</v>
      </c>
      <c r="CO17" s="71">
        <v>156.5</v>
      </c>
      <c r="CP17" s="71">
        <v>154.9</v>
      </c>
      <c r="CQ17" s="71">
        <v>153.69999999999999</v>
      </c>
      <c r="CR17" s="71">
        <v>153.69999999999999</v>
      </c>
      <c r="CS17" s="71">
        <v>157.6</v>
      </c>
      <c r="CT17" s="71">
        <v>172.6</v>
      </c>
      <c r="CU17" s="71">
        <v>171</v>
      </c>
      <c r="CV17" s="71">
        <v>169.7</v>
      </c>
      <c r="CW17" s="71">
        <v>174.2</v>
      </c>
      <c r="CX17" s="71">
        <v>172.9</v>
      </c>
      <c r="CY17" s="71">
        <v>165.7</v>
      </c>
      <c r="CZ17" s="71">
        <v>163.80000000000001</v>
      </c>
      <c r="DA17" s="71">
        <v>160.69999999999999</v>
      </c>
      <c r="DB17" s="71">
        <v>158</v>
      </c>
      <c r="DC17" s="71">
        <v>158.30000000000001</v>
      </c>
      <c r="DD17" s="71">
        <v>169.5</v>
      </c>
      <c r="DE17" s="71">
        <v>169.5</v>
      </c>
      <c r="DF17" s="71">
        <v>176.3</v>
      </c>
      <c r="DG17" s="150">
        <v>172.2</v>
      </c>
    </row>
    <row r="18" spans="3:111" ht="15" thickBot="1" x14ac:dyDescent="0.35">
      <c r="S18" s="42">
        <v>2017</v>
      </c>
      <c r="T18" s="84">
        <v>5.295471987720627E-2</v>
      </c>
      <c r="U18" s="258">
        <f>AVERAGE(T18:T23)</f>
        <v>5.3148320273795964E-2</v>
      </c>
      <c r="AA18" s="22" t="s">
        <v>34</v>
      </c>
      <c r="AB18" s="22">
        <v>2023</v>
      </c>
      <c r="AC18" s="22" t="s">
        <v>36</v>
      </c>
      <c r="AD18" s="22">
        <v>174.4</v>
      </c>
      <c r="AE18" s="22">
        <v>207.7</v>
      </c>
      <c r="AF18" s="22">
        <v>175.2</v>
      </c>
      <c r="AG18" s="22">
        <v>177.3</v>
      </c>
      <c r="AH18" s="22">
        <v>179.2</v>
      </c>
      <c r="AI18" s="22">
        <v>169.5</v>
      </c>
      <c r="AJ18" s="22">
        <v>152.80000000000001</v>
      </c>
      <c r="AK18" s="22">
        <v>171.1</v>
      </c>
      <c r="AL18" s="22">
        <v>120</v>
      </c>
      <c r="AM18" s="22">
        <v>209.7</v>
      </c>
      <c r="AN18" s="22">
        <v>172.3</v>
      </c>
      <c r="AO18" s="22">
        <v>193</v>
      </c>
      <c r="AP18" s="22">
        <v>177</v>
      </c>
      <c r="AQ18" s="71">
        <f t="shared" si="1"/>
        <v>175.32307692307691</v>
      </c>
      <c r="AR18" s="74">
        <f t="shared" si="2"/>
        <v>4.3876968978992914E-5</v>
      </c>
      <c r="AV18" s="25" t="s">
        <v>26</v>
      </c>
      <c r="AW18" s="173">
        <v>7.9856115107913628E-2</v>
      </c>
      <c r="AX18" s="173">
        <v>3.6617842876165117E-2</v>
      </c>
      <c r="AY18" s="173">
        <v>2.1140294682895654E-2</v>
      </c>
      <c r="AZ18" s="174">
        <v>3.266331658291468E-2</v>
      </c>
      <c r="CA18" s="42" t="s">
        <v>34</v>
      </c>
      <c r="CB18" s="70" t="s">
        <v>113</v>
      </c>
      <c r="CC18" s="70" t="s">
        <v>9</v>
      </c>
      <c r="CD18" s="154">
        <f t="shared" si="3"/>
        <v>0.34646306252276993</v>
      </c>
      <c r="CE18" s="71">
        <v>194.2</v>
      </c>
      <c r="CF18" s="71">
        <v>160</v>
      </c>
      <c r="CG18" s="71">
        <v>149.5</v>
      </c>
      <c r="CH18" s="71">
        <v>144.1</v>
      </c>
      <c r="CI18" s="71">
        <v>147.9</v>
      </c>
      <c r="CJ18" s="71">
        <v>155.4</v>
      </c>
      <c r="CK18" s="71">
        <v>164.2</v>
      </c>
      <c r="CL18" s="71">
        <v>162.19999999999999</v>
      </c>
      <c r="CM18" s="71">
        <v>162.30000000000001</v>
      </c>
      <c r="CN18" s="71">
        <v>185.3</v>
      </c>
      <c r="CO18" s="71">
        <v>199.2</v>
      </c>
      <c r="CP18" s="71">
        <v>188.3</v>
      </c>
      <c r="CQ18" s="71">
        <v>174.3</v>
      </c>
      <c r="CR18" s="71">
        <v>169.7</v>
      </c>
      <c r="CS18" s="71">
        <v>166.9</v>
      </c>
      <c r="CT18" s="71">
        <v>166.2</v>
      </c>
      <c r="CU18" s="71">
        <v>174.9</v>
      </c>
      <c r="CV18" s="71">
        <v>182.3</v>
      </c>
      <c r="CW18" s="71">
        <v>182.1</v>
      </c>
      <c r="CX18" s="71">
        <v>186.7</v>
      </c>
      <c r="CY18" s="71">
        <v>191.8</v>
      </c>
      <c r="CZ18" s="71">
        <v>199.7</v>
      </c>
      <c r="DA18" s="71">
        <v>183.1</v>
      </c>
      <c r="DB18" s="71">
        <v>159.9</v>
      </c>
      <c r="DC18" s="71">
        <v>153.9</v>
      </c>
      <c r="DD18" s="71">
        <v>152.69999999999999</v>
      </c>
      <c r="DE18" s="71">
        <v>152.80000000000001</v>
      </c>
      <c r="DF18" s="71">
        <v>155.4</v>
      </c>
      <c r="DG18" s="150">
        <v>161</v>
      </c>
    </row>
    <row r="19" spans="3:111" ht="15" thickBot="1" x14ac:dyDescent="0.35">
      <c r="S19" s="42">
        <v>2018</v>
      </c>
      <c r="T19" s="84">
        <v>2.3374726077428697E-2</v>
      </c>
      <c r="AA19" s="22" t="s">
        <v>34</v>
      </c>
      <c r="AB19" s="22">
        <v>2023</v>
      </c>
      <c r="AC19" s="22" t="s">
        <v>37</v>
      </c>
      <c r="AD19" s="22">
        <v>173.8</v>
      </c>
      <c r="AE19" s="22">
        <v>209.3</v>
      </c>
      <c r="AF19" s="22">
        <v>169.6</v>
      </c>
      <c r="AG19" s="22">
        <v>178.4</v>
      </c>
      <c r="AH19" s="22">
        <v>174.9</v>
      </c>
      <c r="AI19" s="22">
        <v>176.3</v>
      </c>
      <c r="AJ19" s="22">
        <v>155.4</v>
      </c>
      <c r="AK19" s="22">
        <v>173.4</v>
      </c>
      <c r="AL19" s="22">
        <v>121.3</v>
      </c>
      <c r="AM19" s="22">
        <v>212.9</v>
      </c>
      <c r="AN19" s="22">
        <v>172.9</v>
      </c>
      <c r="AO19" s="22">
        <v>193.5</v>
      </c>
      <c r="AP19" s="22">
        <v>177.9</v>
      </c>
      <c r="AQ19" s="71">
        <f t="shared" si="1"/>
        <v>176.12307692307695</v>
      </c>
      <c r="AR19" s="74">
        <f t="shared" si="2"/>
        <v>4.5630045630047902E-3</v>
      </c>
      <c r="AY19" t="s">
        <v>211</v>
      </c>
      <c r="CA19" s="42" t="s">
        <v>34</v>
      </c>
      <c r="CB19" s="70" t="s">
        <v>113</v>
      </c>
      <c r="CC19" s="70" t="s">
        <v>10</v>
      </c>
      <c r="CD19" s="154">
        <f t="shared" si="3"/>
        <v>0.17607913708798811</v>
      </c>
      <c r="CE19" s="71">
        <v>160.4</v>
      </c>
      <c r="CF19" s="71">
        <v>158.80000000000001</v>
      </c>
      <c r="CG19" s="71">
        <v>159.80000000000001</v>
      </c>
      <c r="CH19" s="71">
        <v>161.69999999999999</v>
      </c>
      <c r="CI19" s="71">
        <v>165.4</v>
      </c>
      <c r="CJ19" s="71">
        <v>166</v>
      </c>
      <c r="CK19" s="71">
        <v>164</v>
      </c>
      <c r="CL19" s="71">
        <v>164.1</v>
      </c>
      <c r="CM19" s="71">
        <v>164.1</v>
      </c>
      <c r="CN19" s="71">
        <v>165.2</v>
      </c>
      <c r="CO19" s="71">
        <v>165.3</v>
      </c>
      <c r="CP19" s="71">
        <v>164.4</v>
      </c>
      <c r="CQ19" s="71">
        <v>163.9</v>
      </c>
      <c r="CR19" s="71">
        <v>163.69999999999999</v>
      </c>
      <c r="CS19" s="71">
        <v>163.9</v>
      </c>
      <c r="CT19" s="71">
        <v>164.7</v>
      </c>
      <c r="CU19" s="71">
        <v>164.7</v>
      </c>
      <c r="CV19" s="71">
        <v>164.3</v>
      </c>
      <c r="CW19" s="71">
        <v>164.3</v>
      </c>
      <c r="CX19" s="71">
        <v>167.2</v>
      </c>
      <c r="CY19" s="71">
        <v>169.1</v>
      </c>
      <c r="CZ19" s="71">
        <v>169.8</v>
      </c>
      <c r="DA19" s="71">
        <v>170.5</v>
      </c>
      <c r="DB19" s="71">
        <v>170.8</v>
      </c>
      <c r="DC19" s="71">
        <v>170.9</v>
      </c>
      <c r="DD19" s="71">
        <v>171</v>
      </c>
      <c r="DE19" s="71">
        <v>171.1</v>
      </c>
      <c r="DF19" s="71">
        <v>173.4</v>
      </c>
      <c r="DG19" s="150">
        <v>175.6</v>
      </c>
    </row>
    <row r="20" spans="3:111" x14ac:dyDescent="0.3">
      <c r="C20" s="77" t="s">
        <v>94</v>
      </c>
      <c r="D20" s="80" t="s">
        <v>105</v>
      </c>
      <c r="G20" s="77" t="s">
        <v>94</v>
      </c>
      <c r="H20" s="80" t="s">
        <v>106</v>
      </c>
      <c r="K20" s="77" t="s">
        <v>94</v>
      </c>
      <c r="L20" s="81" t="s">
        <v>107</v>
      </c>
      <c r="S20" s="42">
        <v>2019</v>
      </c>
      <c r="T20" s="85">
        <v>7.7363896848137617E-2</v>
      </c>
      <c r="AA20" s="22" t="s">
        <v>34</v>
      </c>
      <c r="AB20" s="22">
        <v>2023</v>
      </c>
      <c r="AC20" s="22" t="s">
        <v>38</v>
      </c>
      <c r="AD20" s="22">
        <v>173.7</v>
      </c>
      <c r="AE20" s="22">
        <v>214.3</v>
      </c>
      <c r="AF20" s="22">
        <v>173.2</v>
      </c>
      <c r="AG20" s="22">
        <v>179.5</v>
      </c>
      <c r="AH20" s="22">
        <v>170</v>
      </c>
      <c r="AI20" s="22">
        <v>172.2</v>
      </c>
      <c r="AJ20" s="22">
        <v>161</v>
      </c>
      <c r="AK20" s="22">
        <v>175.6</v>
      </c>
      <c r="AL20" s="22">
        <v>122.7</v>
      </c>
      <c r="AM20" s="22">
        <v>218</v>
      </c>
      <c r="AN20" s="22">
        <v>173.4</v>
      </c>
      <c r="AO20" s="22">
        <v>194.2</v>
      </c>
      <c r="AP20" s="22">
        <v>179.1</v>
      </c>
      <c r="AQ20" s="71">
        <f t="shared" si="1"/>
        <v>177.45384615384617</v>
      </c>
      <c r="AR20" s="74">
        <f t="shared" si="2"/>
        <v>7.555904961565281E-3</v>
      </c>
      <c r="CA20" s="42" t="s">
        <v>34</v>
      </c>
      <c r="CB20" s="70" t="s">
        <v>113</v>
      </c>
      <c r="CC20" s="70" t="s">
        <v>11</v>
      </c>
      <c r="CD20" s="154">
        <f t="shared" si="3"/>
        <v>0.50195747329651952</v>
      </c>
      <c r="CE20" s="71">
        <v>114.6</v>
      </c>
      <c r="CF20" s="71">
        <v>112.8</v>
      </c>
      <c r="CG20" s="71">
        <v>112.6</v>
      </c>
      <c r="CH20" s="71">
        <v>113.1</v>
      </c>
      <c r="CI20" s="71">
        <v>114.8</v>
      </c>
      <c r="CJ20" s="71">
        <v>115.1</v>
      </c>
      <c r="CK20" s="71">
        <v>114.5</v>
      </c>
      <c r="CL20" s="71">
        <v>119.7</v>
      </c>
      <c r="CM20" s="71">
        <v>119.7</v>
      </c>
      <c r="CN20" s="71">
        <v>121.9</v>
      </c>
      <c r="CO20" s="71">
        <v>122.4</v>
      </c>
      <c r="CP20" s="71">
        <v>121</v>
      </c>
      <c r="CQ20" s="71">
        <v>120</v>
      </c>
      <c r="CR20" s="71">
        <v>118.9</v>
      </c>
      <c r="CS20" s="71">
        <v>118.8</v>
      </c>
      <c r="CT20" s="71">
        <v>119</v>
      </c>
      <c r="CU20" s="71">
        <v>119.7</v>
      </c>
      <c r="CV20" s="71">
        <v>119.9</v>
      </c>
      <c r="CW20" s="71">
        <v>120</v>
      </c>
      <c r="CX20" s="71">
        <v>120.9</v>
      </c>
      <c r="CY20" s="71">
        <v>121.6</v>
      </c>
      <c r="CZ20" s="71">
        <v>121.9</v>
      </c>
      <c r="DA20" s="71">
        <v>122.1</v>
      </c>
      <c r="DB20" s="71">
        <v>121.8</v>
      </c>
      <c r="DC20" s="71">
        <v>121.1</v>
      </c>
      <c r="DD20" s="71">
        <v>120</v>
      </c>
      <c r="DE20" s="71">
        <v>120</v>
      </c>
      <c r="DF20" s="71">
        <v>121.3</v>
      </c>
      <c r="DG20" s="150">
        <v>122.7</v>
      </c>
    </row>
    <row r="21" spans="3:111" x14ac:dyDescent="0.3">
      <c r="C21" s="42" t="s">
        <v>15</v>
      </c>
      <c r="D21" s="76">
        <v>0.41328550551348475</v>
      </c>
      <c r="G21" s="42" t="s">
        <v>15</v>
      </c>
      <c r="H21" s="76">
        <v>0.40735600277585016</v>
      </c>
      <c r="K21" s="42" t="s">
        <v>15</v>
      </c>
      <c r="L21" s="78">
        <v>0.40018396913406751</v>
      </c>
      <c r="S21" s="42">
        <v>2020</v>
      </c>
      <c r="T21" s="85">
        <v>5.7922769640479481E-2</v>
      </c>
      <c r="CA21" s="42" t="s">
        <v>34</v>
      </c>
      <c r="CB21" s="70" t="s">
        <v>113</v>
      </c>
      <c r="CC21" s="70" t="s">
        <v>12</v>
      </c>
      <c r="CD21" s="154">
        <f t="shared" si="3"/>
        <v>0.33675993325991072</v>
      </c>
      <c r="CE21" s="71">
        <v>164</v>
      </c>
      <c r="CF21" s="71">
        <v>164.2</v>
      </c>
      <c r="CG21" s="71">
        <v>163.5</v>
      </c>
      <c r="CH21" s="71">
        <v>163.9</v>
      </c>
      <c r="CI21" s="71">
        <v>168.2</v>
      </c>
      <c r="CJ21" s="71">
        <v>168.5</v>
      </c>
      <c r="CK21" s="71">
        <v>168.3</v>
      </c>
      <c r="CL21" s="71">
        <v>168.8</v>
      </c>
      <c r="CM21" s="71">
        <v>168.8</v>
      </c>
      <c r="CN21" s="71">
        <v>169.3</v>
      </c>
      <c r="CO21" s="71">
        <v>169.6</v>
      </c>
      <c r="CP21" s="71">
        <v>170.5</v>
      </c>
      <c r="CQ21" s="71">
        <v>172.1</v>
      </c>
      <c r="CR21" s="71">
        <v>174.3</v>
      </c>
      <c r="CS21" s="71">
        <v>177.4</v>
      </c>
      <c r="CT21" s="71">
        <v>181.3</v>
      </c>
      <c r="CU21" s="71">
        <v>184.9</v>
      </c>
      <c r="CV21" s="71">
        <v>187.1</v>
      </c>
      <c r="CW21" s="71">
        <v>190</v>
      </c>
      <c r="CX21" s="71">
        <v>193.6</v>
      </c>
      <c r="CY21" s="71">
        <v>197.3</v>
      </c>
      <c r="CZ21" s="71">
        <v>199.9</v>
      </c>
      <c r="DA21" s="71">
        <v>202.8</v>
      </c>
      <c r="DB21" s="71">
        <v>205.2</v>
      </c>
      <c r="DC21" s="71">
        <v>208.4</v>
      </c>
      <c r="DD21" s="71">
        <v>209.7</v>
      </c>
      <c r="DE21" s="71">
        <v>209.7</v>
      </c>
      <c r="DF21" s="71">
        <v>212.9</v>
      </c>
      <c r="DG21" s="150">
        <v>218</v>
      </c>
    </row>
    <row r="22" spans="3:111" ht="15" thickBot="1" x14ac:dyDescent="0.35">
      <c r="C22" s="42" t="s">
        <v>16</v>
      </c>
      <c r="D22" s="76">
        <v>5.3115451042912182E-2</v>
      </c>
      <c r="G22" s="42" t="s">
        <v>16</v>
      </c>
      <c r="H22" s="76">
        <v>5.2484128820006686E-2</v>
      </c>
      <c r="K22" s="42" t="s">
        <v>16</v>
      </c>
      <c r="L22" s="78">
        <v>5.1358049927178878E-2</v>
      </c>
      <c r="S22" s="42">
        <v>2021</v>
      </c>
      <c r="T22" s="85">
        <v>5.657978385251098E-2</v>
      </c>
      <c r="AQ22" t="s">
        <v>206</v>
      </c>
      <c r="CA22" s="42" t="s">
        <v>34</v>
      </c>
      <c r="CB22" s="70" t="s">
        <v>113</v>
      </c>
      <c r="CC22" s="70" t="s">
        <v>13</v>
      </c>
      <c r="CD22" s="154">
        <f t="shared" si="3"/>
        <v>0.55440013713991421</v>
      </c>
      <c r="CE22" s="71">
        <v>151.80000000000001</v>
      </c>
      <c r="CF22" s="71">
        <v>155.5</v>
      </c>
      <c r="CG22" s="71">
        <v>156.5</v>
      </c>
      <c r="CH22" s="71">
        <v>157.6</v>
      </c>
      <c r="CI22" s="71">
        <v>159.30000000000001</v>
      </c>
      <c r="CJ22" s="71">
        <v>160</v>
      </c>
      <c r="CK22" s="71">
        <v>160.9</v>
      </c>
      <c r="CL22" s="71">
        <v>162.69999999999999</v>
      </c>
      <c r="CM22" s="71">
        <v>162.69999999999999</v>
      </c>
      <c r="CN22" s="71">
        <v>163.19999999999999</v>
      </c>
      <c r="CO22" s="71">
        <v>163.69999999999999</v>
      </c>
      <c r="CP22" s="71">
        <v>164.2</v>
      </c>
      <c r="CQ22" s="71">
        <v>164.3</v>
      </c>
      <c r="CR22" s="71">
        <v>164.7</v>
      </c>
      <c r="CS22" s="71">
        <v>165.3</v>
      </c>
      <c r="CT22" s="71">
        <v>166.2</v>
      </c>
      <c r="CU22" s="71">
        <v>167.1</v>
      </c>
      <c r="CV22" s="71">
        <v>167.9</v>
      </c>
      <c r="CW22" s="71">
        <v>168.4</v>
      </c>
      <c r="CX22" s="71">
        <v>168.8</v>
      </c>
      <c r="CY22" s="71">
        <v>169.4</v>
      </c>
      <c r="CZ22" s="71">
        <v>169.9</v>
      </c>
      <c r="DA22" s="71">
        <v>170.4</v>
      </c>
      <c r="DB22" s="71">
        <v>171</v>
      </c>
      <c r="DC22" s="71">
        <v>171.4</v>
      </c>
      <c r="DD22" s="71">
        <v>172.3</v>
      </c>
      <c r="DE22" s="71">
        <v>172.3</v>
      </c>
      <c r="DF22" s="71">
        <v>172.9</v>
      </c>
      <c r="DG22" s="150">
        <v>173.4</v>
      </c>
    </row>
    <row r="23" spans="3:111" ht="21.6" thickBot="1" x14ac:dyDescent="0.45">
      <c r="C23" s="42" t="s">
        <v>19</v>
      </c>
      <c r="D23" s="76">
        <v>0.15142819184269965</v>
      </c>
      <c r="G23" s="42" t="s">
        <v>19</v>
      </c>
      <c r="H23" s="76">
        <v>0.13588814352173131</v>
      </c>
      <c r="K23" s="42" t="s">
        <v>19</v>
      </c>
      <c r="L23" s="78">
        <v>0.14134961800853413</v>
      </c>
      <c r="S23" s="42">
        <v>2022</v>
      </c>
      <c r="T23" s="85">
        <v>5.0694025347012714E-2</v>
      </c>
      <c r="AA23" s="93" t="s">
        <v>199</v>
      </c>
      <c r="AB23" s="94"/>
      <c r="AC23" s="94"/>
      <c r="AD23" s="95"/>
      <c r="CA23" s="42" t="s">
        <v>34</v>
      </c>
      <c r="CB23" s="70" t="s">
        <v>113</v>
      </c>
      <c r="CC23" s="70" t="s">
        <v>85</v>
      </c>
      <c r="CD23" s="154">
        <f t="shared" si="3"/>
        <v>0.48336182753226309</v>
      </c>
      <c r="CE23" s="71">
        <v>165.6</v>
      </c>
      <c r="CF23" s="71">
        <v>167.5</v>
      </c>
      <c r="CG23" s="71">
        <v>168.2</v>
      </c>
      <c r="CH23" s="71">
        <v>168.9</v>
      </c>
      <c r="CI23" s="71">
        <v>170.4</v>
      </c>
      <c r="CJ23" s="71">
        <v>172.4</v>
      </c>
      <c r="CK23" s="71">
        <v>172.2</v>
      </c>
      <c r="CL23" s="71">
        <v>173.9</v>
      </c>
      <c r="CM23" s="71">
        <v>173.9</v>
      </c>
      <c r="CN23" s="71">
        <v>174.7</v>
      </c>
      <c r="CO23" s="71">
        <v>175.5</v>
      </c>
      <c r="CP23" s="71">
        <v>176.5</v>
      </c>
      <c r="CQ23" s="71">
        <v>177.3</v>
      </c>
      <c r="CR23" s="71">
        <v>178</v>
      </c>
      <c r="CS23" s="71">
        <v>179.3</v>
      </c>
      <c r="CT23" s="71">
        <v>180.9</v>
      </c>
      <c r="CU23" s="71">
        <v>182.5</v>
      </c>
      <c r="CV23" s="71">
        <v>183.9</v>
      </c>
      <c r="CW23" s="71">
        <v>185.2</v>
      </c>
      <c r="CX23" s="71">
        <v>186.3</v>
      </c>
      <c r="CY23" s="71">
        <v>187.4</v>
      </c>
      <c r="CZ23" s="71">
        <v>188.3</v>
      </c>
      <c r="DA23" s="71">
        <v>189.5</v>
      </c>
      <c r="DB23" s="71">
        <v>190.3</v>
      </c>
      <c r="DC23" s="71">
        <v>191.2</v>
      </c>
      <c r="DD23" s="71">
        <v>193</v>
      </c>
      <c r="DE23" s="71">
        <v>193</v>
      </c>
      <c r="DF23" s="71">
        <v>193.5</v>
      </c>
      <c r="DG23" s="150">
        <v>194.2</v>
      </c>
    </row>
    <row r="24" spans="3:111" ht="15" thickBot="1" x14ac:dyDescent="0.35">
      <c r="C24" s="42" t="s">
        <v>20</v>
      </c>
      <c r="D24" s="76">
        <v>0</v>
      </c>
      <c r="G24" s="42" t="s">
        <v>20</v>
      </c>
      <c r="H24" s="76">
        <v>4.5133266507312308E-2</v>
      </c>
      <c r="K24" s="42" t="s">
        <v>20</v>
      </c>
      <c r="L24" s="78">
        <v>4.4868027697575183E-2</v>
      </c>
      <c r="CA24" s="42" t="s">
        <v>34</v>
      </c>
      <c r="CB24" s="70" t="s">
        <v>113</v>
      </c>
      <c r="CC24" s="70" t="s">
        <v>15</v>
      </c>
      <c r="CD24" s="154">
        <f t="shared" si="3"/>
        <v>0.57573248497215135</v>
      </c>
      <c r="CE24" s="71">
        <v>161</v>
      </c>
      <c r="CF24" s="71">
        <v>156.9</v>
      </c>
      <c r="CG24" s="71">
        <v>156.69999999999999</v>
      </c>
      <c r="CH24" s="71">
        <v>158</v>
      </c>
      <c r="CI24" s="71">
        <v>160.69999999999999</v>
      </c>
      <c r="CJ24" s="71">
        <v>162.6</v>
      </c>
      <c r="CK24" s="71">
        <v>164</v>
      </c>
      <c r="CL24" s="71">
        <v>164</v>
      </c>
      <c r="CM24" s="71">
        <v>164</v>
      </c>
      <c r="CN24" s="71">
        <v>167.7</v>
      </c>
      <c r="CO24" s="71">
        <v>169.7</v>
      </c>
      <c r="CP24" s="71">
        <v>168.2</v>
      </c>
      <c r="CQ24" s="71">
        <v>166.4</v>
      </c>
      <c r="CR24" s="71">
        <v>166.2</v>
      </c>
      <c r="CS24" s="71">
        <v>168.4</v>
      </c>
      <c r="CT24" s="71">
        <v>170.8</v>
      </c>
      <c r="CU24" s="71">
        <v>173.3</v>
      </c>
      <c r="CV24" s="71">
        <v>174.9</v>
      </c>
      <c r="CW24" s="71">
        <v>175</v>
      </c>
      <c r="CX24" s="71">
        <v>176.3</v>
      </c>
      <c r="CY24" s="71">
        <v>177.8</v>
      </c>
      <c r="CZ24" s="71">
        <v>179.6</v>
      </c>
      <c r="DA24" s="71">
        <v>178.3</v>
      </c>
      <c r="DB24" s="71">
        <v>175.9</v>
      </c>
      <c r="DC24" s="71">
        <v>176.7</v>
      </c>
      <c r="DD24" s="71">
        <v>177</v>
      </c>
      <c r="DE24" s="71">
        <v>177</v>
      </c>
      <c r="DF24" s="71">
        <v>177.9</v>
      </c>
      <c r="DG24" s="150">
        <v>179.1</v>
      </c>
    </row>
    <row r="25" spans="3:111" x14ac:dyDescent="0.3">
      <c r="C25" s="42" t="s">
        <v>21</v>
      </c>
      <c r="D25" s="76">
        <v>4.8492095124219474E-2</v>
      </c>
      <c r="G25" s="42" t="s">
        <v>21</v>
      </c>
      <c r="H25" s="76">
        <v>4.7138047138047139E-2</v>
      </c>
      <c r="K25" s="42" t="s">
        <v>21</v>
      </c>
      <c r="L25" s="78">
        <v>4.6707719038250252E-2</v>
      </c>
      <c r="AA25" s="86" t="s">
        <v>1</v>
      </c>
      <c r="AB25" s="80" t="s">
        <v>2</v>
      </c>
      <c r="AC25" s="109" t="s">
        <v>114</v>
      </c>
      <c r="CA25" s="42" t="s">
        <v>34</v>
      </c>
      <c r="CB25" s="70" t="s">
        <v>113</v>
      </c>
      <c r="CC25" s="70" t="s">
        <v>113</v>
      </c>
      <c r="CD25" s="154">
        <f t="shared" si="3"/>
        <v>0.58420485216676199</v>
      </c>
      <c r="CE25" s="71">
        <v>159.73076923076923</v>
      </c>
      <c r="CF25" s="71">
        <v>156.8692307692308</v>
      </c>
      <c r="CG25" s="71">
        <v>156.87692307692308</v>
      </c>
      <c r="CH25" s="71">
        <v>158.77692307692308</v>
      </c>
      <c r="CI25" s="71">
        <v>161.9769230769231</v>
      </c>
      <c r="CJ25" s="71">
        <v>164.14615384615385</v>
      </c>
      <c r="CK25" s="71">
        <v>165.15384615384616</v>
      </c>
      <c r="CL25" s="71">
        <v>164.76923076923077</v>
      </c>
      <c r="CM25" s="71">
        <v>164.76923076923077</v>
      </c>
      <c r="CN25" s="71">
        <v>167.34615384615384</v>
      </c>
      <c r="CO25" s="71">
        <v>168.77692307692308</v>
      </c>
      <c r="CP25" s="71">
        <v>167.76153846153846</v>
      </c>
      <c r="CQ25" s="71">
        <v>166.47692307692307</v>
      </c>
      <c r="CR25" s="71">
        <v>166.24615384615387</v>
      </c>
      <c r="CS25" s="71">
        <v>168.01538461538465</v>
      </c>
      <c r="CT25" s="71">
        <v>170.33076923076925</v>
      </c>
      <c r="CU25" s="71">
        <v>172.22307692307697</v>
      </c>
      <c r="CV25" s="71">
        <v>173.99230769230769</v>
      </c>
      <c r="CW25" s="71">
        <v>174.33076923076925</v>
      </c>
      <c r="CX25" s="71">
        <v>174.55384615384617</v>
      </c>
      <c r="CY25" s="71">
        <v>175.45384615384617</v>
      </c>
      <c r="CZ25" s="71">
        <v>176.71538461538464</v>
      </c>
      <c r="DA25" s="71">
        <v>176.67692307692309</v>
      </c>
      <c r="DB25" s="71">
        <v>175.64615384615385</v>
      </c>
      <c r="DC25" s="71">
        <v>176.36153846153846</v>
      </c>
      <c r="DD25" s="71">
        <v>175.3153846153846</v>
      </c>
      <c r="DE25" s="71">
        <v>175.32307692307691</v>
      </c>
      <c r="DF25" s="71">
        <v>176.12307692307695</v>
      </c>
      <c r="DG25" s="150">
        <v>177.45384615384617</v>
      </c>
    </row>
    <row r="26" spans="3:111" x14ac:dyDescent="0.3">
      <c r="C26" s="42" t="s">
        <v>28</v>
      </c>
      <c r="D26" s="76">
        <v>0.33367875647668394</v>
      </c>
      <c r="G26" s="42" t="s">
        <v>28</v>
      </c>
      <c r="H26" s="76">
        <v>0.31200041123705236</v>
      </c>
      <c r="K26" s="42" t="s">
        <v>28</v>
      </c>
      <c r="L26" s="78">
        <v>0.31553261619439404</v>
      </c>
      <c r="AA26" s="42">
        <v>2022</v>
      </c>
      <c r="AB26" s="22" t="s">
        <v>39</v>
      </c>
      <c r="AC26" s="84">
        <v>1.0272901871454425E-2</v>
      </c>
      <c r="CA26" s="42" t="s">
        <v>34</v>
      </c>
      <c r="CB26" s="70" t="s">
        <v>123</v>
      </c>
      <c r="CC26" s="70" t="s">
        <v>123</v>
      </c>
      <c r="CD26" s="154">
        <f t="shared" si="3"/>
        <v>0.3988405005174494</v>
      </c>
      <c r="CE26" s="71">
        <v>186.5</v>
      </c>
      <c r="CF26" s="71">
        <v>188.3</v>
      </c>
      <c r="CG26" s="71">
        <v>188.1</v>
      </c>
      <c r="CH26" s="71">
        <v>188.8</v>
      </c>
      <c r="CI26" s="71">
        <v>191.9</v>
      </c>
      <c r="CJ26" s="71">
        <v>190.8</v>
      </c>
      <c r="CK26" s="71">
        <v>191.2</v>
      </c>
      <c r="CL26" s="71">
        <v>192.1</v>
      </c>
      <c r="CM26" s="71">
        <v>192.1</v>
      </c>
      <c r="CN26" s="71">
        <v>192.7</v>
      </c>
      <c r="CO26" s="71">
        <v>192.9</v>
      </c>
      <c r="CP26" s="71">
        <v>192.4</v>
      </c>
      <c r="CQ26" s="71">
        <v>192.2</v>
      </c>
      <c r="CR26" s="71">
        <v>192.8</v>
      </c>
      <c r="CS26" s="71">
        <v>193.7</v>
      </c>
      <c r="CT26" s="71">
        <v>193.9</v>
      </c>
      <c r="CU26" s="71">
        <v>194.1</v>
      </c>
      <c r="CV26" s="71">
        <v>194.3</v>
      </c>
      <c r="CW26" s="71">
        <v>194.6</v>
      </c>
      <c r="CX26" s="71">
        <v>195</v>
      </c>
      <c r="CY26" s="71">
        <v>195.9</v>
      </c>
      <c r="CZ26" s="71">
        <v>196.3</v>
      </c>
      <c r="DA26" s="71">
        <v>196.9</v>
      </c>
      <c r="DB26" s="71">
        <v>197.3</v>
      </c>
      <c r="DC26" s="71">
        <v>198.2</v>
      </c>
      <c r="DD26" s="71">
        <v>199.5</v>
      </c>
      <c r="DE26" s="71">
        <v>199.5</v>
      </c>
      <c r="DF26" s="71">
        <v>200.6</v>
      </c>
      <c r="DG26" s="150">
        <v>201</v>
      </c>
    </row>
    <row r="27" spans="3:111" ht="15" thickBot="1" x14ac:dyDescent="0.35">
      <c r="C27" s="79" t="s">
        <v>98</v>
      </c>
      <c r="D27" s="27">
        <v>1</v>
      </c>
      <c r="G27" s="79" t="s">
        <v>98</v>
      </c>
      <c r="H27" s="27">
        <v>1</v>
      </c>
      <c r="K27" s="79" t="s">
        <v>98</v>
      </c>
      <c r="L27" s="28">
        <v>1</v>
      </c>
      <c r="AA27" s="42">
        <v>2022</v>
      </c>
      <c r="AB27" s="22" t="s">
        <v>40</v>
      </c>
      <c r="AC27" s="84">
        <v>1.9452672531943328E-3</v>
      </c>
      <c r="CA27" s="42" t="s">
        <v>34</v>
      </c>
      <c r="CB27" s="70" t="s">
        <v>119</v>
      </c>
      <c r="CC27" s="70" t="s">
        <v>17</v>
      </c>
      <c r="CD27" s="154">
        <f t="shared" si="3"/>
        <v>0.51957668279106495</v>
      </c>
      <c r="CE27" s="71">
        <v>155.5</v>
      </c>
      <c r="CF27" s="71">
        <v>157.19999999999999</v>
      </c>
      <c r="CG27" s="71">
        <v>157.80000000000001</v>
      </c>
      <c r="CH27" s="71">
        <v>158.80000000000001</v>
      </c>
      <c r="CI27" s="71">
        <v>161.80000000000001</v>
      </c>
      <c r="CJ27" s="71">
        <v>162.19999999999999</v>
      </c>
      <c r="CK27" s="71">
        <v>162.80000000000001</v>
      </c>
      <c r="CL27" s="71">
        <v>164.5</v>
      </c>
      <c r="CM27" s="71">
        <v>164.6</v>
      </c>
      <c r="CN27" s="71">
        <v>165.7</v>
      </c>
      <c r="CO27" s="71">
        <v>167.2</v>
      </c>
      <c r="CP27" s="71">
        <v>168.5</v>
      </c>
      <c r="CQ27" s="71">
        <v>169.9</v>
      </c>
      <c r="CR27" s="71">
        <v>170.8</v>
      </c>
      <c r="CS27" s="71">
        <v>172.1</v>
      </c>
      <c r="CT27" s="71">
        <v>173.9</v>
      </c>
      <c r="CU27" s="71">
        <v>175.6</v>
      </c>
      <c r="CV27" s="71">
        <v>177.1</v>
      </c>
      <c r="CW27" s="71">
        <v>178.3</v>
      </c>
      <c r="CX27" s="71">
        <v>179.5</v>
      </c>
      <c r="CY27" s="71">
        <v>180.9</v>
      </c>
      <c r="CZ27" s="71">
        <v>181.9</v>
      </c>
      <c r="DA27" s="71">
        <v>183.1</v>
      </c>
      <c r="DB27" s="71">
        <v>184</v>
      </c>
      <c r="DC27" s="71">
        <v>184.9</v>
      </c>
      <c r="DD27" s="71">
        <v>186.2</v>
      </c>
      <c r="DE27" s="71">
        <v>186.1</v>
      </c>
      <c r="DF27" s="71">
        <v>186.9</v>
      </c>
      <c r="DG27" s="150">
        <v>187.3</v>
      </c>
    </row>
    <row r="28" spans="3:111" x14ac:dyDescent="0.3">
      <c r="AA28" s="42">
        <v>2022</v>
      </c>
      <c r="AB28" s="22" t="s">
        <v>41</v>
      </c>
      <c r="AC28" s="84">
        <v>1.2796187618585007E-3</v>
      </c>
      <c r="CA28" s="42" t="s">
        <v>34</v>
      </c>
      <c r="CB28" s="70" t="s">
        <v>119</v>
      </c>
      <c r="CC28" s="70" t="s">
        <v>18</v>
      </c>
      <c r="CD28" s="154">
        <f t="shared" si="3"/>
        <v>0.54712485430074953</v>
      </c>
      <c r="CE28" s="71">
        <v>146.1</v>
      </c>
      <c r="CF28" s="71">
        <v>147.4</v>
      </c>
      <c r="CG28" s="71">
        <v>147.9</v>
      </c>
      <c r="CH28" s="71">
        <v>148.5</v>
      </c>
      <c r="CI28" s="71">
        <v>152.1</v>
      </c>
      <c r="CJ28" s="71">
        <v>151.80000000000001</v>
      </c>
      <c r="CK28" s="71">
        <v>153.1</v>
      </c>
      <c r="CL28" s="71">
        <v>155.30000000000001</v>
      </c>
      <c r="CM28" s="71">
        <v>155.30000000000001</v>
      </c>
      <c r="CN28" s="71">
        <v>156.30000000000001</v>
      </c>
      <c r="CO28" s="71">
        <v>157.4</v>
      </c>
      <c r="CP28" s="71">
        <v>158.69999999999999</v>
      </c>
      <c r="CQ28" s="71">
        <v>160.69999999999999</v>
      </c>
      <c r="CR28" s="71">
        <v>162.4</v>
      </c>
      <c r="CS28" s="71">
        <v>164.6</v>
      </c>
      <c r="CT28" s="71">
        <v>166.5</v>
      </c>
      <c r="CU28" s="71">
        <v>168.4</v>
      </c>
      <c r="CV28" s="71">
        <v>169.9</v>
      </c>
      <c r="CW28" s="71">
        <v>171.3</v>
      </c>
      <c r="CX28" s="71">
        <v>172.7</v>
      </c>
      <c r="CY28" s="71">
        <v>174.3</v>
      </c>
      <c r="CZ28" s="71">
        <v>175.3</v>
      </c>
      <c r="DA28" s="71">
        <v>176.2</v>
      </c>
      <c r="DB28" s="71">
        <v>177</v>
      </c>
      <c r="DC28" s="71">
        <v>177.6</v>
      </c>
      <c r="DD28" s="71">
        <v>178.7</v>
      </c>
      <c r="DE28" s="71">
        <v>178.7</v>
      </c>
      <c r="DF28" s="71">
        <v>179.2</v>
      </c>
      <c r="DG28" s="150">
        <v>179.7</v>
      </c>
    </row>
    <row r="29" spans="3:111" x14ac:dyDescent="0.3">
      <c r="AA29" s="42">
        <v>2022</v>
      </c>
      <c r="AB29" s="22" t="s">
        <v>42</v>
      </c>
      <c r="AC29" s="84">
        <v>5.1560021152829514E-3</v>
      </c>
      <c r="CA29" s="42" t="s">
        <v>34</v>
      </c>
      <c r="CB29" s="70" t="s">
        <v>119</v>
      </c>
      <c r="CC29" s="70" t="s">
        <v>19</v>
      </c>
      <c r="CD29" s="154">
        <f t="shared" si="3"/>
        <v>0.52415491238151624</v>
      </c>
      <c r="CE29" s="71">
        <v>154.19999999999999</v>
      </c>
      <c r="CF29" s="71">
        <v>155.80000000000001</v>
      </c>
      <c r="CG29" s="71">
        <v>156.4</v>
      </c>
      <c r="CH29" s="71">
        <v>157.30000000000001</v>
      </c>
      <c r="CI29" s="71">
        <v>160.4</v>
      </c>
      <c r="CJ29" s="71">
        <v>160.69999999999999</v>
      </c>
      <c r="CK29" s="71">
        <v>161.4</v>
      </c>
      <c r="CL29" s="71">
        <v>163.19999999999999</v>
      </c>
      <c r="CM29" s="71">
        <v>163.30000000000001</v>
      </c>
      <c r="CN29" s="71">
        <v>164.3</v>
      </c>
      <c r="CO29" s="71">
        <v>165.8</v>
      </c>
      <c r="CP29" s="71">
        <v>167</v>
      </c>
      <c r="CQ29" s="71">
        <v>168.5</v>
      </c>
      <c r="CR29" s="71">
        <v>169.6</v>
      </c>
      <c r="CS29" s="71">
        <v>171.1</v>
      </c>
      <c r="CT29" s="71">
        <v>172.8</v>
      </c>
      <c r="CU29" s="71">
        <v>174.6</v>
      </c>
      <c r="CV29" s="71">
        <v>176</v>
      </c>
      <c r="CW29" s="71">
        <v>177.3</v>
      </c>
      <c r="CX29" s="71">
        <v>178.5</v>
      </c>
      <c r="CY29" s="71">
        <v>179.9</v>
      </c>
      <c r="CZ29" s="71">
        <v>181</v>
      </c>
      <c r="DA29" s="71">
        <v>182.1</v>
      </c>
      <c r="DB29" s="71">
        <v>183</v>
      </c>
      <c r="DC29" s="71">
        <v>183.8</v>
      </c>
      <c r="DD29" s="71">
        <v>185.1</v>
      </c>
      <c r="DE29" s="71">
        <v>185.1</v>
      </c>
      <c r="DF29" s="71">
        <v>185.7</v>
      </c>
      <c r="DG29" s="150">
        <v>186.2</v>
      </c>
    </row>
    <row r="30" spans="3:111" x14ac:dyDescent="0.3">
      <c r="AA30" s="42">
        <v>2022</v>
      </c>
      <c r="AB30" s="22" t="s">
        <v>43</v>
      </c>
      <c r="AC30" s="84">
        <v>7.1901442413082701E-3</v>
      </c>
      <c r="CA30" s="42" t="s">
        <v>34</v>
      </c>
      <c r="CB30" s="70" t="s">
        <v>119</v>
      </c>
      <c r="CC30" s="70" t="s">
        <v>119</v>
      </c>
      <c r="CD30" s="154">
        <f t="shared" si="3"/>
        <v>0.53102217143092523</v>
      </c>
      <c r="CE30" s="71">
        <v>151.93333333333334</v>
      </c>
      <c r="CF30" s="71">
        <v>153.46666666666667</v>
      </c>
      <c r="CG30" s="71">
        <v>154.03333333333333</v>
      </c>
      <c r="CH30" s="71">
        <v>154.86666666666667</v>
      </c>
      <c r="CI30" s="71">
        <v>158.1</v>
      </c>
      <c r="CJ30" s="71">
        <v>158.23333333333332</v>
      </c>
      <c r="CK30" s="71">
        <v>159.1</v>
      </c>
      <c r="CL30" s="71">
        <v>161</v>
      </c>
      <c r="CM30" s="71">
        <v>161.06666666666666</v>
      </c>
      <c r="CN30" s="71">
        <v>162.1</v>
      </c>
      <c r="CO30" s="71">
        <v>163.46666666666667</v>
      </c>
      <c r="CP30" s="71">
        <v>164.73333333333332</v>
      </c>
      <c r="CQ30" s="71">
        <v>166.36666666666667</v>
      </c>
      <c r="CR30" s="71">
        <v>167.60000000000002</v>
      </c>
      <c r="CS30" s="71">
        <v>169.26666666666665</v>
      </c>
      <c r="CT30" s="71">
        <v>171.06666666666669</v>
      </c>
      <c r="CU30" s="71">
        <v>172.86666666666667</v>
      </c>
      <c r="CV30" s="71">
        <v>174.33333333333334</v>
      </c>
      <c r="CW30" s="71">
        <v>175.63333333333335</v>
      </c>
      <c r="CX30" s="71">
        <v>176.9</v>
      </c>
      <c r="CY30" s="71">
        <v>178.36666666666667</v>
      </c>
      <c r="CZ30" s="71">
        <v>179.4</v>
      </c>
      <c r="DA30" s="71">
        <v>180.46666666666667</v>
      </c>
      <c r="DB30" s="71">
        <v>181.33333333333334</v>
      </c>
      <c r="DC30" s="71">
        <v>182.1</v>
      </c>
      <c r="DD30" s="71">
        <v>183.33333333333334</v>
      </c>
      <c r="DE30" s="71">
        <v>183.29999999999998</v>
      </c>
      <c r="DF30" s="71">
        <v>183.93333333333331</v>
      </c>
      <c r="DG30" s="150">
        <v>184.4</v>
      </c>
    </row>
    <row r="31" spans="3:111" x14ac:dyDescent="0.3">
      <c r="AA31" s="42">
        <v>2022</v>
      </c>
      <c r="AB31" s="22" t="s">
        <v>45</v>
      </c>
      <c r="AC31" s="84">
        <v>-2.176468027685168E-4</v>
      </c>
      <c r="CA31" s="42" t="s">
        <v>34</v>
      </c>
      <c r="CB31" s="70" t="s">
        <v>121</v>
      </c>
      <c r="CC31" s="70" t="s">
        <v>121</v>
      </c>
      <c r="CD31" s="154">
        <f t="shared" si="3"/>
        <v>0.42782962698080979</v>
      </c>
      <c r="CE31" s="71">
        <v>157.69999999999999</v>
      </c>
      <c r="CF31" s="71">
        <v>159.80000000000001</v>
      </c>
      <c r="CG31" s="71">
        <v>159.9</v>
      </c>
      <c r="CH31" s="71">
        <v>161.4</v>
      </c>
      <c r="CI31" s="71">
        <v>161.6</v>
      </c>
      <c r="CJ31" s="71">
        <v>160.5</v>
      </c>
      <c r="CK31" s="71">
        <v>161.5</v>
      </c>
      <c r="CL31" s="71">
        <v>162.1</v>
      </c>
      <c r="CM31" s="71">
        <v>162.1</v>
      </c>
      <c r="CN31" s="71">
        <v>163.6</v>
      </c>
      <c r="CO31" s="71">
        <v>164.2</v>
      </c>
      <c r="CP31" s="71">
        <v>163.4</v>
      </c>
      <c r="CQ31" s="71">
        <v>164.5</v>
      </c>
      <c r="CR31" s="71">
        <v>165.5</v>
      </c>
      <c r="CS31" s="71">
        <v>165.3</v>
      </c>
      <c r="CT31" s="71">
        <v>167</v>
      </c>
      <c r="CU31" s="71">
        <v>167.5</v>
      </c>
      <c r="CV31" s="71">
        <v>166.8</v>
      </c>
      <c r="CW31" s="71">
        <v>167.8</v>
      </c>
      <c r="CX31" s="71">
        <v>169</v>
      </c>
      <c r="CY31" s="71">
        <v>169.5</v>
      </c>
      <c r="CZ31" s="71">
        <v>171.2</v>
      </c>
      <c r="DA31" s="71">
        <v>171.8</v>
      </c>
      <c r="DB31" s="71">
        <v>170.7</v>
      </c>
      <c r="DC31" s="71">
        <v>172.1</v>
      </c>
      <c r="DD31" s="71">
        <v>173.5</v>
      </c>
      <c r="DE31" s="71">
        <v>173.5</v>
      </c>
      <c r="DF31" s="71">
        <v>175.2</v>
      </c>
      <c r="DG31" s="150">
        <v>175.6</v>
      </c>
    </row>
    <row r="32" spans="3:111" x14ac:dyDescent="0.3">
      <c r="AA32" s="42">
        <v>2022</v>
      </c>
      <c r="AB32" s="22" t="s">
        <v>46</v>
      </c>
      <c r="AC32" s="84">
        <v>-5.8342041100662182E-3</v>
      </c>
      <c r="CA32" s="42" t="s">
        <v>34</v>
      </c>
      <c r="CB32" s="70" t="s">
        <v>122</v>
      </c>
      <c r="CC32" s="70" t="s">
        <v>122</v>
      </c>
      <c r="CD32" s="154">
        <f t="shared" si="3"/>
        <v>0.57024198204858501</v>
      </c>
      <c r="CE32" s="71">
        <v>147.9</v>
      </c>
      <c r="CF32" s="71">
        <v>152.4</v>
      </c>
      <c r="CG32" s="71">
        <v>155.5</v>
      </c>
      <c r="CH32" s="71">
        <v>155.6</v>
      </c>
      <c r="CI32" s="71">
        <v>159.4</v>
      </c>
      <c r="CJ32" s="71">
        <v>159.80000000000001</v>
      </c>
      <c r="CK32" s="71">
        <v>160.69999999999999</v>
      </c>
      <c r="CL32" s="71">
        <v>162.6</v>
      </c>
      <c r="CM32" s="71">
        <v>162.6</v>
      </c>
      <c r="CN32" s="71">
        <v>164.2</v>
      </c>
      <c r="CO32" s="71">
        <v>163.9</v>
      </c>
      <c r="CP32" s="71">
        <v>164.1</v>
      </c>
      <c r="CQ32" s="71">
        <v>164.2</v>
      </c>
      <c r="CR32" s="71">
        <v>165.7</v>
      </c>
      <c r="CS32" s="71">
        <v>167.2</v>
      </c>
      <c r="CT32" s="71">
        <v>172.2</v>
      </c>
      <c r="CU32" s="71">
        <v>174.6</v>
      </c>
      <c r="CV32" s="71">
        <v>176</v>
      </c>
      <c r="CW32" s="71">
        <v>179.6</v>
      </c>
      <c r="CX32" s="71">
        <v>178.8</v>
      </c>
      <c r="CY32" s="71">
        <v>179.5</v>
      </c>
      <c r="CZ32" s="71">
        <v>180.5</v>
      </c>
      <c r="DA32" s="71">
        <v>181.3</v>
      </c>
      <c r="DB32" s="71">
        <v>182</v>
      </c>
      <c r="DC32" s="71">
        <v>182</v>
      </c>
      <c r="DD32" s="71">
        <v>182.1</v>
      </c>
      <c r="DE32" s="71">
        <v>181.9</v>
      </c>
      <c r="DF32" s="71">
        <v>181.7</v>
      </c>
      <c r="DG32" s="150">
        <v>182.8</v>
      </c>
    </row>
    <row r="33" spans="10:111" x14ac:dyDescent="0.3">
      <c r="AA33" s="42">
        <v>2023</v>
      </c>
      <c r="AB33" s="22" t="s">
        <v>31</v>
      </c>
      <c r="AC33" s="84">
        <v>4.0728737847069707E-3</v>
      </c>
      <c r="CA33" s="42" t="s">
        <v>34</v>
      </c>
      <c r="CB33" s="70" t="s">
        <v>120</v>
      </c>
      <c r="CC33" s="70" t="s">
        <v>22</v>
      </c>
      <c r="CD33" s="154">
        <f t="shared" si="3"/>
        <v>0.50593742271222386</v>
      </c>
      <c r="CE33" s="71">
        <v>150</v>
      </c>
      <c r="CF33" s="71">
        <v>150.9</v>
      </c>
      <c r="CG33" s="71">
        <v>151.19999999999999</v>
      </c>
      <c r="CH33" s="71">
        <v>151.80000000000001</v>
      </c>
      <c r="CI33" s="71">
        <v>154.69999999999999</v>
      </c>
      <c r="CJ33" s="71">
        <v>154.80000000000001</v>
      </c>
      <c r="CK33" s="71">
        <v>155.80000000000001</v>
      </c>
      <c r="CL33" s="71">
        <v>157.5</v>
      </c>
      <c r="CM33" s="71">
        <v>157.5</v>
      </c>
      <c r="CN33" s="71">
        <v>158.4</v>
      </c>
      <c r="CO33" s="71">
        <v>159.30000000000001</v>
      </c>
      <c r="CP33" s="71">
        <v>160.19999999999999</v>
      </c>
      <c r="CQ33" s="71">
        <v>161.1</v>
      </c>
      <c r="CR33" s="71">
        <v>161.80000000000001</v>
      </c>
      <c r="CS33" s="71">
        <v>162.80000000000001</v>
      </c>
      <c r="CT33" s="71">
        <v>164</v>
      </c>
      <c r="CU33" s="71">
        <v>165.2</v>
      </c>
      <c r="CV33" s="71">
        <v>166.4</v>
      </c>
      <c r="CW33" s="71">
        <v>167.4</v>
      </c>
      <c r="CX33" s="71">
        <v>168.5</v>
      </c>
      <c r="CY33" s="71">
        <v>169.5</v>
      </c>
      <c r="CZ33" s="71">
        <v>170.4</v>
      </c>
      <c r="DA33" s="71">
        <v>171.4</v>
      </c>
      <c r="DB33" s="71">
        <v>172.1</v>
      </c>
      <c r="DC33" s="71">
        <v>172.9</v>
      </c>
      <c r="DD33" s="71">
        <v>174.2</v>
      </c>
      <c r="DE33" s="71">
        <v>174.2</v>
      </c>
      <c r="DF33" s="71">
        <v>174.6</v>
      </c>
      <c r="DG33" s="150">
        <v>175.2</v>
      </c>
    </row>
    <row r="34" spans="10:111" x14ac:dyDescent="0.3">
      <c r="AA34" s="42">
        <v>2023</v>
      </c>
      <c r="AB34" s="22" t="s">
        <v>35</v>
      </c>
      <c r="AC34" s="84">
        <v>-5.9318707201117182E-3</v>
      </c>
      <c r="CA34" s="42" t="s">
        <v>34</v>
      </c>
      <c r="CB34" s="70" t="s">
        <v>120</v>
      </c>
      <c r="CC34" s="70" t="s">
        <v>23</v>
      </c>
      <c r="CD34" s="154">
        <f t="shared" si="3"/>
        <v>0.47641008380737293</v>
      </c>
      <c r="CE34" s="71">
        <v>159.30000000000001</v>
      </c>
      <c r="CF34" s="71">
        <v>161.30000000000001</v>
      </c>
      <c r="CG34" s="71">
        <v>161.69999999999999</v>
      </c>
      <c r="CH34" s="71">
        <v>162.30000000000001</v>
      </c>
      <c r="CI34" s="71">
        <v>165.8</v>
      </c>
      <c r="CJ34" s="71">
        <v>166.3</v>
      </c>
      <c r="CK34" s="71">
        <v>167</v>
      </c>
      <c r="CL34" s="71">
        <v>168.4</v>
      </c>
      <c r="CM34" s="71">
        <v>168.4</v>
      </c>
      <c r="CN34" s="71">
        <v>169.1</v>
      </c>
      <c r="CO34" s="71">
        <v>169.9</v>
      </c>
      <c r="CP34" s="71">
        <v>170.6</v>
      </c>
      <c r="CQ34" s="71">
        <v>171.4</v>
      </c>
      <c r="CR34" s="71">
        <v>172.2</v>
      </c>
      <c r="CS34" s="71">
        <v>173</v>
      </c>
      <c r="CT34" s="71">
        <v>174</v>
      </c>
      <c r="CU34" s="71">
        <v>174.8</v>
      </c>
      <c r="CV34" s="71">
        <v>175.4</v>
      </c>
      <c r="CW34" s="71">
        <v>176.1</v>
      </c>
      <c r="CX34" s="71">
        <v>176.8</v>
      </c>
      <c r="CY34" s="71">
        <v>177.8</v>
      </c>
      <c r="CZ34" s="71">
        <v>178.7</v>
      </c>
      <c r="DA34" s="71">
        <v>179.8</v>
      </c>
      <c r="DB34" s="71">
        <v>181.1</v>
      </c>
      <c r="DC34" s="71">
        <v>182.3</v>
      </c>
      <c r="DD34" s="71">
        <v>184.4</v>
      </c>
      <c r="DE34" s="71">
        <v>184.4</v>
      </c>
      <c r="DF34" s="71">
        <v>185</v>
      </c>
      <c r="DG34" s="150">
        <v>185.7</v>
      </c>
    </row>
    <row r="35" spans="10:111" x14ac:dyDescent="0.3">
      <c r="AA35" s="42">
        <v>2023</v>
      </c>
      <c r="AB35" s="22" t="s">
        <v>36</v>
      </c>
      <c r="AC35" s="84">
        <v>4.3876968978992914E-5</v>
      </c>
      <c r="CA35" s="42" t="s">
        <v>34</v>
      </c>
      <c r="CB35" s="70" t="s">
        <v>120</v>
      </c>
      <c r="CC35" s="70" t="s">
        <v>24</v>
      </c>
      <c r="CD35" s="154">
        <f t="shared" si="3"/>
        <v>0.66761514141704836</v>
      </c>
      <c r="CE35" s="71">
        <v>141.9</v>
      </c>
      <c r="CF35" s="71">
        <v>145.1</v>
      </c>
      <c r="CG35" s="71">
        <v>146.19999999999999</v>
      </c>
      <c r="CH35" s="71">
        <v>146.6</v>
      </c>
      <c r="CI35" s="71">
        <v>148.9</v>
      </c>
      <c r="CJ35" s="71">
        <v>150.69999999999999</v>
      </c>
      <c r="CK35" s="71">
        <v>153.1</v>
      </c>
      <c r="CL35" s="71">
        <v>154</v>
      </c>
      <c r="CM35" s="71">
        <v>154</v>
      </c>
      <c r="CN35" s="71">
        <v>155.69999999999999</v>
      </c>
      <c r="CO35" s="71">
        <v>154.80000000000001</v>
      </c>
      <c r="CP35" s="71">
        <v>155.69999999999999</v>
      </c>
      <c r="CQ35" s="71">
        <v>156.5</v>
      </c>
      <c r="CR35" s="71">
        <v>156.9</v>
      </c>
      <c r="CS35" s="71">
        <v>157.9</v>
      </c>
      <c r="CT35" s="71">
        <v>162.6</v>
      </c>
      <c r="CU35" s="71">
        <v>163</v>
      </c>
      <c r="CV35" s="71">
        <v>161.1</v>
      </c>
      <c r="CW35" s="71">
        <v>161.6</v>
      </c>
      <c r="CX35" s="71">
        <v>161.9</v>
      </c>
      <c r="CY35" s="71">
        <v>162.30000000000001</v>
      </c>
      <c r="CZ35" s="71">
        <v>162.9</v>
      </c>
      <c r="DA35" s="71">
        <v>163</v>
      </c>
      <c r="DB35" s="71">
        <v>163.4</v>
      </c>
      <c r="DC35" s="71">
        <v>163.6</v>
      </c>
      <c r="DD35" s="71">
        <v>164.2</v>
      </c>
      <c r="DE35" s="71">
        <v>164.2</v>
      </c>
      <c r="DF35" s="71">
        <v>164.5</v>
      </c>
      <c r="DG35" s="150">
        <v>164.8</v>
      </c>
    </row>
    <row r="36" spans="10:111" x14ac:dyDescent="0.3">
      <c r="AA36" s="42">
        <v>2023</v>
      </c>
      <c r="AB36" s="22" t="s">
        <v>37</v>
      </c>
      <c r="AC36" s="84">
        <v>4.5630045630047902E-3</v>
      </c>
      <c r="CA36" s="42" t="s">
        <v>34</v>
      </c>
      <c r="CB36" s="70" t="s">
        <v>120</v>
      </c>
      <c r="CC36" s="70" t="s">
        <v>25</v>
      </c>
      <c r="CD36" s="154">
        <f t="shared" si="3"/>
        <v>0.58945309296224691</v>
      </c>
      <c r="CE36" s="71">
        <v>149.6</v>
      </c>
      <c r="CF36" s="71">
        <v>151.5</v>
      </c>
      <c r="CG36" s="71">
        <v>152.6</v>
      </c>
      <c r="CH36" s="71">
        <v>153.19999999999999</v>
      </c>
      <c r="CI36" s="71">
        <v>155.80000000000001</v>
      </c>
      <c r="CJ36" s="71">
        <v>154.9</v>
      </c>
      <c r="CK36" s="71">
        <v>155.30000000000001</v>
      </c>
      <c r="CL36" s="71">
        <v>157.6</v>
      </c>
      <c r="CM36" s="71">
        <v>157.69999999999999</v>
      </c>
      <c r="CN36" s="71">
        <v>158.6</v>
      </c>
      <c r="CO36" s="71">
        <v>159.80000000000001</v>
      </c>
      <c r="CP36" s="71">
        <v>160.6</v>
      </c>
      <c r="CQ36" s="71">
        <v>161.19999999999999</v>
      </c>
      <c r="CR36" s="71">
        <v>162.1</v>
      </c>
      <c r="CS36" s="71">
        <v>163.30000000000001</v>
      </c>
      <c r="CT36" s="71">
        <v>164.4</v>
      </c>
      <c r="CU36" s="71">
        <v>165.1</v>
      </c>
      <c r="CV36" s="71">
        <v>165.8</v>
      </c>
      <c r="CW36" s="71">
        <v>166.3</v>
      </c>
      <c r="CX36" s="71">
        <v>166.9</v>
      </c>
      <c r="CY36" s="71">
        <v>167.6</v>
      </c>
      <c r="CZ36" s="71">
        <v>168.2</v>
      </c>
      <c r="DA36" s="71">
        <v>168.5</v>
      </c>
      <c r="DB36" s="71">
        <v>168.9</v>
      </c>
      <c r="DC36" s="71">
        <v>169.5</v>
      </c>
      <c r="DD36" s="71">
        <v>170.3</v>
      </c>
      <c r="DE36" s="71">
        <v>170.3</v>
      </c>
      <c r="DF36" s="71">
        <v>170.7</v>
      </c>
      <c r="DG36" s="150">
        <v>171.2</v>
      </c>
    </row>
    <row r="37" spans="10:111" ht="15" thickBot="1" x14ac:dyDescent="0.35">
      <c r="AA37" s="25">
        <v>2023</v>
      </c>
      <c r="AB37" s="26" t="s">
        <v>38</v>
      </c>
      <c r="AC37" s="90">
        <v>7.555904961565281E-3</v>
      </c>
      <c r="CA37" s="42" t="s">
        <v>34</v>
      </c>
      <c r="CB37" s="70" t="s">
        <v>120</v>
      </c>
      <c r="CC37" s="70" t="s">
        <v>26</v>
      </c>
      <c r="CD37" s="154">
        <f t="shared" si="3"/>
        <v>0.43781428177292186</v>
      </c>
      <c r="CE37" s="71">
        <v>159.19999999999999</v>
      </c>
      <c r="CF37" s="71">
        <v>159.5</v>
      </c>
      <c r="CG37" s="71">
        <v>160.19999999999999</v>
      </c>
      <c r="CH37" s="71">
        <v>160.30000000000001</v>
      </c>
      <c r="CI37" s="71">
        <v>161.19999999999999</v>
      </c>
      <c r="CJ37" s="71">
        <v>161.69999999999999</v>
      </c>
      <c r="CK37" s="71">
        <v>163.19999999999999</v>
      </c>
      <c r="CL37" s="71">
        <v>163.80000000000001</v>
      </c>
      <c r="CM37" s="71">
        <v>163.69999999999999</v>
      </c>
      <c r="CN37" s="71">
        <v>163.9</v>
      </c>
      <c r="CO37" s="71">
        <v>164.3</v>
      </c>
      <c r="CP37" s="71">
        <v>164.4</v>
      </c>
      <c r="CQ37" s="71">
        <v>164.7</v>
      </c>
      <c r="CR37" s="71">
        <v>165.4</v>
      </c>
      <c r="CS37" s="71">
        <v>166</v>
      </c>
      <c r="CT37" s="71">
        <v>166.9</v>
      </c>
      <c r="CU37" s="71">
        <v>167.9</v>
      </c>
      <c r="CV37" s="71">
        <v>169</v>
      </c>
      <c r="CW37" s="71">
        <v>171.4</v>
      </c>
      <c r="CX37" s="71">
        <v>172.3</v>
      </c>
      <c r="CY37" s="71">
        <v>173.1</v>
      </c>
      <c r="CZ37" s="71">
        <v>173.4</v>
      </c>
      <c r="DA37" s="71">
        <v>173.7</v>
      </c>
      <c r="DB37" s="71">
        <v>174.1</v>
      </c>
      <c r="DC37" s="71">
        <v>174.3</v>
      </c>
      <c r="DD37" s="71">
        <v>175</v>
      </c>
      <c r="DE37" s="71">
        <v>175</v>
      </c>
      <c r="DF37" s="71">
        <v>176.4</v>
      </c>
      <c r="DG37" s="150">
        <v>177.1</v>
      </c>
    </row>
    <row r="38" spans="10:111" x14ac:dyDescent="0.3">
      <c r="CA38" s="42" t="s">
        <v>34</v>
      </c>
      <c r="CB38" s="70" t="s">
        <v>120</v>
      </c>
      <c r="CC38" s="70" t="s">
        <v>86</v>
      </c>
      <c r="CD38" s="154">
        <f t="shared" si="3"/>
        <v>0.39772091424664807</v>
      </c>
      <c r="CE38" s="71">
        <v>156.80000000000001</v>
      </c>
      <c r="CF38" s="71">
        <v>155.80000000000001</v>
      </c>
      <c r="CG38" s="71">
        <v>153.80000000000001</v>
      </c>
      <c r="CH38" s="71">
        <v>155.4</v>
      </c>
      <c r="CI38" s="71">
        <v>158.6</v>
      </c>
      <c r="CJ38" s="71">
        <v>158.80000000000001</v>
      </c>
      <c r="CK38" s="71">
        <v>160.1</v>
      </c>
      <c r="CL38" s="71">
        <v>160</v>
      </c>
      <c r="CM38" s="71">
        <v>160</v>
      </c>
      <c r="CN38" s="71">
        <v>160.80000000000001</v>
      </c>
      <c r="CO38" s="71">
        <v>162.19999999999999</v>
      </c>
      <c r="CP38" s="71">
        <v>162.6</v>
      </c>
      <c r="CQ38" s="71">
        <v>163</v>
      </c>
      <c r="CR38" s="71">
        <v>164.4</v>
      </c>
      <c r="CS38" s="71">
        <v>167.2</v>
      </c>
      <c r="CT38" s="71">
        <v>168.8</v>
      </c>
      <c r="CU38" s="71">
        <v>168.4</v>
      </c>
      <c r="CV38" s="71">
        <v>169.4</v>
      </c>
      <c r="CW38" s="71">
        <v>169.7</v>
      </c>
      <c r="CX38" s="71">
        <v>171.2</v>
      </c>
      <c r="CY38" s="71">
        <v>170.9</v>
      </c>
      <c r="CZ38" s="71">
        <v>172.1</v>
      </c>
      <c r="DA38" s="71">
        <v>173.6</v>
      </c>
      <c r="DB38" s="71">
        <v>175.8</v>
      </c>
      <c r="DC38" s="71">
        <v>178.6</v>
      </c>
      <c r="DD38" s="71">
        <v>181</v>
      </c>
      <c r="DE38" s="71">
        <v>181</v>
      </c>
      <c r="DF38" s="71">
        <v>184</v>
      </c>
      <c r="DG38" s="150">
        <v>185.2</v>
      </c>
    </row>
    <row r="39" spans="10:111" x14ac:dyDescent="0.3">
      <c r="CA39" s="42" t="s">
        <v>34</v>
      </c>
      <c r="CB39" s="70" t="s">
        <v>120</v>
      </c>
      <c r="CC39" s="70" t="s">
        <v>28</v>
      </c>
      <c r="CD39" s="154">
        <f t="shared" si="3"/>
        <v>0.53388059253913422</v>
      </c>
      <c r="CE39" s="71">
        <v>151.9</v>
      </c>
      <c r="CF39" s="71">
        <v>153.4</v>
      </c>
      <c r="CG39" s="71">
        <v>153.80000000000001</v>
      </c>
      <c r="CH39" s="71">
        <v>154.4</v>
      </c>
      <c r="CI39" s="71">
        <v>156.80000000000001</v>
      </c>
      <c r="CJ39" s="71">
        <v>157.6</v>
      </c>
      <c r="CK39" s="71">
        <v>159</v>
      </c>
      <c r="CL39" s="71">
        <v>160</v>
      </c>
      <c r="CM39" s="71">
        <v>160</v>
      </c>
      <c r="CN39" s="71">
        <v>161</v>
      </c>
      <c r="CO39" s="71">
        <v>161.4</v>
      </c>
      <c r="CP39" s="71">
        <v>162</v>
      </c>
      <c r="CQ39" s="71">
        <v>162.69999999999999</v>
      </c>
      <c r="CR39" s="71">
        <v>163.5</v>
      </c>
      <c r="CS39" s="71">
        <v>164.6</v>
      </c>
      <c r="CT39" s="71">
        <v>166.8</v>
      </c>
      <c r="CU39" s="71">
        <v>167.5</v>
      </c>
      <c r="CV39" s="71">
        <v>167.5</v>
      </c>
      <c r="CW39" s="71">
        <v>168.4</v>
      </c>
      <c r="CX39" s="71">
        <v>169.1</v>
      </c>
      <c r="CY39" s="71">
        <v>169.7</v>
      </c>
      <c r="CZ39" s="71">
        <v>170.5</v>
      </c>
      <c r="DA39" s="71">
        <v>171.1</v>
      </c>
      <c r="DB39" s="71">
        <v>172</v>
      </c>
      <c r="DC39" s="71">
        <v>172.8</v>
      </c>
      <c r="DD39" s="71">
        <v>174.1</v>
      </c>
      <c r="DE39" s="71">
        <v>174.1</v>
      </c>
      <c r="DF39" s="71">
        <v>175</v>
      </c>
      <c r="DG39" s="150">
        <v>175.7</v>
      </c>
    </row>
    <row r="40" spans="10:111" ht="15" thickBot="1" x14ac:dyDescent="0.35">
      <c r="CA40" s="25" t="s">
        <v>34</v>
      </c>
      <c r="CB40" s="151" t="s">
        <v>120</v>
      </c>
      <c r="CC40" s="151" t="s">
        <v>120</v>
      </c>
      <c r="CD40" s="154">
        <f t="shared" si="3"/>
        <v>0.51723545183007569</v>
      </c>
      <c r="CE40" s="152">
        <v>152.67142857142858</v>
      </c>
      <c r="CF40" s="152">
        <v>153.92857142857147</v>
      </c>
      <c r="CG40" s="152">
        <v>154.21428571428569</v>
      </c>
      <c r="CH40" s="152">
        <v>154.85714285714286</v>
      </c>
      <c r="CI40" s="152">
        <v>157.40000000000003</v>
      </c>
      <c r="CJ40" s="152">
        <v>157.82857142857142</v>
      </c>
      <c r="CK40" s="152">
        <v>159.07142857142858</v>
      </c>
      <c r="CL40" s="152">
        <v>160.18571428571428</v>
      </c>
      <c r="CM40" s="152">
        <v>160.18571428571428</v>
      </c>
      <c r="CN40" s="152">
        <v>161.07142857142858</v>
      </c>
      <c r="CO40" s="152">
        <v>161.67142857142861</v>
      </c>
      <c r="CP40" s="152">
        <v>162.29999999999998</v>
      </c>
      <c r="CQ40" s="152">
        <v>162.94285714285715</v>
      </c>
      <c r="CR40" s="152">
        <v>163.75714285714284</v>
      </c>
      <c r="CS40" s="152">
        <v>164.97142857142856</v>
      </c>
      <c r="CT40" s="152">
        <v>166.78571428571428</v>
      </c>
      <c r="CU40" s="152">
        <v>167.41428571428574</v>
      </c>
      <c r="CV40" s="152">
        <v>167.79999999999998</v>
      </c>
      <c r="CW40" s="152">
        <v>168.70000000000002</v>
      </c>
      <c r="CX40" s="152">
        <v>169.52857142857144</v>
      </c>
      <c r="CY40" s="152">
        <v>170.12857142857143</v>
      </c>
      <c r="CZ40" s="152">
        <v>170.8857142857143</v>
      </c>
      <c r="DA40" s="152">
        <v>171.58571428571426</v>
      </c>
      <c r="DB40" s="152">
        <v>172.48571428571429</v>
      </c>
      <c r="DC40" s="152">
        <v>173.42857142857142</v>
      </c>
      <c r="DD40" s="152">
        <v>174.7428571428571</v>
      </c>
      <c r="DE40" s="152">
        <v>174.7428571428571</v>
      </c>
      <c r="DF40" s="152">
        <v>175.7428571428571</v>
      </c>
      <c r="DG40" s="153">
        <v>176.41428571428574</v>
      </c>
    </row>
    <row r="42" spans="10:111" ht="15" thickBot="1" x14ac:dyDescent="0.35"/>
    <row r="43" spans="10:111" ht="18.600000000000001" thickBot="1" x14ac:dyDescent="0.4">
      <c r="CA43" s="168" t="s">
        <v>217</v>
      </c>
      <c r="CB43" s="181"/>
      <c r="CC43" s="182"/>
    </row>
    <row r="44" spans="10:111" ht="15" thickBot="1" x14ac:dyDescent="0.35"/>
    <row r="45" spans="10:111" ht="24" thickBot="1" x14ac:dyDescent="0.5">
      <c r="CA45" s="252" t="s">
        <v>216</v>
      </c>
      <c r="CB45" s="37"/>
      <c r="CC45" s="37"/>
      <c r="CF45" s="248"/>
      <c r="CG45" s="249" t="s">
        <v>218</v>
      </c>
      <c r="CH45" s="250"/>
    </row>
    <row r="46" spans="10:111" ht="24" thickBot="1" x14ac:dyDescent="0.5">
      <c r="AV46" s="241" t="s">
        <v>97</v>
      </c>
      <c r="AW46" s="242"/>
      <c r="AX46" s="242"/>
      <c r="AY46" s="242"/>
      <c r="AZ46" s="242"/>
      <c r="BA46" s="242"/>
      <c r="BB46" s="242"/>
      <c r="BC46" s="242"/>
      <c r="BD46" s="242"/>
      <c r="BE46" s="242"/>
      <c r="BF46" s="242"/>
      <c r="BG46" s="242"/>
      <c r="BH46" s="242"/>
      <c r="BI46" s="242"/>
      <c r="BJ46" s="242"/>
      <c r="BK46" s="242"/>
      <c r="BL46" s="242"/>
      <c r="BM46" s="33"/>
      <c r="BN46" s="33"/>
      <c r="BO46" s="13"/>
      <c r="CH46" s="187"/>
    </row>
    <row r="47" spans="10:111" ht="23.4" x14ac:dyDescent="0.45">
      <c r="J47" t="s">
        <v>244</v>
      </c>
      <c r="AV47" s="243" t="s">
        <v>137</v>
      </c>
      <c r="AW47" s="244"/>
      <c r="AX47" s="244"/>
      <c r="AY47" s="244"/>
      <c r="AZ47" s="244"/>
      <c r="BA47" s="244"/>
      <c r="BB47" s="244"/>
      <c r="BC47" s="244"/>
      <c r="BD47" s="244"/>
      <c r="BE47" s="244"/>
      <c r="BF47" s="244"/>
      <c r="BG47" s="244"/>
      <c r="BH47" s="244"/>
      <c r="BI47" s="244"/>
      <c r="BJ47" s="244"/>
      <c r="BK47" s="244"/>
      <c r="BL47" s="244"/>
      <c r="BM47" s="245"/>
      <c r="BN47" s="245"/>
      <c r="BO47" s="15"/>
      <c r="CG47" s="183" t="s">
        <v>128</v>
      </c>
      <c r="CH47" s="184" t="s">
        <v>192</v>
      </c>
    </row>
    <row r="48" spans="10:111" ht="23.4" x14ac:dyDescent="0.45">
      <c r="AV48" s="243" t="s">
        <v>134</v>
      </c>
      <c r="AW48" s="244"/>
      <c r="AX48" s="244"/>
      <c r="AY48" s="244"/>
      <c r="AZ48" s="244"/>
      <c r="BA48" s="244"/>
      <c r="BB48" s="244"/>
      <c r="BC48" s="244"/>
      <c r="BD48" s="244"/>
      <c r="BE48" s="244"/>
      <c r="BF48" s="244"/>
      <c r="BG48" s="244"/>
      <c r="BH48" s="244"/>
      <c r="BI48" s="244"/>
      <c r="BJ48" s="244"/>
      <c r="BK48" s="244"/>
      <c r="BL48" s="244"/>
      <c r="BM48" s="245"/>
      <c r="BN48" s="245"/>
      <c r="BO48" s="15"/>
      <c r="CG48" s="42" t="s">
        <v>113</v>
      </c>
      <c r="CH48" s="185">
        <v>0.58420485216676199</v>
      </c>
    </row>
    <row r="49" spans="3:86" ht="23.4" x14ac:dyDescent="0.45">
      <c r="AV49" s="243" t="s">
        <v>245</v>
      </c>
      <c r="AW49" s="244"/>
      <c r="AX49" s="244"/>
      <c r="AY49" s="244"/>
      <c r="AZ49" s="244"/>
      <c r="BA49" s="244"/>
      <c r="BB49" s="244"/>
      <c r="BC49" s="244"/>
      <c r="BD49" s="244"/>
      <c r="BE49" s="244"/>
      <c r="BF49" s="244"/>
      <c r="BG49" s="244"/>
      <c r="BH49" s="244"/>
      <c r="BI49" s="244"/>
      <c r="BJ49" s="244"/>
      <c r="BK49" s="244"/>
      <c r="BL49" s="244"/>
      <c r="BM49" s="245"/>
      <c r="BN49" s="245"/>
      <c r="BO49" s="15"/>
      <c r="CG49" s="42" t="s">
        <v>123</v>
      </c>
      <c r="CH49" s="185">
        <v>0.3988405005174494</v>
      </c>
    </row>
    <row r="50" spans="3:86" ht="23.4" x14ac:dyDescent="0.45">
      <c r="AV50" s="243" t="s">
        <v>135</v>
      </c>
      <c r="AW50" s="244"/>
      <c r="AX50" s="244"/>
      <c r="AY50" s="244"/>
      <c r="AZ50" s="244"/>
      <c r="BA50" s="244"/>
      <c r="BB50" s="244"/>
      <c r="BC50" s="244"/>
      <c r="BD50" s="244"/>
      <c r="BE50" s="244"/>
      <c r="BF50" s="244"/>
      <c r="BG50" s="244"/>
      <c r="BH50" s="244"/>
      <c r="BI50" s="244"/>
      <c r="BJ50" s="244"/>
      <c r="BK50" s="244"/>
      <c r="BL50" s="244"/>
      <c r="BM50" s="245"/>
      <c r="BN50" s="245"/>
      <c r="BO50" s="15"/>
      <c r="CG50" s="42" t="s">
        <v>119</v>
      </c>
      <c r="CH50" s="185">
        <v>0.53102217143092523</v>
      </c>
    </row>
    <row r="51" spans="3:86" ht="23.4" x14ac:dyDescent="0.45">
      <c r="AV51" s="243" t="s">
        <v>212</v>
      </c>
      <c r="AW51" s="244"/>
      <c r="AX51" s="244"/>
      <c r="AY51" s="244"/>
      <c r="AZ51" s="244"/>
      <c r="BA51" s="244"/>
      <c r="BB51" s="244"/>
      <c r="BC51" s="244"/>
      <c r="BD51" s="244"/>
      <c r="BE51" s="244"/>
      <c r="BF51" s="244"/>
      <c r="BG51" s="244"/>
      <c r="BH51" s="244"/>
      <c r="BI51" s="244"/>
      <c r="BJ51" s="244"/>
      <c r="BK51" s="244"/>
      <c r="BL51" s="244"/>
      <c r="BM51" s="245"/>
      <c r="BN51" s="245"/>
      <c r="BO51" s="15"/>
      <c r="CG51" s="42" t="s">
        <v>121</v>
      </c>
      <c r="CH51" s="185">
        <v>0.42782962698080979</v>
      </c>
    </row>
    <row r="52" spans="3:86" ht="23.4" x14ac:dyDescent="0.45">
      <c r="AV52" s="243" t="s">
        <v>246</v>
      </c>
      <c r="AW52" s="244"/>
      <c r="AX52" s="244"/>
      <c r="AY52" s="244"/>
      <c r="AZ52" s="244"/>
      <c r="BA52" s="244"/>
      <c r="BB52" s="244"/>
      <c r="BC52" s="244"/>
      <c r="BD52" s="244"/>
      <c r="BE52" s="244"/>
      <c r="BF52" s="244"/>
      <c r="BG52" s="244"/>
      <c r="BH52" s="244"/>
      <c r="BI52" s="244"/>
      <c r="BJ52" s="244"/>
      <c r="BK52" s="244"/>
      <c r="BL52" s="244"/>
      <c r="BM52" s="245"/>
      <c r="BN52" s="245"/>
      <c r="BO52" s="15"/>
      <c r="CG52" s="42" t="s">
        <v>122</v>
      </c>
      <c r="CH52" s="185">
        <v>0.57024198204858501</v>
      </c>
    </row>
    <row r="53" spans="3:86" ht="24" thickBot="1" x14ac:dyDescent="0.5">
      <c r="AV53" s="243" t="s">
        <v>213</v>
      </c>
      <c r="AW53" s="244"/>
      <c r="AX53" s="244"/>
      <c r="AY53" s="244"/>
      <c r="AZ53" s="244"/>
      <c r="BA53" s="244"/>
      <c r="BB53" s="244"/>
      <c r="BC53" s="244"/>
      <c r="BD53" s="244"/>
      <c r="BE53" s="244"/>
      <c r="BF53" s="244"/>
      <c r="BG53" s="244"/>
      <c r="BH53" s="244"/>
      <c r="BI53" s="244"/>
      <c r="BJ53" s="244"/>
      <c r="BK53" s="244"/>
      <c r="BL53" s="244"/>
      <c r="BM53" s="245"/>
      <c r="BN53" s="245"/>
      <c r="BO53" s="15"/>
      <c r="CG53" s="25" t="s">
        <v>120</v>
      </c>
      <c r="CH53" s="186">
        <v>0.51723545183007569</v>
      </c>
    </row>
    <row r="54" spans="3:86" ht="24" thickBot="1" x14ac:dyDescent="0.5">
      <c r="AV54" s="155" t="s">
        <v>136</v>
      </c>
      <c r="AW54" s="246"/>
      <c r="AX54" s="246"/>
      <c r="AY54" s="246"/>
      <c r="AZ54" s="246"/>
      <c r="BA54" s="246"/>
      <c r="BB54" s="246"/>
      <c r="BC54" s="246"/>
      <c r="BD54" s="246"/>
      <c r="BE54" s="246"/>
      <c r="BF54" s="246"/>
      <c r="BG54" s="246"/>
      <c r="BH54" s="246"/>
      <c r="BI54" s="246"/>
      <c r="BJ54" s="246"/>
      <c r="BK54" s="246"/>
      <c r="BL54" s="246"/>
      <c r="BM54" s="34"/>
      <c r="BN54" s="34"/>
      <c r="BO54" s="17"/>
    </row>
    <row r="56" spans="3:86" ht="15" thickBot="1" x14ac:dyDescent="0.35"/>
    <row r="57" spans="3:86" ht="23.4" x14ac:dyDescent="0.45">
      <c r="S57" s="110" t="s">
        <v>110</v>
      </c>
      <c r="T57" s="111"/>
      <c r="U57" s="111"/>
      <c r="V57" s="112"/>
    </row>
    <row r="58" spans="3:86" ht="24" thickBot="1" x14ac:dyDescent="0.5">
      <c r="S58" s="113" t="s">
        <v>230</v>
      </c>
      <c r="T58" s="114"/>
      <c r="U58" s="114"/>
      <c r="V58" s="115"/>
    </row>
    <row r="62" spans="3:86" ht="18.600000000000001" thickBot="1" x14ac:dyDescent="0.4">
      <c r="AA62" s="97" t="s">
        <v>97</v>
      </c>
      <c r="AB62" s="91"/>
      <c r="AC62" s="91"/>
      <c r="AD62" s="91"/>
      <c r="AE62" s="91"/>
      <c r="AF62" s="91"/>
      <c r="AG62" s="91"/>
    </row>
    <row r="63" spans="3:86" ht="21.6" thickBot="1" x14ac:dyDescent="0.45">
      <c r="S63" s="101" t="s">
        <v>225</v>
      </c>
      <c r="T63" s="210"/>
      <c r="U63" s="107"/>
      <c r="AA63" s="91" t="s">
        <v>201</v>
      </c>
      <c r="AB63" s="91"/>
      <c r="AC63" s="91"/>
      <c r="AD63" s="91"/>
      <c r="AE63" s="91"/>
      <c r="AF63" s="91"/>
      <c r="AG63" s="91"/>
    </row>
    <row r="64" spans="3:86" ht="25.8" x14ac:dyDescent="0.5">
      <c r="C64" s="116" t="s">
        <v>100</v>
      </c>
      <c r="D64" s="117"/>
      <c r="E64" s="117"/>
      <c r="F64" s="117"/>
      <c r="G64" s="117"/>
      <c r="H64" s="118"/>
      <c r="I64" s="119"/>
      <c r="J64" s="119"/>
      <c r="K64" s="119"/>
      <c r="L64" s="120"/>
      <c r="S64" s="189" t="s">
        <v>226</v>
      </c>
      <c r="T64" s="190"/>
      <c r="U64" s="191"/>
      <c r="V64" s="91"/>
      <c r="AA64" s="91" t="s">
        <v>202</v>
      </c>
      <c r="AB64" s="91"/>
      <c r="AC64" s="91"/>
      <c r="AD64" s="91"/>
      <c r="AE64" s="91"/>
      <c r="AF64" s="91"/>
      <c r="AG64" s="91"/>
    </row>
    <row r="65" spans="3:83" ht="26.4" thickBot="1" x14ac:dyDescent="0.55000000000000004">
      <c r="C65" s="121" t="s">
        <v>203</v>
      </c>
      <c r="D65" s="122"/>
      <c r="E65" s="122"/>
      <c r="F65" s="122"/>
      <c r="G65" s="122"/>
      <c r="H65" s="123"/>
      <c r="I65" s="124"/>
      <c r="J65" s="124"/>
      <c r="K65" s="124"/>
      <c r="L65" s="125"/>
      <c r="S65" s="189" t="s">
        <v>227</v>
      </c>
      <c r="T65" s="190"/>
      <c r="U65" s="191"/>
      <c r="AA65" s="91" t="s">
        <v>117</v>
      </c>
      <c r="AB65" s="91"/>
      <c r="AC65" s="91"/>
      <c r="AD65" s="91"/>
      <c r="AE65" s="91"/>
      <c r="AF65" s="91"/>
      <c r="AG65" s="91"/>
    </row>
    <row r="66" spans="3:83" ht="21.6" thickBot="1" x14ac:dyDescent="0.45">
      <c r="S66" s="104" t="s">
        <v>229</v>
      </c>
      <c r="T66" s="105"/>
      <c r="U66" s="106"/>
      <c r="AA66" s="91" t="s">
        <v>115</v>
      </c>
      <c r="AB66" s="91"/>
      <c r="AC66" s="91"/>
      <c r="AD66" s="91"/>
      <c r="AE66" s="91"/>
      <c r="AF66" s="91"/>
      <c r="AG66" s="91"/>
    </row>
    <row r="67" spans="3:83" ht="15" thickBot="1" x14ac:dyDescent="0.35"/>
    <row r="68" spans="3:83" ht="23.4" x14ac:dyDescent="0.45">
      <c r="U68" s="91" t="s">
        <v>228</v>
      </c>
      <c r="AA68" s="192" t="s">
        <v>239</v>
      </c>
      <c r="AB68" s="188"/>
      <c r="AC68" s="188"/>
      <c r="AD68" s="210"/>
      <c r="AE68" s="210"/>
      <c r="AF68" s="210"/>
      <c r="AG68" s="210"/>
      <c r="AH68" s="210"/>
      <c r="AI68" s="210"/>
      <c r="AJ68" s="210"/>
      <c r="AK68" s="107"/>
    </row>
    <row r="69" spans="3:83" ht="24" thickBot="1" x14ac:dyDescent="0.5">
      <c r="AA69" s="198" t="s">
        <v>207</v>
      </c>
      <c r="AB69" s="240"/>
      <c r="AC69" s="240"/>
      <c r="AD69" s="240"/>
      <c r="AE69" s="240"/>
      <c r="AF69" s="240"/>
      <c r="AG69" s="240"/>
      <c r="AH69" s="240"/>
      <c r="AI69" s="108"/>
      <c r="AJ69" s="240"/>
      <c r="AK69" s="108"/>
    </row>
    <row r="74" spans="3:83" ht="15" thickBot="1" x14ac:dyDescent="0.35"/>
    <row r="75" spans="3:83" ht="21.6" thickBot="1" x14ac:dyDescent="0.45">
      <c r="AA75" s="157" t="s">
        <v>116</v>
      </c>
      <c r="AB75" s="98"/>
      <c r="AC75" s="98"/>
      <c r="AD75" s="98"/>
      <c r="AE75" s="98"/>
      <c r="AF75" s="98"/>
      <c r="AG75" s="98"/>
      <c r="AH75" s="98"/>
      <c r="AI75" s="99"/>
      <c r="AJ75" s="99"/>
      <c r="AK75" s="100"/>
      <c r="AL75" s="161"/>
      <c r="AM75" s="161"/>
      <c r="AN75" s="158"/>
    </row>
    <row r="77" spans="3:83" ht="15" thickBot="1" x14ac:dyDescent="0.35"/>
    <row r="78" spans="3:83" ht="23.4" x14ac:dyDescent="0.45">
      <c r="CA78" s="110" t="s">
        <v>215</v>
      </c>
      <c r="CB78" s="193"/>
      <c r="CC78" s="193"/>
      <c r="CD78" s="193"/>
      <c r="CE78" s="194"/>
    </row>
    <row r="79" spans="3:83" ht="23.4" x14ac:dyDescent="0.45">
      <c r="CA79" s="195" t="s">
        <v>222</v>
      </c>
      <c r="CB79" s="196"/>
      <c r="CC79" s="196"/>
      <c r="CD79" s="196"/>
      <c r="CE79" s="197"/>
    </row>
    <row r="80" spans="3:83" ht="24" thickBot="1" x14ac:dyDescent="0.5">
      <c r="CA80" s="198" t="s">
        <v>220</v>
      </c>
      <c r="CB80" s="199"/>
      <c r="CC80" s="199"/>
      <c r="CD80" s="199"/>
      <c r="CE80" s="200"/>
    </row>
    <row r="81" spans="49:87" x14ac:dyDescent="0.3">
      <c r="AW81" s="7"/>
    </row>
    <row r="84" spans="49:87" ht="15" thickBot="1" x14ac:dyDescent="0.35"/>
    <row r="85" spans="49:87" ht="26.4" thickBot="1" x14ac:dyDescent="0.55000000000000004">
      <c r="CA85" s="251" t="s">
        <v>219</v>
      </c>
    </row>
    <row r="87" spans="49:87" x14ac:dyDescent="0.3">
      <c r="CG87" s="176" t="s">
        <v>93</v>
      </c>
      <c r="CH87" s="176" t="s">
        <v>214</v>
      </c>
      <c r="CI87" s="176" t="s">
        <v>190</v>
      </c>
    </row>
    <row r="88" spans="49:87" ht="15.6" x14ac:dyDescent="0.3">
      <c r="CG88" s="177">
        <v>2021</v>
      </c>
      <c r="CH88" s="178">
        <v>33604</v>
      </c>
      <c r="CI88" s="54">
        <v>54.794569625000001</v>
      </c>
    </row>
    <row r="89" spans="49:87" ht="15.6" x14ac:dyDescent="0.3">
      <c r="CG89" s="177">
        <v>2021</v>
      </c>
      <c r="CH89" s="178">
        <v>33635</v>
      </c>
      <c r="CI89" s="54">
        <v>61.216117289473672</v>
      </c>
    </row>
    <row r="90" spans="49:87" ht="15.6" x14ac:dyDescent="0.3">
      <c r="CG90" s="177">
        <v>2021</v>
      </c>
      <c r="CH90" s="178">
        <v>33664</v>
      </c>
      <c r="CI90" s="54">
        <v>64.729496782608663</v>
      </c>
    </row>
    <row r="91" spans="49:87" ht="15.6" x14ac:dyDescent="0.3">
      <c r="CG91" s="177">
        <v>2021</v>
      </c>
      <c r="CH91" s="178">
        <v>33329</v>
      </c>
      <c r="CI91" s="54">
        <v>63.396976500000008</v>
      </c>
    </row>
    <row r="92" spans="49:87" ht="15.6" x14ac:dyDescent="0.3">
      <c r="CG92" s="177">
        <v>2021</v>
      </c>
      <c r="CH92" s="178">
        <v>33359</v>
      </c>
      <c r="CI92" s="54">
        <v>66.953084852941174</v>
      </c>
    </row>
    <row r="93" spans="49:87" ht="15.6" x14ac:dyDescent="0.3">
      <c r="CG93" s="177">
        <v>2021</v>
      </c>
      <c r="CH93" s="178">
        <v>33390</v>
      </c>
      <c r="CI93" s="54">
        <v>71.982647477272721</v>
      </c>
    </row>
    <row r="94" spans="49:87" ht="15.6" x14ac:dyDescent="0.3">
      <c r="CG94" s="177">
        <v>2021</v>
      </c>
      <c r="CH94" s="178">
        <v>33420</v>
      </c>
      <c r="CI94" s="54">
        <v>73.539060523809511</v>
      </c>
    </row>
    <row r="95" spans="49:87" ht="15.6" x14ac:dyDescent="0.3">
      <c r="CG95" s="177">
        <v>2021</v>
      </c>
      <c r="CH95" s="178">
        <v>33451</v>
      </c>
      <c r="CI95" s="54">
        <v>69.804724424999989</v>
      </c>
    </row>
    <row r="96" spans="49:87" ht="15.6" x14ac:dyDescent="0.3">
      <c r="CG96" s="177">
        <v>2021</v>
      </c>
      <c r="CH96" s="178">
        <v>33482</v>
      </c>
      <c r="CI96" s="54">
        <v>73.130738295454549</v>
      </c>
    </row>
    <row r="97" spans="85:87" ht="15.6" x14ac:dyDescent="0.3">
      <c r="CG97" s="177">
        <v>2021</v>
      </c>
      <c r="CH97" s="178">
        <v>33512</v>
      </c>
      <c r="CI97" s="54">
        <v>82.107393785714294</v>
      </c>
    </row>
    <row r="98" spans="85:87" ht="15.6" x14ac:dyDescent="0.3">
      <c r="CG98" s="177">
        <v>2021</v>
      </c>
      <c r="CH98" s="178">
        <v>33543</v>
      </c>
      <c r="CI98" s="54">
        <v>80.637301023809528</v>
      </c>
    </row>
    <row r="99" spans="85:87" ht="15.6" x14ac:dyDescent="0.3">
      <c r="CG99" s="177">
        <v>2021</v>
      </c>
      <c r="CH99" s="178">
        <v>33573</v>
      </c>
      <c r="CI99" s="54">
        <v>73.298823523809531</v>
      </c>
    </row>
    <row r="100" spans="85:87" ht="15.6" x14ac:dyDescent="0.3">
      <c r="CG100" s="177">
        <v>2022</v>
      </c>
      <c r="CH100" s="179">
        <v>33604</v>
      </c>
      <c r="CI100" s="54">
        <v>84.666318799999985</v>
      </c>
    </row>
    <row r="101" spans="85:87" ht="15.6" x14ac:dyDescent="0.3">
      <c r="CG101" s="177">
        <v>2022</v>
      </c>
      <c r="CH101" s="179">
        <v>33635</v>
      </c>
      <c r="CI101" s="54">
        <v>94.067715194444446</v>
      </c>
    </row>
    <row r="102" spans="85:87" ht="15.6" x14ac:dyDescent="0.3">
      <c r="CG102" s="177">
        <v>2022</v>
      </c>
      <c r="CH102" s="179">
        <v>33664</v>
      </c>
      <c r="CI102" s="54">
        <v>112.87479254347826</v>
      </c>
    </row>
    <row r="103" spans="85:87" ht="15.6" x14ac:dyDescent="0.3">
      <c r="CG103" s="177">
        <v>2022</v>
      </c>
      <c r="CH103" s="179">
        <v>33329</v>
      </c>
      <c r="CI103" s="54">
        <v>102.96599786842103</v>
      </c>
    </row>
    <row r="104" spans="85:87" ht="15.6" x14ac:dyDescent="0.3">
      <c r="CG104" s="177">
        <v>2022</v>
      </c>
      <c r="CH104" s="179">
        <v>33359</v>
      </c>
      <c r="CI104" s="54">
        <v>109.50503773684208</v>
      </c>
    </row>
    <row r="105" spans="85:87" ht="15.6" x14ac:dyDescent="0.3">
      <c r="CG105" s="177">
        <v>2022</v>
      </c>
      <c r="CH105" s="179">
        <v>33390</v>
      </c>
      <c r="CI105" s="54">
        <v>116.01138504999999</v>
      </c>
    </row>
    <row r="106" spans="85:87" ht="15.6" x14ac:dyDescent="0.3">
      <c r="CG106" s="177">
        <v>2022</v>
      </c>
      <c r="CH106" s="179">
        <v>33420</v>
      </c>
      <c r="CI106" s="54">
        <v>105.49124737500001</v>
      </c>
    </row>
    <row r="107" spans="85:87" ht="15.6" x14ac:dyDescent="0.3">
      <c r="CG107" s="177">
        <v>2022</v>
      </c>
      <c r="CH107" s="179">
        <v>33451</v>
      </c>
      <c r="CI107" s="54">
        <v>97.404465428571427</v>
      </c>
    </row>
    <row r="108" spans="85:87" ht="15.6" x14ac:dyDescent="0.3">
      <c r="CG108" s="177">
        <v>2022</v>
      </c>
      <c r="CH108" s="179">
        <v>33482</v>
      </c>
      <c r="CI108" s="54">
        <v>90.706344809523813</v>
      </c>
    </row>
    <row r="109" spans="85:87" ht="15.6" x14ac:dyDescent="0.3">
      <c r="CG109" s="177">
        <v>2022</v>
      </c>
      <c r="CH109" s="179">
        <v>33512</v>
      </c>
      <c r="CI109" s="54">
        <v>91.698948700000003</v>
      </c>
    </row>
    <row r="110" spans="85:87" ht="15.6" x14ac:dyDescent="0.3">
      <c r="CG110" s="177">
        <v>2022</v>
      </c>
      <c r="CH110" s="179">
        <v>33543</v>
      </c>
      <c r="CI110" s="54">
        <v>87.552266068181822</v>
      </c>
    </row>
    <row r="111" spans="85:87" ht="15.6" x14ac:dyDescent="0.3">
      <c r="CG111" s="177">
        <v>2022</v>
      </c>
      <c r="CH111" s="179">
        <v>33573</v>
      </c>
      <c r="CI111" s="54">
        <v>78.100942275000008</v>
      </c>
    </row>
    <row r="112" spans="85:87" ht="15.6" x14ac:dyDescent="0.3">
      <c r="CG112" s="177">
        <v>2023</v>
      </c>
      <c r="CH112" s="180">
        <v>33604</v>
      </c>
      <c r="CI112" s="54">
        <v>80.922269684210534</v>
      </c>
    </row>
    <row r="113" spans="79:87" ht="15.6" x14ac:dyDescent="0.3">
      <c r="CG113" s="177">
        <v>2023</v>
      </c>
      <c r="CH113" s="180">
        <v>33635</v>
      </c>
      <c r="CI113" s="54">
        <v>82.278706675000009</v>
      </c>
    </row>
    <row r="114" spans="79:87" ht="15.6" x14ac:dyDescent="0.3">
      <c r="CG114" s="177">
        <v>2023</v>
      </c>
      <c r="CH114" s="180">
        <v>33664</v>
      </c>
      <c r="CI114" s="54">
        <v>78.539480282608693</v>
      </c>
    </row>
    <row r="115" spans="79:87" ht="15.6" x14ac:dyDescent="0.3">
      <c r="CG115" s="177">
        <v>2023</v>
      </c>
      <c r="CH115" s="180">
        <v>33329</v>
      </c>
      <c r="CI115" s="54">
        <v>83.755358416666667</v>
      </c>
    </row>
    <row r="116" spans="79:87" ht="15.6" x14ac:dyDescent="0.3">
      <c r="CG116" s="177">
        <v>2023</v>
      </c>
      <c r="CH116" s="180">
        <v>33359</v>
      </c>
      <c r="CI116" s="54">
        <v>74.981547824999993</v>
      </c>
    </row>
    <row r="126" spans="79:87" ht="15" thickBot="1" x14ac:dyDescent="0.35"/>
    <row r="127" spans="79:87" ht="28.8" x14ac:dyDescent="0.55000000000000004">
      <c r="CA127" s="201" t="s">
        <v>97</v>
      </c>
      <c r="CB127" s="202"/>
      <c r="CC127" s="202"/>
      <c r="CD127" s="203"/>
    </row>
    <row r="128" spans="79:87" ht="28.8" x14ac:dyDescent="0.55000000000000004">
      <c r="CA128" s="204" t="s">
        <v>223</v>
      </c>
      <c r="CB128" s="205"/>
      <c r="CC128" s="205"/>
      <c r="CD128" s="206"/>
    </row>
    <row r="129" spans="27:82" ht="28.8" x14ac:dyDescent="0.55000000000000004">
      <c r="CA129" s="204" t="s">
        <v>247</v>
      </c>
      <c r="CB129" s="205"/>
      <c r="CC129" s="205"/>
      <c r="CD129" s="206"/>
    </row>
    <row r="130" spans="27:82" ht="28.8" x14ac:dyDescent="0.55000000000000004">
      <c r="CA130" s="204" t="s">
        <v>224</v>
      </c>
      <c r="CB130" s="205"/>
      <c r="CC130" s="205"/>
      <c r="CD130" s="206"/>
    </row>
    <row r="131" spans="27:82" ht="29.4" thickBot="1" x14ac:dyDescent="0.6">
      <c r="CA131" s="207" t="s">
        <v>221</v>
      </c>
      <c r="CB131" s="208"/>
      <c r="CC131" s="208"/>
      <c r="CD131" s="209"/>
    </row>
    <row r="140" spans="27:82" ht="15" thickBot="1" x14ac:dyDescent="0.35"/>
    <row r="141" spans="27:82" ht="23.4" x14ac:dyDescent="0.45">
      <c r="AA141" s="110" t="s">
        <v>200</v>
      </c>
      <c r="AB141" s="102"/>
      <c r="AC141" s="102"/>
      <c r="AD141" s="102"/>
      <c r="AE141" s="103"/>
      <c r="AF141" s="102"/>
      <c r="AG141" s="103"/>
      <c r="AH141" s="107"/>
    </row>
    <row r="142" spans="27:82" ht="24" thickBot="1" x14ac:dyDescent="0.5">
      <c r="AA142" s="198" t="s">
        <v>240</v>
      </c>
      <c r="AB142" s="105"/>
      <c r="AC142" s="105"/>
      <c r="AD142" s="105"/>
      <c r="AE142" s="106"/>
      <c r="AF142" s="105"/>
      <c r="AG142" s="106"/>
      <c r="AH142" s="10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22BA-7369-495B-A801-C0690B43CE43}">
  <dimension ref="B3:EM40"/>
  <sheetViews>
    <sheetView topLeftCell="CP1" zoomScale="21" workbookViewId="0">
      <selection activeCell="U57" sqref="U57"/>
    </sheetView>
  </sheetViews>
  <sheetFormatPr defaultRowHeight="14.4" x14ac:dyDescent="0.3"/>
  <cols>
    <col min="61" max="61" width="11" customWidth="1"/>
    <col min="99" max="99" width="8.88671875" customWidth="1"/>
    <col min="102" max="102" width="10.21875" customWidth="1"/>
  </cols>
  <sheetData>
    <row r="3" spans="2:143" ht="15" thickBot="1" x14ac:dyDescent="0.35"/>
    <row r="4" spans="2:143" ht="24" thickBot="1" x14ac:dyDescent="0.5">
      <c r="EJ4" s="175" t="s">
        <v>138</v>
      </c>
      <c r="EK4" s="161"/>
      <c r="EL4" s="161"/>
      <c r="EM4" s="158"/>
    </row>
    <row r="5" spans="2:143" ht="18.600000000000001" thickBot="1" x14ac:dyDescent="0.4">
      <c r="B5" s="168" t="s">
        <v>193</v>
      </c>
      <c r="C5" s="161"/>
      <c r="D5" s="161"/>
      <c r="E5" s="158"/>
      <c r="AD5" s="168" t="s">
        <v>195</v>
      </c>
      <c r="AE5" s="161"/>
      <c r="AF5" s="161"/>
      <c r="AG5" s="158"/>
      <c r="BG5" s="168" t="s">
        <v>210</v>
      </c>
      <c r="BH5" s="169"/>
      <c r="BI5" s="170"/>
      <c r="CU5" s="168" t="s">
        <v>118</v>
      </c>
      <c r="CV5" s="161"/>
      <c r="CW5" s="161"/>
      <c r="CX5" s="158"/>
    </row>
    <row r="40" spans="55:55" x14ac:dyDescent="0.3">
      <c r="BC40" t="s">
        <v>209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Sheet3</vt:lpstr>
      <vt:lpstr>Main Data</vt:lpstr>
      <vt:lpstr>Sheet2</vt:lpstr>
      <vt:lpstr>Notes</vt:lpstr>
      <vt:lpstr>OBJECTIVE</vt:lpstr>
      <vt:lpstr>Sample Size Analysis</vt:lpstr>
      <vt:lpstr>EDA</vt:lpstr>
      <vt:lpstr>Communication</vt:lpstr>
      <vt:lpstr>Crude oil FOB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singh</dc:creator>
  <cp:lastModifiedBy>ananya singh</cp:lastModifiedBy>
  <dcterms:created xsi:type="dcterms:W3CDTF">2024-11-07T10:44:42Z</dcterms:created>
  <dcterms:modified xsi:type="dcterms:W3CDTF">2025-05-23T13:29:55Z</dcterms:modified>
</cp:coreProperties>
</file>