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Ex1.xml" ContentType="application/vnd.ms-office.chartex+xml"/>
  <Override PartName="/xl/charts/style27.xml" ContentType="application/vnd.ms-office.chartstyle+xml"/>
  <Override PartName="/xl/charts/colors27.xml" ContentType="application/vnd.ms-office.chartcolorstyle+xml"/>
  <Override PartName="/xl/charts/chartEx2.xml" ContentType="application/vnd.ms-office.chartex+xml"/>
  <Override PartName="/xl/charts/style28.xml" ContentType="application/vnd.ms-office.chartstyle+xml"/>
  <Override PartName="/xl/charts/colors28.xml" ContentType="application/vnd.ms-office.chartcolorstyle+xml"/>
  <Override PartName="/xl/charts/chartEx3.xml" ContentType="application/vnd.ms-office.chartex+xml"/>
  <Override PartName="/xl/charts/style29.xml" ContentType="application/vnd.ms-office.chartstyle+xml"/>
  <Override PartName="/xl/charts/colors29.xml" ContentType="application/vnd.ms-office.chartcolorstyle+xml"/>
  <Override PartName="/xl/charts/chart27.xml" ContentType="application/vnd.openxmlformats-officedocument.drawingml.chart+xml"/>
  <Override PartName="/xl/charts/style30.xml" ContentType="application/vnd.ms-office.chartstyle+xml"/>
  <Override PartName="/xl/charts/colors30.xml" ContentType="application/vnd.ms-office.chartcolorstyle+xml"/>
  <Override PartName="/xl/charts/chart28.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3.xml" ContentType="application/vnd.openxmlformats-officedocument.drawing+xml"/>
  <Override PartName="/xl/charts/chart30.xml" ContentType="application/vnd.openxmlformats-officedocument.drawingml.chart+xml"/>
  <Override PartName="/xl/charts/style33.xml" ContentType="application/vnd.ms-office.chartstyle+xml"/>
  <Override PartName="/xl/charts/colors33.xml" ContentType="application/vnd.ms-office.chartcolorstyle+xml"/>
  <Override PartName="/xl/charts/chart31.xml" ContentType="application/vnd.openxmlformats-officedocument.drawingml.chart+xml"/>
  <Override PartName="/xl/charts/style34.xml" ContentType="application/vnd.ms-office.chartstyle+xml"/>
  <Override PartName="/xl/charts/colors34.xml" ContentType="application/vnd.ms-office.chartcolorstyle+xml"/>
  <Override PartName="/xl/charts/chart32.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4.xml" ContentType="application/vnd.openxmlformats-officedocument.drawing+xml"/>
  <Override PartName="/xl/charts/chart33.xml" ContentType="application/vnd.openxmlformats-officedocument.drawingml.chart+xml"/>
  <Override PartName="/xl/charts/style36.xml" ContentType="application/vnd.ms-office.chartstyle+xml"/>
  <Override PartName="/xl/charts/colors36.xml" ContentType="application/vnd.ms-office.chartcolorstyle+xml"/>
  <Override PartName="/xl/charts/chart34.xml" ContentType="application/vnd.openxmlformats-officedocument.drawingml.chart+xml"/>
  <Override PartName="/xl/charts/style37.xml" ContentType="application/vnd.ms-office.chartstyle+xml"/>
  <Override PartName="/xl/charts/colors37.xml" ContentType="application/vnd.ms-office.chartcolorstyle+xml"/>
  <Override PartName="/xl/charts/chart35.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5.xml" ContentType="application/vnd.openxmlformats-officedocument.drawing+xml"/>
  <Override PartName="/xl/charts/chart36.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6.xml" ContentType="application/vnd.openxmlformats-officedocument.drawing+xml"/>
  <Override PartName="/xl/charts/chart37.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filterPrivacy="1"/>
  <bookViews>
    <workbookView xWindow="0" yWindow="0" windowWidth="20490" windowHeight="8595" activeTab="1"/>
  </bookViews>
  <sheets>
    <sheet name="Raw Data" sheetId="1" r:id="rId1"/>
    <sheet name="Martial Law in Data - Notes" sheetId="4" r:id="rId2"/>
    <sheet name="Using MLData to Teach Economics" sheetId="16" r:id="rId3"/>
    <sheet name="1. Farmer wages" sheetId="2" r:id="rId4"/>
    <sheet name="2. Farmer wages by crop" sheetId="3" r:id="rId5"/>
    <sheet name="3. Urban wages" sheetId="6" r:id="rId6"/>
    <sheet name="4. Working conditions" sheetId="14" r:id="rId7"/>
    <sheet name="5. Prices" sheetId="5" r:id="rId8"/>
    <sheet name="6. Poverty" sheetId="7" r:id="rId9"/>
    <sheet name="7. Two decades of lost devt" sheetId="18" r:id="rId10"/>
    <sheet name="8. Sick Man of Asia" sheetId="17" r:id="rId11"/>
    <sheet name="9. Logging and Deforestation" sheetId="13" r:id="rId12"/>
    <sheet name="10. Debt Crisis" sheetId="9" r:id="rId13"/>
    <sheet name="11. Manufacturing" sheetId="15" r:id="rId14"/>
    <sheet name="12. Structural transformation" sheetId="8" r:id="rId15"/>
    <sheet name="13. Terms of Trade" sheetId="12" r:id="rId16"/>
    <sheet name="14. Capital Flight" sheetId="10" r:id="rId17"/>
    <sheet name="15. Balance of Payments Crisis" sheetId="11" r:id="rId18"/>
  </sheets>
  <definedNames>
    <definedName name="_xlchart.v1.0" hidden="1">'10. Debt Crisis'!$A$55:$A$60</definedName>
    <definedName name="_xlchart.v1.1" hidden="1">'10. Debt Crisis'!$C$54</definedName>
    <definedName name="_xlchart.v1.2" hidden="1">'10. Debt Crisis'!$C$55:$C$60</definedName>
    <definedName name="_xlchart.v1.3" hidden="1">'10. Debt Crisis'!$A$55:$A$60</definedName>
    <definedName name="_xlchart.v1.4" hidden="1">'10. Debt Crisis'!$B$55:$B$60</definedName>
    <definedName name="_xlchart.v1.5" hidden="1">'10. Debt Crisis'!$A$55:$A$60</definedName>
    <definedName name="_xlchart.v1.6" hidden="1">'10. Debt Crisis'!$D$55:$D$60</definedName>
  </definedNames>
  <calcPr calcId="171027" calcMode="manual" calcCompleted="0" calcOnSave="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4" l="1"/>
  <c r="B14" i="4"/>
  <c r="D11" i="13"/>
  <c r="C11" i="13" s="1"/>
  <c r="B11" i="13" s="1"/>
  <c r="AT11" i="9"/>
  <c r="AS11" i="9"/>
  <c r="AR11" i="9"/>
  <c r="AQ11" i="9"/>
  <c r="AP11" i="9"/>
  <c r="AO11" i="9"/>
  <c r="AN11" i="9"/>
  <c r="AM11" i="9"/>
  <c r="AL11" i="9"/>
  <c r="AK11" i="9"/>
  <c r="AJ11" i="9"/>
  <c r="AI11" i="9"/>
  <c r="AH11" i="9"/>
  <c r="AG11" i="9"/>
  <c r="AF11" i="9"/>
  <c r="AE11" i="9"/>
  <c r="AD11" i="9"/>
  <c r="AC11" i="9"/>
  <c r="AB11" i="9"/>
  <c r="AA11" i="9"/>
  <c r="Z11" i="9"/>
  <c r="Y11" i="9"/>
  <c r="X11" i="9"/>
  <c r="W11" i="9"/>
  <c r="V11" i="9"/>
  <c r="U11" i="9"/>
  <c r="T11" i="9"/>
  <c r="S11" i="9"/>
  <c r="R11" i="9"/>
  <c r="Q11" i="9"/>
  <c r="P11" i="9"/>
  <c r="O11" i="9"/>
  <c r="N11" i="9"/>
  <c r="M11" i="9"/>
  <c r="L11" i="9"/>
  <c r="K11" i="9"/>
  <c r="J11" i="9"/>
  <c r="I11" i="9"/>
  <c r="H11" i="9"/>
  <c r="G11" i="9"/>
  <c r="F11" i="9"/>
  <c r="E11" i="9"/>
  <c r="D11" i="9"/>
  <c r="C11" i="9"/>
  <c r="B11" i="9"/>
  <c r="X5" i="3"/>
  <c r="A11" i="2"/>
  <c r="Z10" i="2"/>
  <c r="Y10" i="2"/>
  <c r="X10" i="2"/>
  <c r="W10" i="2"/>
  <c r="V10" i="2"/>
  <c r="U10" i="2"/>
  <c r="T10" i="2"/>
  <c r="S10" i="2"/>
  <c r="R10" i="2"/>
  <c r="Q10" i="2"/>
  <c r="P10" i="2"/>
  <c r="O10" i="2"/>
  <c r="N10" i="2"/>
  <c r="M10" i="2"/>
  <c r="L10" i="2"/>
  <c r="K10" i="2"/>
  <c r="J10" i="2"/>
  <c r="I10" i="2"/>
  <c r="H10" i="2"/>
  <c r="G10" i="2"/>
  <c r="F10" i="2"/>
  <c r="E10" i="2"/>
  <c r="D10" i="2"/>
  <c r="C10" i="2"/>
  <c r="B10" i="2"/>
  <c r="A10" i="2"/>
  <c r="B9" i="2"/>
  <c r="C9" i="2"/>
  <c r="D9" i="2"/>
  <c r="E9" i="2"/>
  <c r="F9" i="2"/>
  <c r="G9" i="2"/>
  <c r="H9" i="2"/>
  <c r="I9" i="2"/>
  <c r="J9" i="2"/>
  <c r="K9" i="2"/>
  <c r="L9" i="2"/>
  <c r="M9" i="2"/>
  <c r="N9" i="2"/>
  <c r="O9" i="2"/>
  <c r="P9" i="2"/>
  <c r="Q9" i="2"/>
  <c r="R9" i="2"/>
  <c r="S9" i="2"/>
  <c r="T9" i="2"/>
  <c r="U9" i="2"/>
  <c r="V9" i="2"/>
  <c r="W9" i="2"/>
  <c r="X9" i="2"/>
  <c r="Y9" i="2"/>
  <c r="Z9" i="2"/>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G16" i="17"/>
  <c r="F16" i="17"/>
  <c r="E16" i="17"/>
  <c r="D16" i="17"/>
  <c r="C16" i="17"/>
  <c r="B16" i="17"/>
  <c r="BE15" i="17"/>
  <c r="BD15" i="17"/>
  <c r="BC15" i="17"/>
  <c r="BB15" i="17"/>
  <c r="BA15" i="17"/>
  <c r="AZ15" i="17"/>
  <c r="AY15" i="17"/>
  <c r="AX15" i="17"/>
  <c r="AW15" i="17"/>
  <c r="AV15" i="17"/>
  <c r="AU15" i="17"/>
  <c r="AT15" i="17"/>
  <c r="AS15" i="17"/>
  <c r="AR15" i="17"/>
  <c r="AQ15" i="17"/>
  <c r="AP15" i="17"/>
  <c r="AO15" i="17"/>
  <c r="AN15" i="17"/>
  <c r="AM15" i="17"/>
  <c r="AL15" i="17"/>
  <c r="AK15" i="17"/>
  <c r="AJ15" i="17"/>
  <c r="AI15" i="17"/>
  <c r="AH15" i="17"/>
  <c r="AG15" i="17"/>
  <c r="AF15" i="17"/>
  <c r="AE15" i="17"/>
  <c r="AD15" i="17"/>
  <c r="AC15" i="17"/>
  <c r="AB15" i="17"/>
  <c r="AA15" i="17"/>
  <c r="Z15" i="17"/>
  <c r="Y15" i="17"/>
  <c r="X15" i="17"/>
  <c r="W15" i="17"/>
  <c r="V15" i="17"/>
  <c r="U15" i="17"/>
  <c r="T15" i="17"/>
  <c r="S15" i="17"/>
  <c r="R15" i="17"/>
  <c r="Q15" i="17"/>
  <c r="P15" i="17"/>
  <c r="O15" i="17"/>
  <c r="N15" i="17"/>
  <c r="M15" i="17"/>
  <c r="L15" i="17"/>
  <c r="K15" i="17"/>
  <c r="J15" i="17"/>
  <c r="I15" i="17"/>
  <c r="H15" i="17"/>
  <c r="G15" i="17"/>
  <c r="F15" i="17"/>
  <c r="E15" i="17"/>
  <c r="D15" i="17"/>
  <c r="C15" i="17"/>
  <c r="B15" i="17"/>
  <c r="BE14" i="17"/>
  <c r="BD14" i="17"/>
  <c r="BC14" i="17"/>
  <c r="BB14" i="17"/>
  <c r="BA14" i="17"/>
  <c r="AZ14" i="17"/>
  <c r="AY14" i="17"/>
  <c r="AX14" i="17"/>
  <c r="AW14" i="17"/>
  <c r="AV14" i="17"/>
  <c r="AU14" i="17"/>
  <c r="AT14" i="17"/>
  <c r="AS14" i="17"/>
  <c r="AR14" i="17"/>
  <c r="AQ14" i="17"/>
  <c r="AP14" i="17"/>
  <c r="AO14" i="17"/>
  <c r="AN14" i="17"/>
  <c r="AM14" i="17"/>
  <c r="AL14" i="17"/>
  <c r="AK14" i="17"/>
  <c r="AJ14" i="17"/>
  <c r="AI14" i="17"/>
  <c r="AH14" i="17"/>
  <c r="AG14" i="17"/>
  <c r="AF14" i="17"/>
  <c r="AE14" i="17"/>
  <c r="AD14" i="17"/>
  <c r="AC14" i="17"/>
  <c r="AB14" i="17"/>
  <c r="AA14" i="17"/>
  <c r="Z14" i="17"/>
  <c r="Y14" i="17"/>
  <c r="X14" i="17"/>
  <c r="W14" i="17"/>
  <c r="V14" i="17"/>
  <c r="U14" i="17"/>
  <c r="T14" i="17"/>
  <c r="S14" i="17"/>
  <c r="R14" i="17"/>
  <c r="Q14" i="17"/>
  <c r="P14" i="17"/>
  <c r="O14" i="17"/>
  <c r="N14" i="17"/>
  <c r="M14" i="17"/>
  <c r="L14" i="17"/>
  <c r="K14" i="17"/>
  <c r="J14" i="17"/>
  <c r="I14" i="17"/>
  <c r="H14" i="17"/>
  <c r="G14" i="17"/>
  <c r="F14" i="17"/>
  <c r="E14" i="17"/>
  <c r="D14" i="17"/>
  <c r="C14" i="17"/>
  <c r="B14" i="17"/>
  <c r="BE13" i="17"/>
  <c r="BD13" i="17"/>
  <c r="BC13" i="17"/>
  <c r="BB13" i="17"/>
  <c r="BA13" i="17"/>
  <c r="AZ13" i="17"/>
  <c r="AY13" i="17"/>
  <c r="AX13" i="17"/>
  <c r="AW13" i="17"/>
  <c r="AV13" i="17"/>
  <c r="AU13" i="17"/>
  <c r="AT13" i="17"/>
  <c r="AS13" i="17"/>
  <c r="AR13" i="17"/>
  <c r="AQ13" i="17"/>
  <c r="AP13" i="17"/>
  <c r="AO13" i="17"/>
  <c r="AN13" i="17"/>
  <c r="AM13" i="17"/>
  <c r="AL13" i="17"/>
  <c r="AK13" i="17"/>
  <c r="AJ13" i="17"/>
  <c r="AI13" i="17"/>
  <c r="AH13" i="17"/>
  <c r="AG13" i="17"/>
  <c r="AF13" i="17"/>
  <c r="AE13" i="17"/>
  <c r="AD13" i="17"/>
  <c r="AC13" i="17"/>
  <c r="AB13" i="17"/>
  <c r="AA13" i="17"/>
  <c r="Z13" i="17"/>
  <c r="Y13" i="17"/>
  <c r="X13" i="17"/>
  <c r="W13" i="17"/>
  <c r="V13" i="17"/>
  <c r="U13" i="17"/>
  <c r="T13" i="17"/>
  <c r="S13" i="17"/>
  <c r="R13" i="17"/>
  <c r="Q13" i="17"/>
  <c r="P13" i="17"/>
  <c r="O13" i="17"/>
  <c r="N13" i="17"/>
  <c r="M13" i="17"/>
  <c r="L13" i="17"/>
  <c r="K13" i="17"/>
  <c r="J13" i="17"/>
  <c r="I13" i="17"/>
  <c r="H13" i="17"/>
  <c r="G13" i="17"/>
  <c r="F13" i="17"/>
  <c r="E13" i="17"/>
  <c r="D13" i="17"/>
  <c r="C13" i="17"/>
  <c r="B13" i="17"/>
  <c r="BE12" i="17"/>
  <c r="BD12" i="17"/>
  <c r="BC12" i="17"/>
  <c r="BB12" i="17"/>
  <c r="BA12" i="17"/>
  <c r="AZ12" i="17"/>
  <c r="AY12" i="17"/>
  <c r="AX12" i="17"/>
  <c r="AW12" i="17"/>
  <c r="AV12" i="17"/>
  <c r="AU12" i="17"/>
  <c r="AT12" i="17"/>
  <c r="AS12" i="17"/>
  <c r="AR12" i="17"/>
  <c r="AQ12" i="17"/>
  <c r="AP12" i="17"/>
  <c r="AO12" i="17"/>
  <c r="AN12" i="17"/>
  <c r="AM12" i="17"/>
  <c r="AL12" i="17"/>
  <c r="AK12" i="17"/>
  <c r="AJ12" i="17"/>
  <c r="AI12" i="17"/>
  <c r="AH12" i="17"/>
  <c r="AG12" i="17"/>
  <c r="AF12" i="17"/>
  <c r="AE12" i="17"/>
  <c r="AD12" i="17"/>
  <c r="AC12" i="17"/>
  <c r="AB12" i="17"/>
  <c r="AA12" i="17"/>
  <c r="Z12" i="17"/>
  <c r="Y12" i="17"/>
  <c r="X12" i="17"/>
  <c r="W12" i="17"/>
  <c r="V12" i="17"/>
  <c r="U12" i="17"/>
  <c r="T12" i="17"/>
  <c r="S12" i="17"/>
  <c r="R12" i="17"/>
  <c r="Q12" i="17"/>
  <c r="P12" i="17"/>
  <c r="O12" i="17"/>
  <c r="N12" i="17"/>
  <c r="M12" i="17"/>
  <c r="L12" i="17"/>
  <c r="K12" i="17"/>
  <c r="J12" i="17"/>
  <c r="I12" i="17"/>
  <c r="H12" i="17"/>
  <c r="G12" i="17"/>
  <c r="F12" i="17"/>
  <c r="E12" i="17"/>
  <c r="D12" i="17"/>
  <c r="C12" i="17"/>
  <c r="B12" i="17"/>
  <c r="R23" i="6" l="1"/>
  <c r="R24" i="6" s="1"/>
  <c r="R22" i="6"/>
  <c r="P17" i="6"/>
  <c r="L17" i="6"/>
  <c r="H17" i="6"/>
  <c r="D17" i="6"/>
  <c r="Y17" i="6"/>
  <c r="U17" i="6"/>
  <c r="Z15" i="6"/>
  <c r="Z16" i="6" s="1"/>
  <c r="Z17" i="6" s="1"/>
  <c r="Y15" i="6"/>
  <c r="Y16" i="6" s="1"/>
  <c r="X15" i="6"/>
  <c r="X16" i="6" s="1"/>
  <c r="X17" i="6" s="1"/>
  <c r="W15" i="6"/>
  <c r="V15" i="6"/>
  <c r="U15" i="6"/>
  <c r="U16" i="6" s="1"/>
  <c r="T15" i="6"/>
  <c r="T16" i="6" s="1"/>
  <c r="T17" i="6" s="1"/>
  <c r="S15" i="6"/>
  <c r="S16" i="6" s="1"/>
  <c r="S17" i="6" s="1"/>
  <c r="R15" i="6"/>
  <c r="R16" i="6" s="1"/>
  <c r="R17" i="6" s="1"/>
  <c r="Q15" i="6"/>
  <c r="Q16" i="6" s="1"/>
  <c r="Q17" i="6" s="1"/>
  <c r="P15" i="6"/>
  <c r="P16" i="6" s="1"/>
  <c r="O15" i="6"/>
  <c r="O16" i="6" s="1"/>
  <c r="O17" i="6" s="1"/>
  <c r="N15" i="6"/>
  <c r="N16" i="6" s="1"/>
  <c r="N17" i="6" s="1"/>
  <c r="M15" i="6"/>
  <c r="M16" i="6" s="1"/>
  <c r="M17" i="6" s="1"/>
  <c r="L15" i="6"/>
  <c r="L16" i="6" s="1"/>
  <c r="K15" i="6"/>
  <c r="K16" i="6" s="1"/>
  <c r="K17" i="6" s="1"/>
  <c r="J15" i="6"/>
  <c r="J16" i="6" s="1"/>
  <c r="J17" i="6" s="1"/>
  <c r="I15" i="6"/>
  <c r="I16" i="6" s="1"/>
  <c r="I17" i="6" s="1"/>
  <c r="H15" i="6"/>
  <c r="H16" i="6" s="1"/>
  <c r="G15" i="6"/>
  <c r="G16" i="6" s="1"/>
  <c r="G17" i="6" s="1"/>
  <c r="F15" i="6"/>
  <c r="F16" i="6" s="1"/>
  <c r="F17" i="6" s="1"/>
  <c r="E15" i="6"/>
  <c r="E16" i="6" s="1"/>
  <c r="E17" i="6" s="1"/>
  <c r="D15" i="6"/>
  <c r="D16" i="6" s="1"/>
  <c r="C15" i="6"/>
  <c r="C16" i="6" s="1"/>
  <c r="C17" i="6" s="1"/>
  <c r="AA15" i="6"/>
  <c r="AA16" i="6" s="1"/>
  <c r="AA17" i="6" s="1"/>
  <c r="XEW19" i="1"/>
  <c r="XEW20" i="1" s="1"/>
  <c r="XEW21" i="1" s="1"/>
  <c r="XEU23" i="1"/>
  <c r="R25" i="6" l="1"/>
  <c r="R26" i="6"/>
  <c r="J73" i="15"/>
  <c r="J75" i="15"/>
  <c r="J76" i="15"/>
  <c r="J77" i="15"/>
  <c r="K73" i="15"/>
  <c r="L73" i="15"/>
  <c r="M73" i="15"/>
  <c r="N73" i="15"/>
  <c r="O73" i="15"/>
  <c r="P73" i="15"/>
  <c r="Q73" i="15"/>
  <c r="R73" i="15"/>
  <c r="S73" i="15"/>
  <c r="T73" i="15"/>
  <c r="U73" i="15"/>
  <c r="V73" i="15"/>
  <c r="W73" i="15"/>
  <c r="X73" i="15"/>
  <c r="Y73" i="15"/>
  <c r="Z73" i="15"/>
  <c r="AA73" i="15"/>
  <c r="AB73" i="15"/>
  <c r="AC73" i="15"/>
  <c r="AD73" i="15"/>
  <c r="AE73" i="15"/>
  <c r="AF73" i="15"/>
  <c r="AG73" i="15"/>
  <c r="AH73" i="15"/>
  <c r="AI73" i="15"/>
  <c r="AJ73" i="15"/>
  <c r="AK73" i="15"/>
  <c r="AL73" i="15"/>
  <c r="AM73" i="15"/>
  <c r="AN73" i="15"/>
  <c r="AO73" i="15"/>
  <c r="AP73" i="15"/>
  <c r="AQ73" i="15"/>
  <c r="AR73" i="15"/>
  <c r="AS73" i="15"/>
  <c r="AT73" i="15"/>
  <c r="AU73" i="15"/>
  <c r="AV73" i="15"/>
  <c r="AW73" i="15"/>
  <c r="AX73" i="15"/>
  <c r="AY73" i="15"/>
  <c r="AZ73" i="15"/>
  <c r="BA73" i="15"/>
  <c r="BB73" i="15"/>
  <c r="BC73" i="15"/>
  <c r="BD73" i="15"/>
  <c r="BE73" i="15"/>
  <c r="BF73" i="15"/>
  <c r="BG73" i="15"/>
  <c r="BH73" i="15"/>
  <c r="K75" i="15"/>
  <c r="L75" i="15"/>
  <c r="M75" i="15"/>
  <c r="N75" i="15"/>
  <c r="O75" i="15"/>
  <c r="P75" i="15"/>
  <c r="Q75" i="15"/>
  <c r="R75" i="15"/>
  <c r="S75" i="15"/>
  <c r="U75" i="15"/>
  <c r="V75" i="15"/>
  <c r="W75" i="15"/>
  <c r="X75" i="15"/>
  <c r="Y75" i="15"/>
  <c r="Z75" i="15"/>
  <c r="AA75" i="15"/>
  <c r="AB75" i="15"/>
  <c r="AC75" i="15"/>
  <c r="AD75" i="15"/>
  <c r="AE75" i="15"/>
  <c r="AF75" i="15"/>
  <c r="AG75" i="15"/>
  <c r="AH75" i="15"/>
  <c r="AI75" i="15"/>
  <c r="AJ75" i="15"/>
  <c r="AK75" i="15"/>
  <c r="AL75" i="15"/>
  <c r="AM75" i="15"/>
  <c r="AN75" i="15"/>
  <c r="AO75" i="15"/>
  <c r="AP75" i="15"/>
  <c r="AQ75" i="15"/>
  <c r="AR75" i="15"/>
  <c r="AS75" i="15"/>
  <c r="AT75" i="15"/>
  <c r="AU75" i="15"/>
  <c r="AV75" i="15"/>
  <c r="AW75" i="15"/>
  <c r="AX75" i="15"/>
  <c r="AY75" i="15"/>
  <c r="AZ75" i="15"/>
  <c r="BA75" i="15"/>
  <c r="BB75" i="15"/>
  <c r="BC75" i="15"/>
  <c r="BD75" i="15"/>
  <c r="BE75" i="15"/>
  <c r="BF75" i="15"/>
  <c r="BG75" i="15"/>
  <c r="BH75" i="15"/>
  <c r="K76" i="15"/>
  <c r="L76" i="15"/>
  <c r="M76" i="15"/>
  <c r="N76" i="15"/>
  <c r="O76" i="15"/>
  <c r="P76" i="15"/>
  <c r="Q76" i="15"/>
  <c r="R76" i="15"/>
  <c r="S76" i="15"/>
  <c r="T76" i="15"/>
  <c r="U76" i="15"/>
  <c r="V76" i="15"/>
  <c r="W76" i="15"/>
  <c r="X76" i="15"/>
  <c r="Y76" i="15"/>
  <c r="Z76" i="15"/>
  <c r="AA76" i="15"/>
  <c r="AB76" i="15"/>
  <c r="AC76" i="15"/>
  <c r="AD76" i="15"/>
  <c r="AE76" i="15"/>
  <c r="AF76" i="15"/>
  <c r="AG76" i="15"/>
  <c r="AH76" i="15"/>
  <c r="AI76" i="15"/>
  <c r="AJ76" i="15"/>
  <c r="AK76" i="15"/>
  <c r="AL76" i="15"/>
  <c r="AM76" i="15"/>
  <c r="AN76" i="15"/>
  <c r="AO76" i="15"/>
  <c r="AP76" i="15"/>
  <c r="AQ76" i="15"/>
  <c r="AR76" i="15"/>
  <c r="AS76" i="15"/>
  <c r="AT76" i="15"/>
  <c r="AU76" i="15"/>
  <c r="AV76" i="15"/>
  <c r="AW76" i="15"/>
  <c r="AX76" i="15"/>
  <c r="AY76" i="15"/>
  <c r="AZ76" i="15"/>
  <c r="BA76" i="15"/>
  <c r="BB76" i="15"/>
  <c r="BC76" i="15"/>
  <c r="BD76" i="15"/>
  <c r="BE76" i="15"/>
  <c r="BF76" i="15"/>
  <c r="BG76" i="15"/>
  <c r="BH76" i="15"/>
  <c r="K77" i="15"/>
  <c r="L77" i="15"/>
  <c r="M77" i="15"/>
  <c r="N77" i="15"/>
  <c r="O77" i="15"/>
  <c r="P77" i="15"/>
  <c r="Q77" i="15"/>
  <c r="R77" i="15"/>
  <c r="S77" i="15"/>
  <c r="T77" i="15"/>
  <c r="U77" i="15"/>
  <c r="V77" i="15"/>
  <c r="W77" i="15"/>
  <c r="X77" i="15"/>
  <c r="Y77" i="15"/>
  <c r="Z77" i="15"/>
  <c r="AA77" i="15"/>
  <c r="AB77" i="15"/>
  <c r="AC77" i="15"/>
  <c r="AD77" i="15"/>
  <c r="AE77" i="15"/>
  <c r="AF77" i="15"/>
  <c r="AG77" i="15"/>
  <c r="AH77" i="15"/>
  <c r="AI77" i="15"/>
  <c r="AJ77" i="15"/>
  <c r="AK77" i="15"/>
  <c r="AL77" i="15"/>
  <c r="AM77" i="15"/>
  <c r="AN77" i="15"/>
  <c r="AO77" i="15"/>
  <c r="AP77" i="15"/>
  <c r="AQ77" i="15"/>
  <c r="AR77" i="15"/>
  <c r="AS77" i="15"/>
  <c r="AT77" i="15"/>
  <c r="AU77" i="15"/>
  <c r="AV77" i="15"/>
  <c r="AW77" i="15"/>
  <c r="AX77" i="15"/>
  <c r="AY77" i="15"/>
  <c r="AZ77" i="15"/>
  <c r="BA77" i="15"/>
  <c r="BB77" i="15"/>
  <c r="BC77" i="15"/>
  <c r="BD77" i="15"/>
  <c r="BE77" i="15"/>
  <c r="BF77" i="15"/>
  <c r="BG77" i="15"/>
  <c r="BH77" i="15"/>
  <c r="E73" i="15"/>
  <c r="F73" i="15"/>
  <c r="G73" i="15"/>
  <c r="H73" i="15"/>
  <c r="I73" i="15"/>
  <c r="E75" i="15"/>
  <c r="F75" i="15"/>
  <c r="G75" i="15"/>
  <c r="H75" i="15"/>
  <c r="I75" i="15"/>
  <c r="E76" i="15"/>
  <c r="F76" i="15"/>
  <c r="G76" i="15"/>
  <c r="H76" i="15"/>
  <c r="I76" i="15"/>
  <c r="E77" i="15"/>
  <c r="F77" i="15"/>
  <c r="G77" i="15"/>
  <c r="H77" i="15"/>
  <c r="I77" i="15"/>
  <c r="J71" i="15"/>
  <c r="I71" i="15"/>
  <c r="H71" i="15"/>
  <c r="G71" i="15"/>
  <c r="F71" i="15"/>
  <c r="E71" i="15"/>
  <c r="J70" i="15"/>
  <c r="I70" i="15"/>
  <c r="H70" i="15"/>
  <c r="G70" i="15"/>
  <c r="F70" i="15"/>
  <c r="E70" i="15"/>
  <c r="J69" i="15"/>
  <c r="I69" i="15"/>
  <c r="H69" i="15"/>
  <c r="G69" i="15"/>
  <c r="F69" i="15"/>
  <c r="E69" i="15"/>
  <c r="J68" i="15"/>
  <c r="I68" i="15"/>
  <c r="H68" i="15"/>
  <c r="G68" i="15"/>
  <c r="F68" i="15"/>
  <c r="E68" i="15"/>
  <c r="I67" i="15"/>
  <c r="I74" i="15" s="1"/>
  <c r="H67" i="15"/>
  <c r="H74" i="15" s="1"/>
  <c r="G67" i="15"/>
  <c r="G74" i="15" s="1"/>
  <c r="F67" i="15"/>
  <c r="F74" i="15" s="1"/>
  <c r="E67" i="15"/>
  <c r="E74" i="15" s="1"/>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L71" i="15"/>
  <c r="K71"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L70" i="15"/>
  <c r="K70"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L69" i="15"/>
  <c r="K69"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L68" i="15"/>
  <c r="K68" i="15"/>
  <c r="BH67" i="15"/>
  <c r="BH74" i="15" s="1"/>
  <c r="BG67" i="15"/>
  <c r="BG74" i="15" s="1"/>
  <c r="BF67" i="15"/>
  <c r="BF74" i="15" s="1"/>
  <c r="BE67" i="15"/>
  <c r="BE74" i="15" s="1"/>
  <c r="BD67" i="15"/>
  <c r="BD74" i="15" s="1"/>
  <c r="BC67" i="15"/>
  <c r="BC74" i="15" s="1"/>
  <c r="BB67" i="15"/>
  <c r="BB74" i="15" s="1"/>
  <c r="BA67" i="15"/>
  <c r="BA74" i="15" s="1"/>
  <c r="AZ67" i="15"/>
  <c r="AZ74" i="15" s="1"/>
  <c r="AY67" i="15"/>
  <c r="AY74" i="15" s="1"/>
  <c r="AX67" i="15"/>
  <c r="AX74" i="15" s="1"/>
  <c r="AW67" i="15"/>
  <c r="AW74" i="15" s="1"/>
  <c r="AV67" i="15"/>
  <c r="AV74" i="15" s="1"/>
  <c r="AU67" i="15"/>
  <c r="AU74" i="15" s="1"/>
  <c r="AT67" i="15"/>
  <c r="AT74" i="15" s="1"/>
  <c r="AS67" i="15"/>
  <c r="AS74" i="15" s="1"/>
  <c r="AR67" i="15"/>
  <c r="AR74" i="15" s="1"/>
  <c r="AQ67" i="15"/>
  <c r="AQ74" i="15" s="1"/>
  <c r="AP67" i="15"/>
  <c r="AP74" i="15" s="1"/>
  <c r="AO67" i="15"/>
  <c r="AO74" i="15" s="1"/>
  <c r="AN67" i="15"/>
  <c r="AN74" i="15" s="1"/>
  <c r="AM67" i="15"/>
  <c r="AM74" i="15" s="1"/>
  <c r="AL67" i="15"/>
  <c r="AL74" i="15" s="1"/>
  <c r="AK67" i="15"/>
  <c r="AK74" i="15" s="1"/>
  <c r="AJ67" i="15"/>
  <c r="AJ74" i="15" s="1"/>
  <c r="AI67" i="15"/>
  <c r="AI74" i="15" s="1"/>
  <c r="AH67" i="15"/>
  <c r="AH74" i="15" s="1"/>
  <c r="AG67" i="15"/>
  <c r="AG74" i="15" s="1"/>
  <c r="AF67" i="15"/>
  <c r="AF74" i="15" s="1"/>
  <c r="AE67" i="15"/>
  <c r="AE74" i="15" s="1"/>
  <c r="AD67" i="15"/>
  <c r="AD74" i="15" s="1"/>
  <c r="AC67" i="15"/>
  <c r="AC74" i="15" s="1"/>
  <c r="AB67" i="15"/>
  <c r="AB74" i="15" s="1"/>
  <c r="AA67" i="15"/>
  <c r="AA74" i="15" s="1"/>
  <c r="Z67" i="15"/>
  <c r="Z74" i="15" s="1"/>
  <c r="Y67" i="15"/>
  <c r="Y74" i="15" s="1"/>
  <c r="X67" i="15"/>
  <c r="X74" i="15" s="1"/>
  <c r="W67" i="15"/>
  <c r="W74" i="15" s="1"/>
  <c r="V67" i="15"/>
  <c r="V74" i="15" s="1"/>
  <c r="U67" i="15"/>
  <c r="U74" i="15" s="1"/>
  <c r="T67" i="15"/>
  <c r="T74" i="15" s="1"/>
  <c r="S67" i="15"/>
  <c r="S74" i="15" s="1"/>
  <c r="R67" i="15"/>
  <c r="R74" i="15" s="1"/>
  <c r="Q67" i="15"/>
  <c r="Q74" i="15" s="1"/>
  <c r="P67" i="15"/>
  <c r="P74" i="15" s="1"/>
  <c r="O67" i="15"/>
  <c r="O74" i="15" s="1"/>
  <c r="N67" i="15"/>
  <c r="N74" i="15" s="1"/>
  <c r="M67" i="15"/>
  <c r="M74" i="15" s="1"/>
  <c r="L67" i="15"/>
  <c r="L74" i="15" s="1"/>
  <c r="K67" i="15"/>
  <c r="K74" i="15" s="1"/>
  <c r="J67" i="15"/>
  <c r="J74" i="15" s="1"/>
  <c r="N57" i="15"/>
  <c r="M57" i="15"/>
  <c r="L57" i="15"/>
  <c r="K57" i="15"/>
  <c r="J57" i="15"/>
  <c r="I57" i="15"/>
  <c r="H57" i="15"/>
  <c r="G57" i="15"/>
  <c r="F57" i="15"/>
  <c r="E57" i="15"/>
  <c r="N56" i="15"/>
  <c r="M56" i="15"/>
  <c r="L56" i="15"/>
  <c r="K56" i="15"/>
  <c r="J56" i="15"/>
  <c r="I56" i="15"/>
  <c r="H56" i="15"/>
  <c r="G56" i="15"/>
  <c r="F56" i="15"/>
  <c r="E56" i="15"/>
  <c r="N55" i="15"/>
  <c r="M55" i="15"/>
  <c r="L55" i="15"/>
  <c r="K55" i="15"/>
  <c r="J55" i="15"/>
  <c r="I55" i="15"/>
  <c r="H55" i="15"/>
  <c r="G55" i="15"/>
  <c r="F55" i="15"/>
  <c r="E55" i="15"/>
  <c r="N54" i="15"/>
  <c r="M54" i="15"/>
  <c r="L54" i="15"/>
  <c r="K54" i="15"/>
  <c r="J54" i="15"/>
  <c r="I54" i="15"/>
  <c r="H54" i="15"/>
  <c r="G54" i="15"/>
  <c r="F54" i="15"/>
  <c r="E54" i="15"/>
  <c r="N53" i="15"/>
  <c r="M53" i="15"/>
  <c r="L53" i="15"/>
  <c r="K53" i="15"/>
  <c r="J53" i="15"/>
  <c r="I53" i="15"/>
  <c r="H53" i="15"/>
  <c r="G53" i="15"/>
  <c r="F53" i="15"/>
  <c r="E53"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7" i="15"/>
  <c r="O53" i="15"/>
  <c r="O54" i="15"/>
  <c r="O55" i="15"/>
  <c r="O56" i="15"/>
  <c r="K48" i="15"/>
  <c r="J48" i="15"/>
  <c r="K46" i="15"/>
  <c r="I50" i="15"/>
  <c r="H50" i="15"/>
  <c r="G50" i="15"/>
  <c r="F50" i="15"/>
  <c r="E50" i="15"/>
  <c r="I48" i="15"/>
  <c r="H48" i="15"/>
  <c r="G48" i="15"/>
  <c r="F48" i="15"/>
  <c r="E48" i="15"/>
  <c r="I47" i="15"/>
  <c r="H47" i="15"/>
  <c r="G47" i="15"/>
  <c r="F47" i="15"/>
  <c r="E47" i="15"/>
  <c r="I46" i="15"/>
  <c r="H46" i="15"/>
  <c r="G46" i="15"/>
  <c r="F46" i="15"/>
  <c r="E46"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L50" i="15"/>
  <c r="K50"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L48"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L47" i="15"/>
  <c r="K47"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L46" i="15"/>
  <c r="J50" i="15"/>
  <c r="J47" i="15"/>
  <c r="J46" i="15"/>
  <c r="V11" i="6"/>
  <c r="V10" i="6"/>
  <c r="W10" i="6" s="1"/>
  <c r="Y9" i="13"/>
  <c r="X9" i="13"/>
  <c r="W9" i="13"/>
  <c r="V9" i="13"/>
  <c r="U9" i="13"/>
  <c r="T9" i="13"/>
  <c r="S9" i="13"/>
  <c r="R9" i="13"/>
  <c r="Q9" i="13"/>
  <c r="P9" i="13"/>
  <c r="O9" i="13"/>
  <c r="N9" i="13"/>
  <c r="M9" i="13"/>
  <c r="L9" i="13"/>
  <c r="K9" i="13"/>
  <c r="J9" i="13"/>
  <c r="I9" i="13"/>
  <c r="H9" i="13"/>
  <c r="G9" i="13"/>
  <c r="F9" i="13"/>
  <c r="W11" i="6" l="1"/>
  <c r="W16" i="6" s="1"/>
  <c r="W17" i="6" s="1"/>
  <c r="V16" i="6"/>
  <c r="V17" i="6" s="1"/>
  <c r="N92" i="1"/>
  <c r="M92" i="1"/>
  <c r="L92" i="1"/>
  <c r="K92" i="1"/>
  <c r="J92" i="1"/>
  <c r="Z49" i="11" l="1"/>
  <c r="Y49" i="11"/>
  <c r="X49" i="11"/>
  <c r="W49" i="11"/>
  <c r="V49" i="11"/>
  <c r="U49" i="11"/>
  <c r="T49" i="11"/>
  <c r="S49" i="11"/>
  <c r="R49" i="11"/>
  <c r="Q49" i="11"/>
  <c r="P49" i="11"/>
  <c r="O49" i="11"/>
  <c r="N49" i="11"/>
  <c r="M49" i="11"/>
  <c r="L49" i="11"/>
  <c r="K49" i="11"/>
  <c r="J49" i="11"/>
  <c r="I49" i="11"/>
  <c r="H49" i="11"/>
  <c r="G49" i="11"/>
  <c r="F49" i="11"/>
  <c r="E49" i="11"/>
  <c r="D49" i="11"/>
  <c r="C49" i="11"/>
  <c r="B49" i="11"/>
  <c r="Z50" i="11"/>
  <c r="Y50" i="11"/>
  <c r="X50" i="11"/>
  <c r="W50" i="11"/>
  <c r="V50" i="11"/>
  <c r="U50" i="11"/>
  <c r="T50" i="11"/>
  <c r="S50" i="11"/>
  <c r="R50" i="11"/>
  <c r="Q50" i="11"/>
  <c r="P50" i="11"/>
  <c r="O50" i="11"/>
  <c r="N50" i="11"/>
  <c r="M50" i="11"/>
  <c r="L50" i="11"/>
  <c r="K50" i="11"/>
  <c r="J50" i="11"/>
  <c r="I50" i="11"/>
  <c r="H50" i="11"/>
  <c r="G50" i="11"/>
  <c r="F50" i="11"/>
  <c r="E50" i="11"/>
  <c r="D50" i="11"/>
  <c r="C50" i="11"/>
  <c r="B50" i="11"/>
  <c r="X11" i="13"/>
  <c r="Y11" i="13" s="1"/>
  <c r="Z11" i="13" s="1"/>
  <c r="V11" i="13"/>
  <c r="U11" i="13" s="1"/>
  <c r="T11" i="13" s="1"/>
  <c r="S11" i="13" s="1"/>
  <c r="R11" i="13" s="1"/>
  <c r="Q11" i="13" s="1"/>
  <c r="P11" i="13" s="1"/>
  <c r="O11" i="13" s="1"/>
  <c r="N11" i="13" s="1"/>
  <c r="M11" i="13" s="1"/>
  <c r="L11" i="13" s="1"/>
  <c r="K11" i="13" s="1"/>
  <c r="J11" i="13" s="1"/>
  <c r="I11" i="13" s="1"/>
  <c r="H11" i="13" s="1"/>
  <c r="G11" i="13" s="1"/>
  <c r="F11" i="13" s="1"/>
  <c r="E11" i="13" s="1"/>
  <c r="AL53" i="1"/>
  <c r="AM53" i="1" s="1"/>
  <c r="AN53" i="1" s="1"/>
  <c r="AJ53" i="1"/>
  <c r="AI53" i="1" s="1"/>
  <c r="AH53" i="1" s="1"/>
  <c r="AG53" i="1" s="1"/>
  <c r="AF53" i="1" s="1"/>
  <c r="AE53" i="1" s="1"/>
  <c r="AD53" i="1" s="1"/>
  <c r="AC53" i="1" s="1"/>
  <c r="AB53" i="1" s="1"/>
  <c r="AA53" i="1" s="1"/>
  <c r="Z53" i="1" s="1"/>
  <c r="Y53" i="1" s="1"/>
  <c r="X53" i="1" s="1"/>
  <c r="W53" i="1" s="1"/>
  <c r="V53" i="1" s="1"/>
  <c r="U53" i="1" s="1"/>
  <c r="T53" i="1" s="1"/>
  <c r="S53" i="1" s="1"/>
  <c r="R53" i="1" s="1"/>
  <c r="Q53" i="1" s="1"/>
  <c r="P53" i="1" s="1"/>
  <c r="O53" i="1" s="1"/>
  <c r="N53" i="1" s="1"/>
  <c r="M53" i="1" s="1"/>
  <c r="L53" i="1" s="1"/>
  <c r="K53" i="1" s="1"/>
  <c r="J53" i="1" s="1"/>
  <c r="Y14" i="13"/>
  <c r="X14" i="13"/>
  <c r="W14" i="13"/>
  <c r="V14" i="13"/>
  <c r="U14" i="13"/>
  <c r="T14" i="13"/>
  <c r="S14" i="13"/>
  <c r="R14" i="13"/>
  <c r="Q14" i="13"/>
  <c r="P14" i="13"/>
  <c r="O14" i="13"/>
  <c r="N14" i="13"/>
  <c r="M14" i="13"/>
  <c r="L14" i="13"/>
  <c r="K14" i="13"/>
  <c r="J14" i="13"/>
  <c r="I14" i="13"/>
  <c r="H14" i="13"/>
  <c r="G14" i="13"/>
  <c r="F14" i="13"/>
  <c r="E14" i="13"/>
  <c r="D14" i="13"/>
  <c r="C14" i="13"/>
  <c r="B14" i="13"/>
  <c r="AC35" i="9"/>
  <c r="AC34" i="9"/>
  <c r="AC33" i="9"/>
  <c r="AA36" i="9"/>
  <c r="Z36" i="9"/>
  <c r="Y36" i="9"/>
  <c r="X36" i="9"/>
  <c r="W36" i="9"/>
  <c r="V36" i="9"/>
  <c r="U36" i="9"/>
  <c r="T36" i="9"/>
  <c r="S36" i="9"/>
  <c r="R36" i="9"/>
  <c r="Q36" i="9"/>
  <c r="P36" i="9"/>
  <c r="O36" i="9"/>
  <c r="N36" i="9"/>
  <c r="M36" i="9"/>
  <c r="L36" i="9"/>
  <c r="K36" i="9"/>
  <c r="J36" i="9"/>
  <c r="I36" i="9"/>
  <c r="H36" i="9"/>
  <c r="G36" i="9"/>
  <c r="F36" i="9"/>
  <c r="E36" i="9"/>
  <c r="C36" i="9"/>
  <c r="B36" i="9"/>
  <c r="AC10" i="6"/>
  <c r="AA13" i="6"/>
  <c r="Z13" i="6"/>
  <c r="Y13" i="6"/>
  <c r="X13" i="6"/>
  <c r="U13" i="6"/>
  <c r="T13" i="6"/>
  <c r="S13" i="6"/>
  <c r="R13" i="6"/>
  <c r="Q13" i="6"/>
  <c r="P13" i="6"/>
  <c r="O13" i="6"/>
  <c r="N13" i="6"/>
  <c r="M13" i="6"/>
  <c r="L13" i="6"/>
  <c r="K13" i="6"/>
  <c r="J13" i="6"/>
  <c r="I13" i="6"/>
  <c r="H13" i="6"/>
  <c r="G13" i="6"/>
  <c r="F13" i="6"/>
  <c r="E13" i="6"/>
  <c r="D13" i="6"/>
  <c r="C13" i="6"/>
  <c r="AA12" i="6"/>
  <c r="Z12" i="6"/>
  <c r="Y12" i="6"/>
  <c r="X12" i="6"/>
  <c r="U12" i="6"/>
  <c r="V12" i="6" s="1"/>
  <c r="W12" i="6" s="1"/>
  <c r="T12" i="6"/>
  <c r="S12" i="6"/>
  <c r="R12" i="6"/>
  <c r="Q12" i="6"/>
  <c r="P12" i="6"/>
  <c r="O12" i="6"/>
  <c r="N12" i="6"/>
  <c r="M12" i="6"/>
  <c r="L12" i="6"/>
  <c r="K12" i="6"/>
  <c r="J12" i="6"/>
  <c r="I12" i="6"/>
  <c r="H12" i="6"/>
  <c r="G12" i="6"/>
  <c r="F12" i="6"/>
  <c r="E12" i="6"/>
  <c r="D12" i="6"/>
  <c r="C12" i="6"/>
  <c r="AC36" i="9" l="1"/>
  <c r="V13" i="6"/>
  <c r="W13" i="6" s="1"/>
  <c r="X7" i="3"/>
  <c r="X8" i="3"/>
  <c r="X6" i="3"/>
  <c r="AM135" i="1"/>
  <c r="AL135" i="1"/>
  <c r="AK135" i="1"/>
  <c r="AJ135" i="1"/>
  <c r="AI135" i="1"/>
  <c r="AH135" i="1"/>
  <c r="AG135" i="1"/>
  <c r="AF135" i="1"/>
  <c r="AE135" i="1"/>
  <c r="AD135" i="1"/>
  <c r="AC135" i="1"/>
  <c r="AB135" i="1"/>
  <c r="AA135" i="1"/>
  <c r="Z135" i="1"/>
  <c r="Y135" i="1"/>
  <c r="X135" i="1"/>
  <c r="W135" i="1"/>
  <c r="V135" i="1"/>
  <c r="U135" i="1"/>
  <c r="T135" i="1"/>
  <c r="S135" i="1"/>
  <c r="R135" i="1"/>
  <c r="Q135" i="1"/>
  <c r="P135" i="1"/>
  <c r="AM132" i="1"/>
  <c r="AM137" i="1" s="1"/>
  <c r="AL132" i="1"/>
  <c r="AL137" i="1" s="1"/>
  <c r="AK132" i="1"/>
  <c r="AK137" i="1" s="1"/>
  <c r="AJ132" i="1"/>
  <c r="AJ137" i="1" s="1"/>
  <c r="AI132" i="1"/>
  <c r="AI137" i="1" s="1"/>
  <c r="AH132" i="1"/>
  <c r="AH137" i="1" s="1"/>
  <c r="AG132" i="1"/>
  <c r="AG137" i="1" s="1"/>
  <c r="AF132" i="1"/>
  <c r="AF137" i="1" s="1"/>
  <c r="AE132" i="1"/>
  <c r="AE137" i="1" s="1"/>
  <c r="AD132" i="1"/>
  <c r="AD137" i="1" s="1"/>
  <c r="AC132" i="1"/>
  <c r="AC137" i="1" s="1"/>
  <c r="AB132" i="1"/>
  <c r="AB137" i="1" s="1"/>
  <c r="AA132" i="1"/>
  <c r="AA137" i="1" s="1"/>
  <c r="Z132" i="1"/>
  <c r="Z137" i="1" s="1"/>
  <c r="Y132" i="1"/>
  <c r="Y137" i="1" s="1"/>
  <c r="X132" i="1"/>
  <c r="X137" i="1" s="1"/>
  <c r="W132" i="1"/>
  <c r="W137" i="1" s="1"/>
  <c r="V132" i="1"/>
  <c r="V137" i="1" s="1"/>
  <c r="U132" i="1"/>
  <c r="U137" i="1" s="1"/>
  <c r="T132" i="1"/>
  <c r="T137" i="1" s="1"/>
  <c r="S132" i="1"/>
  <c r="S137" i="1" s="1"/>
  <c r="R132" i="1"/>
  <c r="R137" i="1" s="1"/>
  <c r="Q132" i="1"/>
  <c r="Q137" i="1" s="1"/>
  <c r="P132" i="1"/>
  <c r="P137" i="1" s="1"/>
  <c r="AN118" i="1"/>
  <c r="AN120" i="1" s="1"/>
  <c r="AM118" i="1"/>
  <c r="AM119" i="1" s="1"/>
  <c r="AL118" i="1"/>
  <c r="AL120" i="1" s="1"/>
  <c r="AK118" i="1"/>
  <c r="AK119" i="1" s="1"/>
  <c r="AJ118" i="1"/>
  <c r="AJ120" i="1" s="1"/>
  <c r="AI118" i="1"/>
  <c r="AI119" i="1" s="1"/>
  <c r="AH118" i="1"/>
  <c r="AH119" i="1" s="1"/>
  <c r="AG118" i="1"/>
  <c r="AG119" i="1" s="1"/>
  <c r="AF118" i="1"/>
  <c r="AF120" i="1" s="1"/>
  <c r="AE118" i="1"/>
  <c r="AE119" i="1" s="1"/>
  <c r="AD118" i="1"/>
  <c r="AD120" i="1" s="1"/>
  <c r="AC118" i="1"/>
  <c r="AC119" i="1" s="1"/>
  <c r="AB118" i="1"/>
  <c r="AB120" i="1" s="1"/>
  <c r="AA118" i="1"/>
  <c r="AA119" i="1" s="1"/>
  <c r="Z118" i="1"/>
  <c r="Z120" i="1" s="1"/>
  <c r="Y118" i="1"/>
  <c r="Y119" i="1" s="1"/>
  <c r="X118" i="1"/>
  <c r="X120" i="1" s="1"/>
  <c r="W118" i="1"/>
  <c r="W119" i="1" s="1"/>
  <c r="V118" i="1"/>
  <c r="V120" i="1" s="1"/>
  <c r="U118" i="1"/>
  <c r="U119" i="1" s="1"/>
  <c r="T118" i="1"/>
  <c r="T120" i="1" s="1"/>
  <c r="S118" i="1"/>
  <c r="S119" i="1" s="1"/>
  <c r="R118" i="1"/>
  <c r="R119" i="1" s="1"/>
  <c r="Q118" i="1"/>
  <c r="Q119" i="1" s="1"/>
  <c r="P118" i="1"/>
  <c r="P120" i="1" s="1"/>
  <c r="AN127" i="1"/>
  <c r="AM127" i="1"/>
  <c r="AL127" i="1"/>
  <c r="AK127" i="1"/>
  <c r="AJ127" i="1"/>
  <c r="AI127" i="1"/>
  <c r="AH127" i="1"/>
  <c r="AG127" i="1"/>
  <c r="AF127" i="1"/>
  <c r="AE127" i="1"/>
  <c r="AD127" i="1"/>
  <c r="AC127" i="1"/>
  <c r="AB127" i="1"/>
  <c r="AA127" i="1"/>
  <c r="Z127" i="1"/>
  <c r="Y127" i="1"/>
  <c r="X127" i="1"/>
  <c r="W127" i="1"/>
  <c r="V127" i="1"/>
  <c r="U127" i="1"/>
  <c r="T127" i="1"/>
  <c r="S127" i="1"/>
  <c r="R127" i="1"/>
  <c r="Q127" i="1"/>
  <c r="P127" i="1"/>
  <c r="P128" i="1" s="1"/>
  <c r="AN95" i="1"/>
  <c r="AM95" i="1"/>
  <c r="AL95" i="1"/>
  <c r="AK95" i="1"/>
  <c r="AJ95" i="1"/>
  <c r="AI95" i="1"/>
  <c r="AH95" i="1"/>
  <c r="AG95" i="1"/>
  <c r="AF95" i="1"/>
  <c r="AE95" i="1"/>
  <c r="AD95" i="1"/>
  <c r="AC95" i="1"/>
  <c r="AB95" i="1"/>
  <c r="AA95" i="1"/>
  <c r="Z95" i="1"/>
  <c r="Y95" i="1"/>
  <c r="X95" i="1"/>
  <c r="W95" i="1"/>
  <c r="V95" i="1"/>
  <c r="U95" i="1"/>
  <c r="T95" i="1"/>
  <c r="S95" i="1"/>
  <c r="R95" i="1"/>
  <c r="Q95" i="1"/>
  <c r="P95" i="1"/>
  <c r="Q120" i="1" l="1"/>
  <c r="Y120" i="1"/>
  <c r="AG120" i="1"/>
  <c r="Z119" i="1"/>
  <c r="AD119" i="1"/>
  <c r="R120" i="1"/>
  <c r="AH120" i="1"/>
  <c r="U120" i="1"/>
  <c r="AC120" i="1"/>
  <c r="AK120" i="1"/>
  <c r="V119" i="1"/>
  <c r="AL119" i="1"/>
  <c r="X119" i="1"/>
  <c r="AB119" i="1"/>
  <c r="AF119" i="1"/>
  <c r="AJ119" i="1"/>
  <c r="AN119" i="1"/>
  <c r="S120" i="1"/>
  <c r="W120" i="1"/>
  <c r="AA120" i="1"/>
  <c r="AE120" i="1"/>
  <c r="AI120" i="1"/>
  <c r="AM120" i="1"/>
  <c r="P119" i="1"/>
  <c r="T119" i="1"/>
  <c r="R128" i="1"/>
  <c r="V128" i="1"/>
  <c r="Z128" i="1"/>
  <c r="AD128" i="1"/>
  <c r="AH128" i="1"/>
  <c r="AL128" i="1"/>
  <c r="AM128" i="1"/>
  <c r="T128" i="1"/>
  <c r="X128" i="1"/>
  <c r="AB128" i="1"/>
  <c r="AF128" i="1"/>
  <c r="AJ128" i="1"/>
  <c r="AN128" i="1"/>
  <c r="AK128" i="1"/>
  <c r="Q128" i="1"/>
  <c r="U128" i="1"/>
  <c r="Y128" i="1"/>
  <c r="AC128" i="1"/>
  <c r="AG128" i="1"/>
  <c r="S128" i="1"/>
  <c r="W128" i="1"/>
  <c r="AA128" i="1"/>
  <c r="AE128" i="1"/>
  <c r="AI128" i="1"/>
  <c r="AN92" i="1"/>
  <c r="AM92" i="1"/>
  <c r="AL92" i="1"/>
  <c r="AK92" i="1"/>
  <c r="AJ92" i="1"/>
  <c r="AI92" i="1"/>
  <c r="AH92" i="1"/>
  <c r="AG92" i="1"/>
  <c r="AF92" i="1"/>
  <c r="AE92" i="1"/>
  <c r="AD92" i="1"/>
  <c r="AC92" i="1"/>
  <c r="AB92" i="1"/>
  <c r="AA92" i="1"/>
  <c r="Z92" i="1"/>
  <c r="Y92" i="1"/>
  <c r="X92" i="1"/>
  <c r="W92" i="1"/>
  <c r="V92" i="1"/>
  <c r="U92" i="1"/>
  <c r="T92" i="1"/>
  <c r="S92" i="1"/>
  <c r="R92" i="1"/>
  <c r="Q92" i="1"/>
  <c r="P92" i="1"/>
  <c r="O92" i="1"/>
  <c r="AM57" i="1"/>
  <c r="AL57" i="1"/>
  <c r="AK57" i="1"/>
  <c r="AJ57" i="1"/>
  <c r="AI57" i="1"/>
  <c r="AH57" i="1"/>
  <c r="AG57" i="1"/>
  <c r="AF57" i="1"/>
  <c r="AE57" i="1"/>
  <c r="AD57" i="1"/>
  <c r="AC57" i="1"/>
  <c r="AB57" i="1"/>
  <c r="AA57" i="1"/>
  <c r="Z57" i="1"/>
  <c r="Y57" i="1"/>
  <c r="X57" i="1"/>
  <c r="W57" i="1"/>
  <c r="V57" i="1"/>
  <c r="U57" i="1"/>
  <c r="T57" i="1"/>
  <c r="S57" i="1"/>
  <c r="R57" i="1"/>
  <c r="P57" i="1"/>
  <c r="Q57" i="1"/>
  <c r="AN28" i="1" l="1"/>
  <c r="AM28" i="1"/>
  <c r="AL28" i="1"/>
  <c r="AK28" i="1"/>
  <c r="AH28" i="1"/>
  <c r="AG28" i="1"/>
  <c r="AF28" i="1"/>
  <c r="AE28" i="1"/>
  <c r="AD28" i="1"/>
  <c r="AC28" i="1"/>
  <c r="AB28" i="1"/>
  <c r="AA28" i="1"/>
  <c r="Z28" i="1"/>
  <c r="Y28" i="1"/>
  <c r="X28" i="1"/>
  <c r="W28" i="1"/>
  <c r="V28" i="1"/>
  <c r="U28" i="1"/>
  <c r="T28" i="1"/>
  <c r="S28" i="1"/>
  <c r="R28" i="1"/>
  <c r="Q28" i="1"/>
  <c r="P28" i="1"/>
  <c r="AN27" i="1"/>
  <c r="AM27" i="1"/>
  <c r="AL27" i="1"/>
  <c r="AK27" i="1"/>
  <c r="AH27" i="1"/>
  <c r="AG27" i="1"/>
  <c r="AF27" i="1"/>
  <c r="AE27" i="1"/>
  <c r="AD27" i="1"/>
  <c r="AC27" i="1"/>
  <c r="AB27" i="1"/>
  <c r="AA27" i="1"/>
  <c r="Z27" i="1"/>
  <c r="Y27" i="1"/>
  <c r="X27" i="1"/>
  <c r="W27" i="1"/>
  <c r="V27" i="1"/>
  <c r="U27" i="1"/>
  <c r="T27" i="1"/>
  <c r="S27" i="1"/>
  <c r="R27" i="1"/>
  <c r="Q27" i="1"/>
  <c r="P27" i="1"/>
  <c r="AN20" i="1" l="1"/>
  <c r="Z11" i="2" s="1"/>
  <c r="AM20" i="1"/>
  <c r="Y11" i="2" s="1"/>
  <c r="AL20" i="1"/>
  <c r="X11" i="2" s="1"/>
  <c r="AK20" i="1"/>
  <c r="W11" i="2" s="1"/>
  <c r="AJ20" i="1"/>
  <c r="V11" i="2" s="1"/>
  <c r="AI20" i="1"/>
  <c r="U11" i="2" s="1"/>
  <c r="AH20" i="1"/>
  <c r="T11" i="2" s="1"/>
  <c r="AG20" i="1"/>
  <c r="S11" i="2" s="1"/>
  <c r="AF20" i="1"/>
  <c r="R11" i="2" s="1"/>
  <c r="AE20" i="1"/>
  <c r="Q11" i="2" s="1"/>
  <c r="AD20" i="1"/>
  <c r="P11" i="2" s="1"/>
  <c r="AC20" i="1"/>
  <c r="O11" i="2" s="1"/>
  <c r="AB20" i="1"/>
  <c r="N11" i="2" s="1"/>
  <c r="AA20" i="1"/>
  <c r="M11" i="2" s="1"/>
  <c r="Z20" i="1"/>
  <c r="L11" i="2" s="1"/>
  <c r="Y20" i="1"/>
  <c r="K11" i="2" s="1"/>
  <c r="X20" i="1"/>
  <c r="J11" i="2" s="1"/>
  <c r="W20" i="1"/>
  <c r="I11" i="2" s="1"/>
  <c r="V20" i="1"/>
  <c r="H11" i="2" s="1"/>
  <c r="U20" i="1"/>
  <c r="G11" i="2" s="1"/>
  <c r="T20" i="1"/>
  <c r="F11" i="2" s="1"/>
  <c r="S20" i="1"/>
  <c r="E11" i="2" s="1"/>
  <c r="R20" i="1"/>
  <c r="D11" i="2" s="1"/>
  <c r="Q20" i="1"/>
  <c r="C11" i="2" s="1"/>
  <c r="P20" i="1"/>
  <c r="B11" i="2" s="1"/>
</calcChain>
</file>

<file path=xl/sharedStrings.xml><?xml version="1.0" encoding="utf-8"?>
<sst xmlns="http://schemas.openxmlformats.org/spreadsheetml/2006/main" count="7680" uniqueCount="690">
  <si>
    <t>GNP</t>
  </si>
  <si>
    <t>Unit</t>
  </si>
  <si>
    <t>billion pesos</t>
  </si>
  <si>
    <t>Base Year</t>
  </si>
  <si>
    <t>Reference</t>
  </si>
  <si>
    <t>Population</t>
  </si>
  <si>
    <t>GNP per capita</t>
  </si>
  <si>
    <t>million people</t>
  </si>
  <si>
    <t>pesos per day</t>
  </si>
  <si>
    <t>GNP per capita, 1985 pesos</t>
  </si>
  <si>
    <t>Population, million people</t>
  </si>
  <si>
    <t>Full indicator name</t>
  </si>
  <si>
    <t>Daily wage rate in agriculture</t>
  </si>
  <si>
    <t>Table 2.7, The Political Economy of Growth and Impoverishment in the Marcos Era by James K. Boyce, p. 26</t>
  </si>
  <si>
    <t>Table 2.1, The Political Economy of Growth and Impoverishment in the Marcos Era by James K. Boyce, p. 15</t>
  </si>
  <si>
    <t>Daily wage rate in agriculture, index</t>
  </si>
  <si>
    <t>Simple indicator name</t>
  </si>
  <si>
    <t>Daily wage rate among rice farmers</t>
  </si>
  <si>
    <t>Daily wage rate among corn farmers</t>
  </si>
  <si>
    <t>Daily wage rate among sugarcane farmers</t>
  </si>
  <si>
    <t>Daily wage rate among coconut farmers</t>
  </si>
  <si>
    <t>…</t>
  </si>
  <si>
    <t>Author's notes to data</t>
  </si>
  <si>
    <t>Source</t>
  </si>
  <si>
    <t>Rice and corn wages from unpublished data provided by the Bureau of Agricultural Economics. Sugarcane and coconut wages from World Bank (1985a, p. 29)</t>
  </si>
  <si>
    <t>GNP from IMF (1989, pp. 586-7). Population from NSCB (1989, p.1/14); population interpolated in missing years.</t>
  </si>
  <si>
    <t>Labor</t>
  </si>
  <si>
    <t>Real</t>
  </si>
  <si>
    <t>GDP, 1972 billion pesos</t>
  </si>
  <si>
    <t>GDP</t>
  </si>
  <si>
    <t>Table 2.2, GDP by Sector, 1962-1986 (constant 1972 prices in billions of pesos)</t>
  </si>
  <si>
    <t>GDP in Agriculture, Fishery, &amp; Forestry, 1972 billion pesos</t>
  </si>
  <si>
    <t>GDP in Manufacturing, 1972 billion pesos</t>
  </si>
  <si>
    <t>GDP in Mining &amp; Quarrying, 1972 billion pesos</t>
  </si>
  <si>
    <t>GDP in Construction, 1972 billion pesos</t>
  </si>
  <si>
    <t>GDP in Services, 1972 billion pesos</t>
  </si>
  <si>
    <t>Category</t>
  </si>
  <si>
    <t>Table 2.4, Employment by Sector, 1962-1986 (thousands of employed persons</t>
  </si>
  <si>
    <t>thousands of employed persons</t>
  </si>
  <si>
    <t>NEDA (1976, pp. 118-19); NSCB (1989, pp. 3/26 to 3/27)</t>
  </si>
  <si>
    <t>James K. Boyce: 1. Data for the years 1962-1974 converted from 1967 pesos to 1972 pesos using the ratio of 1972 GDP reported according to the two base years in NEDA (1976, p. 119) and NSCB (1989, p. 3/26), respectively. 2. For the years 1962-1974, gross sector output is calculated from net output data by pro-rating capital consumption allowance and indirect taxes across sectors according to their shares in net domestic product. 3. Service sector includes transportation, communication, storage, utilties, commerce, and other services.</t>
  </si>
  <si>
    <t>James K. Boyce: Converted to 1986 pesos using consumer price index as reported in IMF (1987, pp. 560-1)</t>
  </si>
  <si>
    <t>James K. Boyce: Simple average of rice and corn wages; estimates for the years 1962-1965 derived by splicing with 7-crop averages reported by Balagot and Libero (1975, Table 18). See text.</t>
  </si>
  <si>
    <t>na</t>
  </si>
  <si>
    <t>Total employed labor force</t>
  </si>
  <si>
    <t>GDP, Manufacturing</t>
  </si>
  <si>
    <t>GDP, Agriculture, Fishery &amp; Forestry</t>
  </si>
  <si>
    <t>GDP, Mining &amp; Quarrying</t>
  </si>
  <si>
    <t>GDP, Construction</t>
  </si>
  <si>
    <t>GDP, Services</t>
  </si>
  <si>
    <t>James K. Boyce: Sectoral data by industry for 1964, 1969 and 1979 not available</t>
  </si>
  <si>
    <t>Total employed labor force in Agriculture, Fishery &amp; Forestry</t>
  </si>
  <si>
    <t>Total employed labor force in Manufacturing</t>
  </si>
  <si>
    <t>Total employed labor force in Mining &amp; Quarrying</t>
  </si>
  <si>
    <t>Total employed labor force in Construction</t>
  </si>
  <si>
    <t>Total employed labor force, Agriculture, Fishery &amp; Forestry</t>
  </si>
  <si>
    <t>Total employed labor force, Manufacturing</t>
  </si>
  <si>
    <t>Total employed labor force, Mining &amp; Quarrying</t>
  </si>
  <si>
    <t>Total employed labor force, Construction</t>
  </si>
  <si>
    <t>Total employed labor force, Services</t>
  </si>
  <si>
    <t>Total employed labor force in Services</t>
  </si>
  <si>
    <t>NEDA (1976, pp. 54-5, 59) and NSCB (1989, pp. 11/8-9, 11/12-15)</t>
  </si>
  <si>
    <t>pesos per person</t>
  </si>
  <si>
    <t>Total employed labor force, Rural</t>
  </si>
  <si>
    <t>Total employed labor force, Urban</t>
  </si>
  <si>
    <t>Total employed labor force in Rural Areas</t>
  </si>
  <si>
    <t>Total employed labor force in Urban Areas</t>
  </si>
  <si>
    <t>Current</t>
  </si>
  <si>
    <t>Daily wage rate among rice farmers, constant 1986 pesos</t>
  </si>
  <si>
    <t>Daily wage rate among corn farmers, constant 1986 pesos</t>
  </si>
  <si>
    <t>Daily wage rate among sugarcane farmers, constant 1986 pesos</t>
  </si>
  <si>
    <t>Daily wage rate among coconut farmers, constant 1986 pesos</t>
  </si>
  <si>
    <t>Daily wage rate among urban skilled workers, constant 1986 pesos</t>
  </si>
  <si>
    <t>Daily wage rate among urban unskilled workers, constant 1986 pesos</t>
  </si>
  <si>
    <t>Daily wage rate in agriculture, constant 1986 pesos</t>
  </si>
  <si>
    <t>GNP, constant 1985 billion pesos</t>
  </si>
  <si>
    <t>Daily wage rate among urban skilled workers</t>
  </si>
  <si>
    <t>Daily wage rate among urban unskilled workers</t>
  </si>
  <si>
    <t>Table 2.8, Urban Wage Rates, 1962-1986 (daily wage, constant 1986 pesos)</t>
  </si>
  <si>
    <t>James K. Boyce: 1. Converted to 1986 pesos using consumer price index as reported in IMF (1987, pp. 560-1); 2. Skilled wage = simple average of fifteen occupations, as reported in Central Bank statistics.</t>
  </si>
  <si>
    <t>Wage data for 1962-80 from Central Bank (1973,, pp. 384-8; 1980, pp. 268-70). Wage estimates for 1983-86 calculated from March 1983 data in World Bank (1985a, p. 103) and quarterly nominal wage growth rates for 1983-86 reported in Montes (1987, p. 30b)</t>
  </si>
  <si>
    <t>Daily wage rate among urban skilled workers, index (1962=100)</t>
  </si>
  <si>
    <t>Daily wage rate in agriculture, index (1962=100)</t>
  </si>
  <si>
    <t>index (1962=100)</t>
  </si>
  <si>
    <t>Economic data</t>
  </si>
  <si>
    <t>What is a real wage?</t>
  </si>
  <si>
    <t>What is an index?</t>
  </si>
  <si>
    <t>1. Farmers became much poorer during the Marcos era.</t>
  </si>
  <si>
    <t>1. Lubos na naghirap ang mga magsasaka noong panahon ni Marcos.</t>
  </si>
  <si>
    <t>An index is computed by setting a certain base year (in this case, the value "41.3" in 1962) as a denominator with which to divide all succeeding numbers.</t>
  </si>
  <si>
    <t>A "real" value uses the constant prices of a certain year.</t>
  </si>
  <si>
    <t>A "nominal" value uses "current prices" of any given year.</t>
  </si>
  <si>
    <t>Indexes are used to compare a starting figure with the rest of the figures, to see how an indicator has moved.</t>
  </si>
  <si>
    <t>A daily wage is what a person earns for a day.</t>
  </si>
  <si>
    <t>A "real" value is different from a "nominal" value:</t>
  </si>
  <si>
    <t>To illustrate, the graph above uses "constant 1986 prices".</t>
  </si>
  <si>
    <t>To set an index, we divide each of the values by the value of the base year.</t>
  </si>
  <si>
    <t>We set the base year, 1962 to 100 (1962=100): 41.3 divided by 41.3 = 100; For 1981, 25.7 divided by 41.3 = 62.2; For 1986, 29.2 divided by 41.3 = 70.7.</t>
  </si>
  <si>
    <t>Table 2.11, Consumer, Food, and Non-Food Price Indexes, 1962-1980</t>
  </si>
  <si>
    <t>Consumer price index, according to IMF (1980=100)</t>
  </si>
  <si>
    <t>Food prices (1978=100)</t>
  </si>
  <si>
    <t>Non-food prices (1978=100)</t>
  </si>
  <si>
    <t>James K. Boyce: Column 1</t>
  </si>
  <si>
    <t>James K. Boyce: Column 2</t>
  </si>
  <si>
    <t>James K. Boyce: Column 3</t>
  </si>
  <si>
    <t>James K. Boyce: Column 4</t>
  </si>
  <si>
    <t>Column 1: IMF (1987, pp. 560-1). Columns 2-4: NEDA (1986, pp. 116-17) and NSCB (1989, p. 2, 25), with 1962-9 figures for Metropolitan Manila area scaled to all-Philippines basis using their average ratio in 1970-2.</t>
  </si>
  <si>
    <t>Consumer price index, according to NEDA (1978=100)</t>
  </si>
  <si>
    <t>index (1980=100)</t>
  </si>
  <si>
    <t>index (1978=100)</t>
  </si>
  <si>
    <t>index (1972=100)</t>
  </si>
  <si>
    <t>Consumer price index, according to IMF</t>
  </si>
  <si>
    <t>Food prices</t>
  </si>
  <si>
    <t>Non-food prices</t>
  </si>
  <si>
    <t>Consumer price index, according to NEDA</t>
  </si>
  <si>
    <t>Table 2.16, Infant Mortality Rates</t>
  </si>
  <si>
    <t>Health</t>
  </si>
  <si>
    <t>Rural and urban estimates from World Bank (1988a, p. 169); total derived using population weights as reported by the National Statistical Coordination Board (1989, p.1/14)</t>
  </si>
  <si>
    <t>Infant mortality rate</t>
  </si>
  <si>
    <t>Infant mortality rate, deaths per 1,000 live births</t>
  </si>
  <si>
    <t>Infant mortality rate in rural areas</t>
  </si>
  <si>
    <t>Infant mortality rate in rural areas, deaths per 1,000 live births</t>
  </si>
  <si>
    <t>Infant mortality rate in urban areas, deaths per 1,000 live births</t>
  </si>
  <si>
    <t>Infant mortality rate in urban areas</t>
  </si>
  <si>
    <t>deaths per 1,000 live births</t>
  </si>
  <si>
    <t>Table 2.14, World Bank Estimates of Poverty, 1961-1985 (per cent of families living below poverty line nationwide)</t>
  </si>
  <si>
    <t>World Bank (1980b, p. 160; 1985a, p. 10; 1988a, pp. 2, 115)</t>
  </si>
  <si>
    <t>Poverty</t>
  </si>
  <si>
    <t>James K. Boyce: Calculated from regional data presented in original source using 1980 populations as weights.</t>
  </si>
  <si>
    <t>Table 2.13, Estimates of Poverty Incidence by Region, 1965-1985 (per cent of families living below poverty line)</t>
  </si>
  <si>
    <t>Estimates for 1965, 1971 and 1975: Tan and Holazo (1979, pp. 1973-4, 'Series B'). Estimates for 1983: World Bank (1985a, p. 88) and Mangahas (1985a, pp. 84-6). Estimates for 1985: NEDA, Technical Working Group on Poverty (1988, Table 3).</t>
  </si>
  <si>
    <t>Poverty rate in Manila and Suburbs, % of families</t>
  </si>
  <si>
    <t>Poverty rate in Ilocos, % of families</t>
  </si>
  <si>
    <t>Poverty rate in Cagayan Valley, % of families</t>
  </si>
  <si>
    <t>Poverty rate in Central Luzon, % of families</t>
  </si>
  <si>
    <t>Poverty rate in Southern Tagalog, % of families</t>
  </si>
  <si>
    <t>Poverty rate in Bicol, % of families</t>
  </si>
  <si>
    <t>Poverty rate in Western Visayas, % of families</t>
  </si>
  <si>
    <t>Poverty rate in Eastern Visayas, % of families</t>
  </si>
  <si>
    <t>Poverty rate in Central Visayas, % of families</t>
  </si>
  <si>
    <t>Poverty rate in Northern Mindanao, % of families</t>
  </si>
  <si>
    <t>Poverty rate in Central Mindanao, % of families</t>
  </si>
  <si>
    <t>Poverty rate in Western Mindanao, % of families</t>
  </si>
  <si>
    <t>Poverty rate in Southern Mindanao, % of families</t>
  </si>
  <si>
    <t>Poverty rate, % of families</t>
  </si>
  <si>
    <t>Coverage</t>
  </si>
  <si>
    <t>Philippines</t>
  </si>
  <si>
    <t>Manila and Suburbs</t>
  </si>
  <si>
    <t>Ilocos</t>
  </si>
  <si>
    <t>Bicol</t>
  </si>
  <si>
    <t>Cagayan Valley</t>
  </si>
  <si>
    <t>Central Luzon</t>
  </si>
  <si>
    <t>Southern Tagalog</t>
  </si>
  <si>
    <t>Western Visayas</t>
  </si>
  <si>
    <t>Eastern Visayas</t>
  </si>
  <si>
    <t>Central Visayas</t>
  </si>
  <si>
    <t>Northern Mindanao</t>
  </si>
  <si>
    <t>Central Mindanao</t>
  </si>
  <si>
    <t>Western Mindanao</t>
  </si>
  <si>
    <t>Southern Mindanao</t>
  </si>
  <si>
    <t>Table 8.1, Exports of logs and lumber, 1962-1985</t>
  </si>
  <si>
    <t>Exports of logs and lumber</t>
  </si>
  <si>
    <t>Exports of logs and lumber, billion board-feet</t>
  </si>
  <si>
    <t>Environment</t>
  </si>
  <si>
    <t>billion board-feet</t>
  </si>
  <si>
    <t>Rural Philippines</t>
  </si>
  <si>
    <t>Urban Philippines</t>
  </si>
  <si>
    <t>Calculated from data in NEDA (1976, pp. 427, 434; 1986, pp. 365, 377)</t>
  </si>
  <si>
    <t>Exports of logs and lumber, index of quantity (1962=100)</t>
  </si>
  <si>
    <t>index of quantity (1962=100)</t>
  </si>
  <si>
    <t>James K. Boyce: Terms of Trade is the ratio of nominal price of logs and lumber to import price index.</t>
  </si>
  <si>
    <t>Value of exports of logs and lumber</t>
  </si>
  <si>
    <t>Export price index of copra, index</t>
  </si>
  <si>
    <t>Agriculture</t>
  </si>
  <si>
    <t>Value of exports of logs and lumber, index (1962=100)</t>
  </si>
  <si>
    <t>Export price index of coconut oil, index</t>
  </si>
  <si>
    <t>Table 6.3, Agricultural Export Price Indices and Terms of Trade, 1962-1985 (1972=100)</t>
  </si>
  <si>
    <t>James K. Boyce: 1. Weighted index of prices of the commodities reported int his table, with weights derived from 1972 export values. Banana excluded prior to 1969; copra prices for 1984 and 1985 inferred from coconut oil prices. 2. Net terms of trade for agricultural exports reported in this table.</t>
  </si>
  <si>
    <t>Calculated from data in NEDA (1976, pp. 426-8, 434; 1986, pp. 364-6, 377)</t>
  </si>
  <si>
    <t>Export price index of sugar, index</t>
  </si>
  <si>
    <t>Export price index of bananas, index</t>
  </si>
  <si>
    <t>Export price index of canned pineapples, index</t>
  </si>
  <si>
    <t>Export price index of logs and lumber, index</t>
  </si>
  <si>
    <t>Export price of copra, index (1972=100)</t>
  </si>
  <si>
    <t>Export price of coconut oil, index (1972=100)</t>
  </si>
  <si>
    <t>Export price of sugar, index (1972=100)</t>
  </si>
  <si>
    <t>Export price of bananas, index (1972=100)</t>
  </si>
  <si>
    <t>Export price of canned pineapple, index (1972=100)</t>
  </si>
  <si>
    <t>Export price of logs and lumber, index (1972=100)</t>
  </si>
  <si>
    <t>Import price of agricultural products, index (1972=100)</t>
  </si>
  <si>
    <t>Import price of agricultural products, index</t>
  </si>
  <si>
    <t>Terms of trade for agricultural products, index (1972=100)</t>
  </si>
  <si>
    <t>Terms of trade for logs and lumber, index (1962=100)</t>
  </si>
  <si>
    <t>Terms of trade for logs and lumber</t>
  </si>
  <si>
    <t>Terms of trade for agricultural products, index</t>
  </si>
  <si>
    <t>Export price index of agricultural products, index</t>
  </si>
  <si>
    <t>Export price of agricultural products, index (1972=100)</t>
  </si>
  <si>
    <t>Total external debt outstanding</t>
  </si>
  <si>
    <t>James K. Boyce: 1. End-of-year estimates, 2. Unpublished data provided by the Central Bank of the Philippines, Department of Economic Research (International) and Financial Plan Data Center, 3. 'Public sector' debt only; see text for discussion.</t>
  </si>
  <si>
    <t>Table 9.2, Alternative Estimates of Total Philippine Debt</t>
  </si>
  <si>
    <t>% of families</t>
  </si>
  <si>
    <t>IMF (1984, Table 12, p. 72); Alfiler (1986, Table 1, p. 23); World Bank (1989b, Vol. II, p. 310; Vol. III, p. 180); Jurado (1966, Table 4, p. 373); Wellons (1977, Table 1 (1), p. 162); NEDA (1976, Table 11.8, pp. 398-9; 1986, Table 15, 12, pp. 606-7)</t>
  </si>
  <si>
    <t>USD million</t>
  </si>
  <si>
    <t>Poverty rate in the Philippines (WB, 1980), % of families</t>
  </si>
  <si>
    <t>Poverty rate in the Philippines (WB, 1985), % of families</t>
  </si>
  <si>
    <t>Poverty rate in the Philippines (WB, 1988), % of families</t>
  </si>
  <si>
    <t>Poverty rate in the Philippines (Various, 1993), % of families</t>
  </si>
  <si>
    <t>Total external debt outstanding (IMF, 1984), USD million</t>
  </si>
  <si>
    <t>Total external debt outstanding (Alfiler, 1986), USD million</t>
  </si>
  <si>
    <t>Total external debt outstanding (Jurado, 1966), USD million</t>
  </si>
  <si>
    <t>Total external debt outstanding (WB, 1989), USD million</t>
  </si>
  <si>
    <t>Total external debt outstanding (Central Bank, 1993), USD million</t>
  </si>
  <si>
    <t>Total external debt outstanding (Wellons and NEDA, 1977), USD million</t>
  </si>
  <si>
    <t>James K. Boyce: 1. End-of-year estimates of external debt outstanding, inclulding gross banking system liabilities. 2. US wholesale price index (from IMF, 1987, pp. 698-9) used as proxy for inflation rate.</t>
  </si>
  <si>
    <t>Table 9.3, External debt of the Philippines by borrowing sector, 1961-1986: A constructed time-series (US billion)</t>
  </si>
  <si>
    <t>1961-63: Jurado (1966, p. 373). 1964-69: Wellons (1977, p. 162); original estimates scaled up to adjust for incompleteness. 1970-86:Unpublished data provided by Central Bank of the Philippines, Department of Economic Research (International) and Financial Plan Center. For details, see text.</t>
  </si>
  <si>
    <t>Total external debt outstanding, USD billion</t>
  </si>
  <si>
    <t>Total external debt outstanding from the public sector, USD billion</t>
  </si>
  <si>
    <t>Total external debt outstanding from the private sector, USD billion</t>
  </si>
  <si>
    <t>Total external debt outstanding from the public sector</t>
  </si>
  <si>
    <t>Total external debt outstanding from the private sector</t>
  </si>
  <si>
    <t>Total external debt outstanding, constant 1986 USD billion</t>
  </si>
  <si>
    <t>USD billion</t>
  </si>
  <si>
    <t>Table 9.5, Public External Debt by Creditor, 1963-1983</t>
  </si>
  <si>
    <t>Public external debt held by the World Bank</t>
  </si>
  <si>
    <t>Public external debt held by the World Bank, % of total external debt</t>
  </si>
  <si>
    <t>Public external debt held by the IMF, % of total external debt</t>
  </si>
  <si>
    <t>Public external debt held by the US, % of total external debt</t>
  </si>
  <si>
    <t>Public external debt held by Japan, % of total external debt</t>
  </si>
  <si>
    <t>Public external debt held by Other Official Creditors, % of total external debt</t>
  </si>
  <si>
    <t>Public external debt held by Private Commercial Banks, % of total external debt</t>
  </si>
  <si>
    <t>Public external debt held by Private Suppliers Credits, % of total external debt</t>
  </si>
  <si>
    <t>NEDA  (1974, pp. 280-1; 1976, pp. 398-9; 1986, pp. 606-7)</t>
  </si>
  <si>
    <t>Public external debt held by the IMF</t>
  </si>
  <si>
    <t>Public external debt held by the US</t>
  </si>
  <si>
    <t>Public external debt held by Japan</t>
  </si>
  <si>
    <t>Public external debt held by Other Official Creditors</t>
  </si>
  <si>
    <t>Public external debt held by Private Commercial Banks</t>
  </si>
  <si>
    <t>Public external debt held by Private Suppliers Credits</t>
  </si>
  <si>
    <t>Change in external debt outstanding</t>
  </si>
  <si>
    <t>Interest payments</t>
  </si>
  <si>
    <t>Net transfer</t>
  </si>
  <si>
    <t>James K. Boyce: 1. Incuding gross external liabilities of the banking system</t>
  </si>
  <si>
    <t>James K. Boyce: Investment income debits other than earnings on direct investment</t>
  </si>
  <si>
    <t>Interest payments from IMF, Balance of Payments Statistics Yearbook, various issues</t>
  </si>
  <si>
    <t>Table 9.4, Net Flow and Net Transfer, 1962-1986 (USD million)</t>
  </si>
  <si>
    <t>Table 10.2, Change in External Debt and Non-flight Uses of Foreign Exchange, 1962-1986, USD million</t>
  </si>
  <si>
    <t>Current account deficit, USD million</t>
  </si>
  <si>
    <t>Non-investment income</t>
  </si>
  <si>
    <t>Net investment income</t>
  </si>
  <si>
    <t>Non-investment income, USD million</t>
  </si>
  <si>
    <t>Net investment income, USD million</t>
  </si>
  <si>
    <t>Net direct investment, USD million</t>
  </si>
  <si>
    <t>Increase in official reserves, USD million</t>
  </si>
  <si>
    <t>Increase in commercial banks' external assets, USD million</t>
  </si>
  <si>
    <t>Yen/dollar adjustment</t>
  </si>
  <si>
    <t>Change in external debt outstanding from Table 9.3. Yen/dollar adjustment based upon percentage share of Japanese in total liabilities from NEDA (1976, pp. 400-1; 1986, pp. 607-7) and unpublished Central Bank data, and exchange rates reported in IFS (1987, pp. 424-5). Current account deficit, net direct investment, and change in reserves from Table 9.1; commercial banks' external assets from IMF, INternational Financial Statistics, 1987, pp. 558-9, line 7a.d.</t>
  </si>
  <si>
    <t>James K. Boyce: Adjustment or appreciation (+) or depreciation (-) of yen-denominated debt.</t>
  </si>
  <si>
    <t>James K. Boyce: Outflows positive, inflows negative (opposite of balance of payments sign convention).</t>
  </si>
  <si>
    <t>Table 10.3, Capital Flight: Residual and Hot Money Measures (without adjustments, USD million)</t>
  </si>
  <si>
    <t>Yen/dollar adjustment, USD million</t>
  </si>
  <si>
    <t>Current account deficit</t>
  </si>
  <si>
    <t>Net direct investment</t>
  </si>
  <si>
    <t>Increase in official reserves</t>
  </si>
  <si>
    <t>Increase in commercial banks' external assets</t>
  </si>
  <si>
    <t>Change in external debt outstanding, USD million</t>
  </si>
  <si>
    <t>Interest payments, USD million</t>
  </si>
  <si>
    <t>Net transfer, USD million</t>
  </si>
  <si>
    <t>Table 11.1, Exchange Rates of the Philippine Peso, 1962-1986</t>
  </si>
  <si>
    <t>James K. Boyce: End-of-year rates</t>
  </si>
  <si>
    <t>Black market exchange rate, pesos per USD</t>
  </si>
  <si>
    <t>James K. Boyce: Official dollar/peso rate divided by ratio of US comnsumer price index tot pHilippine consumer price oindex (increase indicates appreciation).</t>
  </si>
  <si>
    <t>James K. Boyce: Average of real exchange rates against the US dolar, Japanese yen, and Deutsche mark, weighted by average trade shares in the period (increase indicates appreciation)</t>
  </si>
  <si>
    <t>IMF, International Financial Statistics Yearbook 1987, lines aae and 64. Black market rates from Pick's Currency Yearbook 1968 (p. 419) 1975-76 (p. 469), 1985 World Currency Yearbook (p. 675), and 1988-89 World Currency Yearbook (p. 516)</t>
  </si>
  <si>
    <t>Real effective exchange rate, index (1962=100)</t>
  </si>
  <si>
    <t>Pesos per US dollar official exchange rate, pesos per USD</t>
  </si>
  <si>
    <t>Official dollar to peso exchange rate, index (1962=100)</t>
  </si>
  <si>
    <t>US dollar to peso official exchange rate, USD per peso</t>
  </si>
  <si>
    <t>PHP per USD</t>
  </si>
  <si>
    <t>USD per PHP</t>
  </si>
  <si>
    <t>Ken Abante: 1/Pesos per USD dollar official exchange rate</t>
  </si>
  <si>
    <t>Real official dollar to peso exchange rate, index (1962=100)</t>
  </si>
  <si>
    <t>Medium and long-term external debt (non-monetary sector), % of total external debt</t>
  </si>
  <si>
    <t>% of total external debt</t>
  </si>
  <si>
    <t>Table 9.6, Term Structure of External Debt, 1965-1986</t>
  </si>
  <si>
    <t>Debt</t>
  </si>
  <si>
    <t>Short-term external debt (non-monetary sector), % of total external debt</t>
  </si>
  <si>
    <t>Short-term external debt (non-monetary sector)</t>
  </si>
  <si>
    <t>Medium and long-term external debt (non-monetary sector)</t>
  </si>
  <si>
    <t>External debt (monetary sector), % of total external debt</t>
  </si>
  <si>
    <t>External debt (monetary sector)</t>
  </si>
  <si>
    <t>1965-69: Wellons (1977, p.163). 1970-87: unpublished data provided by the Central Bank of the Philippines, Department of Economic Research (International) and Financial Plan Data Center</t>
  </si>
  <si>
    <t>Table 9.1, The Philippine Balance of Payments, 1962-1986 (USD million)</t>
  </si>
  <si>
    <t>Current account, USD million</t>
  </si>
  <si>
    <t>Exports, USD million</t>
  </si>
  <si>
    <t>Balance of Payments</t>
  </si>
  <si>
    <t>Imports, USD million</t>
  </si>
  <si>
    <t>Current account</t>
  </si>
  <si>
    <t>Investment income, USD million</t>
  </si>
  <si>
    <t>Other current account items, USD million</t>
  </si>
  <si>
    <t>Capital account, USD million</t>
  </si>
  <si>
    <t>Capital account</t>
  </si>
  <si>
    <t>Exports</t>
  </si>
  <si>
    <t>Imports</t>
  </si>
  <si>
    <t>Investment income</t>
  </si>
  <si>
    <t>Other current account items</t>
  </si>
  <si>
    <t>Direct investment, USD million</t>
  </si>
  <si>
    <t>Long-term loans, USD million</t>
  </si>
  <si>
    <t>Long-term loans (official), USD million</t>
  </si>
  <si>
    <t>Long-term loans (private), USD million</t>
  </si>
  <si>
    <t>Short-term loans, USD million</t>
  </si>
  <si>
    <t>Direct investment</t>
  </si>
  <si>
    <t>Long-term loans</t>
  </si>
  <si>
    <t>Long-term loans (official)</t>
  </si>
  <si>
    <t>Long-term loans (private)</t>
  </si>
  <si>
    <t>Short-term loans</t>
  </si>
  <si>
    <t>Short-term loans (official), USD million</t>
  </si>
  <si>
    <t>Short-term loans (other private), USD million</t>
  </si>
  <si>
    <t>Short-term loans (official)</t>
  </si>
  <si>
    <t>Short-term loans (deposit money banks)</t>
  </si>
  <si>
    <t>Short-term loans (deposit money banks), USD million</t>
  </si>
  <si>
    <t>Short-term loans (other private)</t>
  </si>
  <si>
    <t>Prices</t>
  </si>
  <si>
    <t>Reserves and related items</t>
  </si>
  <si>
    <t>Net errors and omissions</t>
  </si>
  <si>
    <t>Sources</t>
  </si>
  <si>
    <t>International Montetary Fund, Balance of Payments Statistics Yearbook, various issues (in cases of conflict, data from more recent issues are used) and International Finance statistics (SDR/$ exchange rate).</t>
  </si>
  <si>
    <t>James K. Boyce: 'Direct investment' includes portfolio management</t>
  </si>
  <si>
    <t>James K. Boyce: Residual measures calculated from data in Table 10.2: 'Inclusive' = Increase in external debt outstanding minus yen/dollar adjustment minus current account deficit minus net direct investment outflow minus increase in official reserevs. 'Non-bank' = Inclusive measure minus increase in commercial banks' external assets.</t>
  </si>
  <si>
    <t>James K. Boyce: Hot money = Sum of 'other short-term capital of other sectors: other assets' (or equivalent entries in earlier years) plus 'net errors and omissions', as reported in IMF, Balance of Payments Statistics Yearbooks.</t>
  </si>
  <si>
    <t>Capital flight (inclusive residual measure, without adjustments), USD million</t>
  </si>
  <si>
    <t>Capital flight (non-bank residual measure, without adjustments), USD million</t>
  </si>
  <si>
    <t>Capital flight (hot money, without adjustments), USD million</t>
  </si>
  <si>
    <t>Table 10.4, Trade Invoicing Discrepancies, 1962-1986 (USD million)</t>
  </si>
  <si>
    <t>Export discrepancy</t>
  </si>
  <si>
    <t>Import discrepancy</t>
  </si>
  <si>
    <t>Export discrepancy, USD million</t>
  </si>
  <si>
    <t>Import discrepancy, USD million</t>
  </si>
  <si>
    <t>Capital flight misinvoicing adjustment, USD million</t>
  </si>
  <si>
    <t>Capital Flight</t>
  </si>
  <si>
    <t>Table 10.2</t>
  </si>
  <si>
    <t>IMF Balance of Payments Statistics Yearbooks</t>
  </si>
  <si>
    <t>James K. Boyce: Export discrepancy = Trading partners' imports from the Philippines - (recorded Philippine exports x cif/fob factor).</t>
  </si>
  <si>
    <t>James K. Boyce: Import discrepancy = (Trading partners' exports to the Philippines x cif/fob factor) - recorded Philippine imports</t>
  </si>
  <si>
    <t>James K. Boyce: Misnvoicing adjustment = export discrepancy - import discrepancy</t>
  </si>
  <si>
    <t>IMF, Direction of Trade Yearbooks; cif/fob factors from IMFM, International Financial Statistics 1987, pp. 126-7; for method, see text</t>
  </si>
  <si>
    <t>Table 10.5, Summary Estimates of Philippine Capital Flight, 1962-1986 (USD million)</t>
  </si>
  <si>
    <t>Capital flight (residual measure plus misinvoicing adjustment)</t>
  </si>
  <si>
    <t>Capital flight (residual measure plus misinvoicing adjustment), USD million</t>
  </si>
  <si>
    <t>Capital flight (hot money plus misinvoicing adjustment), USD million</t>
  </si>
  <si>
    <t>Capital flight (residual measure plus misinvoicing adjustment), 1986 USD million</t>
  </si>
  <si>
    <t>Capital flight (hot money plus misinvoicing adjustment), 1986 USD million</t>
  </si>
  <si>
    <t>Cumulative stock of capital flight (residual measure plus misinvoicing adjustment, with interest adjustment), USD million</t>
  </si>
  <si>
    <t>Cumulative stock of capital flight (hot money plus misinvoicing adjustment, with interest adjustment), USD million</t>
  </si>
  <si>
    <t>James K. Boyce: Converted to 1986 dollars using US wholesale price index as reported in IMF (1987, pp. 698-9)</t>
  </si>
  <si>
    <t>James K. Boyce: End-of-year cumulative totals, inclusing interest calculated on mid-year cumulated stock (using short-term US Treasury bill rate as reported in IMF, 1987, pp. 698-9).</t>
  </si>
  <si>
    <t>Author's calculations</t>
  </si>
  <si>
    <t>No. of elements in xls</t>
  </si>
  <si>
    <t>As of</t>
  </si>
  <si>
    <t>Capital flight (inclusive residual measure, without adjustments)</t>
  </si>
  <si>
    <t>Capital flight (non-bank residual measure, without adjustments)</t>
  </si>
  <si>
    <t>Capital flight (hot money, without adjustments)</t>
  </si>
  <si>
    <t>Capital flight misinvoicing adjustment</t>
  </si>
  <si>
    <t>Capital flight (hot money plus misinvoicing adjustment)</t>
  </si>
  <si>
    <t>Cumulative stock of capital flight (residual measure plus misinvoicing adjustment, with interest adjustment)</t>
  </si>
  <si>
    <t>Cumulative stock of capital flight (hot money plus misinvoicing adjustment, with interest adjustment)</t>
  </si>
  <si>
    <t>Pesos per US dollar official exchange rate</t>
  </si>
  <si>
    <t>Black market exchange rate</t>
  </si>
  <si>
    <t>US dollar to peso official exchange rate</t>
  </si>
  <si>
    <t>Table 4.1, Rice Prices, 1962-1985</t>
  </si>
  <si>
    <t>Farmgate palay price, 1980 pesos per kg</t>
  </si>
  <si>
    <t>Farmgate / wholesale price ratio, rice equivalent</t>
  </si>
  <si>
    <t>Rice</t>
  </si>
  <si>
    <t>PHP per kg</t>
  </si>
  <si>
    <t>USD per ton</t>
  </si>
  <si>
    <t>pesos per kg</t>
  </si>
  <si>
    <t>price ratio</t>
  </si>
  <si>
    <t>Domestic / world price ratio, USD per ton</t>
  </si>
  <si>
    <t>Manila wholesale price of rice, pesos per kg</t>
  </si>
  <si>
    <t>Real wholesale price of rice, 1980 pesos per kg</t>
  </si>
  <si>
    <t>Manila wholesale price of rice, USD per ton</t>
  </si>
  <si>
    <t>World price of rice, USD per ton</t>
  </si>
  <si>
    <t>domestic/world price ratio</t>
  </si>
  <si>
    <t>Manila wholesale price: Unnevehr (1983, p. 30) for the years 1962-82. Data for 1983-85 calculated from NEDA (1986, p.132) on assumption that the ratio of the wholesale price to the ceiling retail price remains 0.98 as in 1982. Dollar conversion using average annual exchange rates from IMF (1987, pp. 558-9); Consumer price index: IMF (1987, pp. 560-1); World price: IRRI (1986, p. 214); FAO (1987b, p. 289); Farmgate price: Palay price calculated frmo value and quantity data reported in NEDA (1976, p. 134, 1986, p. 266)</t>
  </si>
  <si>
    <t>James K. Boyce: 5% broken, f.o.b. Bangkok</t>
  </si>
  <si>
    <t>James K. Boyce: Exclusive of milling costs. Rice/palay conversion factor = 0.67</t>
  </si>
  <si>
    <t>Manila wholesale price of rice</t>
  </si>
  <si>
    <t>Real wholesale price of rice</t>
  </si>
  <si>
    <t>World price of rice</t>
  </si>
  <si>
    <t>Domestic / world price ratio</t>
  </si>
  <si>
    <t>Farmgate palay price</t>
  </si>
  <si>
    <t>Farmgate / wholesale price ratio</t>
  </si>
  <si>
    <t>No. of economic indicators listed</t>
  </si>
  <si>
    <t>A real wage is the value of a wage, adjusted for inflation.</t>
  </si>
  <si>
    <t>Consumer price index, NEDA (1978=100)</t>
  </si>
  <si>
    <t>Daily wage rate among urban unskilled workers, index (1962=100)</t>
  </si>
  <si>
    <t>Rice farmers, constant 1986 pesos</t>
  </si>
  <si>
    <t>Corn farmers, constant 1986 pesos</t>
  </si>
  <si>
    <t>Sugarcane farmers, constant 1986 pesos</t>
  </si>
  <si>
    <t>Coconut farmers, constant 1986 pesos</t>
  </si>
  <si>
    <t>Agriculture, Fishery, &amp; Forestry</t>
  </si>
  <si>
    <t>Manufacturing</t>
  </si>
  <si>
    <t>Mining &amp; Quarrying</t>
  </si>
  <si>
    <t>Construction</t>
  </si>
  <si>
    <t>Services</t>
  </si>
  <si>
    <t>Public external debt held by:</t>
  </si>
  <si>
    <t>World Bank</t>
  </si>
  <si>
    <t>IMF</t>
  </si>
  <si>
    <t>US</t>
  </si>
  <si>
    <t>Japan</t>
  </si>
  <si>
    <t>Other Official Creditors</t>
  </si>
  <si>
    <t>Private Commercial Banks</t>
  </si>
  <si>
    <t>Private Suppliers Credits</t>
  </si>
  <si>
    <t>Cumulative exports of logs and lumber, billion board-feet</t>
  </si>
  <si>
    <t>Export price (1972=100)</t>
  </si>
  <si>
    <t>Copra</t>
  </si>
  <si>
    <t>Coconut oil</t>
  </si>
  <si>
    <t>Sugar</t>
  </si>
  <si>
    <t>Bananas</t>
  </si>
  <si>
    <t>Canned pineapple</t>
  </si>
  <si>
    <t>Logs and lumber</t>
  </si>
  <si>
    <t>page 226</t>
  </si>
  <si>
    <t>US Agency for International Development (1985, p. 21)</t>
  </si>
  <si>
    <t>Philippine forest cover, million hectares</t>
  </si>
  <si>
    <t>Philippine forest cover</t>
  </si>
  <si>
    <t>90% of the Philippines 18.7 million hectares of uplands, including more than 11 million hectares officially classified as timberlands, is publicly owned.</t>
  </si>
  <si>
    <t>In practice, fewer than 200 individuals controlled a large fraction of the country's forests.</t>
  </si>
  <si>
    <t>Current account balance, USD million</t>
  </si>
  <si>
    <t>Balance of trade, USD million</t>
  </si>
  <si>
    <t>Marcos administration (1981-1985)</t>
  </si>
  <si>
    <t>Net Lending</t>
  </si>
  <si>
    <t>General Public Services</t>
  </si>
  <si>
    <t>Defense</t>
  </si>
  <si>
    <t>Debt Service</t>
  </si>
  <si>
    <t>Economic Services</t>
  </si>
  <si>
    <t>Social Services</t>
  </si>
  <si>
    <t>Cory Aquino administration (1986-1992)</t>
  </si>
  <si>
    <t>Ramos administration (1992-1998)</t>
  </si>
  <si>
    <t>Unemployment rate, % of labor force</t>
  </si>
  <si>
    <t>Underemployment rate, % of labor force</t>
  </si>
  <si>
    <t>JC Punongbayan: 1956: past week, 10 yo and over; 1976: past quarter, 15 yo and over; 1987: past week, 15 yo and over</t>
  </si>
  <si>
    <t>1970 and 1979 interpolated by JC Punongbayan: 1956: past week, 10 yo and over; 1976: past quarter, 15 yo and over; 1987: past week, 15 yo and over</t>
  </si>
  <si>
    <t>Agriculture Gross Value Added</t>
  </si>
  <si>
    <t>Industry Gross Value Added</t>
  </si>
  <si>
    <t>Services Gross Value Added</t>
  </si>
  <si>
    <t>Interest payments to GNI ratio, % of gross national income</t>
  </si>
  <si>
    <t>GDP per capita, constant 2000 pesos</t>
  </si>
  <si>
    <t>External debt to GNI Ratio, % of gross national income</t>
  </si>
  <si>
    <t>External debt to exports ratio, % of exports of goods, services and primary income</t>
  </si>
  <si>
    <t>Real effective exchange rate, (2010=100)</t>
  </si>
  <si>
    <t>Nominal effective exchange rate, (2010=100)</t>
  </si>
  <si>
    <t>Philippine Statistics Authority</t>
  </si>
  <si>
    <t>World Development Indicators, World Bank</t>
  </si>
  <si>
    <t>Underemployment rate, % of employed labor force</t>
  </si>
  <si>
    <t>What the graph shows: Martial law coincided with a gradual rise in unemployment and more importantly, a precipitous rise in underemployment (from around 10% to 33% of the employed). Some scholars (including Prof Noel de Dios of UP) argue that for a developing country like the Philippines it may be underemployment (or the inadequacy of one’s work) that matters more than unemployment. After all, unemployment tends to be a middle-class phenomenon: most of the poor are employed, and most of the unemployed (e.g., college graduates) are nonpoor.</t>
  </si>
  <si>
    <t xml:space="preserve">
What it means: Since underemployment contributes to poverty, the severe underemployment brought by the martial law era gives a glimpse of the deterioration of welfare for Filipino households during that time. This dissatisfaction in the labor force (especially among skilled workers) would later give rise to the widespread growth of the OFW phenomenon after 1986.
</t>
  </si>
  <si>
    <t xml:space="preserve">What the graph shows: A continuous increase in GDP per capita (or income per person) is usually understood as an overall improvement in economic welfare. Figure 1 shows that Philippine GDP per capita declined after 1982 and did not reach the same level until 2003, or 21 years later.
</t>
  </si>
  <si>
    <t xml:space="preserve">What it means: This severe retrogression of Filipinos’ income per person – called “lost decades of development” – testifies to a truly dark era in our economic history. It took the country an entire generation to recover from the bad outcomes of the Marcos regime’s economic policies and management. Even with this data alone, it is difficult to understand why many people cling to the idea that the Marcos regime, taken as a whole, brought about the Philippine economy’s “golden age”.
</t>
  </si>
  <si>
    <t>PHL</t>
  </si>
  <si>
    <t>Korea, Rep.</t>
  </si>
  <si>
    <t>KOR</t>
  </si>
  <si>
    <t>Thailand</t>
  </si>
  <si>
    <t>THA</t>
  </si>
  <si>
    <t>Malaysia</t>
  </si>
  <si>
    <t>MYS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</si>
  <si>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</si>
  <si>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Indonesia</t>
  </si>
  <si>
    <t>IDN</t>
  </si>
  <si>
    <t>GDP per capita (constant 2010US$)</t>
  </si>
  <si>
    <t>South Korea</t>
  </si>
  <si>
    <t>GDP per capita (constant 2010 US$),(1982=100)</t>
  </si>
  <si>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</si>
  <si>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</si>
  <si>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</si>
  <si>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</si>
  <si>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</si>
  <si>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</si>
  <si>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</si>
  <si>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</si>
  <si>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</si>
  <si>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</si>
  <si>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</si>
  <si>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</si>
  <si>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</si>
  <si>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</si>
  <si>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</si>
  <si>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</si>
  <si>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</si>
  <si>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</si>
  <si>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</si>
  <si>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</si>
  <si>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</si>
  <si>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</si>
  <si>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</si>
  <si>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</si>
  <si>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</si>
  <si>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</si>
  <si>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</si>
  <si>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</si>
  <si>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</si>
  <si>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</si>
  <si>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</si>
  <si>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</si>
  <si>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</si>
  <si>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</si>
  <si>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</si>
  <si>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</si>
  <si>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</si>
  <si>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</si>
  <si>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</si>
  <si>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</si>
  <si>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</si>
  <si>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</si>
  <si>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</si>
  <si>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</si>
  <si>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</si>
  <si>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</si>
  <si>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</si>
  <si>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</si>
  <si>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</si>
  <si>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</si>
  <si>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</si>
  <si>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</si>
  <si>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</si>
  <si>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</si>
  <si>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</si>
  <si>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</si>
  <si>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</si>
  <si>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</si>
  <si>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</si>
  <si>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</si>
  <si>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</si>
  <si>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Manufacturing, value added (% of GDP)</t>
  </si>
  <si>
    <t>NV.IND.MANF.ZS</t>
  </si>
  <si>
    <t>Manufacturing, value added (constant 2010 US$)</t>
  </si>
  <si>
    <t>NV.IND.MANF.KD</t>
  </si>
  <si>
    <t>1965=100</t>
  </si>
  <si>
    <t>1970=100</t>
  </si>
  <si>
    <t>GNI per capita (constant 2010 US$)</t>
  </si>
  <si>
    <t>NY.GNP.PCAP.KD</t>
  </si>
  <si>
    <t>1965=100 (GNI Per Capital</t>
  </si>
  <si>
    <t>Manufacturing to GNI</t>
  </si>
  <si>
    <t xml:space="preserve">economics </t>
  </si>
  <si>
    <t>Consumer price index, according to NEDA (1986=100)</t>
  </si>
  <si>
    <t>Economy</t>
  </si>
  <si>
    <t>External</t>
  </si>
  <si>
    <t>James K. Boyce: Growth rates in this and the following tables are estimated from exponential and kinked exponential models by ordinary least squares (see Boyce, 1986, for methodology)</t>
  </si>
  <si>
    <t>million hectares</t>
  </si>
  <si>
    <t>Underemployment rate</t>
  </si>
  <si>
    <t>Unemployment rate</t>
  </si>
  <si>
    <t>GDP per capita</t>
  </si>
  <si>
    <t>Interest payments to GNI ratio</t>
  </si>
  <si>
    <t>Real effective exchange rate</t>
  </si>
  <si>
    <t>Nominal effective exchange rate</t>
  </si>
  <si>
    <t>External debt to GNI ratio</t>
  </si>
  <si>
    <t>External debt to exports ratio</t>
  </si>
  <si>
    <t>Constant 2000 pesos</t>
  </si>
  <si>
    <t>% of gross national income</t>
  </si>
  <si>
    <t>% of exports of goods, services and primary income</t>
  </si>
  <si>
    <t>% of labor force</t>
  </si>
  <si>
    <t>constant 2010 USD</t>
  </si>
  <si>
    <t>Agriculture Gross Value Added, 1972 billion pesos</t>
  </si>
  <si>
    <t>GDP per capita, constant 2010 US$, Philippines</t>
  </si>
  <si>
    <t>GDP per capita, constant 2010 US$, South Korea</t>
  </si>
  <si>
    <t>GDP per capita, constant 2010 US$, Thailand</t>
  </si>
  <si>
    <t>GDP per capita, constant 2010 US$, Malaysia</t>
  </si>
  <si>
    <t>GDP per capita, constant 2010 US$, Indonesia</t>
  </si>
  <si>
    <t>Shows the full indicator name, with units</t>
  </si>
  <si>
    <t>Shows the simple indicator name, without units</t>
  </si>
  <si>
    <t>Shows the geographic scope of the said indicator (which may be a particular region or a country)</t>
  </si>
  <si>
    <t>Shows the category of economic indicators covered by the statistical data (which may be Labor, Population, Health, Poverty, Environment, Agriculture, Balance of Payments, External, Debt)</t>
  </si>
  <si>
    <t>This is the year unto which prices are fixed (constant = base year) or other indicators are indexed (index = base year).</t>
  </si>
  <si>
    <t>Primary sources of the authors in their calculations of data.</t>
  </si>
  <si>
    <t>Specific tables or figures where the data is found.</t>
  </si>
  <si>
    <t>Author's notes and descriptions of the data, including methodology used.</t>
  </si>
  <si>
    <t>Summary of indicators</t>
  </si>
  <si>
    <t>Unit of indicator.</t>
  </si>
  <si>
    <t>Tab</t>
  </si>
  <si>
    <t>Chart</t>
  </si>
  <si>
    <t>Farmer wages</t>
  </si>
  <si>
    <t>This means that the wages from 1962 to 1986 are "fixed" to 1986 prices.</t>
  </si>
  <si>
    <t>We use income per person or gross domestic product (GDP) per capita to analyze what happened since the 1970s.</t>
  </si>
  <si>
    <t>"Marcos years marked 'golden age' of PH economy? Look at the data". Rappler. March 5, 2016. By JC Punongbayan and Kevin Mandrilla.</t>
  </si>
  <si>
    <t>#MartialLawInData version log</t>
  </si>
  <si>
    <t>Indicator</t>
  </si>
  <si>
    <t>By the time we recovered, our neighbors' incomes had already grown 2-4 times larger than their 1982 incomes. We were left behind following the Marcos regime.</t>
  </si>
  <si>
    <t>This led to an exodus of Filipino workers leaving the country.</t>
  </si>
  <si>
    <t>Tab Title</t>
  </si>
  <si>
    <t>2. Farmers of rice, corn, sugarcane, and coconut became poorer as they earned at least a fifth less by the end of the Marcos era.</t>
  </si>
  <si>
    <t>James K. Boyce, The Political Economy of Growth and Impoverishment in the Marcos Era</t>
  </si>
  <si>
    <t>Working conditions</t>
  </si>
  <si>
    <t>Notes about columns in Raw Data</t>
  </si>
  <si>
    <t>1.1. The value of real wages of Filipinos working in agriculture plunged by 30% from P42 per day in 1962 to P30 per day in 1986.</t>
  </si>
  <si>
    <t>Talangguhit 1.1: Bumagsak ang kita ng mga Pilipino may trabahong pang-agrikultura nang 30%, mula P42 bawat araw noong 1962 tungo P30 bawat araw noong 1986.</t>
  </si>
  <si>
    <t>Talangguhit 1.2: Ang magsasaka na kumikita ng isandaang piso noong 1962 ay kumikita na lamang ng P70 noong 1986.</t>
  </si>
  <si>
    <t>Daily wage rate, constant 1978 pesos</t>
  </si>
  <si>
    <t xml:space="preserve">3.1. The daily wage of unskilled workers in the urban areas fell from P89 in 1962 to P23 in 1986. The daily wage of skilled workers in urban areas fell from P127 in 1962 to P35 i n 1986.
</t>
  </si>
  <si>
    <t>3. Daily wages of skilled and unskilled workers fell by up to 75%.</t>
  </si>
  <si>
    <t>3.2. The wages of skilled and unskilled workers in urban areas during the Marcos regime fell by up to 75%. A skilled worker in an urban area who had earned P100 in 1962 earned only P28 in 1986. An unskilled worker in an urban area who had earned P100 in 1962 earned only P26 in 1986.</t>
  </si>
  <si>
    <t>1.2. A farmer who had earned P100 in 1962 earned only P70 in 1986.</t>
  </si>
  <si>
    <t>3. Bumagsak ang kita ng mga manggagawa noong panahon ni Pangulong Marcos.</t>
  </si>
  <si>
    <t>3.1. Higit na bumaba ang pang-araw-araw na kita ng unskilled workers: mula P89 noong 1962 hanggang P23 noong 1986.</t>
  </si>
  <si>
    <t>3.2. Ang pang-araw-araw na kita naman ng skilled workers ay bumagsak mula P127 hanggang P35 noong 1986.</t>
  </si>
  <si>
    <t>2. Naghirap din ang mga magsasaka ng palay, mais, tubo, at niyog: bumaba nang dalawampung bahagdan ang kanilang kita sa panahon ng rehimeng Marcos.</t>
  </si>
  <si>
    <t>5. Prices of food and non-food items tripled from 1978-1986.</t>
  </si>
  <si>
    <t>5. Sa huling dekada ng rehimeng Marcos (1978-1986), nag-triple ang presyo ng pagkain at iba pang bilihin.</t>
  </si>
  <si>
    <t>4. Working conditions worsened and underemployment spiked to one-third of all workers, during the Marcos regime.</t>
  </si>
  <si>
    <t>With wages dropping and prices skyrocketing, poverty worsened.</t>
  </si>
  <si>
    <t>6. Six in every 10 Filipino families were poor by the end of the Marcos era</t>
  </si>
  <si>
    <t>7. The Philippines lost two decades of development following the Marcos regime.</t>
  </si>
  <si>
    <t>8. The Philippines became the Sick Man of Asia. (GDP per capita vs other countries)</t>
  </si>
  <si>
    <t xml:space="preserve">From 1962-1986, a total of USD 19.9 billion of capital escaped the country, contributing to the balance of payments crisis.
</t>
  </si>
  <si>
    <t>Logging and deforestation</t>
  </si>
  <si>
    <t>During the Marcos regime, deforestation was so uncontrolled that by the end of 1983,
Philippine forest cover was only around 8 M hectares, almost half of 1966 levels.</t>
  </si>
  <si>
    <t>Loggers, cutting down forests irresponsibly, exported 48 billion board-feet of lumber.</t>
  </si>
  <si>
    <t>90% of the Philippines 18.7 million hectares of uplands, including more than 11 million hectares officially classified as timberlands, is publicly owned. In practice, fewer than 200 individuals controlled a large fraction of the country's forests.</t>
  </si>
  <si>
    <t>Because of irresponsible logging from contracts granted or extended by the Marcos regime, future generations were not able to benefit from Philippine forests. Philippine forests became a squandered inheritance.</t>
  </si>
  <si>
    <t>Source: Department of Budget and Management</t>
  </si>
  <si>
    <t>This is exactly what happened during the Marcos regime, whose many “successes” were built on “debt-driven growth”. While it is true that the regime embarked on an infrastructure spending spree, this was pursued largely to justify its existence and at the exorbitant cost of the ballooning of the country’s external debt. The situation was exacerbated by a confluence of external factors, including the Latin American debt crisis.</t>
  </si>
  <si>
    <t>The 1983 debt crisis is a painful reminder of the long-run importance of sound and prudent macroeconomic management. Contrary to the Marcosian economic view, borrowing alone cannot induce growth. Instead, it requires deep, structural reforms that transform the economy fundamentally and promote growth through innovation and enterprise.</t>
  </si>
  <si>
    <t>The Philippines failed to replicate the manufacturing success of its neighbors from the 1960s to 1980s, constraining economic growth and transformation.</t>
  </si>
  <si>
    <t>10. The Marcos regime triggered a full-blown debt crisis.</t>
  </si>
  <si>
    <t>11. Manufacturing was neglected in the Philippines during the Marcos regime.</t>
  </si>
  <si>
    <t>12. The Philippines lost its chance to undergo the same structural transformation that its neighbors experienced.</t>
  </si>
  <si>
    <t>With manufacturing neglected, debt skyrocketing, and the economy crashing in 1983, the country missed the chance to pursue a structural transformation and became the Sick Man of Asia.</t>
  </si>
  <si>
    <t>14. Capital flight of USD 19.9 billion from 1962-1986</t>
  </si>
  <si>
    <t>13. The Philippines had worsening terms of trade by the end of the Marcos era.</t>
  </si>
  <si>
    <t>This worsening, along with the fluctuations in the prices of agricultural commodities, contributed to the balance of payments crisis.</t>
  </si>
  <si>
    <t>Note that terms of trade is the relative price of imports in terms of exports. Note that the terms of trade is not the same as the trade balance.</t>
  </si>
  <si>
    <t>This also partly explains the increase in poverty and decrease in wages among farmers.</t>
  </si>
  <si>
    <t>The balance of payments is the record of a country's transactions with the rest of the world.</t>
  </si>
  <si>
    <t>While a balance of payments deficit is in itself not harmful, a huge deficit means a country is "spending beyond its means".</t>
  </si>
  <si>
    <t>For more information on balance of payments, check http://www.investopedia.com/terms/b/bop.asp</t>
  </si>
  <si>
    <t>15. The Philippines experienced Balance of Payments crises during the Marcos era.</t>
  </si>
  <si>
    <t>10.1. The country's debt grew by $16 billion in just 5 years. We are still paying this debt to this day.</t>
  </si>
  <si>
    <t>10.2. Outstanding external debt during the Marcos period skyrocketed:
It increased by 77 times in nominal terms and 24 times in real terms from 1961-1986.
In nominal terms, external debt increased from $0.36 billion in 1961 to $28.26 billion in 1986.
In real terms</t>
  </si>
  <si>
    <r>
      <t>What the graph shows:</t>
    </r>
    <r>
      <rPr>
        <sz val="11"/>
        <rFont val="Helvetica"/>
        <family val="2"/>
      </rPr>
      <t> Figure 3 shows the unsustainability of debt during the Marcos regime. From 1977 to 1982 (or in just 5 years) the country’s total external debt grew from $8.2 billion in 1977 to $24.4 billion. As a result, interest payments as a share of national income (in gray) increased eightfold in the same period, a trend closely mirrored by the debt-exports ratio (in orange).</t>
    </r>
  </si>
  <si>
    <r>
      <t>What it means:</t>
    </r>
    <r>
      <rPr>
        <sz val="11"/>
        <rFont val="Helvetica"/>
        <family val="2"/>
      </rPr>
      <t> For the country as a whole, borrowing per se is not a problem; it fact it can even spur growth. Borrowing is problematic only when it becomes unsustainable, or when the debtor fails to meet its obligations.</t>
    </r>
  </si>
  <si>
    <t>10.3. (Advanced): The Philippine debt crisis during the Marcos era was so bad
that the country's "net transfer" became negative from 1983-1986.
This meant we could not borrow more to service existing debt.</t>
  </si>
  <si>
    <t>Economic indicator used</t>
  </si>
  <si>
    <t>Chart explanation</t>
  </si>
  <si>
    <t>Real wages in rural areas</t>
  </si>
  <si>
    <t xml:space="preserve">1.1. Farmers became much poorer during the Marcos era. The value of real wages of Filipinos working in agriculture plunged by 30% from P42 per day in 1962 to P30 per day in 1986. </t>
  </si>
  <si>
    <t>Farmer wages by crop</t>
  </si>
  <si>
    <t>Real wages by crop</t>
  </si>
  <si>
    <t>Urban wages</t>
  </si>
  <si>
    <t>Real wages in urban areas</t>
  </si>
  <si>
    <t>Underemployment, unemployment rate</t>
  </si>
  <si>
    <t>4. Working conditions worsened and underemployment spiked to one-third of all workers, during the Marcos regime.
This led to an exodus of Filipino workers leaving the country. What the graph shows: Martial law coincided with a gradual rise in unemployment and more importantly, a precipitous rise in underemployment (from around 10% to 33% of the employed). Some scholars (including Prof Noel de Dios of UP) argue that for a developing country like the Philippines it may be underemployment (or the inadequacy of one’s work) that matters more than unemployment. After all, unemployment tends to be a middle-class phenomenon: most of the poor are employed, and most of the unemployed (e.g., college graduates) are nonpoor. What it means: Since underemployment contributes to poverty, the severe underemployment brought by the martial law era gives a glimpse of the deterioration of welfare for Filipino households during that time. This dissatisfaction in the labor force (especially among skilled workers) would later give rise to the widespread growth of the OFW phenomenon after 1986.</t>
  </si>
  <si>
    <t xml:space="preserve">Punongbayan and Mandrilla. "Marcos years marked 'golden age' of PH economy? Look at the data". Rappler. March 5, 2016. </t>
  </si>
  <si>
    <t>Consumer price index</t>
  </si>
  <si>
    <t>6. Six in every 10 Filipino families were poor by the end of the Marcos era. With wages dropping and prices skyrocketing, poverty worsened.</t>
  </si>
  <si>
    <t>Two decades of lost devt</t>
  </si>
  <si>
    <t xml:space="preserve">7. The Philippines lost two decades of development following the Marcos regime. We use income per person or gross domestic product (GDP) per capita to analyze what happened since the 1970s. What the graph shows: A continuous increase in GDP per capita (or income per person) is usually understood as an overall improvement in economic welfare. Figure 1 shows that Philippine GDP per capita declined after 1982 and did not reach the same level until 2003, or 21 years later. What it means: This severe retrogression of Filipinos’ income per person – called “lost decades of development” – testifies to a truly dark era in our economic history. It took the country an entire generation to recover from the bad outcomes of the Marcos regime’s economic policies and management. Even with this data alone, it is difficult to understand why many people cling to the idea that the Marcos regime, taken as a whole, brought about the Philippine economy’s “golden age”.
</t>
  </si>
  <si>
    <t>Sick Man of Asia</t>
  </si>
  <si>
    <t>GDP per capita vs neighbors</t>
  </si>
  <si>
    <t>8. The Philippines became the Sick Man of Asia. (GDP per capita vs other countries). By the time we recovered, our neighbors' incomes had already grown 2-4 times larger than their 1982 incomes. We were left behind following the Marcos regime.</t>
  </si>
  <si>
    <t>Philippine forest cover and exports of lumber</t>
  </si>
  <si>
    <t>9. Because of irresponsible logging from contracts granted or extended by the Marcos regime, future generations were not able to benefit from Philippine forests. Philippine forests became a squandered inheritance.
"During the Marcos regime, deforestation was so uncontrolled that by the end of 1983,
Philippine forest cover was only around 8 M hectares, almost half of 1966 levels."
Loggers, cutting down forests irresponsibly, exported 48 billion board-feet of lumber.
90% of the Philippines 18.7 million hectares of uplands, including more than 11 million hectares officially classified as timberlands, is publicly owned. In practice, fewer than 200 individuals controlled a large fraction of the country's forests.</t>
  </si>
  <si>
    <t>Debt Crisis</t>
  </si>
  <si>
    <t>External debt-to-GNI, debt to exports, interest to exports</t>
  </si>
  <si>
    <t>10.1. The Marcos regime triggered a full-blown debt crisis. The country's debt grew by $16 billion in just 5 years. We are still paying this debt to this day.</t>
  </si>
  <si>
    <t>External debt (dollar terms)</t>
  </si>
  <si>
    <t>Neglected manufacturing</t>
  </si>
  <si>
    <t>Manufacturing to GDP ratio vs GNI per capita</t>
  </si>
  <si>
    <t>Structural transformation</t>
  </si>
  <si>
    <t>Terms of trade</t>
  </si>
  <si>
    <t>Terms of trade in agricultural goods</t>
  </si>
  <si>
    <t>Capital flight</t>
  </si>
  <si>
    <t>Capital flight (as measured by Boyce)</t>
  </si>
  <si>
    <t>Current account and capital account</t>
  </si>
  <si>
    <t>www.MartialLawMuseum.ph</t>
  </si>
  <si>
    <t xml:space="preserve">Full indicator name </t>
  </si>
  <si>
    <t>Marcos balance of payments crisis</t>
  </si>
  <si>
    <t>2. Majority of reference data covering 1962-1986 are from James K. Boyce's book: The Political Economy of Growth and Impoverishment in the Marcos Era, which gives a rich and fair analysis of the history.</t>
  </si>
  <si>
    <t>5. For comments and suggestions, please contact us via martiallawmuseum.ph@gmail.com.</t>
  </si>
  <si>
    <t>#MartialLawLesson: Using Martial Law Data to Teach Economics</t>
  </si>
  <si>
    <t>Summary of Charts</t>
  </si>
  <si>
    <t>15. (Advanced) The Philippines experienced Balance of Payments crises during the Marcos era. The balance of payments is the record of a country's transactions with the rest of the world. While a balance of payments deficit is in itself not harmful, a huge deficit means a country is "spending beyond its means". For more information on balance of payments, check http://www.investopedia.com/terms/b/bop.asp</t>
  </si>
  <si>
    <t>14. (Advanced) Capital flight of USD 19.9 billion from 1962-1986. From 1962-1986, a total of USD 19.9 billion of capital escaped the country, contributing to the balance of payments crisis.</t>
  </si>
  <si>
    <t>12. (Advanced) The Philippines lost its chance to undergo the same structural transformation that its neighbors experienced. With manufacturing neglected, debt skyrocketing, and the economy crashing in 1983, the country missed the chance to pursue a structural transformation and became the Sick Man of Asia.</t>
  </si>
  <si>
    <t>13. (Advanced) This worsening, along with the fluctuations in the prices of agricultural commodities, contributed to the balance of payments crisis. This also partly explains the increase in poverty and decrease in wages among farmers. Note that terms of trade is the relative price of imports in terms of exports. Note that the terms of trade is not the same as the trade balance.</t>
  </si>
  <si>
    <t>11. (Advanced)  Manufacturing was neglected in the Philippines during the Marcos regime. The Philippines failed to replicate the manufacturing success of its neighbors from the 1960s to 1980s, constraining economic growth and transformation.</t>
  </si>
  <si>
    <t>3. Tables encoded and MS Excel-compatible graphs produced by Ken Abante of the Martial Law Museum Team, with the help of JC Punongbayan and Kevin Mandrilla of the University of the Philippines School of Economics.</t>
  </si>
  <si>
    <t>4. Charts are arranged by increasing complexity: from those that are simplest to explain to those that will require more advanced knowledge in economics. The last five graphs, for example, are for more advanced students of economics.</t>
  </si>
  <si>
    <t>9. During the Marcos regime, deforestation was so uncontrolled that by the end of 1983,
Philippine forest cover was only around 7.8 M hectares, almost half of 1966 levels.</t>
  </si>
  <si>
    <t xml:space="preserve">1. Real life examples make lessons more engaging. This data is in open format so that teachers, scholars, students, economists, and all concerned citizens can study and teach these facts about martial law history in their classrooms. </t>
  </si>
  <si>
    <t>Notes for turning this Martial Law in Data Exhibit into a #MartialLawLesson</t>
  </si>
  <si>
    <t>1.0 - Encoded 152 economic indicators with 3,524 elements, improved and labeled charts. (K. Abante, 9/16/2017)</t>
  </si>
  <si>
    <t>Martial Law in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</si>
</sst>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
    <numFmt numFmtId="166" formatCode="_(* #,##0_);_(* \(#,##0\);_(* &quot;-&quot;??_);_(@_)"/>
    <numFmt numFmtId="167" formatCode="_(* #,##0.0_);_(* \(#,##0.0\);_(* &quot;-&quot;??_);_(@_)"/>
  </numFmts>
  <fonts count="21" x14ac:knownFonts="1">
    <font>
      <sz val="11"/>
      <color theme="1"/>
      <name val="Calibri"/>
      <family val="2"/>
      <scheme val="minor"/>
    </font>
    <font>
      <sz val="11"/>
      <color theme="1"/>
      <name val="Calibri"/>
      <family val="2"/>
      <scheme val="minor"/>
    </font>
    <font>
      <sz val="10"/>
      <color theme="1"/>
      <name val="Calibri"/>
      <family val="2"/>
      <scheme val="minor"/>
    </font>
    <font>
      <b/>
      <sz val="11"/>
      <color theme="1"/>
      <name val="Calibri"/>
      <family val="2"/>
      <scheme val="minor"/>
    </font>
    <font>
      <sz val="10"/>
      <color rgb="FFFF0000"/>
      <name val="Calibri"/>
      <family val="2"/>
      <scheme val="minor"/>
    </font>
    <font>
      <sz val="10"/>
      <name val="Calibri"/>
      <family val="2"/>
      <scheme val="minor"/>
    </font>
    <font>
      <sz val="9"/>
      <color theme="1"/>
      <name val="Calibri"/>
      <family val="2"/>
      <scheme val="minor"/>
    </font>
    <font>
      <sz val="12"/>
      <color theme="1"/>
      <name val="Calibri"/>
      <family val="2"/>
      <scheme val="minor"/>
    </font>
    <font>
      <sz val="8"/>
      <color theme="1"/>
      <name val="Calibri"/>
      <family val="2"/>
      <scheme val="minor"/>
    </font>
    <font>
      <sz val="8"/>
      <color theme="0" tint="-0.34998626667073579"/>
      <name val="Calibri"/>
      <family val="2"/>
      <scheme val="minor"/>
    </font>
    <font>
      <sz val="8"/>
      <name val="Calibri"/>
      <family val="2"/>
      <scheme val="minor"/>
    </font>
    <font>
      <sz val="8"/>
      <color rgb="FFFF0000"/>
      <name val="Calibri"/>
      <family val="2"/>
      <scheme val="minor"/>
    </font>
    <font>
      <u/>
      <sz val="11"/>
      <color theme="10"/>
      <name val="Calibri"/>
      <family val="2"/>
      <scheme val="minor"/>
    </font>
    <font>
      <b/>
      <sz val="20"/>
      <color theme="1"/>
      <name val="Calibri"/>
      <family val="2"/>
      <scheme val="minor"/>
    </font>
    <font>
      <b/>
      <sz val="12"/>
      <color theme="1"/>
      <name val="Calibri"/>
      <family val="2"/>
      <scheme val="minor"/>
    </font>
    <font>
      <b/>
      <sz val="16"/>
      <color theme="1"/>
      <name val="Calibri"/>
      <family val="2"/>
      <scheme val="minor"/>
    </font>
    <font>
      <sz val="14"/>
      <color rgb="FF595959"/>
      <name val="Calibri"/>
      <family val="2"/>
      <scheme val="minor"/>
    </font>
    <font>
      <u/>
      <sz val="11"/>
      <name val="Helvetica"/>
      <family val="2"/>
    </font>
    <font>
      <sz val="11"/>
      <name val="Helvetica"/>
      <family val="2"/>
    </font>
    <font>
      <sz val="11"/>
      <color theme="0" tint="-0.14999847407452621"/>
      <name val="Calibri"/>
      <family val="2"/>
      <scheme val="minor"/>
    </font>
    <font>
      <b/>
      <sz val="11"/>
      <color theme="0" tint="-0.1499984740745262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1">
    <border>
      <left/>
      <right/>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0" fontId="12" fillId="0" borderId="0" applyNumberFormat="0" applyFill="0" applyBorder="0" applyAlignment="0" applyProtection="0"/>
  </cellStyleXfs>
  <cellXfs count="103">
    <xf numFmtId="0" fontId="0" fillId="0" borderId="0" xfId="0"/>
    <xf numFmtId="0" fontId="2" fillId="0" borderId="0" xfId="0" applyFont="1" applyAlignment="1">
      <alignment horizontal="center"/>
    </xf>
    <xf numFmtId="0" fontId="2" fillId="0" borderId="0" xfId="0" applyFont="1"/>
    <xf numFmtId="4" fontId="2" fillId="0" borderId="0" xfId="1" applyNumberFormat="1" applyFont="1"/>
    <xf numFmtId="4" fontId="2" fillId="0" borderId="0" xfId="0" applyNumberFormat="1" applyFont="1" applyAlignment="1">
      <alignment horizontal="right"/>
    </xf>
    <xf numFmtId="4" fontId="2" fillId="0" borderId="0" xfId="0" applyNumberFormat="1" applyFont="1"/>
    <xf numFmtId="164" fontId="2" fillId="0" borderId="0" xfId="1" applyNumberFormat="1" applyFont="1"/>
    <xf numFmtId="3" fontId="2" fillId="0" borderId="0" xfId="1" applyNumberFormat="1" applyFont="1"/>
    <xf numFmtId="3" fontId="2" fillId="0" borderId="0" xfId="1" applyNumberFormat="1" applyFont="1" applyAlignment="1">
      <alignment horizontal="right"/>
    </xf>
    <xf numFmtId="3" fontId="2" fillId="0" borderId="0" xfId="0" applyNumberFormat="1" applyFont="1" applyAlignment="1">
      <alignment horizontal="right"/>
    </xf>
    <xf numFmtId="3" fontId="2" fillId="0" borderId="0" xfId="0" applyNumberFormat="1" applyFont="1"/>
    <xf numFmtId="164" fontId="2" fillId="0" borderId="0" xfId="0" applyNumberFormat="1" applyFont="1"/>
    <xf numFmtId="164" fontId="2" fillId="0" borderId="0" xfId="0" applyNumberFormat="1" applyFont="1" applyAlignment="1">
      <alignment horizontal="right"/>
    </xf>
    <xf numFmtId="164" fontId="0" fillId="0" borderId="0" xfId="0" applyNumberFormat="1"/>
    <xf numFmtId="0" fontId="3" fillId="0" borderId="0" xfId="0" applyFont="1"/>
    <xf numFmtId="0" fontId="0" fillId="0" borderId="0" xfId="0" applyFont="1"/>
    <xf numFmtId="0" fontId="5" fillId="0" borderId="0" xfId="0" applyFont="1"/>
    <xf numFmtId="0" fontId="5" fillId="0" borderId="0" xfId="0" applyFont="1" applyAlignment="1">
      <alignment horizontal="right"/>
    </xf>
    <xf numFmtId="0" fontId="2" fillId="0" borderId="0" xfId="0" applyFont="1" applyAlignment="1">
      <alignment horizontal="right"/>
    </xf>
    <xf numFmtId="2" fontId="5" fillId="0" borderId="0" xfId="1" applyNumberFormat="1" applyFont="1"/>
    <xf numFmtId="2" fontId="2" fillId="0" borderId="0" xfId="1" applyNumberFormat="1" applyFont="1"/>
    <xf numFmtId="165" fontId="2" fillId="0" borderId="0" xfId="1" applyNumberFormat="1" applyFont="1"/>
    <xf numFmtId="2" fontId="2" fillId="0" borderId="0" xfId="0" applyNumberFormat="1" applyFont="1"/>
    <xf numFmtId="165" fontId="2" fillId="0" borderId="0" xfId="1" applyNumberFormat="1" applyFont="1" applyAlignment="1">
      <alignment horizontal="right"/>
    </xf>
    <xf numFmtId="1" fontId="5" fillId="0" borderId="0" xfId="1" applyNumberFormat="1" applyFont="1"/>
    <xf numFmtId="1" fontId="2" fillId="0" borderId="0" xfId="1" applyNumberFormat="1" applyFont="1"/>
    <xf numFmtId="3" fontId="4" fillId="0" borderId="0" xfId="0" applyNumberFormat="1" applyFont="1"/>
    <xf numFmtId="9" fontId="0" fillId="0" borderId="0" xfId="2" applyFont="1"/>
    <xf numFmtId="49" fontId="2" fillId="0" borderId="0" xfId="0" applyNumberFormat="1" applyFont="1" applyAlignment="1">
      <alignment horizontal="right"/>
    </xf>
    <xf numFmtId="4" fontId="0" fillId="0" borderId="0" xfId="0" applyNumberFormat="1"/>
    <xf numFmtId="166" fontId="0" fillId="0" borderId="0" xfId="1" applyNumberFormat="1" applyFont="1"/>
    <xf numFmtId="0" fontId="6" fillId="0" borderId="0" xfId="0" applyFont="1"/>
    <xf numFmtId="43" fontId="0" fillId="0" borderId="0" xfId="1" applyNumberFormat="1" applyFont="1"/>
    <xf numFmtId="9" fontId="0" fillId="0" borderId="0" xfId="0" applyNumberFormat="1"/>
    <xf numFmtId="3" fontId="0" fillId="0" borderId="0" xfId="0" applyNumberFormat="1"/>
    <xf numFmtId="4" fontId="2" fillId="2" borderId="0" xfId="0" applyNumberFormat="1" applyFont="1" applyFill="1" applyAlignment="1">
      <alignment horizontal="right"/>
    </xf>
    <xf numFmtId="166" fontId="5" fillId="0" borderId="0" xfId="1" applyNumberFormat="1" applyFont="1"/>
    <xf numFmtId="0" fontId="0" fillId="0" borderId="0" xfId="0" applyAlignment="1"/>
    <xf numFmtId="0" fontId="2" fillId="3" borderId="0" xfId="3" applyFont="1" applyFill="1"/>
    <xf numFmtId="0" fontId="2" fillId="0" borderId="0" xfId="3" applyFont="1"/>
    <xf numFmtId="0" fontId="0" fillId="0" borderId="0" xfId="0"/>
    <xf numFmtId="0" fontId="8" fillId="0" borderId="0" xfId="0" applyFont="1" applyAlignment="1">
      <alignment horizontal="center"/>
    </xf>
    <xf numFmtId="0" fontId="8" fillId="0" borderId="0" xfId="0" applyFont="1"/>
    <xf numFmtId="0" fontId="8" fillId="0" borderId="0" xfId="0" applyFont="1" applyAlignment="1">
      <alignment horizontal="left"/>
    </xf>
    <xf numFmtId="0" fontId="10" fillId="0" borderId="0" xfId="0" applyFont="1" applyAlignment="1">
      <alignment horizontal="right"/>
    </xf>
    <xf numFmtId="0" fontId="8" fillId="0" borderId="0" xfId="0" applyFont="1" applyAlignment="1">
      <alignment horizontal="right"/>
    </xf>
    <xf numFmtId="3" fontId="8" fillId="0" borderId="0" xfId="1" applyNumberFormat="1" applyFont="1" applyAlignment="1">
      <alignment horizontal="right"/>
    </xf>
    <xf numFmtId="3" fontId="8" fillId="0" borderId="0" xfId="0" applyNumberFormat="1" applyFont="1" applyAlignment="1">
      <alignment horizontal="right"/>
    </xf>
    <xf numFmtId="4" fontId="8" fillId="0" borderId="0" xfId="0" applyNumberFormat="1" applyFont="1" applyAlignment="1">
      <alignment horizontal="right"/>
    </xf>
    <xf numFmtId="3" fontId="8" fillId="0" borderId="0" xfId="0" applyNumberFormat="1" applyFont="1"/>
    <xf numFmtId="164" fontId="8" fillId="0" borderId="0" xfId="0" applyNumberFormat="1" applyFont="1" applyAlignment="1">
      <alignment horizontal="right"/>
    </xf>
    <xf numFmtId="0" fontId="10" fillId="0" borderId="0" xfId="0" applyFont="1"/>
    <xf numFmtId="2" fontId="8" fillId="0" borderId="0" xfId="0" applyNumberFormat="1" applyFont="1"/>
    <xf numFmtId="165" fontId="8" fillId="0" borderId="0" xfId="1" applyNumberFormat="1" applyFont="1"/>
    <xf numFmtId="165" fontId="8" fillId="0" borderId="0" xfId="1" applyNumberFormat="1" applyFont="1" applyAlignment="1">
      <alignment horizontal="right"/>
    </xf>
    <xf numFmtId="1" fontId="8" fillId="0" borderId="0" xfId="1" applyNumberFormat="1" applyFont="1" applyAlignment="1">
      <alignment horizontal="right"/>
    </xf>
    <xf numFmtId="165" fontId="10" fillId="0" borderId="0" xfId="1" applyNumberFormat="1" applyFont="1"/>
    <xf numFmtId="165"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165" fontId="0" fillId="2" borderId="0" xfId="0" applyNumberFormat="1" applyFill="1"/>
    <xf numFmtId="0" fontId="0" fillId="0" borderId="0" xfId="0"/>
    <xf numFmtId="0" fontId="0" fillId="0" borderId="0" xfId="0"/>
    <xf numFmtId="0" fontId="0" fillId="0" borderId="0" xfId="0"/>
    <xf numFmtId="0" fontId="0" fillId="0" borderId="0" xfId="0"/>
    <xf numFmtId="0" fontId="0" fillId="0" borderId="0" xfId="0"/>
    <xf numFmtId="43" fontId="0" fillId="0" borderId="0" xfId="1" applyFont="1"/>
    <xf numFmtId="167" fontId="0" fillId="0" borderId="0" xfId="1" applyNumberFormat="1" applyFont="1"/>
    <xf numFmtId="43" fontId="0" fillId="0" borderId="0" xfId="0" applyNumberFormat="1"/>
    <xf numFmtId="164" fontId="8" fillId="0" borderId="0" xfId="1" applyNumberFormat="1" applyFont="1" applyAlignment="1">
      <alignment horizontal="right"/>
    </xf>
    <xf numFmtId="4" fontId="8" fillId="0" borderId="0" xfId="1" applyNumberFormat="1" applyFont="1" applyAlignment="1">
      <alignment horizontal="right"/>
    </xf>
    <xf numFmtId="3" fontId="11" fillId="0" borderId="0" xfId="0" applyNumberFormat="1" applyFont="1" applyAlignment="1">
      <alignment horizontal="right"/>
    </xf>
    <xf numFmtId="2" fontId="10" fillId="0" borderId="0" xfId="1" applyNumberFormat="1" applyFont="1" applyAlignment="1">
      <alignment horizontal="right"/>
    </xf>
    <xf numFmtId="2" fontId="8" fillId="0" borderId="0" xfId="1" applyNumberFormat="1" applyFont="1" applyAlignment="1">
      <alignment horizontal="right"/>
    </xf>
    <xf numFmtId="1" fontId="10" fillId="0" borderId="0" xfId="1" applyNumberFormat="1" applyFont="1" applyAlignment="1">
      <alignment horizontal="right"/>
    </xf>
    <xf numFmtId="0" fontId="8" fillId="0" borderId="0" xfId="3" applyFont="1" applyAlignment="1">
      <alignment horizontal="right"/>
    </xf>
    <xf numFmtId="0" fontId="8" fillId="3" borderId="0" xfId="3" applyFont="1" applyFill="1" applyAlignment="1">
      <alignment horizontal="right"/>
    </xf>
    <xf numFmtId="165" fontId="10" fillId="0" borderId="0" xfId="1" applyNumberFormat="1" applyFont="1" applyAlignment="1">
      <alignment horizontal="right"/>
    </xf>
    <xf numFmtId="0" fontId="9" fillId="0" borderId="0" xfId="0" applyFont="1" applyAlignment="1">
      <alignment horizontal="right"/>
    </xf>
    <xf numFmtId="165" fontId="9" fillId="0" borderId="0" xfId="1" applyNumberFormat="1" applyFont="1" applyAlignment="1">
      <alignment horizontal="right"/>
    </xf>
    <xf numFmtId="0" fontId="10" fillId="0" borderId="0" xfId="0" applyFont="1" applyAlignment="1">
      <alignment horizontal="center"/>
    </xf>
    <xf numFmtId="2" fontId="8" fillId="0" borderId="0" xfId="0" applyNumberFormat="1" applyFont="1" applyAlignment="1">
      <alignment horizontal="right"/>
    </xf>
    <xf numFmtId="165" fontId="8" fillId="0" borderId="0" xfId="0" applyNumberFormat="1" applyFont="1" applyAlignment="1">
      <alignment horizontal="right"/>
    </xf>
    <xf numFmtId="0" fontId="7" fillId="0" borderId="0" xfId="0" applyFont="1"/>
    <xf numFmtId="0" fontId="7" fillId="0" borderId="0" xfId="0" applyFont="1" applyAlignment="1">
      <alignment horizontal="left"/>
    </xf>
    <xf numFmtId="0" fontId="0" fillId="0" borderId="0" xfId="0" applyAlignment="1">
      <alignment wrapText="1"/>
    </xf>
    <xf numFmtId="0" fontId="13" fillId="0" borderId="0" xfId="0" applyFont="1"/>
    <xf numFmtId="0" fontId="14" fillId="0" borderId="0" xfId="0" applyFont="1"/>
    <xf numFmtId="0" fontId="15" fillId="0" borderId="0" xfId="0" applyFont="1"/>
    <xf numFmtId="0" fontId="16" fillId="0" borderId="0" xfId="0" applyFont="1" applyAlignment="1">
      <alignment vertical="center" readingOrder="1"/>
    </xf>
    <xf numFmtId="0" fontId="3" fillId="0" borderId="0" xfId="0" applyFont="1" applyAlignment="1"/>
    <xf numFmtId="0" fontId="13" fillId="0" borderId="0" xfId="0" applyFont="1" applyAlignment="1"/>
    <xf numFmtId="0" fontId="7" fillId="0" borderId="0" xfId="0" applyFont="1" applyAlignment="1"/>
    <xf numFmtId="0" fontId="17" fillId="0" borderId="0" xfId="0" applyFont="1" applyAlignment="1">
      <alignment vertical="center"/>
    </xf>
    <xf numFmtId="0" fontId="18" fillId="0" borderId="0" xfId="0" applyFont="1" applyAlignment="1">
      <alignment vertical="center"/>
    </xf>
    <xf numFmtId="0" fontId="19" fillId="0" borderId="0" xfId="0" applyFont="1"/>
    <xf numFmtId="0" fontId="20" fillId="0" borderId="0" xfId="0" applyFont="1"/>
    <xf numFmtId="0" fontId="12" fillId="0" borderId="0" xfId="4"/>
    <xf numFmtId="14" fontId="3" fillId="2" borderId="0" xfId="1" applyNumberFormat="1" applyFont="1" applyFill="1"/>
    <xf numFmtId="166" fontId="3" fillId="2" borderId="0" xfId="1" applyNumberFormat="1" applyFont="1" applyFill="1"/>
  </cellXfs>
  <cellStyles count="5">
    <cellStyle name="Comma" xfId="1" builtinId="3"/>
    <cellStyle name="Hyperlink" xfId="4" builtinId="8"/>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3.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4.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5.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6.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7.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baseline="0"/>
              <a:t>Farmers became much poorer in the Marcos era.</a:t>
            </a:r>
            <a:endParaRPr lang="en-US" sz="2000" b="1"/>
          </a:p>
          <a:p>
            <a:pPr>
              <a:defRPr/>
            </a:pPr>
            <a:r>
              <a:rPr lang="en-US" sz="1600"/>
              <a:t>A farmer who</a:t>
            </a:r>
            <a:r>
              <a:rPr lang="en-US" sz="1600" baseline="0"/>
              <a:t> had earned </a:t>
            </a:r>
            <a:r>
              <a:rPr lang="en-US" sz="1600"/>
              <a:t>P100 in 1962</a:t>
            </a:r>
            <a:r>
              <a:rPr lang="en-US" sz="1600" baseline="0"/>
              <a:t> earned </a:t>
            </a:r>
            <a:r>
              <a:rPr lang="en-US" sz="1600"/>
              <a:t>only</a:t>
            </a:r>
            <a:r>
              <a:rPr lang="en-US" sz="1600" baseline="0"/>
              <a:t> </a:t>
            </a:r>
            <a:r>
              <a:rPr lang="en-US" sz="1600"/>
              <a:t>P70 in 1986.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 Farmer wages'!$A$11</c:f>
              <c:strCache>
                <c:ptCount val="1"/>
                <c:pt idx="0">
                  <c:v>Daily wage rate in agriculture, index (1962=100)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 Farmer wages'!$B$9:$Z$9</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 Farmer wages'!$B$11:$Z$11</c:f>
              <c:numCache>
                <c:formatCode>#,##0.0</c:formatCode>
                <c:ptCount val="25"/>
                <c:pt idx="0">
                  <c:v>100</c:v>
                </c:pt>
                <c:pt idx="1">
                  <c:v>100.14524328249817</c:v>
                </c:pt>
                <c:pt idx="2">
                  <c:v>87.533284918905821</c:v>
                </c:pt>
                <c:pt idx="3">
                  <c:v>82.473977245219075</c:v>
                </c:pt>
                <c:pt idx="4">
                  <c:v>93.633502783829584</c:v>
                </c:pt>
                <c:pt idx="5">
                  <c:v>94.383926410070202</c:v>
                </c:pt>
                <c:pt idx="6">
                  <c:v>94.504962478818683</c:v>
                </c:pt>
                <c:pt idx="7">
                  <c:v>88.090050835148872</c:v>
                </c:pt>
                <c:pt idx="8">
                  <c:v>75.913822319051079</c:v>
                </c:pt>
                <c:pt idx="9">
                  <c:v>72.040668119099493</c:v>
                </c:pt>
                <c:pt idx="10">
                  <c:v>74.267731784071643</c:v>
                </c:pt>
                <c:pt idx="11">
                  <c:v>68.240135560396993</c:v>
                </c:pt>
                <c:pt idx="12">
                  <c:v>54.224158799322183</c:v>
                </c:pt>
                <c:pt idx="13">
                  <c:v>70.515613652868552</c:v>
                </c:pt>
                <c:pt idx="14">
                  <c:v>89.97821350762527</c:v>
                </c:pt>
                <c:pt idx="15">
                  <c:v>88.646816751391896</c:v>
                </c:pt>
                <c:pt idx="16">
                  <c:v>87.630113773904625</c:v>
                </c:pt>
                <c:pt idx="17">
                  <c:v>77.148390220285648</c:v>
                </c:pt>
                <c:pt idx="18">
                  <c:v>65.795206971677558</c:v>
                </c:pt>
                <c:pt idx="19">
                  <c:v>62.164124909222942</c:v>
                </c:pt>
                <c:pt idx="20">
                  <c:v>64.97216170418784</c:v>
                </c:pt>
                <c:pt idx="21">
                  <c:v>70.1040910191237</c:v>
                </c:pt>
                <c:pt idx="22">
                  <c:v>61.752602275478097</c:v>
                </c:pt>
                <c:pt idx="23">
                  <c:v>64.923747276688445</c:v>
                </c:pt>
                <c:pt idx="24">
                  <c:v>70.685064149116428</c:v>
                </c:pt>
              </c:numCache>
            </c:numRef>
          </c:val>
          <c:smooth val="0"/>
          <c:extLst>
            <c:ext xmlns:c16="http://schemas.microsoft.com/office/drawing/2014/chart" uri="{C3380CC4-5D6E-409C-BE32-E72D297353CC}">
              <c16:uniqueId val="{00000001-7470-4EA6-8EF3-B0124343D52A}"/>
            </c:ext>
          </c:extLst>
        </c:ser>
        <c:dLbls>
          <c:showLegendKey val="0"/>
          <c:showVal val="0"/>
          <c:showCatName val="0"/>
          <c:showSerName val="0"/>
          <c:showPercent val="0"/>
          <c:showBubbleSize val="0"/>
        </c:dLbls>
        <c:marker val="1"/>
        <c:smooth val="0"/>
        <c:axId val="432885752"/>
        <c:axId val="432879520"/>
      </c:lineChart>
      <c:catAx>
        <c:axId val="43288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79520"/>
        <c:crosses val="autoZero"/>
        <c:auto val="1"/>
        <c:lblAlgn val="ctr"/>
        <c:lblOffset val="100"/>
        <c:noMultiLvlLbl val="0"/>
      </c:catAx>
      <c:valAx>
        <c:axId val="432879520"/>
        <c:scaling>
          <c:orientation val="minMax"/>
          <c:max val="105"/>
          <c:min val="5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85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i="0" baseline="0">
                <a:effectLst/>
              </a:rPr>
              <a:t>Bumagsak ang kita ng mga manggagawa</a:t>
            </a:r>
            <a:endParaRPr lang="en-PH" sz="1050">
              <a:effectLst/>
            </a:endParaRPr>
          </a:p>
          <a:p>
            <a:pPr>
              <a:defRPr/>
            </a:pPr>
            <a:r>
              <a:rPr lang="en-PH" sz="1400" b="1" i="0" baseline="0">
                <a:effectLst/>
              </a:rPr>
              <a:t>noong panahon ni Pangulong Marcos.</a:t>
            </a:r>
            <a:endParaRPr lang="en-PH" sz="1050">
              <a:effectLst/>
            </a:endParaRPr>
          </a:p>
          <a:p>
            <a:pPr>
              <a:defRPr/>
            </a:pPr>
            <a:r>
              <a:rPr lang="en-PH" sz="900" b="0" i="0" baseline="0">
                <a:effectLst/>
              </a:rPr>
              <a:t>Ang isang skilled worker sa lungsod na kumikita ng P100 noong 1962 ay kumikita na lamang ng P26 noong 1986; samantalang kumikita na lamang ng P28 ang isang skilled worker noong 1986.</a:t>
            </a:r>
            <a:endParaRPr lang="en-PH" sz="7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'3. Urban wages'!$A$12</c:f>
              <c:strCache>
                <c:ptCount val="1"/>
                <c:pt idx="0">
                  <c:v>Daily wage rate among urban unskilled workers, index (1962=100)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'3. Urban wages'!$B$9:$AA$9</c:f>
              <c:numCache>
                <c:formatCode>General</c:formatCode>
                <c:ptCount val="26"/>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numCache>
            </c:numRef>
          </c:cat>
          <c:val>
            <c:numRef>
              <c:f>'3. Urban wages'!$B$12:$AA$12</c:f>
              <c:numCache>
                <c:formatCode>#,##0.0</c:formatCode>
                <c:ptCount val="26"/>
                <c:pt idx="1">
                  <c:v>100</c:v>
                </c:pt>
                <c:pt idx="2">
                  <c:v>97.55307262569832</c:v>
                </c:pt>
                <c:pt idx="3">
                  <c:v>90.413407821229058</c:v>
                </c:pt>
                <c:pt idx="4">
                  <c:v>93.932960893854741</c:v>
                </c:pt>
                <c:pt idx="5">
                  <c:v>96.111731843575413</c:v>
                </c:pt>
                <c:pt idx="6">
                  <c:v>95.184357541899431</c:v>
                </c:pt>
                <c:pt idx="7">
                  <c:v>103.85474860335195</c:v>
                </c:pt>
                <c:pt idx="8">
                  <c:v>107.32960893854748</c:v>
                </c:pt>
                <c:pt idx="9">
                  <c:v>103.26256983240224</c:v>
                </c:pt>
                <c:pt idx="10">
                  <c:v>90.80446927374301</c:v>
                </c:pt>
                <c:pt idx="11">
                  <c:v>88.949720670391059</c:v>
                </c:pt>
                <c:pt idx="12">
                  <c:v>78.30167597765363</c:v>
                </c:pt>
                <c:pt idx="13">
                  <c:v>63.02793296089385</c:v>
                </c:pt>
                <c:pt idx="14">
                  <c:v>63.988826815642462</c:v>
                </c:pt>
                <c:pt idx="15">
                  <c:v>61.575418994413411</c:v>
                </c:pt>
                <c:pt idx="16">
                  <c:v>58.983240223463682</c:v>
                </c:pt>
                <c:pt idx="17">
                  <c:v>57.240223463687144</c:v>
                </c:pt>
                <c:pt idx="18">
                  <c:v>51.307262569832403</c:v>
                </c:pt>
                <c:pt idx="19">
                  <c:v>45.106145251396647</c:v>
                </c:pt>
                <c:pt idx="20" formatCode="#,##0.00">
                  <c:v>43.128491620111731</c:v>
                </c:pt>
                <c:pt idx="21" formatCode="#,##0.00">
                  <c:v>41.150837988826815</c:v>
                </c:pt>
                <c:pt idx="22">
                  <c:v>41.150837988826815</c:v>
                </c:pt>
                <c:pt idx="23">
                  <c:v>30.491620111731844</c:v>
                </c:pt>
                <c:pt idx="24">
                  <c:v>25.932960893854752</c:v>
                </c:pt>
                <c:pt idx="25">
                  <c:v>25.743016759776538</c:v>
                </c:pt>
              </c:numCache>
            </c:numRef>
          </c:val>
          <c:smooth val="0"/>
          <c:extLst>
            <c:ext xmlns:c16="http://schemas.microsoft.com/office/drawing/2014/chart" uri="{C3380CC4-5D6E-409C-BE32-E72D297353CC}">
              <c16:uniqueId val="{00000000-04CA-4A8F-8B1F-D2B4C32462F8}"/>
            </c:ext>
          </c:extLst>
        </c:ser>
        <c:ser>
          <c:idx val="3"/>
          <c:order val="1"/>
          <c:tx>
            <c:strRef>
              <c:f>'3. Urban wages'!$A$13</c:f>
              <c:strCache>
                <c:ptCount val="1"/>
                <c:pt idx="0">
                  <c:v>Daily wage rate among urban skilled workers, index (1962=100)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'3. Urban wages'!$B$9:$AA$9</c:f>
              <c:numCache>
                <c:formatCode>General</c:formatCode>
                <c:ptCount val="26"/>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numCache>
            </c:numRef>
          </c:cat>
          <c:val>
            <c:numRef>
              <c:f>'3. Urban wages'!$B$13:$AA$13</c:f>
              <c:numCache>
                <c:formatCode>#,##0.0</c:formatCode>
                <c:ptCount val="26"/>
                <c:pt idx="1">
                  <c:v>100</c:v>
                </c:pt>
                <c:pt idx="2">
                  <c:v>95.289569196780803</c:v>
                </c:pt>
                <c:pt idx="3">
                  <c:v>89.111566987533536</c:v>
                </c:pt>
                <c:pt idx="4">
                  <c:v>88.969543948240499</c:v>
                </c:pt>
                <c:pt idx="5">
                  <c:v>89.080006312135083</c:v>
                </c:pt>
                <c:pt idx="6">
                  <c:v>88.219977907527223</c:v>
                </c:pt>
                <c:pt idx="7">
                  <c:v>93.403818841723222</c:v>
                </c:pt>
                <c:pt idx="8">
                  <c:v>97.072747356793442</c:v>
                </c:pt>
                <c:pt idx="9">
                  <c:v>89.450844248066915</c:v>
                </c:pt>
                <c:pt idx="10">
                  <c:v>77.520908947451488</c:v>
                </c:pt>
                <c:pt idx="11">
                  <c:v>75.169638630266689</c:v>
                </c:pt>
                <c:pt idx="12">
                  <c:v>67.918573457471993</c:v>
                </c:pt>
                <c:pt idx="13">
                  <c:v>55.325863973489042</c:v>
                </c:pt>
                <c:pt idx="14">
                  <c:v>53.897743411709008</c:v>
                </c:pt>
                <c:pt idx="15">
                  <c:v>51.293987691336596</c:v>
                </c:pt>
                <c:pt idx="16">
                  <c:v>51.570143601073056</c:v>
                </c:pt>
                <c:pt idx="17">
                  <c:v>53.968754931355534</c:v>
                </c:pt>
                <c:pt idx="18">
                  <c:v>50.591762663721006</c:v>
                </c:pt>
                <c:pt idx="19">
                  <c:v>45.518384093419598</c:v>
                </c:pt>
                <c:pt idx="20" formatCode="#,##0.00">
                  <c:v>47.143758876439961</c:v>
                </c:pt>
                <c:pt idx="21" formatCode="#,##0.00">
                  <c:v>48.769133659460323</c:v>
                </c:pt>
                <c:pt idx="22">
                  <c:v>48.769133659460316</c:v>
                </c:pt>
                <c:pt idx="23">
                  <c:v>34.25911314502131</c:v>
                </c:pt>
                <c:pt idx="24">
                  <c:v>28.049550260375572</c:v>
                </c:pt>
                <c:pt idx="25">
                  <c:v>27.836515701436014</c:v>
                </c:pt>
              </c:numCache>
            </c:numRef>
          </c:val>
          <c:smooth val="0"/>
          <c:extLst>
            <c:ext xmlns:c16="http://schemas.microsoft.com/office/drawing/2014/chart" uri="{C3380CC4-5D6E-409C-BE32-E72D297353CC}">
              <c16:uniqueId val="{00000001-04CA-4A8F-8B1F-D2B4C32462F8}"/>
            </c:ext>
          </c:extLst>
        </c:ser>
        <c:dLbls>
          <c:showLegendKey val="0"/>
          <c:showVal val="0"/>
          <c:showCatName val="0"/>
          <c:showSerName val="0"/>
          <c:showPercent val="0"/>
          <c:showBubbleSize val="0"/>
        </c:dLbls>
        <c:marker val="1"/>
        <c:smooth val="0"/>
        <c:axId val="506067560"/>
        <c:axId val="506064936"/>
      </c:lineChart>
      <c:catAx>
        <c:axId val="506067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64936"/>
        <c:crosses val="autoZero"/>
        <c:auto val="1"/>
        <c:lblAlgn val="ctr"/>
        <c:lblOffset val="100"/>
        <c:noMultiLvlLbl val="0"/>
      </c:catAx>
      <c:valAx>
        <c:axId val="50606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67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1" i="0" u="none" strike="noStrike" baseline="0">
                <a:effectLst/>
              </a:rPr>
              <a:t>During the Marcos Regime, working conditions worsened.</a:t>
            </a:r>
          </a:p>
          <a:p>
            <a:pPr>
              <a:defRPr/>
            </a:pPr>
            <a:r>
              <a:rPr lang="en-PH" sz="1400" b="0"/>
              <a:t>Underemployment at one</a:t>
            </a:r>
            <a:r>
              <a:rPr lang="en-PH" sz="1400" b="0" baseline="0"/>
              <a:t> point </a:t>
            </a:r>
            <a:r>
              <a:rPr lang="en-PH" sz="1400" b="0"/>
              <a:t>spiked to</a:t>
            </a:r>
            <a:r>
              <a:rPr lang="en-PH" sz="1400" b="0" baseline="0"/>
              <a:t> a third </a:t>
            </a:r>
            <a:r>
              <a:rPr lang="en-PH" sz="1400" b="0"/>
              <a:t>of all workers</a:t>
            </a:r>
            <a:r>
              <a:rPr lang="en-PH" sz="1400" b="0" baseline="0"/>
              <a:t>.</a:t>
            </a:r>
          </a:p>
          <a:p>
            <a:pPr>
              <a:defRPr/>
            </a:pPr>
            <a:r>
              <a:rPr lang="en-PH" sz="1400" b="0" baseline="0"/>
              <a:t>This led to an exodus of Filipino workers leaving the country.</a:t>
            </a:r>
            <a:endParaRPr lang="en-PH" sz="600" b="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 Working conditions'!$A$8</c:f>
              <c:strCache>
                <c:ptCount val="1"/>
                <c:pt idx="0">
                  <c:v>Underemployment rate, % of employed labor force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xmlns:c15="http://schemas.microsoft.com/office/drawing/2012/chart" uri="{02D57815-91ED-43cb-92C2-25804820EDAC}">
                  <c15:fullRef>
                    <c15:sqref>'4. Working conditions'!$B$7:$BI$7</c15:sqref>
                  </c15:fullRef>
                </c:ext>
              </c:extLst>
              <c:f>'4. Working conditions'!$H$7:$BI$7</c:f>
              <c:numCache>
                <c:formatCode>General</c:formatCode>
                <c:ptCount val="54"/>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numCache>
            </c:numRef>
          </c:cat>
          <c:val>
            <c:numRef>
              <c:extLst>
                <c:ext xmlns:c15="http://schemas.microsoft.com/office/drawing/2012/chart" uri="{02D57815-91ED-43cb-92C2-25804820EDAC}">
                  <c15:fullRef>
                    <c15:sqref>'4. Working conditions'!$B$8:$AY$8</c15:sqref>
                  </c15:fullRef>
                </c:ext>
              </c:extLst>
              <c:f>'4. Working conditions'!$H$8:$AY$8</c:f>
              <c:numCache>
                <c:formatCode>General</c:formatCode>
                <c:ptCount val="44"/>
                <c:pt idx="0">
                  <c:v>24.1</c:v>
                </c:pt>
                <c:pt idx="1">
                  <c:v>29.9</c:v>
                </c:pt>
                <c:pt idx="2">
                  <c:v>27.7</c:v>
                </c:pt>
                <c:pt idx="3">
                  <c:v>25.9</c:v>
                </c:pt>
                <c:pt idx="4">
                  <c:v>23.8</c:v>
                </c:pt>
                <c:pt idx="5">
                  <c:v>26.6</c:v>
                </c:pt>
                <c:pt idx="6">
                  <c:v>26.7</c:v>
                </c:pt>
                <c:pt idx="7">
                  <c:v>20.3</c:v>
                </c:pt>
                <c:pt idx="8">
                  <c:v>17.75</c:v>
                </c:pt>
                <c:pt idx="9">
                  <c:v>15.2</c:v>
                </c:pt>
                <c:pt idx="10">
                  <c:v>12.7</c:v>
                </c:pt>
                <c:pt idx="11">
                  <c:v>12.4</c:v>
                </c:pt>
                <c:pt idx="12">
                  <c:v>10.199999999999999</c:v>
                </c:pt>
                <c:pt idx="13">
                  <c:v>11.7</c:v>
                </c:pt>
                <c:pt idx="14">
                  <c:v>25.5</c:v>
                </c:pt>
                <c:pt idx="15">
                  <c:v>20</c:v>
                </c:pt>
                <c:pt idx="16">
                  <c:v>16.100000000000001</c:v>
                </c:pt>
                <c:pt idx="17">
                  <c:v>20.05</c:v>
                </c:pt>
                <c:pt idx="18">
                  <c:v>24</c:v>
                </c:pt>
                <c:pt idx="19">
                  <c:v>21.7</c:v>
                </c:pt>
                <c:pt idx="20">
                  <c:v>27.5</c:v>
                </c:pt>
                <c:pt idx="21">
                  <c:v>30.9</c:v>
                </c:pt>
                <c:pt idx="22">
                  <c:v>32.9</c:v>
                </c:pt>
                <c:pt idx="23">
                  <c:v>21.8</c:v>
                </c:pt>
                <c:pt idx="24">
                  <c:v>24.7</c:v>
                </c:pt>
                <c:pt idx="25">
                  <c:v>26.5</c:v>
                </c:pt>
                <c:pt idx="26">
                  <c:v>23.5</c:v>
                </c:pt>
                <c:pt idx="27">
                  <c:v>23.2</c:v>
                </c:pt>
                <c:pt idx="28">
                  <c:v>22.4</c:v>
                </c:pt>
                <c:pt idx="29">
                  <c:v>22.5</c:v>
                </c:pt>
                <c:pt idx="30">
                  <c:v>20</c:v>
                </c:pt>
                <c:pt idx="31">
                  <c:v>21.7</c:v>
                </c:pt>
                <c:pt idx="32">
                  <c:v>21.4</c:v>
                </c:pt>
                <c:pt idx="33">
                  <c:v>20</c:v>
                </c:pt>
                <c:pt idx="34">
                  <c:v>21</c:v>
                </c:pt>
                <c:pt idx="35">
                  <c:v>21.9</c:v>
                </c:pt>
                <c:pt idx="36">
                  <c:v>21.6</c:v>
                </c:pt>
                <c:pt idx="37">
                  <c:v>22.1</c:v>
                </c:pt>
                <c:pt idx="38">
                  <c:v>21.7</c:v>
                </c:pt>
                <c:pt idx="39">
                  <c:v>17.2</c:v>
                </c:pt>
                <c:pt idx="40">
                  <c:v>17</c:v>
                </c:pt>
                <c:pt idx="41">
                  <c:v>17</c:v>
                </c:pt>
                <c:pt idx="42">
                  <c:v>17.600000000000001</c:v>
                </c:pt>
                <c:pt idx="43">
                  <c:v>21</c:v>
                </c:pt>
              </c:numCache>
            </c:numRef>
          </c:val>
          <c:smooth val="0"/>
          <c:extLst>
            <c:ext xmlns:c16="http://schemas.microsoft.com/office/drawing/2014/chart" uri="{C3380CC4-5D6E-409C-BE32-E72D297353CC}">
              <c16:uniqueId val="{00000000-A94B-4AE8-9BBF-F995623954E1}"/>
            </c:ext>
          </c:extLst>
        </c:ser>
        <c:ser>
          <c:idx val="1"/>
          <c:order val="1"/>
          <c:tx>
            <c:strRef>
              <c:f>'4. Working conditions'!$A$9</c:f>
              <c:strCache>
                <c:ptCount val="1"/>
                <c:pt idx="0">
                  <c:v>Unemployment rate, % of labor force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'4. Working conditions'!$B$7:$BI$7</c15:sqref>
                  </c15:fullRef>
                </c:ext>
              </c:extLst>
              <c:f>'4. Working conditions'!$H$7:$BI$7</c:f>
              <c:numCache>
                <c:formatCode>General</c:formatCode>
                <c:ptCount val="54"/>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pt idx="25">
                  <c:v>1987</c:v>
                </c:pt>
                <c:pt idx="26">
                  <c:v>1988</c:v>
                </c:pt>
                <c:pt idx="27">
                  <c:v>1989</c:v>
                </c:pt>
                <c:pt idx="28">
                  <c:v>1990</c:v>
                </c:pt>
                <c:pt idx="29">
                  <c:v>1991</c:v>
                </c:pt>
                <c:pt idx="30">
                  <c:v>1992</c:v>
                </c:pt>
                <c:pt idx="31">
                  <c:v>1993</c:v>
                </c:pt>
                <c:pt idx="32">
                  <c:v>1994</c:v>
                </c:pt>
                <c:pt idx="33">
                  <c:v>1995</c:v>
                </c:pt>
                <c:pt idx="34">
                  <c:v>1996</c:v>
                </c:pt>
                <c:pt idx="35">
                  <c:v>1997</c:v>
                </c:pt>
                <c:pt idx="36">
                  <c:v>1998</c:v>
                </c:pt>
                <c:pt idx="37">
                  <c:v>1999</c:v>
                </c:pt>
                <c:pt idx="38">
                  <c:v>2000</c:v>
                </c:pt>
                <c:pt idx="39">
                  <c:v>2001</c:v>
                </c:pt>
                <c:pt idx="40">
                  <c:v>2002</c:v>
                </c:pt>
                <c:pt idx="41">
                  <c:v>2003</c:v>
                </c:pt>
                <c:pt idx="42">
                  <c:v>2004</c:v>
                </c:pt>
                <c:pt idx="43">
                  <c:v>2005</c:v>
                </c:pt>
                <c:pt idx="44">
                  <c:v>2006</c:v>
                </c:pt>
                <c:pt idx="45">
                  <c:v>2007</c:v>
                </c:pt>
                <c:pt idx="46">
                  <c:v>2008</c:v>
                </c:pt>
                <c:pt idx="47">
                  <c:v>2009</c:v>
                </c:pt>
                <c:pt idx="48">
                  <c:v>2010</c:v>
                </c:pt>
                <c:pt idx="49">
                  <c:v>2011</c:v>
                </c:pt>
                <c:pt idx="50">
                  <c:v>2012</c:v>
                </c:pt>
                <c:pt idx="51">
                  <c:v>2013</c:v>
                </c:pt>
                <c:pt idx="52">
                  <c:v>2014</c:v>
                </c:pt>
                <c:pt idx="53">
                  <c:v>2015</c:v>
                </c:pt>
              </c:numCache>
            </c:numRef>
          </c:cat>
          <c:val>
            <c:numRef>
              <c:extLst>
                <c:ext xmlns:c15="http://schemas.microsoft.com/office/drawing/2012/chart" uri="{02D57815-91ED-43cb-92C2-25804820EDAC}">
                  <c15:fullRef>
                    <c15:sqref>'4. Working conditions'!$B$9:$AY$9</c15:sqref>
                  </c15:fullRef>
                </c:ext>
              </c:extLst>
              <c:f>'4. Working conditions'!$H$9:$AY$9</c:f>
              <c:numCache>
                <c:formatCode>General</c:formatCode>
                <c:ptCount val="44"/>
                <c:pt idx="0">
                  <c:v>8</c:v>
                </c:pt>
                <c:pt idx="1">
                  <c:v>6.2</c:v>
                </c:pt>
                <c:pt idx="2">
                  <c:v>6.4</c:v>
                </c:pt>
                <c:pt idx="3">
                  <c:v>7.2</c:v>
                </c:pt>
                <c:pt idx="4">
                  <c:v>7.1</c:v>
                </c:pt>
                <c:pt idx="5">
                  <c:v>8</c:v>
                </c:pt>
                <c:pt idx="6">
                  <c:v>7.8</c:v>
                </c:pt>
                <c:pt idx="7">
                  <c:v>6.7</c:v>
                </c:pt>
                <c:pt idx="8">
                  <c:v>7.7</c:v>
                </c:pt>
                <c:pt idx="9">
                  <c:v>5.2</c:v>
                </c:pt>
                <c:pt idx="10">
                  <c:v>6.3</c:v>
                </c:pt>
                <c:pt idx="11">
                  <c:v>4.9000000000000004</c:v>
                </c:pt>
                <c:pt idx="12">
                  <c:v>4</c:v>
                </c:pt>
                <c:pt idx="13">
                  <c:v>3.9</c:v>
                </c:pt>
                <c:pt idx="14">
                  <c:v>5.2</c:v>
                </c:pt>
                <c:pt idx="15">
                  <c:v>5.0999999999999996</c:v>
                </c:pt>
                <c:pt idx="16">
                  <c:v>4.9000000000000004</c:v>
                </c:pt>
                <c:pt idx="17">
                  <c:v>4.2</c:v>
                </c:pt>
                <c:pt idx="18">
                  <c:v>4.9000000000000004</c:v>
                </c:pt>
                <c:pt idx="19">
                  <c:v>5.3</c:v>
                </c:pt>
                <c:pt idx="20">
                  <c:v>5.7</c:v>
                </c:pt>
                <c:pt idx="21">
                  <c:v>5.8</c:v>
                </c:pt>
                <c:pt idx="22">
                  <c:v>7.1</c:v>
                </c:pt>
                <c:pt idx="23">
                  <c:v>6.8</c:v>
                </c:pt>
                <c:pt idx="24">
                  <c:v>6.7</c:v>
                </c:pt>
                <c:pt idx="25">
                  <c:v>9.6999999999999993</c:v>
                </c:pt>
                <c:pt idx="26">
                  <c:v>9.6</c:v>
                </c:pt>
                <c:pt idx="27">
                  <c:v>9.1999999999999993</c:v>
                </c:pt>
                <c:pt idx="28">
                  <c:v>8.4</c:v>
                </c:pt>
                <c:pt idx="29">
                  <c:v>10.6</c:v>
                </c:pt>
                <c:pt idx="30">
                  <c:v>9.9</c:v>
                </c:pt>
                <c:pt idx="31">
                  <c:v>9.3000000000000007</c:v>
                </c:pt>
                <c:pt idx="32">
                  <c:v>9.5</c:v>
                </c:pt>
                <c:pt idx="33">
                  <c:v>9.5</c:v>
                </c:pt>
                <c:pt idx="34">
                  <c:v>8.6</c:v>
                </c:pt>
                <c:pt idx="35">
                  <c:v>8.8000000000000007</c:v>
                </c:pt>
                <c:pt idx="36">
                  <c:v>10.3</c:v>
                </c:pt>
                <c:pt idx="37">
                  <c:v>9.8000000000000007</c:v>
                </c:pt>
                <c:pt idx="38">
                  <c:v>11.2</c:v>
                </c:pt>
                <c:pt idx="39">
                  <c:v>11.1</c:v>
                </c:pt>
                <c:pt idx="40">
                  <c:v>11.4</c:v>
                </c:pt>
                <c:pt idx="41">
                  <c:v>11.4</c:v>
                </c:pt>
                <c:pt idx="42">
                  <c:v>11.8</c:v>
                </c:pt>
                <c:pt idx="43">
                  <c:v>7.8</c:v>
                </c:pt>
              </c:numCache>
            </c:numRef>
          </c:val>
          <c:smooth val="0"/>
          <c:extLst>
            <c:ext xmlns:c16="http://schemas.microsoft.com/office/drawing/2014/chart" uri="{C3380CC4-5D6E-409C-BE32-E72D297353CC}">
              <c16:uniqueId val="{00000001-A94B-4AE8-9BBF-F995623954E1}"/>
            </c:ext>
          </c:extLst>
        </c:ser>
        <c:dLbls>
          <c:showLegendKey val="0"/>
          <c:showVal val="0"/>
          <c:showCatName val="0"/>
          <c:showSerName val="0"/>
          <c:showPercent val="0"/>
          <c:showBubbleSize val="0"/>
        </c:dLbls>
        <c:marker val="1"/>
        <c:smooth val="0"/>
        <c:axId val="565397664"/>
        <c:axId val="565401272"/>
      </c:lineChart>
      <c:catAx>
        <c:axId val="56539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01272"/>
        <c:crosses val="autoZero"/>
        <c:auto val="1"/>
        <c:lblAlgn val="ctr"/>
        <c:lblOffset val="100"/>
        <c:noMultiLvlLbl val="0"/>
      </c:catAx>
      <c:valAx>
        <c:axId val="56540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9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200" b="1" baseline="0"/>
              <a:t>By the last decade of martial law (1978-1986),</a:t>
            </a:r>
          </a:p>
          <a:p>
            <a:pPr>
              <a:defRPr/>
            </a:pPr>
            <a:r>
              <a:rPr lang="en-PH" sz="1200" b="1" baseline="0"/>
              <a:t>food and non-food prices tripled.</a:t>
            </a:r>
            <a:r>
              <a:rPr lang="en-PH" sz="1050" b="0" baseline="0"/>
              <a:t> </a:t>
            </a:r>
            <a:endParaRPr lang="en-PH" sz="105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 Prices'!$A$5</c:f>
              <c:strCache>
                <c:ptCount val="1"/>
                <c:pt idx="0">
                  <c:v>Consumer price index, NEDA (1978=100)</c:v>
                </c:pt>
              </c:strCache>
            </c:strRef>
          </c:tx>
          <c:spPr>
            <a:ln w="28575" cap="rnd">
              <a:solidFill>
                <a:schemeClr val="accent1"/>
              </a:solidFill>
              <a:round/>
            </a:ln>
            <a:effectLst/>
          </c:spPr>
          <c:marker>
            <c:symbol val="none"/>
          </c:marker>
          <c:cat>
            <c:numRef>
              <c:f>'5. Prices'!$B$4:$Z$4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'5. Prices'!$B$5:$Z$5</c:f>
              <c:numCache>
                <c:formatCode>#,##0.0</c:formatCode>
                <c:ptCount val="25"/>
                <c:pt idx="0">
                  <c:v>23.7</c:v>
                </c:pt>
                <c:pt idx="1">
                  <c:v>25</c:v>
                </c:pt>
                <c:pt idx="2">
                  <c:v>27</c:v>
                </c:pt>
                <c:pt idx="3">
                  <c:v>27.7</c:v>
                </c:pt>
                <c:pt idx="4">
                  <c:v>28.5</c:v>
                </c:pt>
                <c:pt idx="5">
                  <c:v>30.3</c:v>
                </c:pt>
                <c:pt idx="6">
                  <c:v>31.1</c:v>
                </c:pt>
                <c:pt idx="7">
                  <c:v>31.6</c:v>
                </c:pt>
                <c:pt idx="8">
                  <c:v>34.6</c:v>
                </c:pt>
                <c:pt idx="9">
                  <c:v>39.799999999999997</c:v>
                </c:pt>
                <c:pt idx="10">
                  <c:v>46.4</c:v>
                </c:pt>
                <c:pt idx="11">
                  <c:v>53.9</c:v>
                </c:pt>
                <c:pt idx="12">
                  <c:v>72.5</c:v>
                </c:pt>
                <c:pt idx="13">
                  <c:v>77.5</c:v>
                </c:pt>
                <c:pt idx="14">
                  <c:v>85</c:v>
                </c:pt>
                <c:pt idx="15">
                  <c:v>93.4</c:v>
                </c:pt>
                <c:pt idx="16">
                  <c:v>100</c:v>
                </c:pt>
                <c:pt idx="17">
                  <c:v>117.5</c:v>
                </c:pt>
                <c:pt idx="18">
                  <c:v>138.9</c:v>
                </c:pt>
                <c:pt idx="19">
                  <c:v>157.1</c:v>
                </c:pt>
                <c:pt idx="20">
                  <c:v>173.2</c:v>
                </c:pt>
                <c:pt idx="21">
                  <c:v>190.5</c:v>
                </c:pt>
                <c:pt idx="22">
                  <c:v>286.39999999999998</c:v>
                </c:pt>
                <c:pt idx="23">
                  <c:v>352.6</c:v>
                </c:pt>
                <c:pt idx="24">
                  <c:v>355.3</c:v>
                </c:pt>
              </c:numCache>
            </c:numRef>
          </c:val>
          <c:smooth val="0"/>
          <c:extLst>
            <c:ext xmlns:c16="http://schemas.microsoft.com/office/drawing/2014/chart" uri="{C3380CC4-5D6E-409C-BE32-E72D297353CC}">
              <c16:uniqueId val="{00000000-2568-4FED-B3EE-579280C00DDB}"/>
            </c:ext>
          </c:extLst>
        </c:ser>
        <c:ser>
          <c:idx val="1"/>
          <c:order val="1"/>
          <c:tx>
            <c:strRef>
              <c:f>'5. Prices'!$A$6</c:f>
              <c:strCache>
                <c:ptCount val="1"/>
                <c:pt idx="0">
                  <c:v>Food prices (1978=100)</c:v>
                </c:pt>
              </c:strCache>
            </c:strRef>
          </c:tx>
          <c:spPr>
            <a:ln w="28575" cap="rnd">
              <a:solidFill>
                <a:schemeClr val="accent2"/>
              </a:solidFill>
              <a:round/>
            </a:ln>
            <a:effectLst/>
          </c:spPr>
          <c:marker>
            <c:symbol val="none"/>
          </c:marker>
          <c:cat>
            <c:numRef>
              <c:f>'5. Prices'!$B$4:$Z$4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'5. Prices'!$B$6:$Z$6</c:f>
              <c:numCache>
                <c:formatCode>#,##0.0</c:formatCode>
                <c:ptCount val="25"/>
                <c:pt idx="0">
                  <c:v>20.399999999999999</c:v>
                </c:pt>
                <c:pt idx="1">
                  <c:v>22.4</c:v>
                </c:pt>
                <c:pt idx="2">
                  <c:v>25.4</c:v>
                </c:pt>
                <c:pt idx="3">
                  <c:v>25.8</c:v>
                </c:pt>
                <c:pt idx="4">
                  <c:v>27.6</c:v>
                </c:pt>
                <c:pt idx="5">
                  <c:v>29.8</c:v>
                </c:pt>
                <c:pt idx="6">
                  <c:v>29.7</c:v>
                </c:pt>
                <c:pt idx="7">
                  <c:v>30.2</c:v>
                </c:pt>
                <c:pt idx="8">
                  <c:v>33.4</c:v>
                </c:pt>
                <c:pt idx="9">
                  <c:v>40.1</c:v>
                </c:pt>
                <c:pt idx="10">
                  <c:v>48.1</c:v>
                </c:pt>
                <c:pt idx="11">
                  <c:v>55.4</c:v>
                </c:pt>
                <c:pt idx="12">
                  <c:v>74.5</c:v>
                </c:pt>
                <c:pt idx="13">
                  <c:v>78.5</c:v>
                </c:pt>
                <c:pt idx="14">
                  <c:v>86</c:v>
                </c:pt>
                <c:pt idx="15">
                  <c:v>94.4</c:v>
                </c:pt>
                <c:pt idx="16">
                  <c:v>100</c:v>
                </c:pt>
                <c:pt idx="17">
                  <c:v>115.6</c:v>
                </c:pt>
                <c:pt idx="18">
                  <c:v>132.9</c:v>
                </c:pt>
                <c:pt idx="19">
                  <c:v>149.80000000000001</c:v>
                </c:pt>
                <c:pt idx="20">
                  <c:v>162.5</c:v>
                </c:pt>
                <c:pt idx="21">
                  <c:v>176.5</c:v>
                </c:pt>
                <c:pt idx="22">
                  <c:v>271.39999999999998</c:v>
                </c:pt>
                <c:pt idx="23">
                  <c:v>332</c:v>
                </c:pt>
                <c:pt idx="24">
                  <c:v>329.1</c:v>
                </c:pt>
              </c:numCache>
            </c:numRef>
          </c:val>
          <c:smooth val="0"/>
          <c:extLst>
            <c:ext xmlns:c16="http://schemas.microsoft.com/office/drawing/2014/chart" uri="{C3380CC4-5D6E-409C-BE32-E72D297353CC}">
              <c16:uniqueId val="{00000001-2568-4FED-B3EE-579280C00DDB}"/>
            </c:ext>
          </c:extLst>
        </c:ser>
        <c:ser>
          <c:idx val="2"/>
          <c:order val="2"/>
          <c:tx>
            <c:strRef>
              <c:f>'5. Prices'!$A$7</c:f>
              <c:strCache>
                <c:ptCount val="1"/>
                <c:pt idx="0">
                  <c:v>Non-food prices (1978=100)</c:v>
                </c:pt>
              </c:strCache>
            </c:strRef>
          </c:tx>
          <c:spPr>
            <a:ln w="28575" cap="rnd">
              <a:solidFill>
                <a:schemeClr val="accent3"/>
              </a:solidFill>
              <a:round/>
            </a:ln>
            <a:effectLst/>
          </c:spPr>
          <c:marker>
            <c:symbol val="none"/>
          </c:marker>
          <c:cat>
            <c:numRef>
              <c:f>'5. Prices'!$B$4:$Z$4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'5. Prices'!$B$7:$Z$7</c:f>
              <c:numCache>
                <c:formatCode>#,##0.0</c:formatCode>
                <c:ptCount val="25"/>
                <c:pt idx="0">
                  <c:v>27.8</c:v>
                </c:pt>
                <c:pt idx="1">
                  <c:v>28.2</c:v>
                </c:pt>
                <c:pt idx="2">
                  <c:v>28.9</c:v>
                </c:pt>
                <c:pt idx="3">
                  <c:v>29.9</c:v>
                </c:pt>
                <c:pt idx="4">
                  <c:v>29.6</c:v>
                </c:pt>
                <c:pt idx="5">
                  <c:v>30.9</c:v>
                </c:pt>
                <c:pt idx="6">
                  <c:v>32.799999999999997</c:v>
                </c:pt>
                <c:pt idx="7">
                  <c:v>33.299999999999997</c:v>
                </c:pt>
                <c:pt idx="8">
                  <c:v>36.1</c:v>
                </c:pt>
                <c:pt idx="9">
                  <c:v>39.4</c:v>
                </c:pt>
                <c:pt idx="10">
                  <c:v>44.3</c:v>
                </c:pt>
                <c:pt idx="11">
                  <c:v>52.1</c:v>
                </c:pt>
                <c:pt idx="12">
                  <c:v>70.099999999999994</c:v>
                </c:pt>
                <c:pt idx="13">
                  <c:v>76.3</c:v>
                </c:pt>
                <c:pt idx="14">
                  <c:v>83.8</c:v>
                </c:pt>
                <c:pt idx="15">
                  <c:v>92.2</c:v>
                </c:pt>
                <c:pt idx="16">
                  <c:v>100</c:v>
                </c:pt>
                <c:pt idx="17">
                  <c:v>119.8</c:v>
                </c:pt>
                <c:pt idx="18">
                  <c:v>146.19999999999999</c:v>
                </c:pt>
                <c:pt idx="19">
                  <c:v>166</c:v>
                </c:pt>
                <c:pt idx="20">
                  <c:v>186.3</c:v>
                </c:pt>
                <c:pt idx="21">
                  <c:v>207.6</c:v>
                </c:pt>
                <c:pt idx="22">
                  <c:v>304.7</c:v>
                </c:pt>
                <c:pt idx="23">
                  <c:v>377.8</c:v>
                </c:pt>
                <c:pt idx="24">
                  <c:v>387.3</c:v>
                </c:pt>
              </c:numCache>
            </c:numRef>
          </c:val>
          <c:smooth val="0"/>
          <c:extLst>
            <c:ext xmlns:c16="http://schemas.microsoft.com/office/drawing/2014/chart" uri="{C3380CC4-5D6E-409C-BE32-E72D297353CC}">
              <c16:uniqueId val="{00000002-2568-4FED-B3EE-579280C00DDB}"/>
            </c:ext>
          </c:extLst>
        </c:ser>
        <c:dLbls>
          <c:showLegendKey val="0"/>
          <c:showVal val="0"/>
          <c:showCatName val="0"/>
          <c:showSerName val="0"/>
          <c:showPercent val="0"/>
          <c:showBubbleSize val="0"/>
        </c:dLbls>
        <c:smooth val="0"/>
        <c:axId val="503404960"/>
        <c:axId val="503405288"/>
      </c:lineChart>
      <c:catAx>
        <c:axId val="50340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05288"/>
        <c:crosses val="autoZero"/>
        <c:auto val="1"/>
        <c:lblAlgn val="ctr"/>
        <c:lblOffset val="100"/>
        <c:noMultiLvlLbl val="0"/>
      </c:catAx>
      <c:valAx>
        <c:axId val="503405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04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200" b="1" baseline="0"/>
              <a:t>Sa huling dekada ng rehimeng Marcos (1978-1986),</a:t>
            </a:r>
          </a:p>
          <a:p>
            <a:pPr>
              <a:defRPr/>
            </a:pPr>
            <a:r>
              <a:rPr lang="en-PH" sz="1200" b="1" baseline="0"/>
              <a:t>nag-triple ang presyo ng pagkain at iba pang bilihin.</a:t>
            </a:r>
            <a:endParaRPr lang="en-PH"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 Prices'!$A$5</c:f>
              <c:strCache>
                <c:ptCount val="1"/>
                <c:pt idx="0">
                  <c:v>Consumer price index, NEDA (1978=100)</c:v>
                </c:pt>
              </c:strCache>
            </c:strRef>
          </c:tx>
          <c:spPr>
            <a:ln w="28575" cap="rnd">
              <a:solidFill>
                <a:schemeClr val="accent1"/>
              </a:solidFill>
              <a:round/>
            </a:ln>
            <a:effectLst/>
          </c:spPr>
          <c:marker>
            <c:symbol val="none"/>
          </c:marker>
          <c:cat>
            <c:numRef>
              <c:f>'5. Prices'!$B$4:$Z$4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'5. Prices'!$B$5:$Z$5</c:f>
              <c:numCache>
                <c:formatCode>#,##0.0</c:formatCode>
                <c:ptCount val="25"/>
                <c:pt idx="0">
                  <c:v>23.7</c:v>
                </c:pt>
                <c:pt idx="1">
                  <c:v>25</c:v>
                </c:pt>
                <c:pt idx="2">
                  <c:v>27</c:v>
                </c:pt>
                <c:pt idx="3">
                  <c:v>27.7</c:v>
                </c:pt>
                <c:pt idx="4">
                  <c:v>28.5</c:v>
                </c:pt>
                <c:pt idx="5">
                  <c:v>30.3</c:v>
                </c:pt>
                <c:pt idx="6">
                  <c:v>31.1</c:v>
                </c:pt>
                <c:pt idx="7">
                  <c:v>31.6</c:v>
                </c:pt>
                <c:pt idx="8">
                  <c:v>34.6</c:v>
                </c:pt>
                <c:pt idx="9">
                  <c:v>39.799999999999997</c:v>
                </c:pt>
                <c:pt idx="10">
                  <c:v>46.4</c:v>
                </c:pt>
                <c:pt idx="11">
                  <c:v>53.9</c:v>
                </c:pt>
                <c:pt idx="12">
                  <c:v>72.5</c:v>
                </c:pt>
                <c:pt idx="13">
                  <c:v>77.5</c:v>
                </c:pt>
                <c:pt idx="14">
                  <c:v>85</c:v>
                </c:pt>
                <c:pt idx="15">
                  <c:v>93.4</c:v>
                </c:pt>
                <c:pt idx="16">
                  <c:v>100</c:v>
                </c:pt>
                <c:pt idx="17">
                  <c:v>117.5</c:v>
                </c:pt>
                <c:pt idx="18">
                  <c:v>138.9</c:v>
                </c:pt>
                <c:pt idx="19">
                  <c:v>157.1</c:v>
                </c:pt>
                <c:pt idx="20">
                  <c:v>173.2</c:v>
                </c:pt>
                <c:pt idx="21">
                  <c:v>190.5</c:v>
                </c:pt>
                <c:pt idx="22">
                  <c:v>286.39999999999998</c:v>
                </c:pt>
                <c:pt idx="23">
                  <c:v>352.6</c:v>
                </c:pt>
                <c:pt idx="24">
                  <c:v>355.3</c:v>
                </c:pt>
              </c:numCache>
            </c:numRef>
          </c:val>
          <c:smooth val="0"/>
          <c:extLst>
            <c:ext xmlns:c16="http://schemas.microsoft.com/office/drawing/2014/chart" uri="{C3380CC4-5D6E-409C-BE32-E72D297353CC}">
              <c16:uniqueId val="{00000000-CFA9-4A60-AEDD-3E6E9FFFFD72}"/>
            </c:ext>
          </c:extLst>
        </c:ser>
        <c:ser>
          <c:idx val="1"/>
          <c:order val="1"/>
          <c:tx>
            <c:strRef>
              <c:f>'5. Prices'!$A$6</c:f>
              <c:strCache>
                <c:ptCount val="1"/>
                <c:pt idx="0">
                  <c:v>Food prices (1978=100)</c:v>
                </c:pt>
              </c:strCache>
            </c:strRef>
          </c:tx>
          <c:spPr>
            <a:ln w="28575" cap="rnd">
              <a:solidFill>
                <a:schemeClr val="accent2"/>
              </a:solidFill>
              <a:round/>
            </a:ln>
            <a:effectLst/>
          </c:spPr>
          <c:marker>
            <c:symbol val="none"/>
          </c:marker>
          <c:cat>
            <c:numRef>
              <c:f>'5. Prices'!$B$4:$Z$4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'5. Prices'!$B$6:$Z$6</c:f>
              <c:numCache>
                <c:formatCode>#,##0.0</c:formatCode>
                <c:ptCount val="25"/>
                <c:pt idx="0">
                  <c:v>20.399999999999999</c:v>
                </c:pt>
                <c:pt idx="1">
                  <c:v>22.4</c:v>
                </c:pt>
                <c:pt idx="2">
                  <c:v>25.4</c:v>
                </c:pt>
                <c:pt idx="3">
                  <c:v>25.8</c:v>
                </c:pt>
                <c:pt idx="4">
                  <c:v>27.6</c:v>
                </c:pt>
                <c:pt idx="5">
                  <c:v>29.8</c:v>
                </c:pt>
                <c:pt idx="6">
                  <c:v>29.7</c:v>
                </c:pt>
                <c:pt idx="7">
                  <c:v>30.2</c:v>
                </c:pt>
                <c:pt idx="8">
                  <c:v>33.4</c:v>
                </c:pt>
                <c:pt idx="9">
                  <c:v>40.1</c:v>
                </c:pt>
                <c:pt idx="10">
                  <c:v>48.1</c:v>
                </c:pt>
                <c:pt idx="11">
                  <c:v>55.4</c:v>
                </c:pt>
                <c:pt idx="12">
                  <c:v>74.5</c:v>
                </c:pt>
                <c:pt idx="13">
                  <c:v>78.5</c:v>
                </c:pt>
                <c:pt idx="14">
                  <c:v>86</c:v>
                </c:pt>
                <c:pt idx="15">
                  <c:v>94.4</c:v>
                </c:pt>
                <c:pt idx="16">
                  <c:v>100</c:v>
                </c:pt>
                <c:pt idx="17">
                  <c:v>115.6</c:v>
                </c:pt>
                <c:pt idx="18">
                  <c:v>132.9</c:v>
                </c:pt>
                <c:pt idx="19">
                  <c:v>149.80000000000001</c:v>
                </c:pt>
                <c:pt idx="20">
                  <c:v>162.5</c:v>
                </c:pt>
                <c:pt idx="21">
                  <c:v>176.5</c:v>
                </c:pt>
                <c:pt idx="22">
                  <c:v>271.39999999999998</c:v>
                </c:pt>
                <c:pt idx="23">
                  <c:v>332</c:v>
                </c:pt>
                <c:pt idx="24">
                  <c:v>329.1</c:v>
                </c:pt>
              </c:numCache>
            </c:numRef>
          </c:val>
          <c:smooth val="0"/>
          <c:extLst>
            <c:ext xmlns:c16="http://schemas.microsoft.com/office/drawing/2014/chart" uri="{C3380CC4-5D6E-409C-BE32-E72D297353CC}">
              <c16:uniqueId val="{00000001-CFA9-4A60-AEDD-3E6E9FFFFD72}"/>
            </c:ext>
          </c:extLst>
        </c:ser>
        <c:ser>
          <c:idx val="2"/>
          <c:order val="2"/>
          <c:tx>
            <c:strRef>
              <c:f>'5. Prices'!$A$7</c:f>
              <c:strCache>
                <c:ptCount val="1"/>
                <c:pt idx="0">
                  <c:v>Non-food prices (1978=100)</c:v>
                </c:pt>
              </c:strCache>
            </c:strRef>
          </c:tx>
          <c:spPr>
            <a:ln w="28575" cap="rnd">
              <a:solidFill>
                <a:schemeClr val="accent3"/>
              </a:solidFill>
              <a:round/>
            </a:ln>
            <a:effectLst/>
          </c:spPr>
          <c:marker>
            <c:symbol val="none"/>
          </c:marker>
          <c:cat>
            <c:numRef>
              <c:f>'5. Prices'!$B$4:$Z$4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'5. Prices'!$B$7:$Z$7</c:f>
              <c:numCache>
                <c:formatCode>#,##0.0</c:formatCode>
                <c:ptCount val="25"/>
                <c:pt idx="0">
                  <c:v>27.8</c:v>
                </c:pt>
                <c:pt idx="1">
                  <c:v>28.2</c:v>
                </c:pt>
                <c:pt idx="2">
                  <c:v>28.9</c:v>
                </c:pt>
                <c:pt idx="3">
                  <c:v>29.9</c:v>
                </c:pt>
                <c:pt idx="4">
                  <c:v>29.6</c:v>
                </c:pt>
                <c:pt idx="5">
                  <c:v>30.9</c:v>
                </c:pt>
                <c:pt idx="6">
                  <c:v>32.799999999999997</c:v>
                </c:pt>
                <c:pt idx="7">
                  <c:v>33.299999999999997</c:v>
                </c:pt>
                <c:pt idx="8">
                  <c:v>36.1</c:v>
                </c:pt>
                <c:pt idx="9">
                  <c:v>39.4</c:v>
                </c:pt>
                <c:pt idx="10">
                  <c:v>44.3</c:v>
                </c:pt>
                <c:pt idx="11">
                  <c:v>52.1</c:v>
                </c:pt>
                <c:pt idx="12">
                  <c:v>70.099999999999994</c:v>
                </c:pt>
                <c:pt idx="13">
                  <c:v>76.3</c:v>
                </c:pt>
                <c:pt idx="14">
                  <c:v>83.8</c:v>
                </c:pt>
                <c:pt idx="15">
                  <c:v>92.2</c:v>
                </c:pt>
                <c:pt idx="16">
                  <c:v>100</c:v>
                </c:pt>
                <c:pt idx="17">
                  <c:v>119.8</c:v>
                </c:pt>
                <c:pt idx="18">
                  <c:v>146.19999999999999</c:v>
                </c:pt>
                <c:pt idx="19">
                  <c:v>166</c:v>
                </c:pt>
                <c:pt idx="20">
                  <c:v>186.3</c:v>
                </c:pt>
                <c:pt idx="21">
                  <c:v>207.6</c:v>
                </c:pt>
                <c:pt idx="22">
                  <c:v>304.7</c:v>
                </c:pt>
                <c:pt idx="23">
                  <c:v>377.8</c:v>
                </c:pt>
                <c:pt idx="24">
                  <c:v>387.3</c:v>
                </c:pt>
              </c:numCache>
            </c:numRef>
          </c:val>
          <c:smooth val="0"/>
          <c:extLst>
            <c:ext xmlns:c16="http://schemas.microsoft.com/office/drawing/2014/chart" uri="{C3380CC4-5D6E-409C-BE32-E72D297353CC}">
              <c16:uniqueId val="{00000002-CFA9-4A60-AEDD-3E6E9FFFFD72}"/>
            </c:ext>
          </c:extLst>
        </c:ser>
        <c:dLbls>
          <c:showLegendKey val="0"/>
          <c:showVal val="0"/>
          <c:showCatName val="0"/>
          <c:showSerName val="0"/>
          <c:showPercent val="0"/>
          <c:showBubbleSize val="0"/>
        </c:dLbls>
        <c:smooth val="0"/>
        <c:axId val="503404960"/>
        <c:axId val="503405288"/>
      </c:lineChart>
      <c:catAx>
        <c:axId val="50340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05288"/>
        <c:crosses val="autoZero"/>
        <c:auto val="1"/>
        <c:lblAlgn val="ctr"/>
        <c:lblOffset val="100"/>
        <c:noMultiLvlLbl val="0"/>
      </c:catAx>
      <c:valAx>
        <c:axId val="503405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04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PH" sz="1600" b="1" baseline="0"/>
              <a:t>6 in every 10 Filipino families were poor by the end of the Marcos period.</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PH" sz="1400" b="1" i="0" baseline="0">
                <a:effectLst/>
              </a:rPr>
              <a:t>With wages dropping and prices skyrocketing, poverty worsened.</a:t>
            </a:r>
            <a:endParaRPr lang="en-PH"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'6. Poverty'!$B$5</c:f>
              <c:strCache>
                <c:ptCount val="1"/>
                <c:pt idx="0">
                  <c:v>1965</c:v>
                </c:pt>
              </c:strCache>
            </c:strRef>
          </c:tx>
          <c:spPr>
            <a:solidFill>
              <a:schemeClr val="accent1"/>
            </a:solidFill>
            <a:ln>
              <a:noFill/>
            </a:ln>
            <a:effectLst/>
          </c:spPr>
          <c:invertIfNegative val="0"/>
          <c:cat>
            <c:strRef>
              <c:f>'6. Poverty'!$A$6:$A$19</c:f>
              <c:strCache>
                <c:ptCount val="14"/>
                <c:pt idx="0">
                  <c:v>Philippines</c:v>
                </c:pt>
                <c:pt idx="1">
                  <c:v>Manila and Suburbs</c:v>
                </c:pt>
                <c:pt idx="2">
                  <c:v>Ilocos</c:v>
                </c:pt>
                <c:pt idx="3">
                  <c:v>Cagayan Valley</c:v>
                </c:pt>
                <c:pt idx="4">
                  <c:v>Central Luzon</c:v>
                </c:pt>
                <c:pt idx="5">
                  <c:v>Southern Tagalog</c:v>
                </c:pt>
                <c:pt idx="6">
                  <c:v>Bicol</c:v>
                </c:pt>
                <c:pt idx="7">
                  <c:v>Western Visayas</c:v>
                </c:pt>
                <c:pt idx="8">
                  <c:v>Eastern Visayas</c:v>
                </c:pt>
                <c:pt idx="9">
                  <c:v>Central Visayas</c:v>
                </c:pt>
                <c:pt idx="10">
                  <c:v>Northern Mindanao</c:v>
                </c:pt>
                <c:pt idx="11">
                  <c:v>Central Mindanao</c:v>
                </c:pt>
                <c:pt idx="12">
                  <c:v>Western Mindanao</c:v>
                </c:pt>
                <c:pt idx="13">
                  <c:v>Southern Mindanao</c:v>
                </c:pt>
              </c:strCache>
            </c:strRef>
          </c:cat>
          <c:val>
            <c:numRef>
              <c:f>'6. Poverty'!$B$6:$B$19</c:f>
              <c:numCache>
                <c:formatCode>#,##0.0</c:formatCode>
                <c:ptCount val="14"/>
                <c:pt idx="0">
                  <c:v>41</c:v>
                </c:pt>
                <c:pt idx="1">
                  <c:v>10.6</c:v>
                </c:pt>
                <c:pt idx="2">
                  <c:v>57.3</c:v>
                </c:pt>
                <c:pt idx="3">
                  <c:v>67.599999999999994</c:v>
                </c:pt>
                <c:pt idx="4">
                  <c:v>32.299999999999997</c:v>
                </c:pt>
                <c:pt idx="5">
                  <c:v>34</c:v>
                </c:pt>
                <c:pt idx="6">
                  <c:v>38.5</c:v>
                </c:pt>
                <c:pt idx="7">
                  <c:v>37.700000000000003</c:v>
                </c:pt>
                <c:pt idx="8">
                  <c:v>52.3</c:v>
                </c:pt>
                <c:pt idx="9">
                  <c:v>52.3</c:v>
                </c:pt>
                <c:pt idx="10">
                  <c:v>47.8</c:v>
                </c:pt>
                <c:pt idx="11">
                  <c:v>47.8</c:v>
                </c:pt>
                <c:pt idx="12">
                  <c:v>51.2</c:v>
                </c:pt>
                <c:pt idx="13">
                  <c:v>51.2</c:v>
                </c:pt>
              </c:numCache>
            </c:numRef>
          </c:val>
          <c:extLst>
            <c:ext xmlns:c16="http://schemas.microsoft.com/office/drawing/2014/chart" uri="{C3380CC4-5D6E-409C-BE32-E72D297353CC}">
              <c16:uniqueId val="{00000000-3C42-46C2-B7B1-8E9E4C057121}"/>
            </c:ext>
          </c:extLst>
        </c:ser>
        <c:ser>
          <c:idx val="1"/>
          <c:order val="1"/>
          <c:tx>
            <c:strRef>
              <c:f>'6. Poverty'!$C$5</c:f>
              <c:strCache>
                <c:ptCount val="1"/>
                <c:pt idx="0">
                  <c:v>1971</c:v>
                </c:pt>
              </c:strCache>
            </c:strRef>
          </c:tx>
          <c:spPr>
            <a:solidFill>
              <a:schemeClr val="accent2"/>
            </a:solidFill>
            <a:ln>
              <a:noFill/>
            </a:ln>
            <a:effectLst/>
          </c:spPr>
          <c:invertIfNegative val="0"/>
          <c:cat>
            <c:strRef>
              <c:f>'6. Poverty'!$A$6:$A$19</c:f>
              <c:strCache>
                <c:ptCount val="14"/>
                <c:pt idx="0">
                  <c:v>Philippines</c:v>
                </c:pt>
                <c:pt idx="1">
                  <c:v>Manila and Suburbs</c:v>
                </c:pt>
                <c:pt idx="2">
                  <c:v>Ilocos</c:v>
                </c:pt>
                <c:pt idx="3">
                  <c:v>Cagayan Valley</c:v>
                </c:pt>
                <c:pt idx="4">
                  <c:v>Central Luzon</c:v>
                </c:pt>
                <c:pt idx="5">
                  <c:v>Southern Tagalog</c:v>
                </c:pt>
                <c:pt idx="6">
                  <c:v>Bicol</c:v>
                </c:pt>
                <c:pt idx="7">
                  <c:v>Western Visayas</c:v>
                </c:pt>
                <c:pt idx="8">
                  <c:v>Eastern Visayas</c:v>
                </c:pt>
                <c:pt idx="9">
                  <c:v>Central Visayas</c:v>
                </c:pt>
                <c:pt idx="10">
                  <c:v>Northern Mindanao</c:v>
                </c:pt>
                <c:pt idx="11">
                  <c:v>Central Mindanao</c:v>
                </c:pt>
                <c:pt idx="12">
                  <c:v>Western Mindanao</c:v>
                </c:pt>
                <c:pt idx="13">
                  <c:v>Southern Mindanao</c:v>
                </c:pt>
              </c:strCache>
            </c:strRef>
          </c:cat>
          <c:val>
            <c:numRef>
              <c:f>'6. Poverty'!$C$6:$C$19</c:f>
              <c:numCache>
                <c:formatCode>#,##0.0</c:formatCode>
                <c:ptCount val="14"/>
                <c:pt idx="0">
                  <c:v>43.8</c:v>
                </c:pt>
                <c:pt idx="1">
                  <c:v>16</c:v>
                </c:pt>
                <c:pt idx="2">
                  <c:v>56.3</c:v>
                </c:pt>
                <c:pt idx="3">
                  <c:v>65.5</c:v>
                </c:pt>
                <c:pt idx="4">
                  <c:v>30.7</c:v>
                </c:pt>
                <c:pt idx="5">
                  <c:v>39.799999999999997</c:v>
                </c:pt>
                <c:pt idx="6">
                  <c:v>49.8</c:v>
                </c:pt>
                <c:pt idx="7">
                  <c:v>36.9</c:v>
                </c:pt>
                <c:pt idx="8">
                  <c:v>61.5</c:v>
                </c:pt>
                <c:pt idx="9">
                  <c:v>61.5</c:v>
                </c:pt>
                <c:pt idx="10">
                  <c:v>51.5</c:v>
                </c:pt>
                <c:pt idx="11">
                  <c:v>51.5</c:v>
                </c:pt>
                <c:pt idx="12">
                  <c:v>47</c:v>
                </c:pt>
                <c:pt idx="13">
                  <c:v>47</c:v>
                </c:pt>
              </c:numCache>
            </c:numRef>
          </c:val>
          <c:extLst>
            <c:ext xmlns:c16="http://schemas.microsoft.com/office/drawing/2014/chart" uri="{C3380CC4-5D6E-409C-BE32-E72D297353CC}">
              <c16:uniqueId val="{00000001-3C42-46C2-B7B1-8E9E4C057121}"/>
            </c:ext>
          </c:extLst>
        </c:ser>
        <c:ser>
          <c:idx val="2"/>
          <c:order val="2"/>
          <c:tx>
            <c:strRef>
              <c:f>'6. Poverty'!$D$5</c:f>
              <c:strCache>
                <c:ptCount val="1"/>
                <c:pt idx="0">
                  <c:v>1975</c:v>
                </c:pt>
              </c:strCache>
            </c:strRef>
          </c:tx>
          <c:spPr>
            <a:solidFill>
              <a:schemeClr val="accent3"/>
            </a:solidFill>
            <a:ln>
              <a:noFill/>
            </a:ln>
            <a:effectLst/>
          </c:spPr>
          <c:invertIfNegative val="0"/>
          <c:cat>
            <c:strRef>
              <c:f>'6. Poverty'!$A$6:$A$19</c:f>
              <c:strCache>
                <c:ptCount val="14"/>
                <c:pt idx="0">
                  <c:v>Philippines</c:v>
                </c:pt>
                <c:pt idx="1">
                  <c:v>Manila and Suburbs</c:v>
                </c:pt>
                <c:pt idx="2">
                  <c:v>Ilocos</c:v>
                </c:pt>
                <c:pt idx="3">
                  <c:v>Cagayan Valley</c:v>
                </c:pt>
                <c:pt idx="4">
                  <c:v>Central Luzon</c:v>
                </c:pt>
                <c:pt idx="5">
                  <c:v>Southern Tagalog</c:v>
                </c:pt>
                <c:pt idx="6">
                  <c:v>Bicol</c:v>
                </c:pt>
                <c:pt idx="7">
                  <c:v>Western Visayas</c:v>
                </c:pt>
                <c:pt idx="8">
                  <c:v>Eastern Visayas</c:v>
                </c:pt>
                <c:pt idx="9">
                  <c:v>Central Visayas</c:v>
                </c:pt>
                <c:pt idx="10">
                  <c:v>Northern Mindanao</c:v>
                </c:pt>
                <c:pt idx="11">
                  <c:v>Central Mindanao</c:v>
                </c:pt>
                <c:pt idx="12">
                  <c:v>Western Mindanao</c:v>
                </c:pt>
                <c:pt idx="13">
                  <c:v>Southern Mindanao</c:v>
                </c:pt>
              </c:strCache>
            </c:strRef>
          </c:cat>
          <c:val>
            <c:numRef>
              <c:f>'6. Poverty'!$D$6:$D$19</c:f>
              <c:numCache>
                <c:formatCode>#,##0.0</c:formatCode>
                <c:ptCount val="14"/>
                <c:pt idx="0">
                  <c:v>51.5</c:v>
                </c:pt>
                <c:pt idx="1">
                  <c:v>40.6</c:v>
                </c:pt>
                <c:pt idx="2">
                  <c:v>51.7</c:v>
                </c:pt>
                <c:pt idx="3">
                  <c:v>56.5</c:v>
                </c:pt>
                <c:pt idx="4">
                  <c:v>37.799999999999997</c:v>
                </c:pt>
                <c:pt idx="5">
                  <c:v>50.9</c:v>
                </c:pt>
                <c:pt idx="6">
                  <c:v>55.9</c:v>
                </c:pt>
                <c:pt idx="7">
                  <c:v>53.5</c:v>
                </c:pt>
                <c:pt idx="8">
                  <c:v>54.9</c:v>
                </c:pt>
                <c:pt idx="9">
                  <c:v>54.9</c:v>
                </c:pt>
                <c:pt idx="10">
                  <c:v>65.599999999999994</c:v>
                </c:pt>
                <c:pt idx="11">
                  <c:v>65.599999999999994</c:v>
                </c:pt>
                <c:pt idx="12">
                  <c:v>55.2</c:v>
                </c:pt>
                <c:pt idx="13">
                  <c:v>55.2</c:v>
                </c:pt>
              </c:numCache>
            </c:numRef>
          </c:val>
          <c:extLst>
            <c:ext xmlns:c16="http://schemas.microsoft.com/office/drawing/2014/chart" uri="{C3380CC4-5D6E-409C-BE32-E72D297353CC}">
              <c16:uniqueId val="{00000002-3C42-46C2-B7B1-8E9E4C057121}"/>
            </c:ext>
          </c:extLst>
        </c:ser>
        <c:ser>
          <c:idx val="3"/>
          <c:order val="3"/>
          <c:tx>
            <c:strRef>
              <c:f>'6. Poverty'!$E$5</c:f>
              <c:strCache>
                <c:ptCount val="1"/>
                <c:pt idx="0">
                  <c:v>1985</c:v>
                </c:pt>
              </c:strCache>
            </c:strRef>
          </c:tx>
          <c:spPr>
            <a:solidFill>
              <a:schemeClr val="accent4"/>
            </a:solidFill>
            <a:ln>
              <a:noFill/>
            </a:ln>
            <a:effectLst/>
          </c:spPr>
          <c:invertIfNegative val="0"/>
          <c:cat>
            <c:strRef>
              <c:f>'6. Poverty'!$A$6:$A$19</c:f>
              <c:strCache>
                <c:ptCount val="14"/>
                <c:pt idx="0">
                  <c:v>Philippines</c:v>
                </c:pt>
                <c:pt idx="1">
                  <c:v>Manila and Suburbs</c:v>
                </c:pt>
                <c:pt idx="2">
                  <c:v>Ilocos</c:v>
                </c:pt>
                <c:pt idx="3">
                  <c:v>Cagayan Valley</c:v>
                </c:pt>
                <c:pt idx="4">
                  <c:v>Central Luzon</c:v>
                </c:pt>
                <c:pt idx="5">
                  <c:v>Southern Tagalog</c:v>
                </c:pt>
                <c:pt idx="6">
                  <c:v>Bicol</c:v>
                </c:pt>
                <c:pt idx="7">
                  <c:v>Western Visayas</c:v>
                </c:pt>
                <c:pt idx="8">
                  <c:v>Eastern Visayas</c:v>
                </c:pt>
                <c:pt idx="9">
                  <c:v>Central Visayas</c:v>
                </c:pt>
                <c:pt idx="10">
                  <c:v>Northern Mindanao</c:v>
                </c:pt>
                <c:pt idx="11">
                  <c:v>Central Mindanao</c:v>
                </c:pt>
                <c:pt idx="12">
                  <c:v>Western Mindanao</c:v>
                </c:pt>
                <c:pt idx="13">
                  <c:v>Southern Mindanao</c:v>
                </c:pt>
              </c:strCache>
            </c:strRef>
          </c:cat>
          <c:val>
            <c:numRef>
              <c:f>'6. Poverty'!$E$6:$E$19</c:f>
              <c:numCache>
                <c:formatCode>#,##0.0</c:formatCode>
                <c:ptCount val="14"/>
                <c:pt idx="0">
                  <c:v>58.9</c:v>
                </c:pt>
                <c:pt idx="1">
                  <c:v>43.9</c:v>
                </c:pt>
                <c:pt idx="2">
                  <c:v>51.6</c:v>
                </c:pt>
                <c:pt idx="3">
                  <c:v>55.7</c:v>
                </c:pt>
                <c:pt idx="4">
                  <c:v>43.5</c:v>
                </c:pt>
                <c:pt idx="5">
                  <c:v>55.2</c:v>
                </c:pt>
                <c:pt idx="6">
                  <c:v>73.5</c:v>
                </c:pt>
                <c:pt idx="7">
                  <c:v>73.400000000000006</c:v>
                </c:pt>
                <c:pt idx="8">
                  <c:v>70.2</c:v>
                </c:pt>
                <c:pt idx="9">
                  <c:v>69.900000000000006</c:v>
                </c:pt>
                <c:pt idx="10">
                  <c:v>63</c:v>
                </c:pt>
                <c:pt idx="11">
                  <c:v>60.2</c:v>
                </c:pt>
                <c:pt idx="12">
                  <c:v>65.599999999999994</c:v>
                </c:pt>
                <c:pt idx="13">
                  <c:v>63.6</c:v>
                </c:pt>
              </c:numCache>
            </c:numRef>
          </c:val>
          <c:extLst>
            <c:ext xmlns:c16="http://schemas.microsoft.com/office/drawing/2014/chart" uri="{C3380CC4-5D6E-409C-BE32-E72D297353CC}">
              <c16:uniqueId val="{00000003-3C42-46C2-B7B1-8E9E4C057121}"/>
            </c:ext>
          </c:extLst>
        </c:ser>
        <c:dLbls>
          <c:showLegendKey val="0"/>
          <c:showVal val="0"/>
          <c:showCatName val="0"/>
          <c:showSerName val="0"/>
          <c:showPercent val="0"/>
          <c:showBubbleSize val="0"/>
        </c:dLbls>
        <c:gapWidth val="150"/>
        <c:axId val="506053128"/>
        <c:axId val="506054440"/>
      </c:barChart>
      <c:catAx>
        <c:axId val="50605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54440"/>
        <c:crosses val="autoZero"/>
        <c:auto val="1"/>
        <c:lblAlgn val="ctr"/>
        <c:lblOffset val="100"/>
        <c:noMultiLvlLbl val="0"/>
      </c:catAx>
      <c:valAx>
        <c:axId val="506054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53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baseline="0"/>
              <a:t>In Luzon, more than half of all families were poor by the end of the Marcos regime.</a:t>
            </a:r>
            <a:endParaRPr lang="en-PH" sz="1100" b="0" baseline="0"/>
          </a:p>
          <a:p>
            <a:pPr>
              <a:defRPr/>
            </a:pPr>
            <a:r>
              <a:rPr lang="en-PH" sz="1200" b="0" baseline="0"/>
              <a:t>Ilocos and Cagayan Valley had a marginally lower poverty rate over two decades.</a:t>
            </a:r>
          </a:p>
          <a:p>
            <a:pPr>
              <a:defRPr/>
            </a:pPr>
            <a:r>
              <a:rPr lang="en-PH" sz="1200" b="0" baseline="0"/>
              <a:t>Manila, Central Luzon, Southern Tagalog had around 50% of families poor.</a:t>
            </a:r>
          </a:p>
          <a:p>
            <a:pPr>
              <a:defRPr/>
            </a:pPr>
            <a:r>
              <a:rPr lang="en-PH" sz="1200" b="0" baseline="0"/>
              <a:t>Bicol was the worst 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838213211951103E-2"/>
          <c:y val="0.21194006731007412"/>
          <c:w val="0.94050484177295346"/>
          <c:h val="0.60952038884414184"/>
        </c:manualLayout>
      </c:layout>
      <c:barChart>
        <c:barDir val="col"/>
        <c:grouping val="clustered"/>
        <c:varyColors val="0"/>
        <c:ser>
          <c:idx val="0"/>
          <c:order val="0"/>
          <c:tx>
            <c:strRef>
              <c:f>'6. Poverty'!$B$5</c:f>
              <c:strCache>
                <c:ptCount val="1"/>
                <c:pt idx="0">
                  <c:v>1965</c:v>
                </c:pt>
              </c:strCache>
            </c:strRef>
          </c:tx>
          <c:spPr>
            <a:solidFill>
              <a:schemeClr val="accent1"/>
            </a:solidFill>
            <a:ln>
              <a:noFill/>
            </a:ln>
            <a:effectLst/>
          </c:spPr>
          <c:invertIfNegative val="0"/>
          <c:cat>
            <c:strRef>
              <c:extLst>
                <c:ext xmlns:c15="http://schemas.microsoft.com/office/drawing/2012/chart" uri="{02D57815-91ED-43cb-92C2-25804820EDAC}">
                  <c15:fullRef>
                    <c15:sqref>'6. Poverty'!$A$6:$A$19</c15:sqref>
                  </c15:fullRef>
                </c:ext>
              </c:extLst>
              <c:f>'6. Poverty'!$A$6:$A$12</c:f>
              <c:strCache>
                <c:ptCount val="7"/>
                <c:pt idx="0">
                  <c:v>Philippines</c:v>
                </c:pt>
                <c:pt idx="1">
                  <c:v>Manila and Suburbs</c:v>
                </c:pt>
                <c:pt idx="2">
                  <c:v>Ilocos</c:v>
                </c:pt>
                <c:pt idx="3">
                  <c:v>Cagayan Valley</c:v>
                </c:pt>
                <c:pt idx="4">
                  <c:v>Central Luzon</c:v>
                </c:pt>
                <c:pt idx="5">
                  <c:v>Southern Tagalog</c:v>
                </c:pt>
                <c:pt idx="6">
                  <c:v>Bicol</c:v>
                </c:pt>
              </c:strCache>
            </c:strRef>
          </c:cat>
          <c:val>
            <c:numRef>
              <c:extLst>
                <c:ext xmlns:c15="http://schemas.microsoft.com/office/drawing/2012/chart" uri="{02D57815-91ED-43cb-92C2-25804820EDAC}">
                  <c15:fullRef>
                    <c15:sqref>'6. Poverty'!$B$6:$B$19</c15:sqref>
                  </c15:fullRef>
                </c:ext>
              </c:extLst>
              <c:f>'6. Poverty'!$B$6:$B$12</c:f>
              <c:numCache>
                <c:formatCode>#,##0.0</c:formatCode>
                <c:ptCount val="7"/>
                <c:pt idx="0">
                  <c:v>41</c:v>
                </c:pt>
                <c:pt idx="1">
                  <c:v>10.6</c:v>
                </c:pt>
                <c:pt idx="2">
                  <c:v>57.3</c:v>
                </c:pt>
                <c:pt idx="3">
                  <c:v>67.599999999999994</c:v>
                </c:pt>
                <c:pt idx="4">
                  <c:v>32.299999999999997</c:v>
                </c:pt>
                <c:pt idx="5">
                  <c:v>34</c:v>
                </c:pt>
                <c:pt idx="6">
                  <c:v>38.5</c:v>
                </c:pt>
              </c:numCache>
            </c:numRef>
          </c:val>
          <c:extLst>
            <c:ext xmlns:c16="http://schemas.microsoft.com/office/drawing/2014/chart" uri="{C3380CC4-5D6E-409C-BE32-E72D297353CC}">
              <c16:uniqueId val="{00000000-56F0-4C8B-98C9-6CF51BE81A0B}"/>
            </c:ext>
          </c:extLst>
        </c:ser>
        <c:ser>
          <c:idx val="1"/>
          <c:order val="1"/>
          <c:tx>
            <c:strRef>
              <c:f>'6. Poverty'!$C$5</c:f>
              <c:strCache>
                <c:ptCount val="1"/>
                <c:pt idx="0">
                  <c:v>1971</c:v>
                </c:pt>
              </c:strCache>
            </c:strRef>
          </c:tx>
          <c:spPr>
            <a:solidFill>
              <a:schemeClr val="accent2"/>
            </a:solidFill>
            <a:ln>
              <a:noFill/>
            </a:ln>
            <a:effectLst/>
          </c:spPr>
          <c:invertIfNegative val="0"/>
          <c:cat>
            <c:strRef>
              <c:extLst>
                <c:ext xmlns:c15="http://schemas.microsoft.com/office/drawing/2012/chart" uri="{02D57815-91ED-43cb-92C2-25804820EDAC}">
                  <c15:fullRef>
                    <c15:sqref>'6. Poverty'!$A$6:$A$19</c15:sqref>
                  </c15:fullRef>
                </c:ext>
              </c:extLst>
              <c:f>'6. Poverty'!$A$6:$A$12</c:f>
              <c:strCache>
                <c:ptCount val="7"/>
                <c:pt idx="0">
                  <c:v>Philippines</c:v>
                </c:pt>
                <c:pt idx="1">
                  <c:v>Manila and Suburbs</c:v>
                </c:pt>
                <c:pt idx="2">
                  <c:v>Ilocos</c:v>
                </c:pt>
                <c:pt idx="3">
                  <c:v>Cagayan Valley</c:v>
                </c:pt>
                <c:pt idx="4">
                  <c:v>Central Luzon</c:v>
                </c:pt>
                <c:pt idx="5">
                  <c:v>Southern Tagalog</c:v>
                </c:pt>
                <c:pt idx="6">
                  <c:v>Bicol</c:v>
                </c:pt>
              </c:strCache>
            </c:strRef>
          </c:cat>
          <c:val>
            <c:numRef>
              <c:extLst>
                <c:ext xmlns:c15="http://schemas.microsoft.com/office/drawing/2012/chart" uri="{02D57815-91ED-43cb-92C2-25804820EDAC}">
                  <c15:fullRef>
                    <c15:sqref>'6. Poverty'!$C$6:$C$19</c15:sqref>
                  </c15:fullRef>
                </c:ext>
              </c:extLst>
              <c:f>'6. Poverty'!$C$6:$C$12</c:f>
              <c:numCache>
                <c:formatCode>#,##0.0</c:formatCode>
                <c:ptCount val="7"/>
                <c:pt idx="0">
                  <c:v>43.8</c:v>
                </c:pt>
                <c:pt idx="1">
                  <c:v>16</c:v>
                </c:pt>
                <c:pt idx="2">
                  <c:v>56.3</c:v>
                </c:pt>
                <c:pt idx="3">
                  <c:v>65.5</c:v>
                </c:pt>
                <c:pt idx="4">
                  <c:v>30.7</c:v>
                </c:pt>
                <c:pt idx="5">
                  <c:v>39.799999999999997</c:v>
                </c:pt>
                <c:pt idx="6">
                  <c:v>49.8</c:v>
                </c:pt>
              </c:numCache>
            </c:numRef>
          </c:val>
          <c:extLst>
            <c:ext xmlns:c16="http://schemas.microsoft.com/office/drawing/2014/chart" uri="{C3380CC4-5D6E-409C-BE32-E72D297353CC}">
              <c16:uniqueId val="{00000001-56F0-4C8B-98C9-6CF51BE81A0B}"/>
            </c:ext>
          </c:extLst>
        </c:ser>
        <c:ser>
          <c:idx val="2"/>
          <c:order val="2"/>
          <c:tx>
            <c:strRef>
              <c:f>'6. Poverty'!$D$5</c:f>
              <c:strCache>
                <c:ptCount val="1"/>
                <c:pt idx="0">
                  <c:v>1975</c:v>
                </c:pt>
              </c:strCache>
            </c:strRef>
          </c:tx>
          <c:spPr>
            <a:solidFill>
              <a:schemeClr val="accent3"/>
            </a:solidFill>
            <a:ln>
              <a:noFill/>
            </a:ln>
            <a:effectLst/>
          </c:spPr>
          <c:invertIfNegative val="0"/>
          <c:cat>
            <c:strRef>
              <c:extLst>
                <c:ext xmlns:c15="http://schemas.microsoft.com/office/drawing/2012/chart" uri="{02D57815-91ED-43cb-92C2-25804820EDAC}">
                  <c15:fullRef>
                    <c15:sqref>'6. Poverty'!$A$6:$A$19</c15:sqref>
                  </c15:fullRef>
                </c:ext>
              </c:extLst>
              <c:f>'6. Poverty'!$A$6:$A$12</c:f>
              <c:strCache>
                <c:ptCount val="7"/>
                <c:pt idx="0">
                  <c:v>Philippines</c:v>
                </c:pt>
                <c:pt idx="1">
                  <c:v>Manila and Suburbs</c:v>
                </c:pt>
                <c:pt idx="2">
                  <c:v>Ilocos</c:v>
                </c:pt>
                <c:pt idx="3">
                  <c:v>Cagayan Valley</c:v>
                </c:pt>
                <c:pt idx="4">
                  <c:v>Central Luzon</c:v>
                </c:pt>
                <c:pt idx="5">
                  <c:v>Southern Tagalog</c:v>
                </c:pt>
                <c:pt idx="6">
                  <c:v>Bicol</c:v>
                </c:pt>
              </c:strCache>
            </c:strRef>
          </c:cat>
          <c:val>
            <c:numRef>
              <c:extLst>
                <c:ext xmlns:c15="http://schemas.microsoft.com/office/drawing/2012/chart" uri="{02D57815-91ED-43cb-92C2-25804820EDAC}">
                  <c15:fullRef>
                    <c15:sqref>'6. Poverty'!$D$6:$D$19</c15:sqref>
                  </c15:fullRef>
                </c:ext>
              </c:extLst>
              <c:f>'6. Poverty'!$D$6:$D$12</c:f>
              <c:numCache>
                <c:formatCode>#,##0.0</c:formatCode>
                <c:ptCount val="7"/>
                <c:pt idx="0">
                  <c:v>51.5</c:v>
                </c:pt>
                <c:pt idx="1">
                  <c:v>40.6</c:v>
                </c:pt>
                <c:pt idx="2">
                  <c:v>51.7</c:v>
                </c:pt>
                <c:pt idx="3">
                  <c:v>56.5</c:v>
                </c:pt>
                <c:pt idx="4">
                  <c:v>37.799999999999997</c:v>
                </c:pt>
                <c:pt idx="5">
                  <c:v>50.9</c:v>
                </c:pt>
                <c:pt idx="6">
                  <c:v>55.9</c:v>
                </c:pt>
              </c:numCache>
            </c:numRef>
          </c:val>
          <c:extLst>
            <c:ext xmlns:c16="http://schemas.microsoft.com/office/drawing/2014/chart" uri="{C3380CC4-5D6E-409C-BE32-E72D297353CC}">
              <c16:uniqueId val="{00000002-56F0-4C8B-98C9-6CF51BE81A0B}"/>
            </c:ext>
          </c:extLst>
        </c:ser>
        <c:ser>
          <c:idx val="3"/>
          <c:order val="3"/>
          <c:tx>
            <c:strRef>
              <c:f>'6. Poverty'!$E$5</c:f>
              <c:strCache>
                <c:ptCount val="1"/>
                <c:pt idx="0">
                  <c:v>1985</c:v>
                </c:pt>
              </c:strCache>
            </c:strRef>
          </c:tx>
          <c:spPr>
            <a:solidFill>
              <a:schemeClr val="accent4"/>
            </a:solidFill>
            <a:ln>
              <a:noFill/>
            </a:ln>
            <a:effectLst/>
          </c:spPr>
          <c:invertIfNegative val="0"/>
          <c:cat>
            <c:strRef>
              <c:extLst>
                <c:ext xmlns:c15="http://schemas.microsoft.com/office/drawing/2012/chart" uri="{02D57815-91ED-43cb-92C2-25804820EDAC}">
                  <c15:fullRef>
                    <c15:sqref>'6. Poverty'!$A$6:$A$19</c15:sqref>
                  </c15:fullRef>
                </c:ext>
              </c:extLst>
              <c:f>'6. Poverty'!$A$6:$A$12</c:f>
              <c:strCache>
                <c:ptCount val="7"/>
                <c:pt idx="0">
                  <c:v>Philippines</c:v>
                </c:pt>
                <c:pt idx="1">
                  <c:v>Manila and Suburbs</c:v>
                </c:pt>
                <c:pt idx="2">
                  <c:v>Ilocos</c:v>
                </c:pt>
                <c:pt idx="3">
                  <c:v>Cagayan Valley</c:v>
                </c:pt>
                <c:pt idx="4">
                  <c:v>Central Luzon</c:v>
                </c:pt>
                <c:pt idx="5">
                  <c:v>Southern Tagalog</c:v>
                </c:pt>
                <c:pt idx="6">
                  <c:v>Bicol</c:v>
                </c:pt>
              </c:strCache>
            </c:strRef>
          </c:cat>
          <c:val>
            <c:numRef>
              <c:extLst>
                <c:ext xmlns:c15="http://schemas.microsoft.com/office/drawing/2012/chart" uri="{02D57815-91ED-43cb-92C2-25804820EDAC}">
                  <c15:fullRef>
                    <c15:sqref>'6. Poverty'!$E$6:$E$19</c15:sqref>
                  </c15:fullRef>
                </c:ext>
              </c:extLst>
              <c:f>'6. Poverty'!$E$6:$E$12</c:f>
              <c:numCache>
                <c:formatCode>#,##0.0</c:formatCode>
                <c:ptCount val="7"/>
                <c:pt idx="0">
                  <c:v>58.9</c:v>
                </c:pt>
                <c:pt idx="1">
                  <c:v>43.9</c:v>
                </c:pt>
                <c:pt idx="2">
                  <c:v>51.6</c:v>
                </c:pt>
                <c:pt idx="3">
                  <c:v>55.7</c:v>
                </c:pt>
                <c:pt idx="4">
                  <c:v>43.5</c:v>
                </c:pt>
                <c:pt idx="5">
                  <c:v>55.2</c:v>
                </c:pt>
                <c:pt idx="6">
                  <c:v>73.5</c:v>
                </c:pt>
              </c:numCache>
            </c:numRef>
          </c:val>
          <c:extLst>
            <c:ext xmlns:c16="http://schemas.microsoft.com/office/drawing/2014/chart" uri="{C3380CC4-5D6E-409C-BE32-E72D297353CC}">
              <c16:uniqueId val="{00000003-56F0-4C8B-98C9-6CF51BE81A0B}"/>
            </c:ext>
          </c:extLst>
        </c:ser>
        <c:dLbls>
          <c:showLegendKey val="0"/>
          <c:showVal val="0"/>
          <c:showCatName val="0"/>
          <c:showSerName val="0"/>
          <c:showPercent val="0"/>
          <c:showBubbleSize val="0"/>
        </c:dLbls>
        <c:gapWidth val="150"/>
        <c:axId val="506053128"/>
        <c:axId val="506054440"/>
      </c:barChart>
      <c:catAx>
        <c:axId val="50605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54440"/>
        <c:crosses val="autoZero"/>
        <c:auto val="1"/>
        <c:lblAlgn val="ctr"/>
        <c:lblOffset val="100"/>
        <c:noMultiLvlLbl val="0"/>
      </c:catAx>
      <c:valAx>
        <c:axId val="506054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53128"/>
        <c:crosses val="autoZero"/>
        <c:crossBetween val="between"/>
      </c:valAx>
      <c:spPr>
        <a:noFill/>
        <a:ln>
          <a:noFill/>
        </a:ln>
        <a:effectLst/>
      </c:spPr>
    </c:plotArea>
    <c:legend>
      <c:legendPos val="b"/>
      <c:layout>
        <c:manualLayout>
          <c:xMode val="edge"/>
          <c:yMode val="edge"/>
          <c:x val="0.42280218296143318"/>
          <c:y val="0.90491020386759768"/>
          <c:w val="0.19216383911429882"/>
          <c:h val="4.70222675275955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1" baseline="0"/>
              <a:t>In Visayas, 7 in every 10 families were poor by the end of the Marcos regime.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 Poverty'!$B$5</c:f>
              <c:strCache>
                <c:ptCount val="1"/>
                <c:pt idx="0">
                  <c:v>1965</c:v>
                </c:pt>
              </c:strCache>
            </c:strRef>
          </c:tx>
          <c:spPr>
            <a:solidFill>
              <a:schemeClr val="accent1"/>
            </a:solidFill>
            <a:ln>
              <a:noFill/>
            </a:ln>
            <a:effectLst/>
          </c:spPr>
          <c:invertIfNegative val="0"/>
          <c:cat>
            <c:strRef>
              <c:extLst>
                <c:ext xmlns:c15="http://schemas.microsoft.com/office/drawing/2012/chart" uri="{02D57815-91ED-43cb-92C2-25804820EDAC}">
                  <c15:fullRef>
                    <c15:sqref>'6. Poverty'!$A$6:$A$19</c15:sqref>
                  </c15:fullRef>
                </c:ext>
              </c:extLst>
              <c:f>('6. Poverty'!$A$6,'6. Poverty'!$A$13:$A$15)</c:f>
              <c:strCache>
                <c:ptCount val="4"/>
                <c:pt idx="0">
                  <c:v>Philippines</c:v>
                </c:pt>
                <c:pt idx="1">
                  <c:v>Western Visayas</c:v>
                </c:pt>
                <c:pt idx="2">
                  <c:v>Eastern Visayas</c:v>
                </c:pt>
                <c:pt idx="3">
                  <c:v>Central Visayas</c:v>
                </c:pt>
              </c:strCache>
            </c:strRef>
          </c:cat>
          <c:val>
            <c:numRef>
              <c:extLst>
                <c:ext xmlns:c15="http://schemas.microsoft.com/office/drawing/2012/chart" uri="{02D57815-91ED-43cb-92C2-25804820EDAC}">
                  <c15:fullRef>
                    <c15:sqref>'6. Poverty'!$B$6:$B$19</c15:sqref>
                  </c15:fullRef>
                </c:ext>
              </c:extLst>
              <c:f>('6. Poverty'!$B$6,'6. Poverty'!$B$13:$B$15)</c:f>
              <c:numCache>
                <c:formatCode>#,##0.0</c:formatCode>
                <c:ptCount val="4"/>
                <c:pt idx="0">
                  <c:v>41</c:v>
                </c:pt>
                <c:pt idx="1">
                  <c:v>37.700000000000003</c:v>
                </c:pt>
                <c:pt idx="2">
                  <c:v>52.3</c:v>
                </c:pt>
                <c:pt idx="3">
                  <c:v>52.3</c:v>
                </c:pt>
              </c:numCache>
            </c:numRef>
          </c:val>
          <c:extLst>
            <c:ext xmlns:c16="http://schemas.microsoft.com/office/drawing/2014/chart" uri="{C3380CC4-5D6E-409C-BE32-E72D297353CC}">
              <c16:uniqueId val="{00000000-0E8B-44D8-A1F5-24D0F9E22A16}"/>
            </c:ext>
          </c:extLst>
        </c:ser>
        <c:ser>
          <c:idx val="1"/>
          <c:order val="1"/>
          <c:tx>
            <c:strRef>
              <c:f>'6. Poverty'!$C$5</c:f>
              <c:strCache>
                <c:ptCount val="1"/>
                <c:pt idx="0">
                  <c:v>1971</c:v>
                </c:pt>
              </c:strCache>
            </c:strRef>
          </c:tx>
          <c:spPr>
            <a:solidFill>
              <a:schemeClr val="accent2"/>
            </a:solidFill>
            <a:ln>
              <a:noFill/>
            </a:ln>
            <a:effectLst/>
          </c:spPr>
          <c:invertIfNegative val="0"/>
          <c:cat>
            <c:strRef>
              <c:extLst>
                <c:ext xmlns:c15="http://schemas.microsoft.com/office/drawing/2012/chart" uri="{02D57815-91ED-43cb-92C2-25804820EDAC}">
                  <c15:fullRef>
                    <c15:sqref>'6. Poverty'!$A$6:$A$19</c15:sqref>
                  </c15:fullRef>
                </c:ext>
              </c:extLst>
              <c:f>('6. Poverty'!$A$6,'6. Poverty'!$A$13:$A$15)</c:f>
              <c:strCache>
                <c:ptCount val="4"/>
                <c:pt idx="0">
                  <c:v>Philippines</c:v>
                </c:pt>
                <c:pt idx="1">
                  <c:v>Western Visayas</c:v>
                </c:pt>
                <c:pt idx="2">
                  <c:v>Eastern Visayas</c:v>
                </c:pt>
                <c:pt idx="3">
                  <c:v>Central Visayas</c:v>
                </c:pt>
              </c:strCache>
            </c:strRef>
          </c:cat>
          <c:val>
            <c:numRef>
              <c:extLst>
                <c:ext xmlns:c15="http://schemas.microsoft.com/office/drawing/2012/chart" uri="{02D57815-91ED-43cb-92C2-25804820EDAC}">
                  <c15:fullRef>
                    <c15:sqref>'6. Poverty'!$C$6:$C$19</c15:sqref>
                  </c15:fullRef>
                </c:ext>
              </c:extLst>
              <c:f>('6. Poverty'!$C$6,'6. Poverty'!$C$13:$C$15)</c:f>
              <c:numCache>
                <c:formatCode>#,##0.0</c:formatCode>
                <c:ptCount val="4"/>
                <c:pt idx="0">
                  <c:v>43.8</c:v>
                </c:pt>
                <c:pt idx="1">
                  <c:v>36.9</c:v>
                </c:pt>
                <c:pt idx="2">
                  <c:v>61.5</c:v>
                </c:pt>
                <c:pt idx="3">
                  <c:v>61.5</c:v>
                </c:pt>
              </c:numCache>
            </c:numRef>
          </c:val>
          <c:extLst>
            <c:ext xmlns:c16="http://schemas.microsoft.com/office/drawing/2014/chart" uri="{C3380CC4-5D6E-409C-BE32-E72D297353CC}">
              <c16:uniqueId val="{00000001-0E8B-44D8-A1F5-24D0F9E22A16}"/>
            </c:ext>
          </c:extLst>
        </c:ser>
        <c:ser>
          <c:idx val="2"/>
          <c:order val="2"/>
          <c:tx>
            <c:strRef>
              <c:f>'6. Poverty'!$D$5</c:f>
              <c:strCache>
                <c:ptCount val="1"/>
                <c:pt idx="0">
                  <c:v>1975</c:v>
                </c:pt>
              </c:strCache>
            </c:strRef>
          </c:tx>
          <c:spPr>
            <a:solidFill>
              <a:schemeClr val="accent3"/>
            </a:solidFill>
            <a:ln>
              <a:noFill/>
            </a:ln>
            <a:effectLst/>
          </c:spPr>
          <c:invertIfNegative val="0"/>
          <c:cat>
            <c:strRef>
              <c:extLst>
                <c:ext xmlns:c15="http://schemas.microsoft.com/office/drawing/2012/chart" uri="{02D57815-91ED-43cb-92C2-25804820EDAC}">
                  <c15:fullRef>
                    <c15:sqref>'6. Poverty'!$A$6:$A$19</c15:sqref>
                  </c15:fullRef>
                </c:ext>
              </c:extLst>
              <c:f>('6. Poverty'!$A$6,'6. Poverty'!$A$13:$A$15)</c:f>
              <c:strCache>
                <c:ptCount val="4"/>
                <c:pt idx="0">
                  <c:v>Philippines</c:v>
                </c:pt>
                <c:pt idx="1">
                  <c:v>Western Visayas</c:v>
                </c:pt>
                <c:pt idx="2">
                  <c:v>Eastern Visayas</c:v>
                </c:pt>
                <c:pt idx="3">
                  <c:v>Central Visayas</c:v>
                </c:pt>
              </c:strCache>
            </c:strRef>
          </c:cat>
          <c:val>
            <c:numRef>
              <c:extLst>
                <c:ext xmlns:c15="http://schemas.microsoft.com/office/drawing/2012/chart" uri="{02D57815-91ED-43cb-92C2-25804820EDAC}">
                  <c15:fullRef>
                    <c15:sqref>'6. Poverty'!$D$6:$D$19</c15:sqref>
                  </c15:fullRef>
                </c:ext>
              </c:extLst>
              <c:f>('6. Poverty'!$D$6,'6. Poverty'!$D$13:$D$15)</c:f>
              <c:numCache>
                <c:formatCode>#,##0.0</c:formatCode>
                <c:ptCount val="4"/>
                <c:pt idx="0">
                  <c:v>51.5</c:v>
                </c:pt>
                <c:pt idx="1">
                  <c:v>53.5</c:v>
                </c:pt>
                <c:pt idx="2">
                  <c:v>54.9</c:v>
                </c:pt>
                <c:pt idx="3">
                  <c:v>54.9</c:v>
                </c:pt>
              </c:numCache>
            </c:numRef>
          </c:val>
          <c:extLst>
            <c:ext xmlns:c16="http://schemas.microsoft.com/office/drawing/2014/chart" uri="{C3380CC4-5D6E-409C-BE32-E72D297353CC}">
              <c16:uniqueId val="{00000002-0E8B-44D8-A1F5-24D0F9E22A16}"/>
            </c:ext>
          </c:extLst>
        </c:ser>
        <c:ser>
          <c:idx val="3"/>
          <c:order val="3"/>
          <c:tx>
            <c:strRef>
              <c:f>'6. Poverty'!$E$5</c:f>
              <c:strCache>
                <c:ptCount val="1"/>
                <c:pt idx="0">
                  <c:v>1985</c:v>
                </c:pt>
              </c:strCache>
            </c:strRef>
          </c:tx>
          <c:spPr>
            <a:solidFill>
              <a:schemeClr val="accent4"/>
            </a:solidFill>
            <a:ln>
              <a:noFill/>
            </a:ln>
            <a:effectLst/>
          </c:spPr>
          <c:invertIfNegative val="0"/>
          <c:cat>
            <c:strRef>
              <c:extLst>
                <c:ext xmlns:c15="http://schemas.microsoft.com/office/drawing/2012/chart" uri="{02D57815-91ED-43cb-92C2-25804820EDAC}">
                  <c15:fullRef>
                    <c15:sqref>'6. Poverty'!$A$6:$A$19</c15:sqref>
                  </c15:fullRef>
                </c:ext>
              </c:extLst>
              <c:f>('6. Poverty'!$A$6,'6. Poverty'!$A$13:$A$15)</c:f>
              <c:strCache>
                <c:ptCount val="4"/>
                <c:pt idx="0">
                  <c:v>Philippines</c:v>
                </c:pt>
                <c:pt idx="1">
                  <c:v>Western Visayas</c:v>
                </c:pt>
                <c:pt idx="2">
                  <c:v>Eastern Visayas</c:v>
                </c:pt>
                <c:pt idx="3">
                  <c:v>Central Visayas</c:v>
                </c:pt>
              </c:strCache>
            </c:strRef>
          </c:cat>
          <c:val>
            <c:numRef>
              <c:extLst>
                <c:ext xmlns:c15="http://schemas.microsoft.com/office/drawing/2012/chart" uri="{02D57815-91ED-43cb-92C2-25804820EDAC}">
                  <c15:fullRef>
                    <c15:sqref>'6. Poverty'!$E$6:$E$19</c15:sqref>
                  </c15:fullRef>
                </c:ext>
              </c:extLst>
              <c:f>('6. Poverty'!$E$6,'6. Poverty'!$E$13:$E$15)</c:f>
              <c:numCache>
                <c:formatCode>#,##0.0</c:formatCode>
                <c:ptCount val="4"/>
                <c:pt idx="0">
                  <c:v>58.9</c:v>
                </c:pt>
                <c:pt idx="1">
                  <c:v>73.400000000000006</c:v>
                </c:pt>
                <c:pt idx="2">
                  <c:v>70.2</c:v>
                </c:pt>
                <c:pt idx="3">
                  <c:v>69.900000000000006</c:v>
                </c:pt>
              </c:numCache>
            </c:numRef>
          </c:val>
          <c:extLst>
            <c:ext xmlns:c16="http://schemas.microsoft.com/office/drawing/2014/chart" uri="{C3380CC4-5D6E-409C-BE32-E72D297353CC}">
              <c16:uniqueId val="{00000003-0E8B-44D8-A1F5-24D0F9E22A16}"/>
            </c:ext>
          </c:extLst>
        </c:ser>
        <c:dLbls>
          <c:showLegendKey val="0"/>
          <c:showVal val="0"/>
          <c:showCatName val="0"/>
          <c:showSerName val="0"/>
          <c:showPercent val="0"/>
          <c:showBubbleSize val="0"/>
        </c:dLbls>
        <c:gapWidth val="150"/>
        <c:axId val="506053128"/>
        <c:axId val="506054440"/>
      </c:barChart>
      <c:catAx>
        <c:axId val="50605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54440"/>
        <c:crosses val="autoZero"/>
        <c:auto val="1"/>
        <c:lblAlgn val="ctr"/>
        <c:lblOffset val="100"/>
        <c:noMultiLvlLbl val="0"/>
      </c:catAx>
      <c:valAx>
        <c:axId val="506054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53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1" baseline="0"/>
              <a:t>In Mindanao, 6 in every 10 families were poor by the end of the Marcos regime.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 Poverty'!$B$5</c:f>
              <c:strCache>
                <c:ptCount val="1"/>
                <c:pt idx="0">
                  <c:v>1965</c:v>
                </c:pt>
              </c:strCache>
            </c:strRef>
          </c:tx>
          <c:spPr>
            <a:solidFill>
              <a:schemeClr val="accent1"/>
            </a:solidFill>
            <a:ln>
              <a:noFill/>
            </a:ln>
            <a:effectLst/>
          </c:spPr>
          <c:invertIfNegative val="0"/>
          <c:cat>
            <c:strRef>
              <c:extLst>
                <c:ext xmlns:c15="http://schemas.microsoft.com/office/drawing/2012/chart" uri="{02D57815-91ED-43cb-92C2-25804820EDAC}">
                  <c15:fullRef>
                    <c15:sqref>'6. Poverty'!$A$6:$A$19</c15:sqref>
                  </c15:fullRef>
                </c:ext>
              </c:extLst>
              <c:f>('6. Poverty'!$A$6,'6. Poverty'!$A$16:$A$19)</c:f>
              <c:strCache>
                <c:ptCount val="5"/>
                <c:pt idx="0">
                  <c:v>Philippines</c:v>
                </c:pt>
                <c:pt idx="1">
                  <c:v>Northern Mindanao</c:v>
                </c:pt>
                <c:pt idx="2">
                  <c:v>Central Mindanao</c:v>
                </c:pt>
                <c:pt idx="3">
                  <c:v>Western Mindanao</c:v>
                </c:pt>
                <c:pt idx="4">
                  <c:v>Southern Mindanao</c:v>
                </c:pt>
              </c:strCache>
            </c:strRef>
          </c:cat>
          <c:val>
            <c:numRef>
              <c:extLst>
                <c:ext xmlns:c15="http://schemas.microsoft.com/office/drawing/2012/chart" uri="{02D57815-91ED-43cb-92C2-25804820EDAC}">
                  <c15:fullRef>
                    <c15:sqref>'6. Poverty'!$B$6:$B$19</c15:sqref>
                  </c15:fullRef>
                </c:ext>
              </c:extLst>
              <c:f>('6. Poverty'!$B$6,'6. Poverty'!$B$16:$B$19)</c:f>
              <c:numCache>
                <c:formatCode>#,##0.0</c:formatCode>
                <c:ptCount val="5"/>
                <c:pt idx="0">
                  <c:v>41</c:v>
                </c:pt>
                <c:pt idx="1">
                  <c:v>47.8</c:v>
                </c:pt>
                <c:pt idx="2">
                  <c:v>47.8</c:v>
                </c:pt>
                <c:pt idx="3">
                  <c:v>51.2</c:v>
                </c:pt>
                <c:pt idx="4">
                  <c:v>51.2</c:v>
                </c:pt>
              </c:numCache>
            </c:numRef>
          </c:val>
          <c:extLst>
            <c:ext xmlns:c16="http://schemas.microsoft.com/office/drawing/2014/chart" uri="{C3380CC4-5D6E-409C-BE32-E72D297353CC}">
              <c16:uniqueId val="{00000000-E533-41F6-87B6-AC69D6CACF0F}"/>
            </c:ext>
          </c:extLst>
        </c:ser>
        <c:ser>
          <c:idx val="1"/>
          <c:order val="1"/>
          <c:tx>
            <c:strRef>
              <c:f>'6. Poverty'!$C$5</c:f>
              <c:strCache>
                <c:ptCount val="1"/>
                <c:pt idx="0">
                  <c:v>1971</c:v>
                </c:pt>
              </c:strCache>
            </c:strRef>
          </c:tx>
          <c:spPr>
            <a:solidFill>
              <a:schemeClr val="accent2"/>
            </a:solidFill>
            <a:ln>
              <a:noFill/>
            </a:ln>
            <a:effectLst/>
          </c:spPr>
          <c:invertIfNegative val="0"/>
          <c:cat>
            <c:strRef>
              <c:extLst>
                <c:ext xmlns:c15="http://schemas.microsoft.com/office/drawing/2012/chart" uri="{02D57815-91ED-43cb-92C2-25804820EDAC}">
                  <c15:fullRef>
                    <c15:sqref>'6. Poverty'!$A$6:$A$19</c15:sqref>
                  </c15:fullRef>
                </c:ext>
              </c:extLst>
              <c:f>('6. Poverty'!$A$6,'6. Poverty'!$A$16:$A$19)</c:f>
              <c:strCache>
                <c:ptCount val="5"/>
                <c:pt idx="0">
                  <c:v>Philippines</c:v>
                </c:pt>
                <c:pt idx="1">
                  <c:v>Northern Mindanao</c:v>
                </c:pt>
                <c:pt idx="2">
                  <c:v>Central Mindanao</c:v>
                </c:pt>
                <c:pt idx="3">
                  <c:v>Western Mindanao</c:v>
                </c:pt>
                <c:pt idx="4">
                  <c:v>Southern Mindanao</c:v>
                </c:pt>
              </c:strCache>
            </c:strRef>
          </c:cat>
          <c:val>
            <c:numRef>
              <c:extLst>
                <c:ext xmlns:c15="http://schemas.microsoft.com/office/drawing/2012/chart" uri="{02D57815-91ED-43cb-92C2-25804820EDAC}">
                  <c15:fullRef>
                    <c15:sqref>'6. Poverty'!$C$6:$C$19</c15:sqref>
                  </c15:fullRef>
                </c:ext>
              </c:extLst>
              <c:f>('6. Poverty'!$C$6,'6. Poverty'!$C$16:$C$19)</c:f>
              <c:numCache>
                <c:formatCode>#,##0.0</c:formatCode>
                <c:ptCount val="5"/>
                <c:pt idx="0">
                  <c:v>43.8</c:v>
                </c:pt>
                <c:pt idx="1">
                  <c:v>51.5</c:v>
                </c:pt>
                <c:pt idx="2">
                  <c:v>51.5</c:v>
                </c:pt>
                <c:pt idx="3">
                  <c:v>47</c:v>
                </c:pt>
                <c:pt idx="4">
                  <c:v>47</c:v>
                </c:pt>
              </c:numCache>
            </c:numRef>
          </c:val>
          <c:extLst>
            <c:ext xmlns:c16="http://schemas.microsoft.com/office/drawing/2014/chart" uri="{C3380CC4-5D6E-409C-BE32-E72D297353CC}">
              <c16:uniqueId val="{00000004-E533-41F6-87B6-AC69D6CACF0F}"/>
            </c:ext>
          </c:extLst>
        </c:ser>
        <c:ser>
          <c:idx val="2"/>
          <c:order val="2"/>
          <c:tx>
            <c:strRef>
              <c:f>'6. Poverty'!$D$5</c:f>
              <c:strCache>
                <c:ptCount val="1"/>
                <c:pt idx="0">
                  <c:v>1975</c:v>
                </c:pt>
              </c:strCache>
            </c:strRef>
          </c:tx>
          <c:spPr>
            <a:solidFill>
              <a:schemeClr val="accent3"/>
            </a:solidFill>
            <a:ln>
              <a:noFill/>
            </a:ln>
            <a:effectLst/>
          </c:spPr>
          <c:invertIfNegative val="0"/>
          <c:cat>
            <c:strRef>
              <c:extLst>
                <c:ext xmlns:c15="http://schemas.microsoft.com/office/drawing/2012/chart" uri="{02D57815-91ED-43cb-92C2-25804820EDAC}">
                  <c15:fullRef>
                    <c15:sqref>'6. Poverty'!$A$6:$A$19</c15:sqref>
                  </c15:fullRef>
                </c:ext>
              </c:extLst>
              <c:f>('6. Poverty'!$A$6,'6. Poverty'!$A$16:$A$19)</c:f>
              <c:strCache>
                <c:ptCount val="5"/>
                <c:pt idx="0">
                  <c:v>Philippines</c:v>
                </c:pt>
                <c:pt idx="1">
                  <c:v>Northern Mindanao</c:v>
                </c:pt>
                <c:pt idx="2">
                  <c:v>Central Mindanao</c:v>
                </c:pt>
                <c:pt idx="3">
                  <c:v>Western Mindanao</c:v>
                </c:pt>
                <c:pt idx="4">
                  <c:v>Southern Mindanao</c:v>
                </c:pt>
              </c:strCache>
            </c:strRef>
          </c:cat>
          <c:val>
            <c:numRef>
              <c:extLst>
                <c:ext xmlns:c15="http://schemas.microsoft.com/office/drawing/2012/chart" uri="{02D57815-91ED-43cb-92C2-25804820EDAC}">
                  <c15:fullRef>
                    <c15:sqref>'6. Poverty'!$D$6:$D$19</c15:sqref>
                  </c15:fullRef>
                </c:ext>
              </c:extLst>
              <c:f>('6. Poverty'!$D$6,'6. Poverty'!$D$16:$D$19)</c:f>
              <c:numCache>
                <c:formatCode>#,##0.0</c:formatCode>
                <c:ptCount val="5"/>
                <c:pt idx="0">
                  <c:v>51.5</c:v>
                </c:pt>
                <c:pt idx="1">
                  <c:v>65.599999999999994</c:v>
                </c:pt>
                <c:pt idx="2">
                  <c:v>65.599999999999994</c:v>
                </c:pt>
                <c:pt idx="3">
                  <c:v>55.2</c:v>
                </c:pt>
                <c:pt idx="4">
                  <c:v>55.2</c:v>
                </c:pt>
              </c:numCache>
            </c:numRef>
          </c:val>
          <c:extLst>
            <c:ext xmlns:c16="http://schemas.microsoft.com/office/drawing/2014/chart" uri="{C3380CC4-5D6E-409C-BE32-E72D297353CC}">
              <c16:uniqueId val="{00000005-E533-41F6-87B6-AC69D6CACF0F}"/>
            </c:ext>
          </c:extLst>
        </c:ser>
        <c:ser>
          <c:idx val="3"/>
          <c:order val="3"/>
          <c:tx>
            <c:strRef>
              <c:f>'6. Poverty'!$E$5</c:f>
              <c:strCache>
                <c:ptCount val="1"/>
                <c:pt idx="0">
                  <c:v>1985</c:v>
                </c:pt>
              </c:strCache>
            </c:strRef>
          </c:tx>
          <c:spPr>
            <a:solidFill>
              <a:schemeClr val="accent4"/>
            </a:solidFill>
            <a:ln>
              <a:noFill/>
            </a:ln>
            <a:effectLst/>
          </c:spPr>
          <c:invertIfNegative val="0"/>
          <c:cat>
            <c:strRef>
              <c:extLst>
                <c:ext xmlns:c15="http://schemas.microsoft.com/office/drawing/2012/chart" uri="{02D57815-91ED-43cb-92C2-25804820EDAC}">
                  <c15:fullRef>
                    <c15:sqref>'6. Poverty'!$A$6:$A$19</c15:sqref>
                  </c15:fullRef>
                </c:ext>
              </c:extLst>
              <c:f>('6. Poverty'!$A$6,'6. Poverty'!$A$16:$A$19)</c:f>
              <c:strCache>
                <c:ptCount val="5"/>
                <c:pt idx="0">
                  <c:v>Philippines</c:v>
                </c:pt>
                <c:pt idx="1">
                  <c:v>Northern Mindanao</c:v>
                </c:pt>
                <c:pt idx="2">
                  <c:v>Central Mindanao</c:v>
                </c:pt>
                <c:pt idx="3">
                  <c:v>Western Mindanao</c:v>
                </c:pt>
                <c:pt idx="4">
                  <c:v>Southern Mindanao</c:v>
                </c:pt>
              </c:strCache>
            </c:strRef>
          </c:cat>
          <c:val>
            <c:numRef>
              <c:extLst>
                <c:ext xmlns:c15="http://schemas.microsoft.com/office/drawing/2012/chart" uri="{02D57815-91ED-43cb-92C2-25804820EDAC}">
                  <c15:fullRef>
                    <c15:sqref>'6. Poverty'!$E$6:$E$19</c15:sqref>
                  </c15:fullRef>
                </c:ext>
              </c:extLst>
              <c:f>('6. Poverty'!$E$6,'6. Poverty'!$E$16:$E$19)</c:f>
              <c:numCache>
                <c:formatCode>#,##0.0</c:formatCode>
                <c:ptCount val="5"/>
                <c:pt idx="0">
                  <c:v>58.9</c:v>
                </c:pt>
                <c:pt idx="1">
                  <c:v>63</c:v>
                </c:pt>
                <c:pt idx="2">
                  <c:v>60.2</c:v>
                </c:pt>
                <c:pt idx="3">
                  <c:v>65.599999999999994</c:v>
                </c:pt>
                <c:pt idx="4">
                  <c:v>63.6</c:v>
                </c:pt>
              </c:numCache>
            </c:numRef>
          </c:val>
          <c:extLst>
            <c:ext xmlns:c16="http://schemas.microsoft.com/office/drawing/2014/chart" uri="{C3380CC4-5D6E-409C-BE32-E72D297353CC}">
              <c16:uniqueId val="{00000006-E533-41F6-87B6-AC69D6CACF0F}"/>
            </c:ext>
          </c:extLst>
        </c:ser>
        <c:dLbls>
          <c:showLegendKey val="0"/>
          <c:showVal val="0"/>
          <c:showCatName val="0"/>
          <c:showSerName val="0"/>
          <c:showPercent val="0"/>
          <c:showBubbleSize val="0"/>
        </c:dLbls>
        <c:gapWidth val="150"/>
        <c:axId val="506053128"/>
        <c:axId val="506054440"/>
      </c:barChart>
      <c:catAx>
        <c:axId val="50605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54440"/>
        <c:crosses val="autoZero"/>
        <c:auto val="1"/>
        <c:lblAlgn val="ctr"/>
        <c:lblOffset val="100"/>
        <c:noMultiLvlLbl val="0"/>
      </c:catAx>
      <c:valAx>
        <c:axId val="506054440"/>
        <c:scaling>
          <c:orientation val="minMax"/>
          <c:max val="8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53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The Philippines</a:t>
            </a:r>
            <a:r>
              <a:rPr lang="en-US" sz="2000" b="1" baseline="0"/>
              <a:t> lost two decades of development following the Marcos regime.</a:t>
            </a:r>
          </a:p>
          <a:p>
            <a:pPr>
              <a:defRPr/>
            </a:pPr>
            <a:r>
              <a:rPr lang="en-US" sz="1400"/>
              <a:t>Our</a:t>
            </a:r>
            <a:r>
              <a:rPr lang="en-US" sz="1400" baseline="0"/>
              <a:t> income per person sharply declined after 1982 and</a:t>
            </a:r>
          </a:p>
          <a:p>
            <a:pPr>
              <a:defRPr/>
            </a:pPr>
            <a:r>
              <a:rPr lang="en-US" sz="1400" baseline="0"/>
              <a:t>did not reach the same level until 2003, 21 years later.</a:t>
            </a:r>
          </a:p>
          <a:p>
            <a:pPr>
              <a:defRPr/>
            </a:pPr>
            <a:endParaRPr lang="en-US" sz="1050"/>
          </a:p>
          <a:p>
            <a:pPr>
              <a:defRPr/>
            </a:pPr>
            <a:r>
              <a:rPr lang="en-US" sz="700"/>
              <a:t>Original graph</a:t>
            </a:r>
            <a:r>
              <a:rPr lang="en-US" sz="700" baseline="0"/>
              <a:t> from JC Punongbayan and Kevin Mandrilla, published in R</a:t>
            </a:r>
            <a:endParaRPr lang="en-US" sz="7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 Two decades of lost devt'!$A$7</c:f>
              <c:strCache>
                <c:ptCount val="1"/>
                <c:pt idx="0">
                  <c:v>GDP per capita, constant 2000 pesos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'7. Two decades of lost devt'!$B$6:$AU$6</c:f>
              <c:numCache>
                <c:formatCode>General</c:formatCode>
                <c:ptCount val="46"/>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numCache>
            </c:numRef>
          </c:cat>
          <c:val>
            <c:numRef>
              <c:f>'7. Two decades of lost devt'!$B$7:$AU$7</c:f>
              <c:numCache>
                <c:formatCode>_(* #,##0_);_(* \(#,##0\);_(* "-"??_);_(@_)</c:formatCode>
                <c:ptCount val="46"/>
                <c:pt idx="0">
                  <c:v>34893.981273935839</c:v>
                </c:pt>
                <c:pt idx="1">
                  <c:v>35838.473361526849</c:v>
                </c:pt>
                <c:pt idx="2">
                  <c:v>36814.870614208354</c:v>
                </c:pt>
                <c:pt idx="3">
                  <c:v>39063.747059854853</c:v>
                </c:pt>
                <c:pt idx="4">
                  <c:v>39409.274984132768</c:v>
                </c:pt>
                <c:pt idx="5">
                  <c:v>40528.252195112553</c:v>
                </c:pt>
                <c:pt idx="6">
                  <c:v>42958.948787619862</c:v>
                </c:pt>
                <c:pt idx="7">
                  <c:v>44194.317003278353</c:v>
                </c:pt>
                <c:pt idx="8">
                  <c:v>45280.101822310513</c:v>
                </c:pt>
                <c:pt idx="9">
                  <c:v>46598.813979212879</c:v>
                </c:pt>
                <c:pt idx="10">
                  <c:v>47312.49167601829</c:v>
                </c:pt>
                <c:pt idx="11">
                  <c:v>47806.399488573828</c:v>
                </c:pt>
                <c:pt idx="12">
                  <c:v>48397.035507692271</c:v>
                </c:pt>
                <c:pt idx="13">
                  <c:v>48170.006109015936</c:v>
                </c:pt>
                <c:pt idx="14">
                  <c:v>43615.155381509059</c:v>
                </c:pt>
                <c:pt idx="15">
                  <c:v>39498.276829679657</c:v>
                </c:pt>
                <c:pt idx="16">
                  <c:v>39908.106889024391</c:v>
                </c:pt>
                <c:pt idx="17">
                  <c:v>40671.091980231555</c:v>
                </c:pt>
                <c:pt idx="18">
                  <c:v>42418.569899649134</c:v>
                </c:pt>
                <c:pt idx="19">
                  <c:v>44014.34186925181</c:v>
                </c:pt>
                <c:pt idx="20">
                  <c:v>44308.319033778665</c:v>
                </c:pt>
                <c:pt idx="21">
                  <c:v>43044.933881479999</c:v>
                </c:pt>
                <c:pt idx="22">
                  <c:v>42202.823201322943</c:v>
                </c:pt>
                <c:pt idx="23">
                  <c:v>42110.688596518135</c:v>
                </c:pt>
                <c:pt idx="24">
                  <c:v>42953.354907519271</c:v>
                </c:pt>
                <c:pt idx="25">
                  <c:v>43935.049108531653</c:v>
                </c:pt>
                <c:pt idx="26">
                  <c:v>44245.359513889023</c:v>
                </c:pt>
                <c:pt idx="27">
                  <c:v>45507.959170777423</c:v>
                </c:pt>
                <c:pt idx="28">
                  <c:v>44264.262354455605</c:v>
                </c:pt>
                <c:pt idx="29">
                  <c:v>44665.724115986879</c:v>
                </c:pt>
                <c:pt idx="30">
                  <c:v>46629.955245858167</c:v>
                </c:pt>
                <c:pt idx="31">
                  <c:v>46880.514960881177</c:v>
                </c:pt>
                <c:pt idx="32">
                  <c:v>47638.0630370902</c:v>
                </c:pt>
                <c:pt idx="33">
                  <c:v>48955.242567279391</c:v>
                </c:pt>
                <c:pt idx="34">
                  <c:v>51183.839541283975</c:v>
                </c:pt>
                <c:pt idx="35">
                  <c:v>52561.302157379447</c:v>
                </c:pt>
                <c:pt idx="36">
                  <c:v>54226.020532905895</c:v>
                </c:pt>
                <c:pt idx="37">
                  <c:v>56684.441496397209</c:v>
                </c:pt>
                <c:pt idx="38">
                  <c:v>57895.894438933865</c:v>
                </c:pt>
                <c:pt idx="39">
                  <c:v>58199</c:v>
                </c:pt>
                <c:pt idx="40">
                  <c:v>61570</c:v>
                </c:pt>
                <c:pt idx="41">
                  <c:v>62332</c:v>
                </c:pt>
                <c:pt idx="42">
                  <c:v>65332</c:v>
                </c:pt>
                <c:pt idx="43">
                  <c:v>68741</c:v>
                </c:pt>
                <c:pt idx="44">
                  <c:v>71726</c:v>
                </c:pt>
                <c:pt idx="45">
                  <c:v>74605.708661417331</c:v>
                </c:pt>
              </c:numCache>
            </c:numRef>
          </c:val>
          <c:smooth val="0"/>
          <c:extLst>
            <c:ext xmlns:c16="http://schemas.microsoft.com/office/drawing/2014/chart" uri="{C3380CC4-5D6E-409C-BE32-E72D297353CC}">
              <c16:uniqueId val="{00000000-FF28-4F66-B16B-1FD5BCE59964}"/>
            </c:ext>
          </c:extLst>
        </c:ser>
        <c:dLbls>
          <c:showLegendKey val="0"/>
          <c:showVal val="0"/>
          <c:showCatName val="0"/>
          <c:showSerName val="0"/>
          <c:showPercent val="0"/>
          <c:showBubbleSize val="0"/>
        </c:dLbls>
        <c:marker val="1"/>
        <c:smooth val="0"/>
        <c:axId val="612197528"/>
        <c:axId val="612207696"/>
      </c:lineChart>
      <c:catAx>
        <c:axId val="61219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07696"/>
        <c:crosses val="autoZero"/>
        <c:auto val="1"/>
        <c:lblAlgn val="ctr"/>
        <c:lblOffset val="100"/>
        <c:noMultiLvlLbl val="0"/>
      </c:catAx>
      <c:valAx>
        <c:axId val="612207696"/>
        <c:scaling>
          <c:orientation val="minMax"/>
          <c:max val="75000"/>
          <c:min val="3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97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800" b="1"/>
              <a:t>The Philippines became the Sick Man of </a:t>
            </a:r>
            <a:r>
              <a:rPr lang="en-PH" sz="1800" b="1" baseline="0"/>
              <a:t>Asia.</a:t>
            </a:r>
          </a:p>
          <a:p>
            <a:pPr>
              <a:defRPr/>
            </a:pPr>
            <a:r>
              <a:rPr lang="en-PH" baseline="0"/>
              <a:t>By the time we recovered, our neighbors' incomes had already grown 2-4 times larger than their 1982 incomes.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'8. Sick Man of Asia'!$A$12</c:f>
              <c:strCache>
                <c:ptCount val="1"/>
                <c:pt idx="0">
                  <c:v>Philippines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xmlns:c15="http://schemas.microsoft.com/office/drawing/2012/chart" uri="{02D57815-91ED-43cb-92C2-25804820EDAC}">
                  <c15:fullRef>
                    <c15:sqref>'8. Sick Man of Asia'!$B$11:$BE$11</c15:sqref>
                  </c15:fullRef>
                </c:ext>
              </c:extLst>
              <c:f>'8. Sick Man of Asia'!$U$11:$BE$11</c:f>
              <c:numCache>
                <c:formatCode>General</c:formatCode>
                <c:ptCount val="37"/>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numCache>
            </c:numRef>
          </c:cat>
          <c:val>
            <c:numRef>
              <c:extLst>
                <c:ext xmlns:c15="http://schemas.microsoft.com/office/drawing/2012/chart" uri="{02D57815-91ED-43cb-92C2-25804820EDAC}">
                  <c15:fullRef>
                    <c15:sqref>'8. Sick Man of Asia'!$B$12:$BE$12</c15:sqref>
                  </c15:fullRef>
                </c:ext>
              </c:extLst>
              <c:f>'8. Sick Man of Asia'!$U$12:$BE$12</c:f>
              <c:numCache>
                <c:formatCode>0.0</c:formatCode>
                <c:ptCount val="37"/>
                <c:pt idx="0">
                  <c:v>96.353609465925075</c:v>
                </c:pt>
                <c:pt idx="1">
                  <c:v>98.572312737097988</c:v>
                </c:pt>
                <c:pt idx="2">
                  <c:v>99.18723083211141</c:v>
                </c:pt>
                <c:pt idx="3">
                  <c:v>100</c:v>
                </c:pt>
                <c:pt idx="4">
                  <c:v>99.129430642900246</c:v>
                </c:pt>
                <c:pt idx="5">
                  <c:v>89.404068111685703</c:v>
                </c:pt>
                <c:pt idx="6">
                  <c:v>80.660163038241166</c:v>
                </c:pt>
                <c:pt idx="7">
                  <c:v>81.203434963616871</c:v>
                </c:pt>
                <c:pt idx="8">
                  <c:v>82.474604235881827</c:v>
                </c:pt>
                <c:pt idx="9">
                  <c:v>85.752141883123528</c:v>
                </c:pt>
                <c:pt idx="10">
                  <c:v>88.74070256267666</c:v>
                </c:pt>
                <c:pt idx="11">
                  <c:v>89.138781392073938</c:v>
                </c:pt>
                <c:pt idx="12">
                  <c:v>86.442772215476893</c:v>
                </c:pt>
                <c:pt idx="13">
                  <c:v>84.643555977234826</c:v>
                </c:pt>
                <c:pt idx="14">
                  <c:v>84.391125434625664</c:v>
                </c:pt>
                <c:pt idx="15">
                  <c:v>86.047518543415563</c:v>
                </c:pt>
                <c:pt idx="16">
                  <c:v>88.015454966839485</c:v>
                </c:pt>
                <c:pt idx="17">
                  <c:v>91.072008933811816</c:v>
                </c:pt>
                <c:pt idx="18">
                  <c:v>93.689192216694295</c:v>
                </c:pt>
                <c:pt idx="19">
                  <c:v>91.135542166729991</c:v>
                </c:pt>
                <c:pt idx="20">
                  <c:v>91.938183991098597</c:v>
                </c:pt>
                <c:pt idx="21">
                  <c:v>93.965037939494238</c:v>
                </c:pt>
                <c:pt idx="22">
                  <c:v>94.653279965070453</c:v>
                </c:pt>
                <c:pt idx="23">
                  <c:v>96.064984539185389</c:v>
                </c:pt>
                <c:pt idx="24">
                  <c:v>98.80118772478383</c:v>
                </c:pt>
                <c:pt idx="25">
                  <c:v>103.39416350413828</c:v>
                </c:pt>
                <c:pt idx="26">
                  <c:v>106.39079413246377</c:v>
                </c:pt>
                <c:pt idx="27">
                  <c:v>110.11334753072413</c:v>
                </c:pt>
                <c:pt idx="28">
                  <c:v>115.58788327650453</c:v>
                </c:pt>
                <c:pt idx="29">
                  <c:v>118.61261207675548</c:v>
                </c:pt>
                <c:pt idx="30">
                  <c:v>118.21415129306052</c:v>
                </c:pt>
                <c:pt idx="31">
                  <c:v>125.32605296558299</c:v>
                </c:pt>
                <c:pt idx="32">
                  <c:v>127.90238481430194</c:v>
                </c:pt>
                <c:pt idx="33">
                  <c:v>134.29660888018472</c:v>
                </c:pt>
                <c:pt idx="34">
                  <c:v>141.49284173344151</c:v>
                </c:pt>
                <c:pt idx="35">
                  <c:v>147.91591983687513</c:v>
                </c:pt>
                <c:pt idx="36">
                  <c:v>154.22250658593703</c:v>
                </c:pt>
              </c:numCache>
            </c:numRef>
          </c:val>
          <c:smooth val="0"/>
          <c:extLst>
            <c:ext xmlns:c16="http://schemas.microsoft.com/office/drawing/2014/chart" uri="{C3380CC4-5D6E-409C-BE32-E72D297353CC}">
              <c16:uniqueId val="{00000000-25BD-4C0B-9A8C-C3B8C826AE87}"/>
            </c:ext>
          </c:extLst>
        </c:ser>
        <c:ser>
          <c:idx val="1"/>
          <c:order val="1"/>
          <c:tx>
            <c:strRef>
              <c:f>'8. Sick Man of Asia'!$A$13</c:f>
              <c:strCache>
                <c:ptCount val="1"/>
                <c:pt idx="0">
                  <c:v>South Korea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xmlns:c15="http://schemas.microsoft.com/office/drawing/2012/chart" uri="{02D57815-91ED-43cb-92C2-25804820EDAC}">
                  <c15:fullRef>
                    <c15:sqref>'8. Sick Man of Asia'!$B$11:$BE$11</c15:sqref>
                  </c15:fullRef>
                </c:ext>
              </c:extLst>
              <c:f>'8. Sick Man of Asia'!$U$11:$BE$11</c:f>
              <c:numCache>
                <c:formatCode>General</c:formatCode>
                <c:ptCount val="37"/>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numCache>
            </c:numRef>
          </c:cat>
          <c:val>
            <c:numRef>
              <c:extLst>
                <c:ext xmlns:c15="http://schemas.microsoft.com/office/drawing/2012/chart" uri="{02D57815-91ED-43cb-92C2-25804820EDAC}">
                  <c15:fullRef>
                    <c15:sqref>'8. Sick Man of Asia'!$B$13:$BE$13</c15:sqref>
                  </c15:fullRef>
                </c:ext>
              </c:extLst>
              <c:f>'8. Sick Man of Asia'!$U$13:$BE$13</c:f>
              <c:numCache>
                <c:formatCode>0.0</c:formatCode>
                <c:ptCount val="37"/>
                <c:pt idx="0">
                  <c:v>91.818843825298188</c:v>
                </c:pt>
                <c:pt idx="1">
                  <c:v>88.689767213374282</c:v>
                </c:pt>
                <c:pt idx="2">
                  <c:v>93.781740480462418</c:v>
                </c:pt>
                <c:pt idx="3">
                  <c:v>100</c:v>
                </c:pt>
                <c:pt idx="4">
                  <c:v>110.54032899314916</c:v>
                </c:pt>
                <c:pt idx="5">
                  <c:v>119.9492126496379</c:v>
                </c:pt>
                <c:pt idx="6">
                  <c:v>127.64759506889946</c:v>
                </c:pt>
                <c:pt idx="7">
                  <c:v>141.8533121593729</c:v>
                </c:pt>
                <c:pt idx="8">
                  <c:v>157.69189923200753</c:v>
                </c:pt>
                <c:pt idx="9">
                  <c:v>174.36368133357283</c:v>
                </c:pt>
                <c:pt idx="10">
                  <c:v>184.30483466506826</c:v>
                </c:pt>
                <c:pt idx="11">
                  <c:v>199.46555764474238</c:v>
                </c:pt>
                <c:pt idx="12">
                  <c:v>216.68406753309225</c:v>
                </c:pt>
                <c:pt idx="13">
                  <c:v>226.80723661928917</c:v>
                </c:pt>
                <c:pt idx="14">
                  <c:v>238.72537839194558</c:v>
                </c:pt>
                <c:pt idx="15">
                  <c:v>257.06656336150047</c:v>
                </c:pt>
                <c:pt idx="16">
                  <c:v>277.22073413619887</c:v>
                </c:pt>
                <c:pt idx="17">
                  <c:v>294.3239252759729</c:v>
                </c:pt>
                <c:pt idx="18">
                  <c:v>308.39139330704762</c:v>
                </c:pt>
                <c:pt idx="19">
                  <c:v>288.67881360407489</c:v>
                </c:pt>
                <c:pt idx="20">
                  <c:v>317.39171266422443</c:v>
                </c:pt>
                <c:pt idx="21">
                  <c:v>342.54515199614076</c:v>
                </c:pt>
                <c:pt idx="22">
                  <c:v>355.40589440313613</c:v>
                </c:pt>
                <c:pt idx="23">
                  <c:v>379.69797353734589</c:v>
                </c:pt>
                <c:pt idx="24">
                  <c:v>388.89880125834532</c:v>
                </c:pt>
                <c:pt idx="25">
                  <c:v>406.42480854283224</c:v>
                </c:pt>
                <c:pt idx="26">
                  <c:v>421.50597059478497</c:v>
                </c:pt>
                <c:pt idx="27">
                  <c:v>441.18030013345839</c:v>
                </c:pt>
                <c:pt idx="28">
                  <c:v>463.12281651133594</c:v>
                </c:pt>
                <c:pt idx="29">
                  <c:v>472.81020132764871</c:v>
                </c:pt>
                <c:pt idx="30">
                  <c:v>473.89634195704986</c:v>
                </c:pt>
                <c:pt idx="31">
                  <c:v>502.3522348839852</c:v>
                </c:pt>
                <c:pt idx="32">
                  <c:v>516.98566077467046</c:v>
                </c:pt>
                <c:pt idx="33">
                  <c:v>526.45738371394384</c:v>
                </c:pt>
                <c:pt idx="34">
                  <c:v>539.38314712370402</c:v>
                </c:pt>
                <c:pt idx="35">
                  <c:v>555.14809363052086</c:v>
                </c:pt>
                <c:pt idx="36">
                  <c:v>567.47515322068455</c:v>
                </c:pt>
              </c:numCache>
            </c:numRef>
          </c:val>
          <c:smooth val="0"/>
          <c:extLst>
            <c:ext xmlns:c16="http://schemas.microsoft.com/office/drawing/2014/chart" uri="{C3380CC4-5D6E-409C-BE32-E72D297353CC}">
              <c16:uniqueId val="{00000001-25BD-4C0B-9A8C-C3B8C826AE87}"/>
            </c:ext>
          </c:extLst>
        </c:ser>
        <c:ser>
          <c:idx val="2"/>
          <c:order val="2"/>
          <c:tx>
            <c:strRef>
              <c:f>'8. Sick Man of Asia'!$A$14</c:f>
              <c:strCache>
                <c:ptCount val="1"/>
                <c:pt idx="0">
                  <c:v>Thailand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xmlns:c15="http://schemas.microsoft.com/office/drawing/2012/chart" uri="{02D57815-91ED-43cb-92C2-25804820EDAC}">
                  <c15:fullRef>
                    <c15:sqref>'8. Sick Man of Asia'!$B$11:$BE$11</c15:sqref>
                  </c15:fullRef>
                </c:ext>
              </c:extLst>
              <c:f>'8. Sick Man of Asia'!$U$11:$BE$11</c:f>
              <c:numCache>
                <c:formatCode>General</c:formatCode>
                <c:ptCount val="37"/>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numCache>
            </c:numRef>
          </c:cat>
          <c:val>
            <c:numRef>
              <c:extLst>
                <c:ext xmlns:c15="http://schemas.microsoft.com/office/drawing/2012/chart" uri="{02D57815-91ED-43cb-92C2-25804820EDAC}">
                  <c15:fullRef>
                    <c15:sqref>'8. Sick Man of Asia'!$B$14:$BE$14</c15:sqref>
                  </c15:fullRef>
                </c:ext>
              </c:extLst>
              <c:f>'8. Sick Man of Asia'!$U$14:$BE$14</c:f>
              <c:numCache>
                <c:formatCode>0.0</c:formatCode>
                <c:ptCount val="37"/>
                <c:pt idx="0">
                  <c:v>90.455655130625047</c:v>
                </c:pt>
                <c:pt idx="1">
                  <c:v>93.181895408724685</c:v>
                </c:pt>
                <c:pt idx="2">
                  <c:v>96.743275446885647</c:v>
                </c:pt>
                <c:pt idx="3">
                  <c:v>100</c:v>
                </c:pt>
                <c:pt idx="4">
                  <c:v>103.65378277728685</c:v>
                </c:pt>
                <c:pt idx="5">
                  <c:v>107.63807828493881</c:v>
                </c:pt>
                <c:pt idx="6">
                  <c:v>110.61430413694779</c:v>
                </c:pt>
                <c:pt idx="7">
                  <c:v>114.61828682017182</c:v>
                </c:pt>
                <c:pt idx="8">
                  <c:v>123.25736946813275</c:v>
                </c:pt>
                <c:pt idx="9">
                  <c:v>137.21082355269235</c:v>
                </c:pt>
                <c:pt idx="10">
                  <c:v>151.51250073527626</c:v>
                </c:pt>
                <c:pt idx="11">
                  <c:v>166.13997303514435</c:v>
                </c:pt>
                <c:pt idx="12">
                  <c:v>178.33165972335786</c:v>
                </c:pt>
                <c:pt idx="13">
                  <c:v>190.95962807445352</c:v>
                </c:pt>
                <c:pt idx="14">
                  <c:v>205.02586989650723</c:v>
                </c:pt>
                <c:pt idx="15">
                  <c:v>219.5924818074472</c:v>
                </c:pt>
                <c:pt idx="16">
                  <c:v>235.24738159130578</c:v>
                </c:pt>
                <c:pt idx="17">
                  <c:v>246.00057059059105</c:v>
                </c:pt>
                <c:pt idx="18">
                  <c:v>236.59527674119906</c:v>
                </c:pt>
                <c:pt idx="19">
                  <c:v>216.01519015852909</c:v>
                </c:pt>
                <c:pt idx="20">
                  <c:v>223.25681141820021</c:v>
                </c:pt>
                <c:pt idx="21">
                  <c:v>230.52854305487668</c:v>
                </c:pt>
                <c:pt idx="22">
                  <c:v>235.75403200198562</c:v>
                </c:pt>
                <c:pt idx="23">
                  <c:v>247.43511455359757</c:v>
                </c:pt>
                <c:pt idx="24">
                  <c:v>262.43917326906126</c:v>
                </c:pt>
                <c:pt idx="25">
                  <c:v>276.44008200965538</c:v>
                </c:pt>
                <c:pt idx="26">
                  <c:v>286.00780045684388</c:v>
                </c:pt>
                <c:pt idx="27">
                  <c:v>298.80771338118842</c:v>
                </c:pt>
                <c:pt idx="28">
                  <c:v>314.19788502367561</c:v>
                </c:pt>
                <c:pt idx="29">
                  <c:v>319.14045225434563</c:v>
                </c:pt>
                <c:pt idx="30">
                  <c:v>316.33235764113527</c:v>
                </c:pt>
                <c:pt idx="31">
                  <c:v>339.34510450239321</c:v>
                </c:pt>
                <c:pt idx="32">
                  <c:v>341.0953463299183</c:v>
                </c:pt>
                <c:pt idx="33">
                  <c:v>364.33753128157161</c:v>
                </c:pt>
                <c:pt idx="34">
                  <c:v>372.5886250984463</c:v>
                </c:pt>
                <c:pt idx="35">
                  <c:v>374.11223145168469</c:v>
                </c:pt>
                <c:pt idx="36">
                  <c:v>383.37229984187439</c:v>
                </c:pt>
              </c:numCache>
            </c:numRef>
          </c:val>
          <c:smooth val="0"/>
          <c:extLst>
            <c:ext xmlns:c16="http://schemas.microsoft.com/office/drawing/2014/chart" uri="{C3380CC4-5D6E-409C-BE32-E72D297353CC}">
              <c16:uniqueId val="{00000002-25BD-4C0B-9A8C-C3B8C826AE87}"/>
            </c:ext>
          </c:extLst>
        </c:ser>
        <c:ser>
          <c:idx val="3"/>
          <c:order val="3"/>
          <c:tx>
            <c:strRef>
              <c:f>'8. Sick Man of Asia'!$A$15</c:f>
              <c:strCache>
                <c:ptCount val="1"/>
                <c:pt idx="0">
                  <c:v>Malaysia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'8. Sick Man of Asia'!$B$11:$BE$11</c15:sqref>
                  </c15:fullRef>
                </c:ext>
              </c:extLst>
              <c:f>'8. Sick Man of Asia'!$U$11:$BE$11</c:f>
              <c:numCache>
                <c:formatCode>General</c:formatCode>
                <c:ptCount val="37"/>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numCache>
            </c:numRef>
          </c:cat>
          <c:val>
            <c:numRef>
              <c:extLst>
                <c:ext xmlns:c15="http://schemas.microsoft.com/office/drawing/2012/chart" uri="{02D57815-91ED-43cb-92C2-25804820EDAC}">
                  <c15:fullRef>
                    <c15:sqref>'8. Sick Man of Asia'!$B$15:$BE$15</c15:sqref>
                  </c15:fullRef>
                </c:ext>
              </c:extLst>
              <c:f>'8. Sick Man of Asia'!$U$15:$BE$15</c:f>
              <c:numCache>
                <c:formatCode>0.0</c:formatCode>
                <c:ptCount val="37"/>
                <c:pt idx="0">
                  <c:v>88.470835700336252</c:v>
                </c:pt>
                <c:pt idx="1">
                  <c:v>92.794026381623098</c:v>
                </c:pt>
                <c:pt idx="2">
                  <c:v>96.811873880309633</c:v>
                </c:pt>
                <c:pt idx="3">
                  <c:v>100</c:v>
                </c:pt>
                <c:pt idx="4">
                  <c:v>103.52127338433081</c:v>
                </c:pt>
                <c:pt idx="5">
                  <c:v>108.5998423919126</c:v>
                </c:pt>
                <c:pt idx="6">
                  <c:v>104.44546098179086</c:v>
                </c:pt>
                <c:pt idx="7">
                  <c:v>102.67007135749581</c:v>
                </c:pt>
                <c:pt idx="8">
                  <c:v>105.08200806915107</c:v>
                </c:pt>
                <c:pt idx="9">
                  <c:v>112.17674550447842</c:v>
                </c:pt>
                <c:pt idx="10">
                  <c:v>118.84898438700037</c:v>
                </c:pt>
                <c:pt idx="11">
                  <c:v>125.97108401192305</c:v>
                </c:pt>
                <c:pt idx="12">
                  <c:v>134.31713489825952</c:v>
                </c:pt>
                <c:pt idx="13">
                  <c:v>142.48277582367075</c:v>
                </c:pt>
                <c:pt idx="14">
                  <c:v>152.63867714666063</c:v>
                </c:pt>
                <c:pt idx="15">
                  <c:v>162.5316603066006</c:v>
                </c:pt>
                <c:pt idx="16">
                  <c:v>174.03360892958509</c:v>
                </c:pt>
                <c:pt idx="17">
                  <c:v>186.61974651860157</c:v>
                </c:pt>
                <c:pt idx="18">
                  <c:v>195.25955172317927</c:v>
                </c:pt>
                <c:pt idx="19">
                  <c:v>176.43976253977414</c:v>
                </c:pt>
                <c:pt idx="20">
                  <c:v>182.84903548243406</c:v>
                </c:pt>
                <c:pt idx="21">
                  <c:v>194.60957474363656</c:v>
                </c:pt>
                <c:pt idx="22">
                  <c:v>191.52646686746371</c:v>
                </c:pt>
                <c:pt idx="23">
                  <c:v>197.87271846571622</c:v>
                </c:pt>
                <c:pt idx="24">
                  <c:v>205.39207422072045</c:v>
                </c:pt>
                <c:pt idx="25">
                  <c:v>215.31950022111036</c:v>
                </c:pt>
                <c:pt idx="26">
                  <c:v>222.72026591986878</c:v>
                </c:pt>
                <c:pt idx="27">
                  <c:v>230.97802320770384</c:v>
                </c:pt>
                <c:pt idx="28">
                  <c:v>248.33280803052151</c:v>
                </c:pt>
                <c:pt idx="29">
                  <c:v>252.17261392869884</c:v>
                </c:pt>
                <c:pt idx="30">
                  <c:v>241.68351780760432</c:v>
                </c:pt>
                <c:pt idx="31">
                  <c:v>254.33964498710299</c:v>
                </c:pt>
                <c:pt idx="32">
                  <c:v>263.55364829444494</c:v>
                </c:pt>
                <c:pt idx="33">
                  <c:v>273.68121005781052</c:v>
                </c:pt>
                <c:pt idx="34">
                  <c:v>282.21286156810186</c:v>
                </c:pt>
                <c:pt idx="35">
                  <c:v>294.8113824661562</c:v>
                </c:pt>
                <c:pt idx="36">
                  <c:v>305.08284160781352</c:v>
                </c:pt>
              </c:numCache>
            </c:numRef>
          </c:val>
          <c:smooth val="0"/>
          <c:extLst>
            <c:ext xmlns:c16="http://schemas.microsoft.com/office/drawing/2014/chart" uri="{C3380CC4-5D6E-409C-BE32-E72D297353CC}">
              <c16:uniqueId val="{00000003-25BD-4C0B-9A8C-C3B8C826AE87}"/>
            </c:ext>
          </c:extLst>
        </c:ser>
        <c:ser>
          <c:idx val="4"/>
          <c:order val="4"/>
          <c:tx>
            <c:strRef>
              <c:f>'8. Sick Man of Asia'!$A$16</c:f>
              <c:strCache>
                <c:ptCount val="1"/>
                <c:pt idx="0">
                  <c:v>Indonesia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extLst>
                <c:ext xmlns:c15="http://schemas.microsoft.com/office/drawing/2012/chart" uri="{02D57815-91ED-43cb-92C2-25804820EDAC}">
                  <c15:fullRef>
                    <c15:sqref>'8. Sick Man of Asia'!$B$11:$BE$11</c15:sqref>
                  </c15:fullRef>
                </c:ext>
              </c:extLst>
              <c:f>'8. Sick Man of Asia'!$U$11:$BE$11</c:f>
              <c:numCache>
                <c:formatCode>General</c:formatCode>
                <c:ptCount val="37"/>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pt idx="36">
                  <c:v>2015</c:v>
                </c:pt>
              </c:numCache>
            </c:numRef>
          </c:cat>
          <c:val>
            <c:numRef>
              <c:extLst>
                <c:ext xmlns:c15="http://schemas.microsoft.com/office/drawing/2012/chart" uri="{02D57815-91ED-43cb-92C2-25804820EDAC}">
                  <c15:fullRef>
                    <c15:sqref>'8. Sick Man of Asia'!$B$16:$BE$16</c15:sqref>
                  </c15:fullRef>
                </c:ext>
              </c:extLst>
              <c:f>'8. Sick Man of Asia'!$U$16:$BE$16</c:f>
              <c:numCache>
                <c:formatCode>0.0</c:formatCode>
                <c:ptCount val="37"/>
                <c:pt idx="0">
                  <c:v>88.455394172580256</c:v>
                </c:pt>
                <c:pt idx="1">
                  <c:v>94.930001727046104</c:v>
                </c:pt>
                <c:pt idx="2">
                  <c:v>100.08794935758539</c:v>
                </c:pt>
                <c:pt idx="3">
                  <c:v>100</c:v>
                </c:pt>
                <c:pt idx="4">
                  <c:v>101.86044008876875</c:v>
                </c:pt>
                <c:pt idx="5">
                  <c:v>106.59748738410804</c:v>
                </c:pt>
                <c:pt idx="6">
                  <c:v>106.93412929212201</c:v>
                </c:pt>
                <c:pt idx="7">
                  <c:v>110.93757608442712</c:v>
                </c:pt>
                <c:pt idx="8">
                  <c:v>114.14722948635188</c:v>
                </c:pt>
                <c:pt idx="9">
                  <c:v>118.48792212748134</c:v>
                </c:pt>
                <c:pt idx="10">
                  <c:v>125.01403563366769</c:v>
                </c:pt>
                <c:pt idx="11">
                  <c:v>131.70051250662237</c:v>
                </c:pt>
                <c:pt idx="12">
                  <c:v>138.37986549801639</c:v>
                </c:pt>
                <c:pt idx="13">
                  <c:v>144.90080215066178</c:v>
                </c:pt>
                <c:pt idx="14">
                  <c:v>151.79889604518419</c:v>
                </c:pt>
                <c:pt idx="15">
                  <c:v>160.66319458898406</c:v>
                </c:pt>
                <c:pt idx="16">
                  <c:v>171.20556129213915</c:v>
                </c:pt>
                <c:pt idx="17">
                  <c:v>181.84968945998313</c:v>
                </c:pt>
                <c:pt idx="18">
                  <c:v>187.64893381127339</c:v>
                </c:pt>
                <c:pt idx="19">
                  <c:v>160.71941045884967</c:v>
                </c:pt>
                <c:pt idx="20">
                  <c:v>159.74665764124555</c:v>
                </c:pt>
                <c:pt idx="21">
                  <c:v>165.31148549315094</c:v>
                </c:pt>
                <c:pt idx="22">
                  <c:v>169.01129416946134</c:v>
                </c:pt>
                <c:pt idx="23">
                  <c:v>174.24272966626944</c:v>
                </c:pt>
                <c:pt idx="24">
                  <c:v>180.13681511931151</c:v>
                </c:pt>
                <c:pt idx="25">
                  <c:v>186.690272550505</c:v>
                </c:pt>
                <c:pt idx="26">
                  <c:v>194.71356073827525</c:v>
                </c:pt>
                <c:pt idx="27">
                  <c:v>202.72829338284484</c:v>
                </c:pt>
                <c:pt idx="28">
                  <c:v>212.77670286434568</c:v>
                </c:pt>
                <c:pt idx="29">
                  <c:v>222.6359525747755</c:v>
                </c:pt>
                <c:pt idx="30">
                  <c:v>229.90899270543034</c:v>
                </c:pt>
                <c:pt idx="31">
                  <c:v>241.03629091655998</c:v>
                </c:pt>
                <c:pt idx="32">
                  <c:v>252.56771678661266</c:v>
                </c:pt>
                <c:pt idx="33">
                  <c:v>264.31079447677598</c:v>
                </c:pt>
                <c:pt idx="34">
                  <c:v>275.41229695377814</c:v>
                </c:pt>
                <c:pt idx="35">
                  <c:v>285.62648364924638</c:v>
                </c:pt>
                <c:pt idx="36">
                  <c:v>295.70612889968885</c:v>
                </c:pt>
              </c:numCache>
            </c:numRef>
          </c:val>
          <c:smooth val="0"/>
          <c:extLst>
            <c:ext xmlns:c16="http://schemas.microsoft.com/office/drawing/2014/chart" uri="{C3380CC4-5D6E-409C-BE32-E72D297353CC}">
              <c16:uniqueId val="{00000004-25BD-4C0B-9A8C-C3B8C826AE87}"/>
            </c:ext>
          </c:extLst>
        </c:ser>
        <c:dLbls>
          <c:showLegendKey val="0"/>
          <c:showVal val="0"/>
          <c:showCatName val="0"/>
          <c:showSerName val="0"/>
          <c:showPercent val="0"/>
          <c:showBubbleSize val="0"/>
        </c:dLbls>
        <c:marker val="1"/>
        <c:smooth val="0"/>
        <c:axId val="503644888"/>
        <c:axId val="503642592"/>
      </c:lineChart>
      <c:catAx>
        <c:axId val="50364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42592"/>
        <c:crosses val="autoZero"/>
        <c:auto val="1"/>
        <c:lblAlgn val="ctr"/>
        <c:lblOffset val="100"/>
        <c:noMultiLvlLbl val="0"/>
      </c:catAx>
      <c:valAx>
        <c:axId val="503642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44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Farmers became much poorer</a:t>
            </a:r>
            <a:r>
              <a:rPr lang="en-US" sz="2000" b="1" baseline="0"/>
              <a:t> in the Marcos era.</a:t>
            </a:r>
          </a:p>
          <a:p>
            <a:pPr>
              <a:defRPr/>
            </a:pPr>
            <a:r>
              <a:rPr lang="en-US" sz="1800"/>
              <a:t>The value</a:t>
            </a:r>
            <a:r>
              <a:rPr lang="en-US" sz="1800" baseline="0"/>
              <a:t> of </a:t>
            </a:r>
            <a:r>
              <a:rPr lang="en-US" sz="1800" b="1" u="sng" baseline="0">
                <a:solidFill>
                  <a:srgbClr val="FF0000"/>
                </a:solidFill>
              </a:rPr>
              <a:t>real wages</a:t>
            </a:r>
            <a:r>
              <a:rPr lang="en-US" sz="1800" baseline="0"/>
              <a:t> of Filipinos working in agriculture plunged</a:t>
            </a:r>
          </a:p>
          <a:p>
            <a:pPr>
              <a:defRPr/>
            </a:pPr>
            <a:r>
              <a:rPr lang="en-US" sz="1800" baseline="0"/>
              <a:t>by 30% from P42 per day in 1962 to P30 per day in 1986.</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 Farmer wages'!$A$10</c:f>
              <c:strCache>
                <c:ptCount val="1"/>
                <c:pt idx="0">
                  <c:v>Daily wage rate in agriculture, constant 1986 pesos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 Farmer wages'!$B$9:$Z$9</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 Farmer wages'!$B$10:$Z$10</c:f>
              <c:numCache>
                <c:formatCode>#,##0.0</c:formatCode>
                <c:ptCount val="25"/>
                <c:pt idx="0">
                  <c:v>41.31</c:v>
                </c:pt>
                <c:pt idx="1">
                  <c:v>41.37</c:v>
                </c:pt>
                <c:pt idx="2">
                  <c:v>36.159999999999997</c:v>
                </c:pt>
                <c:pt idx="3">
                  <c:v>34.07</c:v>
                </c:pt>
                <c:pt idx="4">
                  <c:v>38.68</c:v>
                </c:pt>
                <c:pt idx="5">
                  <c:v>38.99</c:v>
                </c:pt>
                <c:pt idx="6">
                  <c:v>39.04</c:v>
                </c:pt>
                <c:pt idx="7">
                  <c:v>36.39</c:v>
                </c:pt>
                <c:pt idx="8">
                  <c:v>31.36</c:v>
                </c:pt>
                <c:pt idx="9">
                  <c:v>29.76</c:v>
                </c:pt>
                <c:pt idx="10">
                  <c:v>30.68</c:v>
                </c:pt>
                <c:pt idx="11">
                  <c:v>28.19</c:v>
                </c:pt>
                <c:pt idx="12">
                  <c:v>22.4</c:v>
                </c:pt>
                <c:pt idx="13">
                  <c:v>29.13</c:v>
                </c:pt>
                <c:pt idx="14">
                  <c:v>37.17</c:v>
                </c:pt>
                <c:pt idx="15">
                  <c:v>36.619999999999997</c:v>
                </c:pt>
                <c:pt idx="16">
                  <c:v>36.200000000000003</c:v>
                </c:pt>
                <c:pt idx="17">
                  <c:v>31.87</c:v>
                </c:pt>
                <c:pt idx="18">
                  <c:v>27.18</c:v>
                </c:pt>
                <c:pt idx="19">
                  <c:v>25.68</c:v>
                </c:pt>
                <c:pt idx="20">
                  <c:v>26.84</c:v>
                </c:pt>
                <c:pt idx="21">
                  <c:v>28.96</c:v>
                </c:pt>
                <c:pt idx="22">
                  <c:v>25.51</c:v>
                </c:pt>
                <c:pt idx="23">
                  <c:v>26.82</c:v>
                </c:pt>
                <c:pt idx="24">
                  <c:v>29.2</c:v>
                </c:pt>
              </c:numCache>
            </c:numRef>
          </c:val>
          <c:smooth val="0"/>
          <c:extLst>
            <c:ext xmlns:c16="http://schemas.microsoft.com/office/drawing/2014/chart" uri="{C3380CC4-5D6E-409C-BE32-E72D297353CC}">
              <c16:uniqueId val="{00000000-6CB1-4B6C-9E16-BB412205E83A}"/>
            </c:ext>
          </c:extLst>
        </c:ser>
        <c:dLbls>
          <c:showLegendKey val="0"/>
          <c:showVal val="0"/>
          <c:showCatName val="0"/>
          <c:showSerName val="0"/>
          <c:showPercent val="0"/>
          <c:showBubbleSize val="0"/>
        </c:dLbls>
        <c:marker val="1"/>
        <c:smooth val="0"/>
        <c:axId val="432885752"/>
        <c:axId val="432879520"/>
      </c:lineChart>
      <c:catAx>
        <c:axId val="43288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32879520"/>
        <c:crosses val="autoZero"/>
        <c:auto val="1"/>
        <c:lblAlgn val="ctr"/>
        <c:lblOffset val="100"/>
        <c:noMultiLvlLbl val="0"/>
      </c:catAx>
      <c:valAx>
        <c:axId val="432879520"/>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85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PH" sz="1000" b="1"/>
              <a:t>During the Marcos regime,</a:t>
            </a:r>
            <a:r>
              <a:rPr lang="en-PH" sz="1050" b="1" baseline="0"/>
              <a:t> </a:t>
            </a:r>
            <a:r>
              <a:rPr lang="en-PH" sz="1000" b="1" i="0" baseline="0">
                <a:effectLst/>
              </a:rPr>
              <a:t>deforestation was so uncontrolled that by the end of 1983,</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PH" sz="1000" b="1" i="0" baseline="0">
                <a:effectLst/>
              </a:rPr>
              <a:t>Philippine forest cover was only around 7.8 M hectares, almost half of 1966 levels.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PH" sz="1050" b="1" i="0" baseline="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PH" sz="900"/>
              <a:t>Loggers, cutting down forests irresponsibly,</a:t>
            </a:r>
            <a:r>
              <a:rPr lang="en-PH" sz="900" baseline="0"/>
              <a:t> </a:t>
            </a:r>
            <a:r>
              <a:rPr lang="en-PH" sz="900"/>
              <a:t>exported</a:t>
            </a:r>
            <a:r>
              <a:rPr lang="en-PH" sz="900" baseline="0"/>
              <a:t> 48</a:t>
            </a:r>
            <a:r>
              <a:rPr lang="en-PH" sz="900"/>
              <a:t> billion board-feet</a:t>
            </a:r>
            <a:r>
              <a:rPr lang="en-PH" sz="900" baseline="0"/>
              <a:t> of lumber.</a:t>
            </a:r>
            <a:endParaRPr lang="en-PH" sz="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areaChart>
        <c:grouping val="standard"/>
        <c:varyColors val="0"/>
        <c:ser>
          <c:idx val="0"/>
          <c:order val="0"/>
          <c:tx>
            <c:strRef>
              <c:f>'9. Logging and Deforestation'!$A$9</c:f>
              <c:strCache>
                <c:ptCount val="1"/>
                <c:pt idx="0">
                  <c:v>Cumulative exports of logs and lumber, billion board-feet</c:v>
                </c:pt>
              </c:strCache>
            </c:strRef>
          </c:tx>
          <c:spPr>
            <a:solidFill>
              <a:srgbClr val="FF0000"/>
            </a:solidFill>
            <a:ln>
              <a:noFill/>
            </a:ln>
            <a:effectLst/>
          </c:spPr>
          <c:cat>
            <c:numRef>
              <c:extLst>
                <c:ext xmlns:c15="http://schemas.microsoft.com/office/drawing/2012/chart" uri="{02D57815-91ED-43cb-92C2-25804820EDAC}">
                  <c15:fullRef>
                    <c15:sqref>'9. Logging and Deforestation'!$B$7:$Z$7</c15:sqref>
                  </c15:fullRef>
                </c:ext>
              </c:extLst>
              <c:f>'9. Logging and Deforestation'!$F$7:$Y$7</c:f>
              <c:numCache>
                <c:formatCode>General</c:formatCode>
                <c:ptCount val="20"/>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cat>
          <c:val>
            <c:numRef>
              <c:extLst>
                <c:ext xmlns:c15="http://schemas.microsoft.com/office/drawing/2012/chart" uri="{02D57815-91ED-43cb-92C2-25804820EDAC}">
                  <c15:fullRef>
                    <c15:sqref>'9. Logging and Deforestation'!$B$9:$Y$9</c15:sqref>
                  </c15:fullRef>
                </c:ext>
              </c:extLst>
              <c:f>'9. Logging and Deforestation'!$F$9:$Y$9</c:f>
              <c:numCache>
                <c:formatCode>#,##0.00</c:formatCode>
                <c:ptCount val="20"/>
                <c:pt idx="0">
                  <c:v>3.61</c:v>
                </c:pt>
                <c:pt idx="1">
                  <c:v>7.16</c:v>
                </c:pt>
                <c:pt idx="2">
                  <c:v>10.74</c:v>
                </c:pt>
                <c:pt idx="3">
                  <c:v>14.4</c:v>
                </c:pt>
                <c:pt idx="4">
                  <c:v>18.47</c:v>
                </c:pt>
                <c:pt idx="5">
                  <c:v>22.119999999999997</c:v>
                </c:pt>
                <c:pt idx="6">
                  <c:v>25.22</c:v>
                </c:pt>
                <c:pt idx="7">
                  <c:v>28.689999999999998</c:v>
                </c:pt>
                <c:pt idx="8">
                  <c:v>30.799999999999997</c:v>
                </c:pt>
                <c:pt idx="9">
                  <c:v>32.86</c:v>
                </c:pt>
                <c:pt idx="10">
                  <c:v>34.06</c:v>
                </c:pt>
                <c:pt idx="11">
                  <c:v>35.120000000000005</c:v>
                </c:pt>
                <c:pt idx="12">
                  <c:v>37.900000000000006</c:v>
                </c:pt>
                <c:pt idx="13">
                  <c:v>40.06</c:v>
                </c:pt>
                <c:pt idx="14">
                  <c:v>41.52</c:v>
                </c:pt>
                <c:pt idx="15">
                  <c:v>42.77</c:v>
                </c:pt>
                <c:pt idx="16">
                  <c:v>44.110000000000007</c:v>
                </c:pt>
                <c:pt idx="17">
                  <c:v>45.620000000000005</c:v>
                </c:pt>
                <c:pt idx="18">
                  <c:v>47.000000000000007</c:v>
                </c:pt>
                <c:pt idx="19">
                  <c:v>47.960000000000008</c:v>
                </c:pt>
              </c:numCache>
            </c:numRef>
          </c:val>
          <c:extLst>
            <c:ext xmlns:c16="http://schemas.microsoft.com/office/drawing/2014/chart" uri="{C3380CC4-5D6E-409C-BE32-E72D297353CC}">
              <c16:uniqueId val="{00000000-0E20-4649-85AC-5889D89E06B9}"/>
            </c:ext>
          </c:extLst>
        </c:ser>
        <c:dLbls>
          <c:showLegendKey val="0"/>
          <c:showVal val="0"/>
          <c:showCatName val="0"/>
          <c:showSerName val="0"/>
          <c:showPercent val="0"/>
          <c:showBubbleSize val="0"/>
        </c:dLbls>
        <c:axId val="540740768"/>
        <c:axId val="540742408"/>
      </c:areaChart>
      <c:areaChart>
        <c:grouping val="standard"/>
        <c:varyColors val="0"/>
        <c:ser>
          <c:idx val="4"/>
          <c:order val="4"/>
          <c:tx>
            <c:strRef>
              <c:f>'9. Logging and Deforestation'!$A$11</c:f>
              <c:strCache>
                <c:ptCount val="1"/>
                <c:pt idx="0">
                  <c:v>Philippine forest cover, million hectares</c:v>
                </c:pt>
              </c:strCache>
            </c:strRef>
          </c:tx>
          <c:spPr>
            <a:solidFill>
              <a:srgbClr val="00B050">
                <a:alpha val="92000"/>
              </a:srgbClr>
            </a:solidFill>
            <a:ln>
              <a:noFill/>
            </a:ln>
            <a:effectLst/>
          </c:spPr>
          <c:cat>
            <c:numRef>
              <c:extLst>
                <c:ext xmlns:c15="http://schemas.microsoft.com/office/drawing/2012/chart" uri="{02D57815-91ED-43cb-92C2-25804820EDAC}">
                  <c15:fullRef>
                    <c15:sqref>'9. Logging and Deforestation'!$B$7:$Z$7</c15:sqref>
                  </c15:fullRef>
                </c:ext>
              </c:extLst>
              <c:f>'9. Logging and Deforestation'!$F$7:$Y$7</c:f>
              <c:numCache>
                <c:formatCode>General</c:formatCode>
                <c:ptCount val="20"/>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numCache>
            </c:numRef>
          </c:cat>
          <c:val>
            <c:numRef>
              <c:extLst>
                <c:ext xmlns:c15="http://schemas.microsoft.com/office/drawing/2012/chart" uri="{02D57815-91ED-43cb-92C2-25804820EDAC}">
                  <c15:fullRef>
                    <c15:sqref>'9. Logging and Deforestation'!$B$11:$Z$11</c15:sqref>
                  </c15:fullRef>
                </c:ext>
              </c:extLst>
              <c:f>'9. Logging and Deforestation'!$F$11:$Y$11</c:f>
              <c:numCache>
                <c:formatCode>General</c:formatCode>
                <c:ptCount val="20"/>
                <c:pt idx="0">
                  <c:v>11.624999999999995</c:v>
                </c:pt>
                <c:pt idx="1">
                  <c:v>11.399999999999995</c:v>
                </c:pt>
                <c:pt idx="2">
                  <c:v>11.174999999999995</c:v>
                </c:pt>
                <c:pt idx="3">
                  <c:v>10.949999999999996</c:v>
                </c:pt>
                <c:pt idx="4">
                  <c:v>10.724999999999996</c:v>
                </c:pt>
                <c:pt idx="5">
                  <c:v>10.499999999999996</c:v>
                </c:pt>
                <c:pt idx="6">
                  <c:v>10.274999999999997</c:v>
                </c:pt>
                <c:pt idx="7">
                  <c:v>10.049999999999997</c:v>
                </c:pt>
                <c:pt idx="8">
                  <c:v>9.8249999999999975</c:v>
                </c:pt>
                <c:pt idx="9">
                  <c:v>9.5999999999999979</c:v>
                </c:pt>
                <c:pt idx="10">
                  <c:v>9.3749999999999982</c:v>
                </c:pt>
                <c:pt idx="11">
                  <c:v>9.1499999999999986</c:v>
                </c:pt>
                <c:pt idx="12">
                  <c:v>8.9249999999999989</c:v>
                </c:pt>
                <c:pt idx="13">
                  <c:v>8.6999999999999993</c:v>
                </c:pt>
                <c:pt idx="14">
                  <c:v>8.4749999999999996</c:v>
                </c:pt>
                <c:pt idx="15">
                  <c:v>8.25</c:v>
                </c:pt>
                <c:pt idx="16">
                  <c:v>8.0250000000000004</c:v>
                </c:pt>
                <c:pt idx="17">
                  <c:v>7.8</c:v>
                </c:pt>
                <c:pt idx="18">
                  <c:v>7.5750000000000002</c:v>
                </c:pt>
                <c:pt idx="19">
                  <c:v>7.3500000000000005</c:v>
                </c:pt>
              </c:numCache>
            </c:numRef>
          </c:val>
          <c:extLst>
            <c:ext xmlns:c16="http://schemas.microsoft.com/office/drawing/2014/chart" uri="{C3380CC4-5D6E-409C-BE32-E72D297353CC}">
              <c16:uniqueId val="{00000004-0E20-4649-85AC-5889D89E06B9}"/>
            </c:ext>
          </c:extLst>
        </c:ser>
        <c:dLbls>
          <c:showLegendKey val="0"/>
          <c:showVal val="0"/>
          <c:showCatName val="0"/>
          <c:showSerName val="0"/>
          <c:showPercent val="0"/>
          <c:showBubbleSize val="0"/>
        </c:dLbls>
        <c:axId val="540750608"/>
        <c:axId val="540753560"/>
      </c:areaChart>
      <c:lineChart>
        <c:grouping val="standard"/>
        <c:varyColors val="0"/>
        <c:dLbls>
          <c:showLegendKey val="0"/>
          <c:showVal val="0"/>
          <c:showCatName val="0"/>
          <c:showSerName val="0"/>
          <c:showPercent val="0"/>
          <c:showBubbleSize val="0"/>
        </c:dLbls>
        <c:marker val="1"/>
        <c:smooth val="0"/>
        <c:axId val="540740768"/>
        <c:axId val="540742408"/>
        <c:extLst>
          <c:ext xmlns:c15="http://schemas.microsoft.com/office/drawing/2012/chart" uri="{02D57815-91ED-43cb-92C2-25804820EDAC}">
            <c15:filteredLineSeries>
              <c15:ser>
                <c:idx val="1"/>
                <c:order val="1"/>
                <c:tx>
                  <c:strRef>
                    <c:extLst>
                      <c:ext uri="{02D57815-91ED-43cb-92C2-25804820EDAC}">
                        <c15:formulaRef>
                          <c15:sqref>'9. Logging and Deforestation'!$A$12</c15:sqref>
                        </c15:formulaRef>
                      </c:ext>
                    </c:extLst>
                    <c:strCache>
                      <c:ptCount val="1"/>
                      <c:pt idx="0">
                        <c:v>Exports of logs and lumber, index of quantity (1962=100)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extLst>
                      <c:ext uri="{02D57815-91ED-43cb-92C2-25804820EDAC}">
                        <c15:fullRef>
                          <c15:sqref>'9. Logging and Deforestation'!$B$7:$Z$7</c15:sqref>
                        </c15:fullRef>
                        <c15:formulaRef>
                          <c15:sqref>'9. Logging and Deforestation'!$F$7:$Y$7</c15:sqref>
                        </c15:formulaRef>
                      </c:ext>
                    </c:extLst>
                    <c:numCache>
                      <c:formatCode>General</c:formatCode>
                      <c:ptCount val="20"/>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cat>
                <c:val>
                  <c:numRef>
                    <c:extLst>
                      <c:ext uri="{02D57815-91ED-43cb-92C2-25804820EDAC}">
                        <c15:fullRef>
                          <c15:sqref>'9. Logging and Deforestation'!$B$12:$Y$12</c15:sqref>
                        </c15:fullRef>
                        <c15:formulaRef>
                          <c15:sqref>'9. Logging and Deforestation'!$F$12:$Y$12</c15:sqref>
                        </c15:formulaRef>
                      </c:ext>
                    </c:extLst>
                    <c:numCache>
                      <c:formatCode>#,##0.0</c:formatCode>
                      <c:ptCount val="20"/>
                      <c:pt idx="0">
                        <c:v>198.9</c:v>
                      </c:pt>
                      <c:pt idx="1">
                        <c:v>195.6</c:v>
                      </c:pt>
                      <c:pt idx="2">
                        <c:v>197.2</c:v>
                      </c:pt>
                      <c:pt idx="3">
                        <c:v>201.9</c:v>
                      </c:pt>
                      <c:pt idx="4">
                        <c:v>224.1</c:v>
                      </c:pt>
                      <c:pt idx="5">
                        <c:v>200.8</c:v>
                      </c:pt>
                      <c:pt idx="6">
                        <c:v>170.7</c:v>
                      </c:pt>
                      <c:pt idx="7">
                        <c:v>191.1</c:v>
                      </c:pt>
                      <c:pt idx="8">
                        <c:v>116.2</c:v>
                      </c:pt>
                      <c:pt idx="9">
                        <c:v>113.2</c:v>
                      </c:pt>
                      <c:pt idx="10">
                        <c:v>66</c:v>
                      </c:pt>
                      <c:pt idx="11">
                        <c:v>58.4</c:v>
                      </c:pt>
                      <c:pt idx="12">
                        <c:v>153.30000000000001</c:v>
                      </c:pt>
                      <c:pt idx="13">
                        <c:v>119.2</c:v>
                      </c:pt>
                      <c:pt idx="14">
                        <c:v>80.2</c:v>
                      </c:pt>
                      <c:pt idx="15">
                        <c:v>69</c:v>
                      </c:pt>
                      <c:pt idx="16">
                        <c:v>74</c:v>
                      </c:pt>
                      <c:pt idx="17">
                        <c:v>83.4</c:v>
                      </c:pt>
                      <c:pt idx="18">
                        <c:v>76.2</c:v>
                      </c:pt>
                      <c:pt idx="19">
                        <c:v>52.9</c:v>
                      </c:pt>
                    </c:numCache>
                  </c:numRef>
                </c:val>
                <c:smooth val="0"/>
                <c:extLst>
                  <c:ext xmlns:c16="http://schemas.microsoft.com/office/drawing/2014/chart" uri="{C3380CC4-5D6E-409C-BE32-E72D297353CC}">
                    <c16:uniqueId val="{00000001-0E20-4649-85AC-5889D89E06B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'9. Logging and Deforestation'!$A$13</c15:sqref>
                        </c15:formulaRef>
                      </c:ext>
                    </c:extLst>
                    <c:strCache>
                      <c:ptCount val="1"/>
                      <c:pt idx="0">
                        <c:v>Terms of trade for logs and lumber, index (1962=100)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extLst>
                      <c:ext xmlns:c15="http://schemas.microsoft.com/office/drawing/2012/chart" uri="{02D57815-91ED-43cb-92C2-25804820EDAC}">
                        <c15:fullRef>
                          <c15:sqref>'9. Logging and Deforestation'!$B$7:$Z$7</c15:sqref>
                        </c15:fullRef>
                        <c15:formulaRef>
                          <c15:sqref>'9. Logging and Deforestation'!$F$7:$Y$7</c15:sqref>
                        </c15:formulaRef>
                      </c:ext>
                    </c:extLst>
                    <c:numCache>
                      <c:formatCode>General</c:formatCode>
                      <c:ptCount val="20"/>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cat>
                <c:val>
                  <c:numRef>
                    <c:extLst>
                      <c:ext xmlns:c15="http://schemas.microsoft.com/office/drawing/2012/chart" uri="{02D57815-91ED-43cb-92C2-25804820EDAC}">
                        <c15:fullRef>
                          <c15:sqref>'9. Logging and Deforestation'!$B$13:$Y$13</c15:sqref>
                        </c15:fullRef>
                        <c15:formulaRef>
                          <c15:sqref>'9. Logging and Deforestation'!$F$13:$Y$13</c15:sqref>
                        </c15:formulaRef>
                      </c:ext>
                    </c:extLst>
                    <c:numCache>
                      <c:formatCode>#,##0.0</c:formatCode>
                      <c:ptCount val="20"/>
                      <c:pt idx="0">
                        <c:v>82.1</c:v>
                      </c:pt>
                      <c:pt idx="1">
                        <c:v>84.6</c:v>
                      </c:pt>
                      <c:pt idx="2">
                        <c:v>86.2</c:v>
                      </c:pt>
                      <c:pt idx="3">
                        <c:v>85.6</c:v>
                      </c:pt>
                      <c:pt idx="4">
                        <c:v>77.2</c:v>
                      </c:pt>
                      <c:pt idx="5">
                        <c:v>74.599999999999994</c:v>
                      </c:pt>
                      <c:pt idx="6">
                        <c:v>64.7</c:v>
                      </c:pt>
                      <c:pt idx="7">
                        <c:v>87.1</c:v>
                      </c:pt>
                      <c:pt idx="8">
                        <c:v>63.3</c:v>
                      </c:pt>
                      <c:pt idx="9">
                        <c:v>49.4</c:v>
                      </c:pt>
                      <c:pt idx="10">
                        <c:v>178.1</c:v>
                      </c:pt>
                      <c:pt idx="11">
                        <c:v>90.1</c:v>
                      </c:pt>
                      <c:pt idx="12">
                        <c:v>38.700000000000003</c:v>
                      </c:pt>
                      <c:pt idx="13">
                        <c:v>67.400000000000006</c:v>
                      </c:pt>
                      <c:pt idx="14">
                        <c:v>60.2</c:v>
                      </c:pt>
                      <c:pt idx="15">
                        <c:v>46.5</c:v>
                      </c:pt>
                      <c:pt idx="16">
                        <c:v>50.8</c:v>
                      </c:pt>
                      <c:pt idx="17">
                        <c:v>49.4</c:v>
                      </c:pt>
                      <c:pt idx="18">
                        <c:v>41.7</c:v>
                      </c:pt>
                      <c:pt idx="19">
                        <c:v>42.6</c:v>
                      </c:pt>
                    </c:numCache>
                  </c:numRef>
                </c:val>
                <c:smooth val="0"/>
                <c:extLst xmlns:c15="http://schemas.microsoft.com/office/drawing/2012/chart">
                  <c:ext xmlns:c16="http://schemas.microsoft.com/office/drawing/2014/chart" uri="{C3380CC4-5D6E-409C-BE32-E72D297353CC}">
                    <c16:uniqueId val="{00000002-0E20-4649-85AC-5889D89E06B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'9. Logging and Deforestation'!$A$14</c15:sqref>
                        </c15:formulaRef>
                      </c:ext>
                    </c:extLst>
                    <c:strCache>
                      <c:ptCount val="1"/>
                      <c:pt idx="0">
                        <c:v>Value of exports of logs and lumber, index (1962=100)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extLst>
                      <c:ext xmlns:c15="http://schemas.microsoft.com/office/drawing/2012/chart" uri="{02D57815-91ED-43cb-92C2-25804820EDAC}">
                        <c15:fullRef>
                          <c15:sqref>'9. Logging and Deforestation'!$B$7:$Z$7</c15:sqref>
                        </c15:fullRef>
                        <c15:formulaRef>
                          <c15:sqref>'9. Logging and Deforestation'!$F$7:$Y$7</c15:sqref>
                        </c15:formulaRef>
                      </c:ext>
                    </c:extLst>
                    <c:numCache>
                      <c:formatCode>General</c:formatCode>
                      <c:ptCount val="20"/>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cat>
                <c:val>
                  <c:numRef>
                    <c:extLst>
                      <c:ext xmlns:c15="http://schemas.microsoft.com/office/drawing/2012/chart" uri="{02D57815-91ED-43cb-92C2-25804820EDAC}">
                        <c15:fullRef>
                          <c15:sqref>'9. Logging and Deforestation'!$B$14:$Y$14</c15:sqref>
                        </c15:fullRef>
                        <c15:formulaRef>
                          <c15:sqref>'9. Logging and Deforestation'!$F$14:$Y$14</c15:sqref>
                        </c15:formulaRef>
                      </c:ext>
                    </c:extLst>
                    <c:numCache>
                      <c:formatCode>#,##0.0</c:formatCode>
                      <c:ptCount val="20"/>
                      <c:pt idx="0">
                        <c:v>163.29689999999999</c:v>
                      </c:pt>
                      <c:pt idx="1">
                        <c:v>165.4776</c:v>
                      </c:pt>
                      <c:pt idx="2">
                        <c:v>169.9864</c:v>
                      </c:pt>
                      <c:pt idx="3">
                        <c:v>172.82640000000001</c:v>
                      </c:pt>
                      <c:pt idx="4">
                        <c:v>173.0052</c:v>
                      </c:pt>
                      <c:pt idx="5">
                        <c:v>149.79679999999999</c:v>
                      </c:pt>
                      <c:pt idx="6">
                        <c:v>110.44289999999999</c:v>
                      </c:pt>
                      <c:pt idx="7">
                        <c:v>166.44809999999998</c:v>
                      </c:pt>
                      <c:pt idx="8">
                        <c:v>73.554599999999994</c:v>
                      </c:pt>
                      <c:pt idx="9">
                        <c:v>55.9208</c:v>
                      </c:pt>
                      <c:pt idx="10">
                        <c:v>117.54600000000001</c:v>
                      </c:pt>
                      <c:pt idx="11">
                        <c:v>52.618399999999994</c:v>
                      </c:pt>
                      <c:pt idx="12">
                        <c:v>59.327100000000009</c:v>
                      </c:pt>
                      <c:pt idx="13">
                        <c:v>80.340800000000002</c:v>
                      </c:pt>
                      <c:pt idx="14">
                        <c:v>48.2804</c:v>
                      </c:pt>
                      <c:pt idx="15">
                        <c:v>32.085000000000001</c:v>
                      </c:pt>
                      <c:pt idx="16">
                        <c:v>37.591999999999999</c:v>
                      </c:pt>
                      <c:pt idx="17">
                        <c:v>41.199600000000004</c:v>
                      </c:pt>
                      <c:pt idx="18">
                        <c:v>31.775400000000005</c:v>
                      </c:pt>
                      <c:pt idx="19">
                        <c:v>22.535399999999999</c:v>
                      </c:pt>
                    </c:numCache>
                  </c:numRef>
                </c:val>
                <c:smooth val="0"/>
                <c:extLst xmlns:c15="http://schemas.microsoft.com/office/drawing/2012/chart">
                  <c:ext xmlns:c16="http://schemas.microsoft.com/office/drawing/2014/chart" uri="{C3380CC4-5D6E-409C-BE32-E72D297353CC}">
                    <c16:uniqueId val="{00000003-0E20-4649-85AC-5889D89E06B9}"/>
                  </c:ext>
                </c:extLst>
              </c15:ser>
            </c15:filteredLineSeries>
          </c:ext>
        </c:extLst>
      </c:lineChart>
      <c:catAx>
        <c:axId val="5407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42408"/>
        <c:crosses val="autoZero"/>
        <c:auto val="1"/>
        <c:lblAlgn val="ctr"/>
        <c:lblOffset val="100"/>
        <c:noMultiLvlLbl val="0"/>
      </c:catAx>
      <c:valAx>
        <c:axId val="54074240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40768"/>
        <c:crosses val="autoZero"/>
        <c:crossBetween val="between"/>
      </c:valAx>
      <c:valAx>
        <c:axId val="540753560"/>
        <c:scaling>
          <c:orientation val="minMax"/>
          <c:max val="12"/>
          <c:min val="7"/>
        </c:scaling>
        <c:delete val="0"/>
        <c:axPos val="r"/>
        <c:numFmt formatCode="General"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50608"/>
        <c:crosses val="max"/>
        <c:crossBetween val="between"/>
      </c:valAx>
      <c:catAx>
        <c:axId val="54075060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40753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PH" sz="1100" b="1" i="0" u="none" strike="noStrike" baseline="0">
                <a:effectLst/>
              </a:rPr>
              <a:t>In the Marcos regime, </a:t>
            </a:r>
            <a:r>
              <a:rPr lang="en-PH" sz="1100" b="1" i="0" baseline="0">
                <a:effectLst/>
              </a:rPr>
              <a:t>Philippine forests became a squandered inheritance.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PH" sz="1000" b="0" i="0" baseline="0">
                <a:effectLst/>
              </a:rPr>
              <a:t>Because of irresponsible logging from contracts granted or extended by the Marcos regime, future generations were not able to benefit from Philippine forests.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areaChart>
        <c:grouping val="standard"/>
        <c:varyColors val="0"/>
        <c:ser>
          <c:idx val="0"/>
          <c:order val="0"/>
          <c:tx>
            <c:strRef>
              <c:f>'9. Logging and Deforestation'!$A$9</c:f>
              <c:strCache>
                <c:ptCount val="1"/>
                <c:pt idx="0">
                  <c:v>Cumulative exports of logs and lumber, billion board-feet</c:v>
                </c:pt>
              </c:strCache>
              <c:extLst xmlns:c15="http://schemas.microsoft.com/office/drawing/2012/chart"/>
            </c:strRef>
          </c:tx>
          <c:spPr>
            <a:solidFill>
              <a:srgbClr val="FF0000"/>
            </a:solidFill>
            <a:ln>
              <a:noFill/>
            </a:ln>
            <a:effectLst/>
          </c:spPr>
          <c:cat>
            <c:numRef>
              <c:f>'9. Logging and Deforestation'!$B$7:$Z$7</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extLst xmlns:c15="http://schemas.microsoft.com/office/drawing/2012/chart"/>
            </c:numRef>
          </c:cat>
          <c:val>
            <c:numRef>
              <c:f>'9. Logging and Deforestation'!$B$9:$Y$9</c:f>
              <c:numCache>
                <c:formatCode>#,##0.00</c:formatCode>
                <c:ptCount val="24"/>
                <c:pt idx="4">
                  <c:v>3.61</c:v>
                </c:pt>
                <c:pt idx="5">
                  <c:v>7.16</c:v>
                </c:pt>
                <c:pt idx="6">
                  <c:v>10.74</c:v>
                </c:pt>
                <c:pt idx="7">
                  <c:v>14.4</c:v>
                </c:pt>
                <c:pt idx="8">
                  <c:v>18.47</c:v>
                </c:pt>
                <c:pt idx="9">
                  <c:v>22.119999999999997</c:v>
                </c:pt>
                <c:pt idx="10">
                  <c:v>25.22</c:v>
                </c:pt>
                <c:pt idx="11">
                  <c:v>28.689999999999998</c:v>
                </c:pt>
                <c:pt idx="12">
                  <c:v>30.799999999999997</c:v>
                </c:pt>
                <c:pt idx="13">
                  <c:v>32.86</c:v>
                </c:pt>
                <c:pt idx="14">
                  <c:v>34.06</c:v>
                </c:pt>
                <c:pt idx="15">
                  <c:v>35.120000000000005</c:v>
                </c:pt>
                <c:pt idx="16">
                  <c:v>37.900000000000006</c:v>
                </c:pt>
                <c:pt idx="17">
                  <c:v>40.06</c:v>
                </c:pt>
                <c:pt idx="18">
                  <c:v>41.52</c:v>
                </c:pt>
                <c:pt idx="19">
                  <c:v>42.77</c:v>
                </c:pt>
                <c:pt idx="20">
                  <c:v>44.110000000000007</c:v>
                </c:pt>
                <c:pt idx="21">
                  <c:v>45.620000000000005</c:v>
                </c:pt>
                <c:pt idx="22">
                  <c:v>47.000000000000007</c:v>
                </c:pt>
                <c:pt idx="23">
                  <c:v>47.960000000000008</c:v>
                </c:pt>
              </c:numCache>
              <c:extLst xmlns:c15="http://schemas.microsoft.com/office/drawing/2012/chart"/>
            </c:numRef>
          </c:val>
          <c:extLst>
            <c:ext xmlns:c16="http://schemas.microsoft.com/office/drawing/2014/chart" uri="{C3380CC4-5D6E-409C-BE32-E72D297353CC}">
              <c16:uniqueId val="{00000004-EFB3-403E-B102-944B3492CEC2}"/>
            </c:ext>
          </c:extLst>
        </c:ser>
        <c:dLbls>
          <c:showLegendKey val="0"/>
          <c:showVal val="0"/>
          <c:showCatName val="0"/>
          <c:showSerName val="0"/>
          <c:showPercent val="0"/>
          <c:showBubbleSize val="0"/>
        </c:dLbls>
        <c:axId val="506052800"/>
        <c:axId val="506056408"/>
        <c:extLst>
          <c:ext xmlns:c15="http://schemas.microsoft.com/office/drawing/2012/chart" uri="{02D57815-91ED-43cb-92C2-25804820EDAC}">
            <c15:filteredAreaSeries>
              <c15:ser>
                <c:idx val="4"/>
                <c:order val="4"/>
                <c:tx>
                  <c:strRef>
                    <c:extLst>
                      <c:ext uri="{02D57815-91ED-43cb-92C2-25804820EDAC}">
                        <c15:formulaRef>
                          <c15:sqref>'9. Logging and Deforestation'!$A$11</c15:sqref>
                        </c15:formulaRef>
                      </c:ext>
                    </c:extLst>
                    <c:strCache>
                      <c:ptCount val="1"/>
                      <c:pt idx="0">
                        <c:v>Philippine forest cover, million hectares</c:v>
                      </c:pt>
                    </c:strCache>
                  </c:strRef>
                </c:tx>
                <c:spPr>
                  <a:solidFill>
                    <a:srgbClr val="00B050">
                      <a:alpha val="92000"/>
                    </a:srgbClr>
                  </a:solidFill>
                  <a:ln>
                    <a:noFill/>
                  </a:ln>
                  <a:effectLst/>
                </c:spPr>
                <c:cat>
                  <c:numRef>
                    <c:extLst>
                      <c:ext uri="{02D57815-91ED-43cb-92C2-25804820EDAC}">
                        <c15:formulaRef>
                          <c15:sqref>'9. Logging and Deforestation'!$B$7:$Z$7</c15:sqref>
                        </c15:formulaRef>
                      </c:ext>
                    </c:extLst>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extLst>
                      <c:ext uri="{02D57815-91ED-43cb-92C2-25804820EDAC}">
                        <c15:formulaRef>
                          <c15:sqref>'9. Logging and Deforestation'!$B$11:$Z$11</c15:sqref>
                        </c15:formulaRef>
                      </c:ext>
                    </c:extLst>
                    <c:numCache>
                      <c:formatCode>General</c:formatCode>
                      <c:ptCount val="25"/>
                      <c:pt idx="0">
                        <c:v>12.524999999999993</c:v>
                      </c:pt>
                      <c:pt idx="1">
                        <c:v>12.299999999999994</c:v>
                      </c:pt>
                      <c:pt idx="2">
                        <c:v>12.074999999999994</c:v>
                      </c:pt>
                      <c:pt idx="3">
                        <c:v>11.849999999999994</c:v>
                      </c:pt>
                      <c:pt idx="4">
                        <c:v>11.624999999999995</c:v>
                      </c:pt>
                      <c:pt idx="5">
                        <c:v>11.399999999999995</c:v>
                      </c:pt>
                      <c:pt idx="6">
                        <c:v>11.174999999999995</c:v>
                      </c:pt>
                      <c:pt idx="7">
                        <c:v>10.949999999999996</c:v>
                      </c:pt>
                      <c:pt idx="8">
                        <c:v>10.724999999999996</c:v>
                      </c:pt>
                      <c:pt idx="9">
                        <c:v>10.499999999999996</c:v>
                      </c:pt>
                      <c:pt idx="10">
                        <c:v>10.274999999999997</c:v>
                      </c:pt>
                      <c:pt idx="11">
                        <c:v>10.049999999999997</c:v>
                      </c:pt>
                      <c:pt idx="12">
                        <c:v>9.8249999999999975</c:v>
                      </c:pt>
                      <c:pt idx="13">
                        <c:v>9.5999999999999979</c:v>
                      </c:pt>
                      <c:pt idx="14">
                        <c:v>9.3749999999999982</c:v>
                      </c:pt>
                      <c:pt idx="15">
                        <c:v>9.1499999999999986</c:v>
                      </c:pt>
                      <c:pt idx="16">
                        <c:v>8.9249999999999989</c:v>
                      </c:pt>
                      <c:pt idx="17">
                        <c:v>8.6999999999999993</c:v>
                      </c:pt>
                      <c:pt idx="18">
                        <c:v>8.4749999999999996</c:v>
                      </c:pt>
                      <c:pt idx="19">
                        <c:v>8.25</c:v>
                      </c:pt>
                      <c:pt idx="20">
                        <c:v>8.0250000000000004</c:v>
                      </c:pt>
                      <c:pt idx="21">
                        <c:v>7.8</c:v>
                      </c:pt>
                      <c:pt idx="22">
                        <c:v>7.5750000000000002</c:v>
                      </c:pt>
                      <c:pt idx="23">
                        <c:v>7.3500000000000005</c:v>
                      </c:pt>
                      <c:pt idx="24">
                        <c:v>7.1250000000000009</c:v>
                      </c:pt>
                    </c:numCache>
                  </c:numRef>
                </c:val>
                <c:extLst>
                  <c:ext xmlns:c16="http://schemas.microsoft.com/office/drawing/2014/chart" uri="{C3380CC4-5D6E-409C-BE32-E72D297353CC}">
                    <c16:uniqueId val="{00000000-EFB3-403E-B102-944B3492CEC2}"/>
                  </c:ext>
                </c:extLst>
              </c15:ser>
            </c15:filteredAreaSeries>
          </c:ext>
        </c:extLst>
      </c:areaChart>
      <c:lineChart>
        <c:grouping val="standard"/>
        <c:varyColors val="0"/>
        <c:ser>
          <c:idx val="2"/>
          <c:order val="2"/>
          <c:tx>
            <c:strRef>
              <c:f>'9. Logging and Deforestation'!$A$13</c:f>
              <c:strCache>
                <c:ptCount val="1"/>
                <c:pt idx="0">
                  <c:v>Terms of trade for logs and lumber, index (1962=100)</c:v>
                </c:pt>
              </c:strCache>
            </c:strRef>
          </c:tx>
          <c:spPr>
            <a:ln w="28575" cap="rnd">
              <a:solidFill>
                <a:srgbClr val="0070C0"/>
              </a:solidFill>
              <a:round/>
            </a:ln>
            <a:effectLst/>
          </c:spPr>
          <c:marker>
            <c:symbol val="circle"/>
            <c:size val="5"/>
            <c:spPr>
              <a:solidFill>
                <a:schemeClr val="accent3"/>
              </a:solidFill>
              <a:ln w="9525">
                <a:solidFill>
                  <a:schemeClr val="accent3"/>
                </a:solidFill>
              </a:ln>
              <a:effectLst/>
            </c:spPr>
          </c:marker>
          <c:cat>
            <c:numRef>
              <c:f>'9. Logging and Deforestation'!$B$7:$Z$7</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'9. Logging and Deforestation'!$B$13:$Y$13</c:f>
              <c:numCache>
                <c:formatCode>#,##0.0</c:formatCode>
                <c:ptCount val="24"/>
                <c:pt idx="0">
                  <c:v>100</c:v>
                </c:pt>
                <c:pt idx="1">
                  <c:v>97.6</c:v>
                </c:pt>
                <c:pt idx="2">
                  <c:v>89.9</c:v>
                </c:pt>
                <c:pt idx="3">
                  <c:v>79</c:v>
                </c:pt>
                <c:pt idx="4">
                  <c:v>82.1</c:v>
                </c:pt>
                <c:pt idx="5">
                  <c:v>84.6</c:v>
                </c:pt>
                <c:pt idx="6">
                  <c:v>86.2</c:v>
                </c:pt>
                <c:pt idx="7">
                  <c:v>85.6</c:v>
                </c:pt>
                <c:pt idx="8">
                  <c:v>77.2</c:v>
                </c:pt>
                <c:pt idx="9">
                  <c:v>74.599999999999994</c:v>
                </c:pt>
                <c:pt idx="10">
                  <c:v>64.7</c:v>
                </c:pt>
                <c:pt idx="11">
                  <c:v>87.1</c:v>
                </c:pt>
                <c:pt idx="12">
                  <c:v>63.3</c:v>
                </c:pt>
                <c:pt idx="13">
                  <c:v>49.4</c:v>
                </c:pt>
                <c:pt idx="14">
                  <c:v>178.1</c:v>
                </c:pt>
                <c:pt idx="15">
                  <c:v>90.1</c:v>
                </c:pt>
                <c:pt idx="16">
                  <c:v>38.700000000000003</c:v>
                </c:pt>
                <c:pt idx="17">
                  <c:v>67.400000000000006</c:v>
                </c:pt>
                <c:pt idx="18">
                  <c:v>60.2</c:v>
                </c:pt>
                <c:pt idx="19">
                  <c:v>46.5</c:v>
                </c:pt>
                <c:pt idx="20">
                  <c:v>50.8</c:v>
                </c:pt>
                <c:pt idx="21">
                  <c:v>49.4</c:v>
                </c:pt>
                <c:pt idx="22">
                  <c:v>41.7</c:v>
                </c:pt>
                <c:pt idx="23">
                  <c:v>42.6</c:v>
                </c:pt>
              </c:numCache>
            </c:numRef>
          </c:val>
          <c:smooth val="0"/>
          <c:extLst>
            <c:ext xmlns:c16="http://schemas.microsoft.com/office/drawing/2014/chart" uri="{C3380CC4-5D6E-409C-BE32-E72D297353CC}">
              <c16:uniqueId val="{00000002-EFB3-403E-B102-944B3492CEC2}"/>
            </c:ext>
          </c:extLst>
        </c:ser>
        <c:ser>
          <c:idx val="3"/>
          <c:order val="3"/>
          <c:tx>
            <c:strRef>
              <c:f>'9. Logging and Deforestation'!$A$14</c:f>
              <c:strCache>
                <c:ptCount val="1"/>
                <c:pt idx="0">
                  <c:v>Value of exports of logs and lumber, index (1962=100)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'9. Logging and Deforestation'!$B$7:$Z$7</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'9. Logging and Deforestation'!$B$14:$Y$14</c:f>
              <c:numCache>
                <c:formatCode>#,##0.0</c:formatCode>
                <c:ptCount val="24"/>
                <c:pt idx="0">
                  <c:v>100</c:v>
                </c:pt>
                <c:pt idx="1">
                  <c:v>127.07519999999998</c:v>
                </c:pt>
                <c:pt idx="2">
                  <c:v>117.94879999999999</c:v>
                </c:pt>
                <c:pt idx="3">
                  <c:v>131.13999999999999</c:v>
                </c:pt>
                <c:pt idx="4">
                  <c:v>163.29689999999999</c:v>
                </c:pt>
                <c:pt idx="5">
                  <c:v>165.4776</c:v>
                </c:pt>
                <c:pt idx="6">
                  <c:v>169.9864</c:v>
                </c:pt>
                <c:pt idx="7">
                  <c:v>172.82640000000001</c:v>
                </c:pt>
                <c:pt idx="8">
                  <c:v>173.0052</c:v>
                </c:pt>
                <c:pt idx="9">
                  <c:v>149.79679999999999</c:v>
                </c:pt>
                <c:pt idx="10">
                  <c:v>110.44289999999999</c:v>
                </c:pt>
                <c:pt idx="11">
                  <c:v>166.44809999999998</c:v>
                </c:pt>
                <c:pt idx="12">
                  <c:v>73.554599999999994</c:v>
                </c:pt>
                <c:pt idx="13">
                  <c:v>55.9208</c:v>
                </c:pt>
                <c:pt idx="14">
                  <c:v>117.54600000000001</c:v>
                </c:pt>
                <c:pt idx="15">
                  <c:v>52.618399999999994</c:v>
                </c:pt>
                <c:pt idx="16">
                  <c:v>59.327100000000009</c:v>
                </c:pt>
                <c:pt idx="17">
                  <c:v>80.340800000000002</c:v>
                </c:pt>
                <c:pt idx="18">
                  <c:v>48.2804</c:v>
                </c:pt>
                <c:pt idx="19">
                  <c:v>32.085000000000001</c:v>
                </c:pt>
                <c:pt idx="20">
                  <c:v>37.591999999999999</c:v>
                </c:pt>
                <c:pt idx="21">
                  <c:v>41.199600000000004</c:v>
                </c:pt>
                <c:pt idx="22">
                  <c:v>31.775400000000005</c:v>
                </c:pt>
                <c:pt idx="23">
                  <c:v>22.535399999999999</c:v>
                </c:pt>
              </c:numCache>
            </c:numRef>
          </c:val>
          <c:smooth val="0"/>
          <c:extLst>
            <c:ext xmlns:c16="http://schemas.microsoft.com/office/drawing/2014/chart" uri="{C3380CC4-5D6E-409C-BE32-E72D297353CC}">
              <c16:uniqueId val="{00000003-EFB3-403E-B102-944B3492CEC2}"/>
            </c:ext>
          </c:extLst>
        </c:ser>
        <c:dLbls>
          <c:showLegendKey val="0"/>
          <c:showVal val="0"/>
          <c:showCatName val="0"/>
          <c:showSerName val="0"/>
          <c:showPercent val="0"/>
          <c:showBubbleSize val="0"/>
        </c:dLbls>
        <c:marker val="1"/>
        <c:smooth val="0"/>
        <c:axId val="540740768"/>
        <c:axId val="540742408"/>
        <c:extLst>
          <c:ext xmlns:c15="http://schemas.microsoft.com/office/drawing/2012/chart" uri="{02D57815-91ED-43cb-92C2-25804820EDAC}">
            <c15:filteredLineSeries>
              <c15:ser>
                <c:idx val="1"/>
                <c:order val="1"/>
                <c:tx>
                  <c:strRef>
                    <c:extLst>
                      <c:ext uri="{02D57815-91ED-43cb-92C2-25804820EDAC}">
                        <c15:formulaRef>
                          <c15:sqref>'9. Logging and Deforestation'!$A$12</c15:sqref>
                        </c15:formulaRef>
                      </c:ext>
                    </c:extLst>
                    <c:strCache>
                      <c:ptCount val="1"/>
                      <c:pt idx="0">
                        <c:v>Exports of logs and lumber, index of quantity (1962=100)</c:v>
                      </c:pt>
                    </c:strCache>
                  </c:strRef>
                </c:tx>
                <c:spPr>
                  <a:ln w="28575" cap="rnd" cmpd="sng">
                    <a:solidFill>
                      <a:schemeClr val="tx1"/>
                    </a:solidFill>
                    <a:prstDash val="sysDash"/>
                    <a:round/>
                  </a:ln>
                  <a:effectLst/>
                </c:spPr>
                <c:marker>
                  <c:symbol val="circle"/>
                  <c:size val="5"/>
                  <c:spPr>
                    <a:solidFill>
                      <a:schemeClr val="tx2"/>
                    </a:solidFill>
                    <a:ln w="9525">
                      <a:solidFill>
                        <a:schemeClr val="tx2"/>
                      </a:solidFill>
                    </a:ln>
                    <a:effectLst/>
                  </c:spPr>
                </c:marker>
                <c:cat>
                  <c:numRef>
                    <c:extLst>
                      <c:ext uri="{02D57815-91ED-43cb-92C2-25804820EDAC}">
                        <c15:formulaRef>
                          <c15:sqref>'9. Logging and Deforestation'!$B$7:$Z$7</c15:sqref>
                        </c15:formulaRef>
                      </c:ext>
                    </c:extLst>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extLst>
                      <c:ext uri="{02D57815-91ED-43cb-92C2-25804820EDAC}">
                        <c15:formulaRef>
                          <c15:sqref>'9. Logging and Deforestation'!$B$12:$Y$12</c15:sqref>
                        </c15:formulaRef>
                      </c:ext>
                    </c:extLst>
                    <c:numCache>
                      <c:formatCode>#,##0.0</c:formatCode>
                      <c:ptCount val="24"/>
                      <c:pt idx="0">
                        <c:v>100</c:v>
                      </c:pt>
                      <c:pt idx="1">
                        <c:v>130.19999999999999</c:v>
                      </c:pt>
                      <c:pt idx="2">
                        <c:v>131.19999999999999</c:v>
                      </c:pt>
                      <c:pt idx="3">
                        <c:v>166</c:v>
                      </c:pt>
                      <c:pt idx="4">
                        <c:v>198.9</c:v>
                      </c:pt>
                      <c:pt idx="5">
                        <c:v>195.6</c:v>
                      </c:pt>
                      <c:pt idx="6">
                        <c:v>197.2</c:v>
                      </c:pt>
                      <c:pt idx="7">
                        <c:v>201.9</c:v>
                      </c:pt>
                      <c:pt idx="8">
                        <c:v>224.1</c:v>
                      </c:pt>
                      <c:pt idx="9">
                        <c:v>200.8</c:v>
                      </c:pt>
                      <c:pt idx="10">
                        <c:v>170.7</c:v>
                      </c:pt>
                      <c:pt idx="11">
                        <c:v>191.1</c:v>
                      </c:pt>
                      <c:pt idx="12">
                        <c:v>116.2</c:v>
                      </c:pt>
                      <c:pt idx="13">
                        <c:v>113.2</c:v>
                      </c:pt>
                      <c:pt idx="14">
                        <c:v>66</c:v>
                      </c:pt>
                      <c:pt idx="15">
                        <c:v>58.4</c:v>
                      </c:pt>
                      <c:pt idx="16">
                        <c:v>153.30000000000001</c:v>
                      </c:pt>
                      <c:pt idx="17">
                        <c:v>119.2</c:v>
                      </c:pt>
                      <c:pt idx="18">
                        <c:v>80.2</c:v>
                      </c:pt>
                      <c:pt idx="19">
                        <c:v>69</c:v>
                      </c:pt>
                      <c:pt idx="20">
                        <c:v>74</c:v>
                      </c:pt>
                      <c:pt idx="21">
                        <c:v>83.4</c:v>
                      </c:pt>
                      <c:pt idx="22">
                        <c:v>76.2</c:v>
                      </c:pt>
                      <c:pt idx="23">
                        <c:v>52.9</c:v>
                      </c:pt>
                    </c:numCache>
                  </c:numRef>
                </c:val>
                <c:smooth val="1"/>
                <c:extLst>
                  <c:ext xmlns:c16="http://schemas.microsoft.com/office/drawing/2014/chart" uri="{C3380CC4-5D6E-409C-BE32-E72D297353CC}">
                    <c16:uniqueId val="{00000001-EFB3-403E-B102-944B3492CEC2}"/>
                  </c:ext>
                </c:extLst>
              </c15:ser>
            </c15:filteredLineSeries>
          </c:ext>
        </c:extLst>
      </c:lineChart>
      <c:catAx>
        <c:axId val="5407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42408"/>
        <c:crosses val="autoZero"/>
        <c:auto val="1"/>
        <c:lblAlgn val="ctr"/>
        <c:lblOffset val="100"/>
        <c:noMultiLvlLbl val="0"/>
      </c:catAx>
      <c:valAx>
        <c:axId val="540742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40768"/>
        <c:crosses val="autoZero"/>
        <c:crossBetween val="between"/>
      </c:valAx>
      <c:valAx>
        <c:axId val="506056408"/>
        <c:scaling>
          <c:orientation val="minMax"/>
          <c:max val="6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52800"/>
        <c:crosses val="max"/>
        <c:crossBetween val="between"/>
      </c:valAx>
      <c:catAx>
        <c:axId val="506052800"/>
        <c:scaling>
          <c:orientation val="minMax"/>
        </c:scaling>
        <c:delete val="1"/>
        <c:axPos val="b"/>
        <c:numFmt formatCode="General" sourceLinked="1"/>
        <c:majorTickMark val="out"/>
        <c:minorTickMark val="none"/>
        <c:tickLblPos val="nextTo"/>
        <c:crossAx val="5060564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200" b="1"/>
              <a:t>Outstanding external</a:t>
            </a:r>
            <a:r>
              <a:rPr lang="en-PH" sz="1200" b="1" baseline="0"/>
              <a:t> debt during the Marcos period skyrocketed:</a:t>
            </a:r>
          </a:p>
          <a:p>
            <a:pPr>
              <a:defRPr/>
            </a:pPr>
            <a:r>
              <a:rPr lang="en-PH" sz="1200" b="1" baseline="0"/>
              <a:t>It increased by 77 times in nominal terms and 24 times in real terms from 1961-1986.</a:t>
            </a:r>
          </a:p>
          <a:p>
            <a:pPr>
              <a:defRPr/>
            </a:pPr>
            <a:r>
              <a:rPr lang="en-PH" sz="1050" baseline="0"/>
              <a:t>In nominal terms, external debt increased from $0.36 billion in 1961 to $28.26 billion in 1986.</a:t>
            </a:r>
          </a:p>
          <a:p>
            <a:pPr>
              <a:defRPr/>
            </a:pPr>
            <a:r>
              <a:rPr lang="en-PH" sz="1050" baseline="0"/>
              <a:t>In real terms</a:t>
            </a:r>
            <a:endParaRPr lang="en-PH"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'10. Debt Crisis'!$A$33</c:f>
              <c:strCache>
                <c:ptCount val="1"/>
                <c:pt idx="0">
                  <c:v>Total external debt outstanding, USD billion</c:v>
                </c:pt>
              </c:strCache>
            </c:strRef>
          </c:tx>
          <c:spPr>
            <a:ln w="28575" cap="rnd">
              <a:solidFill>
                <a:schemeClr val="accent1"/>
              </a:solidFill>
              <a:round/>
            </a:ln>
            <a:effectLst/>
          </c:spPr>
          <c:marker>
            <c:symbol val="none"/>
          </c:marker>
          <c:cat>
            <c:numRef>
              <c:f>'10. Debt Crisis'!$B$7:$R$7</c:f>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numRef>
          </c:cat>
          <c:val>
            <c:numRef>
              <c:f>'10. Debt Crisis'!$B$33:$AA$33</c:f>
              <c:numCache>
                <c:formatCode>0.00</c:formatCode>
                <c:ptCount val="26"/>
                <c:pt idx="0">
                  <c:v>0.36</c:v>
                </c:pt>
                <c:pt idx="1">
                  <c:v>0.36</c:v>
                </c:pt>
                <c:pt idx="2">
                  <c:v>0.38</c:v>
                </c:pt>
                <c:pt idx="3">
                  <c:v>0.48</c:v>
                </c:pt>
                <c:pt idx="4">
                  <c:v>0.8</c:v>
                </c:pt>
                <c:pt idx="5">
                  <c:v>0.91</c:v>
                </c:pt>
                <c:pt idx="6">
                  <c:v>1.28</c:v>
                </c:pt>
                <c:pt idx="7">
                  <c:v>1.49</c:v>
                </c:pt>
                <c:pt idx="8">
                  <c:v>1.83</c:v>
                </c:pt>
                <c:pt idx="9">
                  <c:v>2.2999999999999998</c:v>
                </c:pt>
                <c:pt idx="10">
                  <c:v>2.39</c:v>
                </c:pt>
                <c:pt idx="11">
                  <c:v>2.73</c:v>
                </c:pt>
                <c:pt idx="12">
                  <c:v>2.89</c:v>
                </c:pt>
                <c:pt idx="13">
                  <c:v>3.76</c:v>
                </c:pt>
                <c:pt idx="14">
                  <c:v>4.9400000000000004</c:v>
                </c:pt>
                <c:pt idx="15">
                  <c:v>6.77</c:v>
                </c:pt>
                <c:pt idx="16">
                  <c:v>8.07</c:v>
                </c:pt>
                <c:pt idx="17">
                  <c:v>10.69</c:v>
                </c:pt>
                <c:pt idx="18">
                  <c:v>13.35</c:v>
                </c:pt>
                <c:pt idx="19">
                  <c:v>17.25</c:v>
                </c:pt>
                <c:pt idx="20">
                  <c:v>20.89</c:v>
                </c:pt>
                <c:pt idx="21">
                  <c:v>24.68</c:v>
                </c:pt>
                <c:pt idx="22">
                  <c:v>24.82</c:v>
                </c:pt>
                <c:pt idx="23">
                  <c:v>25.42</c:v>
                </c:pt>
                <c:pt idx="24">
                  <c:v>26.25</c:v>
                </c:pt>
                <c:pt idx="25">
                  <c:v>28.26</c:v>
                </c:pt>
              </c:numCache>
            </c:numRef>
          </c:val>
          <c:smooth val="0"/>
          <c:extLst>
            <c:ext xmlns:c16="http://schemas.microsoft.com/office/drawing/2014/chart" uri="{C3380CC4-5D6E-409C-BE32-E72D297353CC}">
              <c16:uniqueId val="{00000000-0A0E-4352-9CC3-593C56F3FB10}"/>
            </c:ext>
          </c:extLst>
        </c:ser>
        <c:ser>
          <c:idx val="1"/>
          <c:order val="1"/>
          <c:tx>
            <c:strRef>
              <c:f>'10. Debt Crisis'!$A$34</c:f>
              <c:strCache>
                <c:ptCount val="1"/>
                <c:pt idx="0">
                  <c:v>Total external debt outstanding, constant 1986 USD billion</c:v>
                </c:pt>
              </c:strCache>
            </c:strRef>
          </c:tx>
          <c:spPr>
            <a:ln w="28575" cap="rnd">
              <a:solidFill>
                <a:schemeClr val="accent2"/>
              </a:solidFill>
              <a:round/>
            </a:ln>
            <a:effectLst/>
          </c:spPr>
          <c:marker>
            <c:symbol val="none"/>
          </c:marker>
          <c:cat>
            <c:numRef>
              <c:f>'10. Debt Crisis'!$B$7:$R$7</c:f>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numRef>
          </c:cat>
          <c:val>
            <c:numRef>
              <c:f>'10. Debt Crisis'!$B$34:$AA$34</c:f>
              <c:numCache>
                <c:formatCode>0.00</c:formatCode>
                <c:ptCount val="26"/>
                <c:pt idx="0">
                  <c:v>1.1399999999999999</c:v>
                </c:pt>
                <c:pt idx="1">
                  <c:v>1.1399999999999999</c:v>
                </c:pt>
                <c:pt idx="2">
                  <c:v>1.21</c:v>
                </c:pt>
                <c:pt idx="3">
                  <c:v>1.52</c:v>
                </c:pt>
                <c:pt idx="4">
                  <c:v>2.48</c:v>
                </c:pt>
                <c:pt idx="5">
                  <c:v>2.73</c:v>
                </c:pt>
                <c:pt idx="6">
                  <c:v>3.84</c:v>
                </c:pt>
                <c:pt idx="7">
                  <c:v>4.3600000000000003</c:v>
                </c:pt>
                <c:pt idx="8">
                  <c:v>5.15</c:v>
                </c:pt>
                <c:pt idx="9">
                  <c:v>6.25</c:v>
                </c:pt>
                <c:pt idx="10">
                  <c:v>6.28</c:v>
                </c:pt>
                <c:pt idx="11">
                  <c:v>6.87</c:v>
                </c:pt>
                <c:pt idx="12">
                  <c:v>6.43</c:v>
                </c:pt>
                <c:pt idx="13">
                  <c:v>7.04</c:v>
                </c:pt>
                <c:pt idx="14">
                  <c:v>8.4700000000000006</c:v>
                </c:pt>
                <c:pt idx="15">
                  <c:v>11.09</c:v>
                </c:pt>
                <c:pt idx="16">
                  <c:v>12.46</c:v>
                </c:pt>
                <c:pt idx="17">
                  <c:v>15.31</c:v>
                </c:pt>
                <c:pt idx="18">
                  <c:v>16.989999999999998</c:v>
                </c:pt>
                <c:pt idx="19">
                  <c:v>19.239999999999998</c:v>
                </c:pt>
                <c:pt idx="20">
                  <c:v>21.35</c:v>
                </c:pt>
                <c:pt idx="21">
                  <c:v>24.72</c:v>
                </c:pt>
                <c:pt idx="22">
                  <c:v>24.55</c:v>
                </c:pt>
                <c:pt idx="23">
                  <c:v>24.56</c:v>
                </c:pt>
                <c:pt idx="24">
                  <c:v>25.49</c:v>
                </c:pt>
                <c:pt idx="25">
                  <c:v>28.26</c:v>
                </c:pt>
              </c:numCache>
            </c:numRef>
          </c:val>
          <c:smooth val="0"/>
          <c:extLst>
            <c:ext xmlns:c16="http://schemas.microsoft.com/office/drawing/2014/chart" uri="{C3380CC4-5D6E-409C-BE32-E72D297353CC}">
              <c16:uniqueId val="{00000001-0A0E-4352-9CC3-593C56F3FB10}"/>
            </c:ext>
          </c:extLst>
        </c:ser>
        <c:dLbls>
          <c:showLegendKey val="0"/>
          <c:showVal val="0"/>
          <c:showCatName val="0"/>
          <c:showSerName val="0"/>
          <c:showPercent val="0"/>
          <c:showBubbleSize val="0"/>
        </c:dLbls>
        <c:smooth val="0"/>
        <c:axId val="531635816"/>
        <c:axId val="531634504"/>
        <c:extLst>
          <c:ext xmlns:c15="http://schemas.microsoft.com/office/drawing/2012/chart" uri="{02D57815-91ED-43cb-92C2-25804820EDAC}">
            <c15:filteredLineSeries>
              <c15:ser>
                <c:idx val="2"/>
                <c:order val="2"/>
                <c:tx>
                  <c:strRef>
                    <c:extLst>
                      <c:ext uri="{02D57815-91ED-43cb-92C2-25804820EDAC}">
                        <c15:formulaRef>
                          <c15:sqref>'10. Debt Crisis'!$A$35</c15:sqref>
                        </c15:formulaRef>
                      </c:ext>
                    </c:extLst>
                    <c:strCache>
                      <c:ptCount val="1"/>
                      <c:pt idx="0">
                        <c:v>Total external debt outstanding from the public sector, USD billion</c:v>
                      </c:pt>
                    </c:strCache>
                  </c:strRef>
                </c:tx>
                <c:spPr>
                  <a:ln w="28575" cap="rnd">
                    <a:solidFill>
                      <a:schemeClr val="accent3"/>
                    </a:solidFill>
                    <a:round/>
                  </a:ln>
                  <a:effectLst/>
                </c:spPr>
                <c:marker>
                  <c:symbol val="none"/>
                </c:marker>
                <c:cat>
                  <c:numRef>
                    <c:extLst>
                      <c:ext uri="{02D57815-91ED-43cb-92C2-25804820EDAC}">
                        <c15:formulaRef>
                          <c15:sqref>'10. Debt Crisis'!$B$7:$R$7</c15:sqref>
                        </c15:formulaRef>
                      </c:ext>
                    </c:extLst>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numRef>
                </c:cat>
                <c:val>
                  <c:numRef>
                    <c:extLst>
                      <c:ext uri="{02D57815-91ED-43cb-92C2-25804820EDAC}">
                        <c15:formulaRef>
                          <c15:sqref>'10. Debt Crisis'!$B$35:$AA$35</c15:sqref>
                        </c15:formulaRef>
                      </c:ext>
                    </c:extLst>
                    <c:numCache>
                      <c:formatCode>0.00</c:formatCode>
                      <c:ptCount val="26"/>
                      <c:pt idx="0">
                        <c:v>0.17</c:v>
                      </c:pt>
                      <c:pt idx="1">
                        <c:v>0.19</c:v>
                      </c:pt>
                      <c:pt idx="2">
                        <c:v>0.23</c:v>
                      </c:pt>
                      <c:pt idx="3">
                        <c:v>0.28000000000000003</c:v>
                      </c:pt>
                      <c:pt idx="4">
                        <c:v>0.46</c:v>
                      </c:pt>
                      <c:pt idx="5">
                        <c:v>0.5</c:v>
                      </c:pt>
                      <c:pt idx="6">
                        <c:v>0.68</c:v>
                      </c:pt>
                      <c:pt idx="7">
                        <c:v>0.76</c:v>
                      </c:pt>
                      <c:pt idx="8">
                        <c:v>0.9</c:v>
                      </c:pt>
                      <c:pt idx="9">
                        <c:v>1.1000000000000001</c:v>
                      </c:pt>
                      <c:pt idx="10">
                        <c:v>0.92</c:v>
                      </c:pt>
                      <c:pt idx="11">
                        <c:v>1.1100000000000001</c:v>
                      </c:pt>
                      <c:pt idx="12">
                        <c:v>1.1499999999999999</c:v>
                      </c:pt>
                      <c:pt idx="13">
                        <c:v>1.57</c:v>
                      </c:pt>
                      <c:pt idx="14">
                        <c:v>2.33</c:v>
                      </c:pt>
                      <c:pt idx="15">
                        <c:v>3.52</c:v>
                      </c:pt>
                      <c:pt idx="16">
                        <c:v>4.03</c:v>
                      </c:pt>
                      <c:pt idx="17">
                        <c:v>5.69</c:v>
                      </c:pt>
                      <c:pt idx="18">
                        <c:v>7.65</c:v>
                      </c:pt>
                      <c:pt idx="19">
                        <c:v>10.25</c:v>
                      </c:pt>
                      <c:pt idx="20">
                        <c:v>12.8</c:v>
                      </c:pt>
                      <c:pt idx="21">
                        <c:v>15.43</c:v>
                      </c:pt>
                      <c:pt idx="22">
                        <c:v>16.73</c:v>
                      </c:pt>
                      <c:pt idx="23">
                        <c:v>17.55</c:v>
                      </c:pt>
                      <c:pt idx="24">
                        <c:v>19.12</c:v>
                      </c:pt>
                      <c:pt idx="25">
                        <c:v>21.83</c:v>
                      </c:pt>
                    </c:numCache>
                  </c:numRef>
                </c:val>
                <c:smooth val="0"/>
                <c:extLst>
                  <c:ext xmlns:c16="http://schemas.microsoft.com/office/drawing/2014/chart" uri="{C3380CC4-5D6E-409C-BE32-E72D297353CC}">
                    <c16:uniqueId val="{00000002-0A0E-4352-9CC3-593C56F3FB1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'10. Debt Crisis'!$A$36</c15:sqref>
                        </c15:formulaRef>
                      </c:ext>
                    </c:extLst>
                    <c:strCache>
                      <c:ptCount val="1"/>
                      <c:pt idx="0">
                        <c:v>Total external debt outstanding from the private sector, USD billion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'10. Debt Crisis'!$B$7:$R$7</c15:sqref>
                        </c15:formulaRef>
                      </c:ext>
                    </c:extLst>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numRef>
                </c:cat>
                <c:val>
                  <c:numRef>
                    <c:extLst xmlns:c15="http://schemas.microsoft.com/office/drawing/2012/chart">
                      <c:ext xmlns:c15="http://schemas.microsoft.com/office/drawing/2012/chart" uri="{02D57815-91ED-43cb-92C2-25804820EDAC}">
                        <c15:formulaRef>
                          <c15:sqref>'10. Debt Crisis'!$B$36:$AA$36</c15:sqref>
                        </c15:formulaRef>
                      </c:ext>
                    </c:extLst>
                    <c:numCache>
                      <c:formatCode>0.00</c:formatCode>
                      <c:ptCount val="26"/>
                      <c:pt idx="0">
                        <c:v>0.18999999999999997</c:v>
                      </c:pt>
                      <c:pt idx="1">
                        <c:v>0.16999999999999998</c:v>
                      </c:pt>
                      <c:pt idx="2">
                        <c:v>0.15</c:v>
                      </c:pt>
                      <c:pt idx="3">
                        <c:v>0.19999999999999996</c:v>
                      </c:pt>
                      <c:pt idx="4">
                        <c:v>0.34</c:v>
                      </c:pt>
                      <c:pt idx="5">
                        <c:v>0.41000000000000003</c:v>
                      </c:pt>
                      <c:pt idx="6">
                        <c:v>0.6</c:v>
                      </c:pt>
                      <c:pt idx="7">
                        <c:v>0.73</c:v>
                      </c:pt>
                      <c:pt idx="8">
                        <c:v>0.93</c:v>
                      </c:pt>
                      <c:pt idx="9">
                        <c:v>1.1999999999999997</c:v>
                      </c:pt>
                      <c:pt idx="10">
                        <c:v>1.4700000000000002</c:v>
                      </c:pt>
                      <c:pt idx="11">
                        <c:v>1.6199999999999999</c:v>
                      </c:pt>
                      <c:pt idx="12">
                        <c:v>1.7400000000000002</c:v>
                      </c:pt>
                      <c:pt idx="13">
                        <c:v>2.1899999999999995</c:v>
                      </c:pt>
                      <c:pt idx="14">
                        <c:v>2.6100000000000003</c:v>
                      </c:pt>
                      <c:pt idx="15">
                        <c:v>3.2499999999999996</c:v>
                      </c:pt>
                      <c:pt idx="16">
                        <c:v>4.04</c:v>
                      </c:pt>
                      <c:pt idx="17">
                        <c:v>4.9999999999999991</c:v>
                      </c:pt>
                      <c:pt idx="18">
                        <c:v>5.6999999999999993</c:v>
                      </c:pt>
                      <c:pt idx="19">
                        <c:v>7</c:v>
                      </c:pt>
                      <c:pt idx="20">
                        <c:v>8.09</c:v>
                      </c:pt>
                      <c:pt idx="21">
                        <c:v>9.25</c:v>
                      </c:pt>
                      <c:pt idx="22">
                        <c:v>8.09</c:v>
                      </c:pt>
                      <c:pt idx="23">
                        <c:v>7.870000000000001</c:v>
                      </c:pt>
                      <c:pt idx="24">
                        <c:v>7.129999999999999</c:v>
                      </c:pt>
                      <c:pt idx="25">
                        <c:v>6.4300000000000033</c:v>
                      </c:pt>
                    </c:numCache>
                  </c:numRef>
                </c:val>
                <c:smooth val="0"/>
                <c:extLst xmlns:c15="http://schemas.microsoft.com/office/drawing/2012/chart">
                  <c:ext xmlns:c16="http://schemas.microsoft.com/office/drawing/2014/chart" uri="{C3380CC4-5D6E-409C-BE32-E72D297353CC}">
                    <c16:uniqueId val="{00000003-0A0E-4352-9CC3-593C56F3FB10}"/>
                  </c:ext>
                </c:extLst>
              </c15:ser>
            </c15:filteredLineSeries>
          </c:ext>
        </c:extLst>
      </c:lineChart>
      <c:catAx>
        <c:axId val="53163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34504"/>
        <c:crosses val="autoZero"/>
        <c:auto val="1"/>
        <c:lblAlgn val="ctr"/>
        <c:lblOffset val="100"/>
        <c:noMultiLvlLbl val="0"/>
      </c:catAx>
      <c:valAx>
        <c:axId val="531634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3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100" b="1" baseline="0"/>
              <a:t>Nabaon sa utang ang Pilipinas noong panahon ni Pangulong Marcos: Tumaas ang nominal external debt nang 77 ulit at ang real external debt nang 24 ulit mula 1961-1986.</a:t>
            </a:r>
          </a:p>
          <a:p>
            <a:pPr>
              <a:defRPr/>
            </a:pPr>
            <a:r>
              <a:rPr lang="en-PH" sz="1050" baseline="0"/>
              <a:t>In nominal terms, external debt increased from $0.36 billion in 1961 to $28.26 billion 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'10. Debt Crisis'!$A$33</c:f>
              <c:strCache>
                <c:ptCount val="1"/>
                <c:pt idx="0">
                  <c:v>Total external debt outstanding, USD billion</c:v>
                </c:pt>
              </c:strCache>
            </c:strRef>
          </c:tx>
          <c:spPr>
            <a:ln w="28575" cap="rnd">
              <a:solidFill>
                <a:schemeClr val="accent1"/>
              </a:solidFill>
              <a:round/>
            </a:ln>
            <a:effectLst/>
          </c:spPr>
          <c:marker>
            <c:symbol val="none"/>
          </c:marker>
          <c:cat>
            <c:numRef>
              <c:f>'10. Debt Crisis'!$B$7:$R$7</c:f>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numRef>
          </c:cat>
          <c:val>
            <c:numRef>
              <c:f>'10. Debt Crisis'!$B$33:$AA$33</c:f>
              <c:numCache>
                <c:formatCode>0.00</c:formatCode>
                <c:ptCount val="26"/>
                <c:pt idx="0">
                  <c:v>0.36</c:v>
                </c:pt>
                <c:pt idx="1">
                  <c:v>0.36</c:v>
                </c:pt>
                <c:pt idx="2">
                  <c:v>0.38</c:v>
                </c:pt>
                <c:pt idx="3">
                  <c:v>0.48</c:v>
                </c:pt>
                <c:pt idx="4">
                  <c:v>0.8</c:v>
                </c:pt>
                <c:pt idx="5">
                  <c:v>0.91</c:v>
                </c:pt>
                <c:pt idx="6">
                  <c:v>1.28</c:v>
                </c:pt>
                <c:pt idx="7">
                  <c:v>1.49</c:v>
                </c:pt>
                <c:pt idx="8">
                  <c:v>1.83</c:v>
                </c:pt>
                <c:pt idx="9">
                  <c:v>2.2999999999999998</c:v>
                </c:pt>
                <c:pt idx="10">
                  <c:v>2.39</c:v>
                </c:pt>
                <c:pt idx="11">
                  <c:v>2.73</c:v>
                </c:pt>
                <c:pt idx="12">
                  <c:v>2.89</c:v>
                </c:pt>
                <c:pt idx="13">
                  <c:v>3.76</c:v>
                </c:pt>
                <c:pt idx="14">
                  <c:v>4.9400000000000004</c:v>
                </c:pt>
                <c:pt idx="15">
                  <c:v>6.77</c:v>
                </c:pt>
                <c:pt idx="16">
                  <c:v>8.07</c:v>
                </c:pt>
                <c:pt idx="17">
                  <c:v>10.69</c:v>
                </c:pt>
                <c:pt idx="18">
                  <c:v>13.35</c:v>
                </c:pt>
                <c:pt idx="19">
                  <c:v>17.25</c:v>
                </c:pt>
                <c:pt idx="20">
                  <c:v>20.89</c:v>
                </c:pt>
                <c:pt idx="21">
                  <c:v>24.68</c:v>
                </c:pt>
                <c:pt idx="22">
                  <c:v>24.82</c:v>
                </c:pt>
                <c:pt idx="23">
                  <c:v>25.42</c:v>
                </c:pt>
                <c:pt idx="24">
                  <c:v>26.25</c:v>
                </c:pt>
                <c:pt idx="25">
                  <c:v>28.26</c:v>
                </c:pt>
              </c:numCache>
            </c:numRef>
          </c:val>
          <c:smooth val="0"/>
          <c:extLst>
            <c:ext xmlns:c16="http://schemas.microsoft.com/office/drawing/2014/chart" uri="{C3380CC4-5D6E-409C-BE32-E72D297353CC}">
              <c16:uniqueId val="{00000000-8744-4B60-9617-7D65B4987559}"/>
            </c:ext>
          </c:extLst>
        </c:ser>
        <c:ser>
          <c:idx val="1"/>
          <c:order val="1"/>
          <c:tx>
            <c:strRef>
              <c:f>'10. Debt Crisis'!$A$34</c:f>
              <c:strCache>
                <c:ptCount val="1"/>
                <c:pt idx="0">
                  <c:v>Total external debt outstanding, constant 1986 USD billion</c:v>
                </c:pt>
              </c:strCache>
            </c:strRef>
          </c:tx>
          <c:spPr>
            <a:ln w="28575" cap="rnd">
              <a:solidFill>
                <a:schemeClr val="accent2"/>
              </a:solidFill>
              <a:round/>
            </a:ln>
            <a:effectLst/>
          </c:spPr>
          <c:marker>
            <c:symbol val="none"/>
          </c:marker>
          <c:cat>
            <c:numRef>
              <c:f>'10. Debt Crisis'!$B$7:$R$7</c:f>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numRef>
          </c:cat>
          <c:val>
            <c:numRef>
              <c:f>'10. Debt Crisis'!$B$34:$AA$34</c:f>
              <c:numCache>
                <c:formatCode>0.00</c:formatCode>
                <c:ptCount val="26"/>
                <c:pt idx="0">
                  <c:v>1.1399999999999999</c:v>
                </c:pt>
                <c:pt idx="1">
                  <c:v>1.1399999999999999</c:v>
                </c:pt>
                <c:pt idx="2">
                  <c:v>1.21</c:v>
                </c:pt>
                <c:pt idx="3">
                  <c:v>1.52</c:v>
                </c:pt>
                <c:pt idx="4">
                  <c:v>2.48</c:v>
                </c:pt>
                <c:pt idx="5">
                  <c:v>2.73</c:v>
                </c:pt>
                <c:pt idx="6">
                  <c:v>3.84</c:v>
                </c:pt>
                <c:pt idx="7">
                  <c:v>4.3600000000000003</c:v>
                </c:pt>
                <c:pt idx="8">
                  <c:v>5.15</c:v>
                </c:pt>
                <c:pt idx="9">
                  <c:v>6.25</c:v>
                </c:pt>
                <c:pt idx="10">
                  <c:v>6.28</c:v>
                </c:pt>
                <c:pt idx="11">
                  <c:v>6.87</c:v>
                </c:pt>
                <c:pt idx="12">
                  <c:v>6.43</c:v>
                </c:pt>
                <c:pt idx="13">
                  <c:v>7.04</c:v>
                </c:pt>
                <c:pt idx="14">
                  <c:v>8.4700000000000006</c:v>
                </c:pt>
                <c:pt idx="15">
                  <c:v>11.09</c:v>
                </c:pt>
                <c:pt idx="16">
                  <c:v>12.46</c:v>
                </c:pt>
                <c:pt idx="17">
                  <c:v>15.31</c:v>
                </c:pt>
                <c:pt idx="18">
                  <c:v>16.989999999999998</c:v>
                </c:pt>
                <c:pt idx="19">
                  <c:v>19.239999999999998</c:v>
                </c:pt>
                <c:pt idx="20">
                  <c:v>21.35</c:v>
                </c:pt>
                <c:pt idx="21">
                  <c:v>24.72</c:v>
                </c:pt>
                <c:pt idx="22">
                  <c:v>24.55</c:v>
                </c:pt>
                <c:pt idx="23">
                  <c:v>24.56</c:v>
                </c:pt>
                <c:pt idx="24">
                  <c:v>25.49</c:v>
                </c:pt>
                <c:pt idx="25">
                  <c:v>28.26</c:v>
                </c:pt>
              </c:numCache>
            </c:numRef>
          </c:val>
          <c:smooth val="0"/>
          <c:extLst>
            <c:ext xmlns:c16="http://schemas.microsoft.com/office/drawing/2014/chart" uri="{C3380CC4-5D6E-409C-BE32-E72D297353CC}">
              <c16:uniqueId val="{00000001-8744-4B60-9617-7D65B4987559}"/>
            </c:ext>
          </c:extLst>
        </c:ser>
        <c:dLbls>
          <c:showLegendKey val="0"/>
          <c:showVal val="0"/>
          <c:showCatName val="0"/>
          <c:showSerName val="0"/>
          <c:showPercent val="0"/>
          <c:showBubbleSize val="0"/>
        </c:dLbls>
        <c:smooth val="0"/>
        <c:axId val="531635816"/>
        <c:axId val="531634504"/>
        <c:extLst>
          <c:ext xmlns:c15="http://schemas.microsoft.com/office/drawing/2012/chart" uri="{02D57815-91ED-43cb-92C2-25804820EDAC}">
            <c15:filteredLineSeries>
              <c15:ser>
                <c:idx val="2"/>
                <c:order val="2"/>
                <c:tx>
                  <c:strRef>
                    <c:extLst>
                      <c:ext uri="{02D57815-91ED-43cb-92C2-25804820EDAC}">
                        <c15:formulaRef>
                          <c15:sqref>'10. Debt Crisis'!$A$35</c15:sqref>
                        </c15:formulaRef>
                      </c:ext>
                    </c:extLst>
                    <c:strCache>
                      <c:ptCount val="1"/>
                      <c:pt idx="0">
                        <c:v>Total external debt outstanding from the public sector, USD billion</c:v>
                      </c:pt>
                    </c:strCache>
                  </c:strRef>
                </c:tx>
                <c:spPr>
                  <a:ln w="28575" cap="rnd">
                    <a:solidFill>
                      <a:schemeClr val="accent3"/>
                    </a:solidFill>
                    <a:round/>
                  </a:ln>
                  <a:effectLst/>
                </c:spPr>
                <c:marker>
                  <c:symbol val="none"/>
                </c:marker>
                <c:cat>
                  <c:numRef>
                    <c:extLst>
                      <c:ext uri="{02D57815-91ED-43cb-92C2-25804820EDAC}">
                        <c15:formulaRef>
                          <c15:sqref>'10. Debt Crisis'!$B$7:$R$7</c15:sqref>
                        </c15:formulaRef>
                      </c:ext>
                    </c:extLst>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numRef>
                </c:cat>
                <c:val>
                  <c:numRef>
                    <c:extLst>
                      <c:ext uri="{02D57815-91ED-43cb-92C2-25804820EDAC}">
                        <c15:formulaRef>
                          <c15:sqref>'10. Debt Crisis'!$B$35:$AA$35</c15:sqref>
                        </c15:formulaRef>
                      </c:ext>
                    </c:extLst>
                    <c:numCache>
                      <c:formatCode>0.00</c:formatCode>
                      <c:ptCount val="26"/>
                      <c:pt idx="0">
                        <c:v>0.17</c:v>
                      </c:pt>
                      <c:pt idx="1">
                        <c:v>0.19</c:v>
                      </c:pt>
                      <c:pt idx="2">
                        <c:v>0.23</c:v>
                      </c:pt>
                      <c:pt idx="3">
                        <c:v>0.28000000000000003</c:v>
                      </c:pt>
                      <c:pt idx="4">
                        <c:v>0.46</c:v>
                      </c:pt>
                      <c:pt idx="5">
                        <c:v>0.5</c:v>
                      </c:pt>
                      <c:pt idx="6">
                        <c:v>0.68</c:v>
                      </c:pt>
                      <c:pt idx="7">
                        <c:v>0.76</c:v>
                      </c:pt>
                      <c:pt idx="8">
                        <c:v>0.9</c:v>
                      </c:pt>
                      <c:pt idx="9">
                        <c:v>1.1000000000000001</c:v>
                      </c:pt>
                      <c:pt idx="10">
                        <c:v>0.92</c:v>
                      </c:pt>
                      <c:pt idx="11">
                        <c:v>1.1100000000000001</c:v>
                      </c:pt>
                      <c:pt idx="12">
                        <c:v>1.1499999999999999</c:v>
                      </c:pt>
                      <c:pt idx="13">
                        <c:v>1.57</c:v>
                      </c:pt>
                      <c:pt idx="14">
                        <c:v>2.33</c:v>
                      </c:pt>
                      <c:pt idx="15">
                        <c:v>3.52</c:v>
                      </c:pt>
                      <c:pt idx="16">
                        <c:v>4.03</c:v>
                      </c:pt>
                      <c:pt idx="17">
                        <c:v>5.69</c:v>
                      </c:pt>
                      <c:pt idx="18">
                        <c:v>7.65</c:v>
                      </c:pt>
                      <c:pt idx="19">
                        <c:v>10.25</c:v>
                      </c:pt>
                      <c:pt idx="20">
                        <c:v>12.8</c:v>
                      </c:pt>
                      <c:pt idx="21">
                        <c:v>15.43</c:v>
                      </c:pt>
                      <c:pt idx="22">
                        <c:v>16.73</c:v>
                      </c:pt>
                      <c:pt idx="23">
                        <c:v>17.55</c:v>
                      </c:pt>
                      <c:pt idx="24">
                        <c:v>19.12</c:v>
                      </c:pt>
                      <c:pt idx="25">
                        <c:v>21.83</c:v>
                      </c:pt>
                    </c:numCache>
                  </c:numRef>
                </c:val>
                <c:smooth val="0"/>
                <c:extLst>
                  <c:ext xmlns:c16="http://schemas.microsoft.com/office/drawing/2014/chart" uri="{C3380CC4-5D6E-409C-BE32-E72D297353CC}">
                    <c16:uniqueId val="{00000002-8744-4B60-9617-7D65B498755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'10. Debt Crisis'!$A$36</c15:sqref>
                        </c15:formulaRef>
                      </c:ext>
                    </c:extLst>
                    <c:strCache>
                      <c:ptCount val="1"/>
                      <c:pt idx="0">
                        <c:v>Total external debt outstanding from the private sector, USD billion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'10. Debt Crisis'!$B$7:$R$7</c15:sqref>
                        </c15:formulaRef>
                      </c:ext>
                    </c:extLst>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numRef>
                </c:cat>
                <c:val>
                  <c:numRef>
                    <c:extLst xmlns:c15="http://schemas.microsoft.com/office/drawing/2012/chart">
                      <c:ext xmlns:c15="http://schemas.microsoft.com/office/drawing/2012/chart" uri="{02D57815-91ED-43cb-92C2-25804820EDAC}">
                        <c15:formulaRef>
                          <c15:sqref>'10. Debt Crisis'!$B$36:$AA$36</c15:sqref>
                        </c15:formulaRef>
                      </c:ext>
                    </c:extLst>
                    <c:numCache>
                      <c:formatCode>0.00</c:formatCode>
                      <c:ptCount val="26"/>
                      <c:pt idx="0">
                        <c:v>0.18999999999999997</c:v>
                      </c:pt>
                      <c:pt idx="1">
                        <c:v>0.16999999999999998</c:v>
                      </c:pt>
                      <c:pt idx="2">
                        <c:v>0.15</c:v>
                      </c:pt>
                      <c:pt idx="3">
                        <c:v>0.19999999999999996</c:v>
                      </c:pt>
                      <c:pt idx="4">
                        <c:v>0.34</c:v>
                      </c:pt>
                      <c:pt idx="5">
                        <c:v>0.41000000000000003</c:v>
                      </c:pt>
                      <c:pt idx="6">
                        <c:v>0.6</c:v>
                      </c:pt>
                      <c:pt idx="7">
                        <c:v>0.73</c:v>
                      </c:pt>
                      <c:pt idx="8">
                        <c:v>0.93</c:v>
                      </c:pt>
                      <c:pt idx="9">
                        <c:v>1.1999999999999997</c:v>
                      </c:pt>
                      <c:pt idx="10">
                        <c:v>1.4700000000000002</c:v>
                      </c:pt>
                      <c:pt idx="11">
                        <c:v>1.6199999999999999</c:v>
                      </c:pt>
                      <c:pt idx="12">
                        <c:v>1.7400000000000002</c:v>
                      </c:pt>
                      <c:pt idx="13">
                        <c:v>2.1899999999999995</c:v>
                      </c:pt>
                      <c:pt idx="14">
                        <c:v>2.6100000000000003</c:v>
                      </c:pt>
                      <c:pt idx="15">
                        <c:v>3.2499999999999996</c:v>
                      </c:pt>
                      <c:pt idx="16">
                        <c:v>4.04</c:v>
                      </c:pt>
                      <c:pt idx="17">
                        <c:v>4.9999999999999991</c:v>
                      </c:pt>
                      <c:pt idx="18">
                        <c:v>5.6999999999999993</c:v>
                      </c:pt>
                      <c:pt idx="19">
                        <c:v>7</c:v>
                      </c:pt>
                      <c:pt idx="20">
                        <c:v>8.09</c:v>
                      </c:pt>
                      <c:pt idx="21">
                        <c:v>9.25</c:v>
                      </c:pt>
                      <c:pt idx="22">
                        <c:v>8.09</c:v>
                      </c:pt>
                      <c:pt idx="23">
                        <c:v>7.870000000000001</c:v>
                      </c:pt>
                      <c:pt idx="24">
                        <c:v>7.129999999999999</c:v>
                      </c:pt>
                      <c:pt idx="25">
                        <c:v>6.4300000000000033</c:v>
                      </c:pt>
                    </c:numCache>
                  </c:numRef>
                </c:val>
                <c:smooth val="0"/>
                <c:extLst xmlns:c15="http://schemas.microsoft.com/office/drawing/2012/chart">
                  <c:ext xmlns:c16="http://schemas.microsoft.com/office/drawing/2014/chart" uri="{C3380CC4-5D6E-409C-BE32-E72D297353CC}">
                    <c16:uniqueId val="{00000003-8744-4B60-9617-7D65B4987559}"/>
                  </c:ext>
                </c:extLst>
              </c15:ser>
            </c15:filteredLineSeries>
          </c:ext>
        </c:extLst>
      </c:lineChart>
      <c:catAx>
        <c:axId val="53163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34504"/>
        <c:crosses val="autoZero"/>
        <c:auto val="1"/>
        <c:lblAlgn val="ctr"/>
        <c:lblOffset val="100"/>
        <c:noMultiLvlLbl val="0"/>
      </c:catAx>
      <c:valAx>
        <c:axId val="531634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35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200" b="1"/>
              <a:t>Of the total</a:t>
            </a:r>
            <a:r>
              <a:rPr lang="en-PH" sz="1200" b="1" baseline="0"/>
              <a:t> outstanding external debt in 1986, 70% was borrowed from the public sector while 30% was from the private sector.</a:t>
            </a:r>
            <a:endParaRPr lang="en-PH"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2"/>
          <c:order val="2"/>
          <c:tx>
            <c:strRef>
              <c:f>'10. Debt Crisis'!$A$35</c:f>
              <c:strCache>
                <c:ptCount val="1"/>
                <c:pt idx="0">
                  <c:v>Total external debt outstanding from the public sector, USD billion</c:v>
                </c:pt>
              </c:strCache>
              <c:extLst xmlns:c15="http://schemas.microsoft.com/office/drawing/2012/chart"/>
            </c:strRef>
          </c:tx>
          <c:spPr>
            <a:solidFill>
              <a:schemeClr val="accent3"/>
            </a:solidFill>
            <a:ln>
              <a:noFill/>
            </a:ln>
            <a:effectLst/>
          </c:spPr>
          <c:cat>
            <c:numRef>
              <c:f>'10. Debt Crisis'!$B$7:$R$7</c:f>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extLst xmlns:c15="http://schemas.microsoft.com/office/drawing/2012/chart"/>
            </c:numRef>
          </c:cat>
          <c:val>
            <c:numRef>
              <c:f>'10. Debt Crisis'!$B$35:$AA$35</c:f>
              <c:numCache>
                <c:formatCode>0.00</c:formatCode>
                <c:ptCount val="26"/>
                <c:pt idx="0">
                  <c:v>0.17</c:v>
                </c:pt>
                <c:pt idx="1">
                  <c:v>0.19</c:v>
                </c:pt>
                <c:pt idx="2">
                  <c:v>0.23</c:v>
                </c:pt>
                <c:pt idx="3">
                  <c:v>0.28000000000000003</c:v>
                </c:pt>
                <c:pt idx="4">
                  <c:v>0.46</c:v>
                </c:pt>
                <c:pt idx="5">
                  <c:v>0.5</c:v>
                </c:pt>
                <c:pt idx="6">
                  <c:v>0.68</c:v>
                </c:pt>
                <c:pt idx="7">
                  <c:v>0.76</c:v>
                </c:pt>
                <c:pt idx="8">
                  <c:v>0.9</c:v>
                </c:pt>
                <c:pt idx="9">
                  <c:v>1.1000000000000001</c:v>
                </c:pt>
                <c:pt idx="10">
                  <c:v>0.92</c:v>
                </c:pt>
                <c:pt idx="11">
                  <c:v>1.1100000000000001</c:v>
                </c:pt>
                <c:pt idx="12">
                  <c:v>1.1499999999999999</c:v>
                </c:pt>
                <c:pt idx="13">
                  <c:v>1.57</c:v>
                </c:pt>
                <c:pt idx="14">
                  <c:v>2.33</c:v>
                </c:pt>
                <c:pt idx="15">
                  <c:v>3.52</c:v>
                </c:pt>
                <c:pt idx="16">
                  <c:v>4.03</c:v>
                </c:pt>
                <c:pt idx="17">
                  <c:v>5.69</c:v>
                </c:pt>
                <c:pt idx="18">
                  <c:v>7.65</c:v>
                </c:pt>
                <c:pt idx="19">
                  <c:v>10.25</c:v>
                </c:pt>
                <c:pt idx="20">
                  <c:v>12.8</c:v>
                </c:pt>
                <c:pt idx="21">
                  <c:v>15.43</c:v>
                </c:pt>
                <c:pt idx="22">
                  <c:v>16.73</c:v>
                </c:pt>
                <c:pt idx="23">
                  <c:v>17.55</c:v>
                </c:pt>
                <c:pt idx="24">
                  <c:v>19.12</c:v>
                </c:pt>
                <c:pt idx="25">
                  <c:v>21.83</c:v>
                </c:pt>
              </c:numCache>
              <c:extLst xmlns:c15="http://schemas.microsoft.com/office/drawing/2012/chart"/>
            </c:numRef>
          </c:val>
          <c:extLst>
            <c:ext xmlns:c16="http://schemas.microsoft.com/office/drawing/2014/chart" uri="{C3380CC4-5D6E-409C-BE32-E72D297353CC}">
              <c16:uniqueId val="{00000002-350A-4089-BFC7-D8ABB4A9BB1F}"/>
            </c:ext>
          </c:extLst>
        </c:ser>
        <c:ser>
          <c:idx val="3"/>
          <c:order val="3"/>
          <c:tx>
            <c:strRef>
              <c:f>'10. Debt Crisis'!$A$36</c:f>
              <c:strCache>
                <c:ptCount val="1"/>
                <c:pt idx="0">
                  <c:v>Total external debt outstanding from the private sector, USD billion</c:v>
                </c:pt>
              </c:strCache>
              <c:extLst xmlns:c15="http://schemas.microsoft.com/office/drawing/2012/chart"/>
            </c:strRef>
          </c:tx>
          <c:spPr>
            <a:solidFill>
              <a:schemeClr val="accent4"/>
            </a:solidFill>
            <a:ln>
              <a:noFill/>
            </a:ln>
            <a:effectLst/>
          </c:spPr>
          <c:cat>
            <c:numRef>
              <c:f>'10. Debt Crisis'!$B$7:$R$7</c:f>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extLst xmlns:c15="http://schemas.microsoft.com/office/drawing/2012/chart"/>
            </c:numRef>
          </c:cat>
          <c:val>
            <c:numRef>
              <c:f>'10. Debt Crisis'!$B$36:$AA$36</c:f>
              <c:numCache>
                <c:formatCode>0.00</c:formatCode>
                <c:ptCount val="26"/>
                <c:pt idx="0">
                  <c:v>0.18999999999999997</c:v>
                </c:pt>
                <c:pt idx="1">
                  <c:v>0.16999999999999998</c:v>
                </c:pt>
                <c:pt idx="2">
                  <c:v>0.15</c:v>
                </c:pt>
                <c:pt idx="3">
                  <c:v>0.19999999999999996</c:v>
                </c:pt>
                <c:pt idx="4">
                  <c:v>0.34</c:v>
                </c:pt>
                <c:pt idx="5">
                  <c:v>0.41000000000000003</c:v>
                </c:pt>
                <c:pt idx="6">
                  <c:v>0.6</c:v>
                </c:pt>
                <c:pt idx="7">
                  <c:v>0.73</c:v>
                </c:pt>
                <c:pt idx="8">
                  <c:v>0.93</c:v>
                </c:pt>
                <c:pt idx="9">
                  <c:v>1.1999999999999997</c:v>
                </c:pt>
                <c:pt idx="10">
                  <c:v>1.4700000000000002</c:v>
                </c:pt>
                <c:pt idx="11">
                  <c:v>1.6199999999999999</c:v>
                </c:pt>
                <c:pt idx="12">
                  <c:v>1.7400000000000002</c:v>
                </c:pt>
                <c:pt idx="13">
                  <c:v>2.1899999999999995</c:v>
                </c:pt>
                <c:pt idx="14">
                  <c:v>2.6100000000000003</c:v>
                </c:pt>
                <c:pt idx="15">
                  <c:v>3.2499999999999996</c:v>
                </c:pt>
                <c:pt idx="16">
                  <c:v>4.04</c:v>
                </c:pt>
                <c:pt idx="17">
                  <c:v>4.9999999999999991</c:v>
                </c:pt>
                <c:pt idx="18">
                  <c:v>5.6999999999999993</c:v>
                </c:pt>
                <c:pt idx="19">
                  <c:v>7</c:v>
                </c:pt>
                <c:pt idx="20">
                  <c:v>8.09</c:v>
                </c:pt>
                <c:pt idx="21">
                  <c:v>9.25</c:v>
                </c:pt>
                <c:pt idx="22">
                  <c:v>8.09</c:v>
                </c:pt>
                <c:pt idx="23">
                  <c:v>7.870000000000001</c:v>
                </c:pt>
                <c:pt idx="24">
                  <c:v>7.129999999999999</c:v>
                </c:pt>
                <c:pt idx="25">
                  <c:v>6.4300000000000033</c:v>
                </c:pt>
              </c:numCache>
              <c:extLst xmlns:c15="http://schemas.microsoft.com/office/drawing/2012/chart"/>
            </c:numRef>
          </c:val>
          <c:extLst>
            <c:ext xmlns:c16="http://schemas.microsoft.com/office/drawing/2014/chart" uri="{C3380CC4-5D6E-409C-BE32-E72D297353CC}">
              <c16:uniqueId val="{00000003-350A-4089-BFC7-D8ABB4A9BB1F}"/>
            </c:ext>
          </c:extLst>
        </c:ser>
        <c:dLbls>
          <c:showLegendKey val="0"/>
          <c:showVal val="0"/>
          <c:showCatName val="0"/>
          <c:showSerName val="0"/>
          <c:showPercent val="0"/>
          <c:showBubbleSize val="0"/>
        </c:dLbls>
        <c:axId val="531635816"/>
        <c:axId val="531634504"/>
        <c:extLst>
          <c:ext xmlns:c15="http://schemas.microsoft.com/office/drawing/2012/chart" uri="{02D57815-91ED-43cb-92C2-25804820EDAC}">
            <c15:filteredAreaSeries>
              <c15:ser>
                <c:idx val="0"/>
                <c:order val="0"/>
                <c:tx>
                  <c:strRef>
                    <c:extLst>
                      <c:ext uri="{02D57815-91ED-43cb-92C2-25804820EDAC}">
                        <c15:formulaRef>
                          <c15:sqref>'10. Debt Crisis'!$A$33</c15:sqref>
                        </c15:formulaRef>
                      </c:ext>
                    </c:extLst>
                    <c:strCache>
                      <c:ptCount val="1"/>
                      <c:pt idx="0">
                        <c:v>Total external debt outstanding, USD billion</c:v>
                      </c:pt>
                    </c:strCache>
                  </c:strRef>
                </c:tx>
                <c:spPr>
                  <a:solidFill>
                    <a:schemeClr val="accent1"/>
                  </a:solidFill>
                  <a:ln>
                    <a:noFill/>
                  </a:ln>
                  <a:effectLst/>
                </c:spPr>
                <c:cat>
                  <c:numRef>
                    <c:extLst>
                      <c:ext uri="{02D57815-91ED-43cb-92C2-25804820EDAC}">
                        <c15:formulaRef>
                          <c15:sqref>'10. Debt Crisis'!$B$7:$R$7</c15:sqref>
                        </c15:formulaRef>
                      </c:ext>
                    </c:extLst>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numRef>
                </c:cat>
                <c:val>
                  <c:numRef>
                    <c:extLst>
                      <c:ext uri="{02D57815-91ED-43cb-92C2-25804820EDAC}">
                        <c15:formulaRef>
                          <c15:sqref>'10. Debt Crisis'!$B$33:$AA$33</c15:sqref>
                        </c15:formulaRef>
                      </c:ext>
                    </c:extLst>
                    <c:numCache>
                      <c:formatCode>0.00</c:formatCode>
                      <c:ptCount val="26"/>
                      <c:pt idx="0">
                        <c:v>0.36</c:v>
                      </c:pt>
                      <c:pt idx="1">
                        <c:v>0.36</c:v>
                      </c:pt>
                      <c:pt idx="2">
                        <c:v>0.38</c:v>
                      </c:pt>
                      <c:pt idx="3">
                        <c:v>0.48</c:v>
                      </c:pt>
                      <c:pt idx="4">
                        <c:v>0.8</c:v>
                      </c:pt>
                      <c:pt idx="5">
                        <c:v>0.91</c:v>
                      </c:pt>
                      <c:pt idx="6">
                        <c:v>1.28</c:v>
                      </c:pt>
                      <c:pt idx="7">
                        <c:v>1.49</c:v>
                      </c:pt>
                      <c:pt idx="8">
                        <c:v>1.83</c:v>
                      </c:pt>
                      <c:pt idx="9">
                        <c:v>2.2999999999999998</c:v>
                      </c:pt>
                      <c:pt idx="10">
                        <c:v>2.39</c:v>
                      </c:pt>
                      <c:pt idx="11">
                        <c:v>2.73</c:v>
                      </c:pt>
                      <c:pt idx="12">
                        <c:v>2.89</c:v>
                      </c:pt>
                      <c:pt idx="13">
                        <c:v>3.76</c:v>
                      </c:pt>
                      <c:pt idx="14">
                        <c:v>4.9400000000000004</c:v>
                      </c:pt>
                      <c:pt idx="15">
                        <c:v>6.77</c:v>
                      </c:pt>
                      <c:pt idx="16">
                        <c:v>8.07</c:v>
                      </c:pt>
                      <c:pt idx="17">
                        <c:v>10.69</c:v>
                      </c:pt>
                      <c:pt idx="18">
                        <c:v>13.35</c:v>
                      </c:pt>
                      <c:pt idx="19">
                        <c:v>17.25</c:v>
                      </c:pt>
                      <c:pt idx="20">
                        <c:v>20.89</c:v>
                      </c:pt>
                      <c:pt idx="21">
                        <c:v>24.68</c:v>
                      </c:pt>
                      <c:pt idx="22">
                        <c:v>24.82</c:v>
                      </c:pt>
                      <c:pt idx="23">
                        <c:v>25.42</c:v>
                      </c:pt>
                      <c:pt idx="24">
                        <c:v>26.25</c:v>
                      </c:pt>
                      <c:pt idx="25">
                        <c:v>28.26</c:v>
                      </c:pt>
                    </c:numCache>
                  </c:numRef>
                </c:val>
                <c:extLst>
                  <c:ext xmlns:c16="http://schemas.microsoft.com/office/drawing/2014/chart" uri="{C3380CC4-5D6E-409C-BE32-E72D297353CC}">
                    <c16:uniqueId val="{00000000-350A-4089-BFC7-D8ABB4A9BB1F}"/>
                  </c:ext>
                </c:extLst>
              </c15:ser>
            </c15:filteredAreaSeries>
            <c15:filteredAreaSeries>
              <c15:ser>
                <c:idx val="1"/>
                <c:order val="1"/>
                <c:tx>
                  <c:strRef>
                    <c:extLst xmlns:c15="http://schemas.microsoft.com/office/drawing/2012/chart">
                      <c:ext xmlns:c15="http://schemas.microsoft.com/office/drawing/2012/chart" uri="{02D57815-91ED-43cb-92C2-25804820EDAC}">
                        <c15:formulaRef>
                          <c15:sqref>'10. Debt Crisis'!$A$34</c15:sqref>
                        </c15:formulaRef>
                      </c:ext>
                    </c:extLst>
                    <c:strCache>
                      <c:ptCount val="1"/>
                      <c:pt idx="0">
                        <c:v>Total external debt outstanding, constant 1986 USD billion</c:v>
                      </c:pt>
                    </c:strCache>
                  </c:strRef>
                </c:tx>
                <c:spPr>
                  <a:solidFill>
                    <a:schemeClr val="accent2"/>
                  </a:solidFill>
                  <a:ln>
                    <a:noFill/>
                  </a:ln>
                  <a:effectLst/>
                </c:spPr>
                <c:cat>
                  <c:numRef>
                    <c:extLst xmlns:c15="http://schemas.microsoft.com/office/drawing/2012/chart">
                      <c:ext xmlns:c15="http://schemas.microsoft.com/office/drawing/2012/chart" uri="{02D57815-91ED-43cb-92C2-25804820EDAC}">
                        <c15:formulaRef>
                          <c15:sqref>'10. Debt Crisis'!$B$7:$R$7</c15:sqref>
                        </c15:formulaRef>
                      </c:ext>
                    </c:extLst>
                    <c:numCache>
                      <c:formatCode>General</c:formatCode>
                      <c:ptCount val="17"/>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numCache>
                  </c:numRef>
                </c:cat>
                <c:val>
                  <c:numRef>
                    <c:extLst xmlns:c15="http://schemas.microsoft.com/office/drawing/2012/chart">
                      <c:ext xmlns:c15="http://schemas.microsoft.com/office/drawing/2012/chart" uri="{02D57815-91ED-43cb-92C2-25804820EDAC}">
                        <c15:formulaRef>
                          <c15:sqref>'10. Debt Crisis'!$B$34:$AA$34</c15:sqref>
                        </c15:formulaRef>
                      </c:ext>
                    </c:extLst>
                    <c:numCache>
                      <c:formatCode>0.00</c:formatCode>
                      <c:ptCount val="26"/>
                      <c:pt idx="0">
                        <c:v>1.1399999999999999</c:v>
                      </c:pt>
                      <c:pt idx="1">
                        <c:v>1.1399999999999999</c:v>
                      </c:pt>
                      <c:pt idx="2">
                        <c:v>1.21</c:v>
                      </c:pt>
                      <c:pt idx="3">
                        <c:v>1.52</c:v>
                      </c:pt>
                      <c:pt idx="4">
                        <c:v>2.48</c:v>
                      </c:pt>
                      <c:pt idx="5">
                        <c:v>2.73</c:v>
                      </c:pt>
                      <c:pt idx="6">
                        <c:v>3.84</c:v>
                      </c:pt>
                      <c:pt idx="7">
                        <c:v>4.3600000000000003</c:v>
                      </c:pt>
                      <c:pt idx="8">
                        <c:v>5.15</c:v>
                      </c:pt>
                      <c:pt idx="9">
                        <c:v>6.25</c:v>
                      </c:pt>
                      <c:pt idx="10">
                        <c:v>6.28</c:v>
                      </c:pt>
                      <c:pt idx="11">
                        <c:v>6.87</c:v>
                      </c:pt>
                      <c:pt idx="12">
                        <c:v>6.43</c:v>
                      </c:pt>
                      <c:pt idx="13">
                        <c:v>7.04</c:v>
                      </c:pt>
                      <c:pt idx="14">
                        <c:v>8.4700000000000006</c:v>
                      </c:pt>
                      <c:pt idx="15">
                        <c:v>11.09</c:v>
                      </c:pt>
                      <c:pt idx="16">
                        <c:v>12.46</c:v>
                      </c:pt>
                      <c:pt idx="17">
                        <c:v>15.31</c:v>
                      </c:pt>
                      <c:pt idx="18">
                        <c:v>16.989999999999998</c:v>
                      </c:pt>
                      <c:pt idx="19">
                        <c:v>19.239999999999998</c:v>
                      </c:pt>
                      <c:pt idx="20">
                        <c:v>21.35</c:v>
                      </c:pt>
                      <c:pt idx="21">
                        <c:v>24.72</c:v>
                      </c:pt>
                      <c:pt idx="22">
                        <c:v>24.55</c:v>
                      </c:pt>
                      <c:pt idx="23">
                        <c:v>24.56</c:v>
                      </c:pt>
                      <c:pt idx="24">
                        <c:v>25.49</c:v>
                      </c:pt>
                      <c:pt idx="25">
                        <c:v>28.26</c:v>
                      </c:pt>
                    </c:numCache>
                  </c:numRef>
                </c:val>
                <c:extLst xmlns:c15="http://schemas.microsoft.com/office/drawing/2012/chart">
                  <c:ext xmlns:c16="http://schemas.microsoft.com/office/drawing/2014/chart" uri="{C3380CC4-5D6E-409C-BE32-E72D297353CC}">
                    <c16:uniqueId val="{00000001-350A-4089-BFC7-D8ABB4A9BB1F}"/>
                  </c:ext>
                </c:extLst>
              </c15:ser>
            </c15:filteredAreaSeries>
          </c:ext>
        </c:extLst>
      </c:areaChart>
      <c:catAx>
        <c:axId val="53163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34504"/>
        <c:crosses val="autoZero"/>
        <c:auto val="1"/>
        <c:lblAlgn val="ctr"/>
        <c:lblOffset val="100"/>
        <c:noMultiLvlLbl val="0"/>
      </c:catAx>
      <c:valAx>
        <c:axId val="531634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35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PH" sz="1400" b="1" i="0" baseline="0">
                <a:effectLst/>
              </a:rPr>
              <a:t>The build up of the country's debt during the Marcos era cannot be attributed to just one lender: it was a build up from different sources.</a:t>
            </a:r>
            <a:endParaRPr lang="en-PH" b="1" baseline="0"/>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PH" sz="1100" b="0" baseline="0"/>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PH" sz="1100" b="0" baseline="0"/>
              <a:t>The country's public external debt was held by different institutions,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PH" sz="1100" b="0" baseline="0"/>
              <a:t>the four largest of which were: the World Bank</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areaChart>
        <c:grouping val="percentStacked"/>
        <c:varyColors val="0"/>
        <c:ser>
          <c:idx val="0"/>
          <c:order val="0"/>
          <c:tx>
            <c:strRef>
              <c:f>'10. Debt Crisis'!$A$46</c:f>
              <c:strCache>
                <c:ptCount val="1"/>
                <c:pt idx="0">
                  <c:v>World Bank</c:v>
                </c:pt>
              </c:strCache>
            </c:strRef>
          </c:tx>
          <c:spPr>
            <a:solidFill>
              <a:schemeClr val="accent1"/>
            </a:solidFill>
            <a:ln>
              <a:noFill/>
            </a:ln>
            <a:effectLst/>
          </c:spPr>
          <c:cat>
            <c:numRef>
              <c:f>'10. Debt Crisis'!$B$45:$V$45</c:f>
              <c:numCache>
                <c:formatCode>General</c:formatCode>
                <c:ptCount val="2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numCache>
            </c:numRef>
          </c:cat>
          <c:val>
            <c:numRef>
              <c:f>'10. Debt Crisis'!$B$46:$V$46</c:f>
              <c:numCache>
                <c:formatCode>0.0</c:formatCode>
                <c:ptCount val="21"/>
                <c:pt idx="0">
                  <c:v>13.9</c:v>
                </c:pt>
                <c:pt idx="1">
                  <c:v>14.8</c:v>
                </c:pt>
                <c:pt idx="2">
                  <c:v>12.9</c:v>
                </c:pt>
                <c:pt idx="3">
                  <c:v>13.6</c:v>
                </c:pt>
                <c:pt idx="4">
                  <c:v>12.4</c:v>
                </c:pt>
                <c:pt idx="5">
                  <c:v>12.9</c:v>
                </c:pt>
                <c:pt idx="6">
                  <c:v>13.6</c:v>
                </c:pt>
                <c:pt idx="7">
                  <c:v>13.4</c:v>
                </c:pt>
                <c:pt idx="8">
                  <c:v>14.8</c:v>
                </c:pt>
                <c:pt idx="9">
                  <c:v>13.6</c:v>
                </c:pt>
                <c:pt idx="10">
                  <c:v>13.6</c:v>
                </c:pt>
                <c:pt idx="11">
                  <c:v>11.4</c:v>
                </c:pt>
                <c:pt idx="12">
                  <c:v>11.6</c:v>
                </c:pt>
                <c:pt idx="13">
                  <c:v>10</c:v>
                </c:pt>
                <c:pt idx="14">
                  <c:v>10.7</c:v>
                </c:pt>
                <c:pt idx="15">
                  <c:v>10.199999999999999</c:v>
                </c:pt>
                <c:pt idx="16">
                  <c:v>10.4</c:v>
                </c:pt>
                <c:pt idx="17">
                  <c:v>10.199999999999999</c:v>
                </c:pt>
                <c:pt idx="18">
                  <c:v>11</c:v>
                </c:pt>
                <c:pt idx="19">
                  <c:v>11.4</c:v>
                </c:pt>
                <c:pt idx="20">
                  <c:v>14.4</c:v>
                </c:pt>
              </c:numCache>
            </c:numRef>
          </c:val>
          <c:extLst>
            <c:ext xmlns:c16="http://schemas.microsoft.com/office/drawing/2014/chart" uri="{C3380CC4-5D6E-409C-BE32-E72D297353CC}">
              <c16:uniqueId val="{00000000-1B5D-4320-8757-5698A64B1616}"/>
            </c:ext>
          </c:extLst>
        </c:ser>
        <c:ser>
          <c:idx val="1"/>
          <c:order val="1"/>
          <c:tx>
            <c:strRef>
              <c:f>'10. Debt Crisis'!$A$47</c:f>
              <c:strCache>
                <c:ptCount val="1"/>
                <c:pt idx="0">
                  <c:v>IMF</c:v>
                </c:pt>
              </c:strCache>
            </c:strRef>
          </c:tx>
          <c:spPr>
            <a:solidFill>
              <a:schemeClr val="accent2"/>
            </a:solidFill>
            <a:ln>
              <a:noFill/>
            </a:ln>
            <a:effectLst/>
          </c:spPr>
          <c:cat>
            <c:numRef>
              <c:f>'10. Debt Crisis'!$B$45:$V$45</c:f>
              <c:numCache>
                <c:formatCode>General</c:formatCode>
                <c:ptCount val="2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numCache>
            </c:numRef>
          </c:cat>
          <c:val>
            <c:numRef>
              <c:f>'10. Debt Crisis'!$B$47:$V$47</c:f>
              <c:numCache>
                <c:formatCode>0.0</c:formatCode>
                <c:ptCount val="21"/>
                <c:pt idx="0">
                  <c:v>21.2</c:v>
                </c:pt>
                <c:pt idx="1">
                  <c:v>15.4</c:v>
                </c:pt>
                <c:pt idx="2">
                  <c:v>14</c:v>
                </c:pt>
                <c:pt idx="3">
                  <c:v>17.5</c:v>
                </c:pt>
                <c:pt idx="4">
                  <c:v>17.399999999999999</c:v>
                </c:pt>
                <c:pt idx="5">
                  <c:v>23.3</c:v>
                </c:pt>
                <c:pt idx="6">
                  <c:v>20.8</c:v>
                </c:pt>
                <c:pt idx="7">
                  <c:v>24.2</c:v>
                </c:pt>
                <c:pt idx="8">
                  <c:v>25.6</c:v>
                </c:pt>
                <c:pt idx="9">
                  <c:v>28.7</c:v>
                </c:pt>
                <c:pt idx="10">
                  <c:v>30.5</c:v>
                </c:pt>
                <c:pt idx="11">
                  <c:v>23.6</c:v>
                </c:pt>
                <c:pt idx="12">
                  <c:v>21</c:v>
                </c:pt>
                <c:pt idx="13">
                  <c:v>18.399999999999999</c:v>
                </c:pt>
                <c:pt idx="14">
                  <c:v>18.3</c:v>
                </c:pt>
                <c:pt idx="15">
                  <c:v>17.3</c:v>
                </c:pt>
                <c:pt idx="16">
                  <c:v>16.7</c:v>
                </c:pt>
                <c:pt idx="17">
                  <c:v>17.399999999999999</c:v>
                </c:pt>
                <c:pt idx="18">
                  <c:v>17.8</c:v>
                </c:pt>
                <c:pt idx="19">
                  <c:v>14.1</c:v>
                </c:pt>
                <c:pt idx="20">
                  <c:v>12.3</c:v>
                </c:pt>
              </c:numCache>
            </c:numRef>
          </c:val>
          <c:extLst>
            <c:ext xmlns:c16="http://schemas.microsoft.com/office/drawing/2014/chart" uri="{C3380CC4-5D6E-409C-BE32-E72D297353CC}">
              <c16:uniqueId val="{00000001-1B5D-4320-8757-5698A64B1616}"/>
            </c:ext>
          </c:extLst>
        </c:ser>
        <c:ser>
          <c:idx val="2"/>
          <c:order val="2"/>
          <c:tx>
            <c:strRef>
              <c:f>'10. Debt Crisis'!$A$48</c:f>
              <c:strCache>
                <c:ptCount val="1"/>
                <c:pt idx="0">
                  <c:v>US</c:v>
                </c:pt>
              </c:strCache>
            </c:strRef>
          </c:tx>
          <c:spPr>
            <a:solidFill>
              <a:schemeClr val="accent3"/>
            </a:solidFill>
            <a:ln>
              <a:noFill/>
            </a:ln>
            <a:effectLst/>
          </c:spPr>
          <c:cat>
            <c:numRef>
              <c:f>'10. Debt Crisis'!$B$45:$V$45</c:f>
              <c:numCache>
                <c:formatCode>General</c:formatCode>
                <c:ptCount val="2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numCache>
            </c:numRef>
          </c:cat>
          <c:val>
            <c:numRef>
              <c:f>'10. Debt Crisis'!$B$48:$V$48</c:f>
              <c:numCache>
                <c:formatCode>0.0</c:formatCode>
                <c:ptCount val="21"/>
                <c:pt idx="0">
                  <c:v>20.3</c:v>
                </c:pt>
                <c:pt idx="1">
                  <c:v>16.600000000000001</c:v>
                </c:pt>
                <c:pt idx="2">
                  <c:v>14.6</c:v>
                </c:pt>
                <c:pt idx="3">
                  <c:v>11.5</c:v>
                </c:pt>
                <c:pt idx="4">
                  <c:v>8.6999999999999993</c:v>
                </c:pt>
                <c:pt idx="5">
                  <c:v>8.8000000000000007</c:v>
                </c:pt>
                <c:pt idx="6">
                  <c:v>8.8000000000000007</c:v>
                </c:pt>
                <c:pt idx="7">
                  <c:v>8.9</c:v>
                </c:pt>
                <c:pt idx="8">
                  <c:v>9.6999999999999993</c:v>
                </c:pt>
                <c:pt idx="9">
                  <c:v>10</c:v>
                </c:pt>
                <c:pt idx="10">
                  <c:v>11.4</c:v>
                </c:pt>
                <c:pt idx="11">
                  <c:v>10.3</c:v>
                </c:pt>
                <c:pt idx="12">
                  <c:v>10.8</c:v>
                </c:pt>
                <c:pt idx="13">
                  <c:v>9</c:v>
                </c:pt>
                <c:pt idx="14">
                  <c:v>9.3000000000000007</c:v>
                </c:pt>
                <c:pt idx="15">
                  <c:v>9</c:v>
                </c:pt>
                <c:pt idx="16">
                  <c:v>9.1999999999999993</c:v>
                </c:pt>
                <c:pt idx="17">
                  <c:v>8</c:v>
                </c:pt>
                <c:pt idx="18">
                  <c:v>6.5</c:v>
                </c:pt>
                <c:pt idx="19">
                  <c:v>4.8</c:v>
                </c:pt>
                <c:pt idx="20">
                  <c:v>5.0999999999999996</c:v>
                </c:pt>
              </c:numCache>
            </c:numRef>
          </c:val>
          <c:extLst>
            <c:ext xmlns:c16="http://schemas.microsoft.com/office/drawing/2014/chart" uri="{C3380CC4-5D6E-409C-BE32-E72D297353CC}">
              <c16:uniqueId val="{00000002-1B5D-4320-8757-5698A64B1616}"/>
            </c:ext>
          </c:extLst>
        </c:ser>
        <c:ser>
          <c:idx val="3"/>
          <c:order val="3"/>
          <c:tx>
            <c:strRef>
              <c:f>'10. Debt Crisis'!$A$49</c:f>
              <c:strCache>
                <c:ptCount val="1"/>
                <c:pt idx="0">
                  <c:v>Japan</c:v>
                </c:pt>
              </c:strCache>
            </c:strRef>
          </c:tx>
          <c:spPr>
            <a:solidFill>
              <a:schemeClr val="accent4"/>
            </a:solidFill>
            <a:ln>
              <a:noFill/>
            </a:ln>
            <a:effectLst/>
          </c:spPr>
          <c:cat>
            <c:numRef>
              <c:f>'10. Debt Crisis'!$B$45:$V$45</c:f>
              <c:numCache>
                <c:formatCode>General</c:formatCode>
                <c:ptCount val="2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numCache>
            </c:numRef>
          </c:cat>
          <c:val>
            <c:numRef>
              <c:f>'10. Debt Crisis'!$B$49:$V$49</c:f>
              <c:numCache>
                <c:formatCode>0.0</c:formatCode>
                <c:ptCount val="21"/>
                <c:pt idx="0">
                  <c:v>0</c:v>
                </c:pt>
                <c:pt idx="1">
                  <c:v>0</c:v>
                </c:pt>
                <c:pt idx="2">
                  <c:v>0</c:v>
                </c:pt>
                <c:pt idx="3">
                  <c:v>0</c:v>
                </c:pt>
                <c:pt idx="4">
                  <c:v>0</c:v>
                </c:pt>
                <c:pt idx="5">
                  <c:v>0</c:v>
                </c:pt>
                <c:pt idx="6">
                  <c:v>0</c:v>
                </c:pt>
                <c:pt idx="7">
                  <c:v>0</c:v>
                </c:pt>
                <c:pt idx="8">
                  <c:v>0</c:v>
                </c:pt>
                <c:pt idx="9">
                  <c:v>0.2</c:v>
                </c:pt>
                <c:pt idx="10">
                  <c:v>1.8</c:v>
                </c:pt>
                <c:pt idx="11">
                  <c:v>5.3</c:v>
                </c:pt>
                <c:pt idx="12">
                  <c:v>8</c:v>
                </c:pt>
                <c:pt idx="13">
                  <c:v>6.8</c:v>
                </c:pt>
                <c:pt idx="14">
                  <c:v>6.6</c:v>
                </c:pt>
                <c:pt idx="15">
                  <c:v>8.3000000000000007</c:v>
                </c:pt>
                <c:pt idx="16">
                  <c:v>5.8</c:v>
                </c:pt>
                <c:pt idx="17">
                  <c:v>5.6</c:v>
                </c:pt>
                <c:pt idx="18">
                  <c:v>6.1</c:v>
                </c:pt>
                <c:pt idx="19">
                  <c:v>5.4</c:v>
                </c:pt>
                <c:pt idx="20">
                  <c:v>5.6</c:v>
                </c:pt>
              </c:numCache>
            </c:numRef>
          </c:val>
          <c:extLst>
            <c:ext xmlns:c16="http://schemas.microsoft.com/office/drawing/2014/chart" uri="{C3380CC4-5D6E-409C-BE32-E72D297353CC}">
              <c16:uniqueId val="{00000003-1B5D-4320-8757-5698A64B1616}"/>
            </c:ext>
          </c:extLst>
        </c:ser>
        <c:ser>
          <c:idx val="4"/>
          <c:order val="4"/>
          <c:tx>
            <c:strRef>
              <c:f>'10. Debt Crisis'!$A$50</c:f>
              <c:strCache>
                <c:ptCount val="1"/>
                <c:pt idx="0">
                  <c:v>Other Official Creditors</c:v>
                </c:pt>
              </c:strCache>
            </c:strRef>
          </c:tx>
          <c:spPr>
            <a:solidFill>
              <a:schemeClr val="accent5"/>
            </a:solidFill>
            <a:ln>
              <a:noFill/>
            </a:ln>
            <a:effectLst/>
          </c:spPr>
          <c:cat>
            <c:numRef>
              <c:f>'10. Debt Crisis'!$B$45:$V$45</c:f>
              <c:numCache>
                <c:formatCode>General</c:formatCode>
                <c:ptCount val="2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numCache>
            </c:numRef>
          </c:cat>
          <c:val>
            <c:numRef>
              <c:f>'10. Debt Crisis'!$B$50:$V$50</c:f>
              <c:numCache>
                <c:formatCode>0.0</c:formatCode>
                <c:ptCount val="21"/>
                <c:pt idx="0">
                  <c:v>0</c:v>
                </c:pt>
                <c:pt idx="1">
                  <c:v>11.8</c:v>
                </c:pt>
                <c:pt idx="2">
                  <c:v>3.1</c:v>
                </c:pt>
                <c:pt idx="3">
                  <c:v>2.7</c:v>
                </c:pt>
                <c:pt idx="4">
                  <c:v>2</c:v>
                </c:pt>
                <c:pt idx="5">
                  <c:v>2.9</c:v>
                </c:pt>
                <c:pt idx="6">
                  <c:v>1.6</c:v>
                </c:pt>
                <c:pt idx="7">
                  <c:v>1.7</c:v>
                </c:pt>
                <c:pt idx="8">
                  <c:v>1.7</c:v>
                </c:pt>
                <c:pt idx="9">
                  <c:v>4.7</c:v>
                </c:pt>
                <c:pt idx="10">
                  <c:v>5.5</c:v>
                </c:pt>
                <c:pt idx="11">
                  <c:v>5.6</c:v>
                </c:pt>
                <c:pt idx="12">
                  <c:v>7.7</c:v>
                </c:pt>
                <c:pt idx="13">
                  <c:v>17</c:v>
                </c:pt>
                <c:pt idx="14">
                  <c:v>20.7</c:v>
                </c:pt>
                <c:pt idx="15">
                  <c:v>20.399999999999999</c:v>
                </c:pt>
                <c:pt idx="16">
                  <c:v>18.899999999999999</c:v>
                </c:pt>
                <c:pt idx="17">
                  <c:v>18.8</c:v>
                </c:pt>
                <c:pt idx="18">
                  <c:v>18.399999999999999</c:v>
                </c:pt>
                <c:pt idx="19">
                  <c:v>12.5</c:v>
                </c:pt>
                <c:pt idx="20">
                  <c:v>14.5</c:v>
                </c:pt>
              </c:numCache>
            </c:numRef>
          </c:val>
          <c:extLst>
            <c:ext xmlns:c16="http://schemas.microsoft.com/office/drawing/2014/chart" uri="{C3380CC4-5D6E-409C-BE32-E72D297353CC}">
              <c16:uniqueId val="{00000004-1B5D-4320-8757-5698A64B1616}"/>
            </c:ext>
          </c:extLst>
        </c:ser>
        <c:ser>
          <c:idx val="5"/>
          <c:order val="5"/>
          <c:tx>
            <c:strRef>
              <c:f>'10. Debt Crisis'!$A$51</c:f>
              <c:strCache>
                <c:ptCount val="1"/>
                <c:pt idx="0">
                  <c:v>Private Commercial Banks</c:v>
                </c:pt>
              </c:strCache>
            </c:strRef>
          </c:tx>
          <c:spPr>
            <a:solidFill>
              <a:schemeClr val="accent6"/>
            </a:solidFill>
            <a:ln>
              <a:noFill/>
            </a:ln>
            <a:effectLst/>
          </c:spPr>
          <c:cat>
            <c:numRef>
              <c:f>'10. Debt Crisis'!$B$45:$V$45</c:f>
              <c:numCache>
                <c:formatCode>General</c:formatCode>
                <c:ptCount val="2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numCache>
            </c:numRef>
          </c:cat>
          <c:val>
            <c:numRef>
              <c:f>'10. Debt Crisis'!$B$51:$V$51</c:f>
              <c:numCache>
                <c:formatCode>0.0</c:formatCode>
                <c:ptCount val="21"/>
                <c:pt idx="0">
                  <c:v>34.9</c:v>
                </c:pt>
                <c:pt idx="1">
                  <c:v>34.6</c:v>
                </c:pt>
                <c:pt idx="2">
                  <c:v>49.5</c:v>
                </c:pt>
                <c:pt idx="3">
                  <c:v>49.1</c:v>
                </c:pt>
                <c:pt idx="4">
                  <c:v>53.5</c:v>
                </c:pt>
                <c:pt idx="5">
                  <c:v>43.2</c:v>
                </c:pt>
                <c:pt idx="6">
                  <c:v>45.8</c:v>
                </c:pt>
                <c:pt idx="7">
                  <c:v>45.2</c:v>
                </c:pt>
                <c:pt idx="8">
                  <c:v>36.4</c:v>
                </c:pt>
                <c:pt idx="9">
                  <c:v>27.3</c:v>
                </c:pt>
                <c:pt idx="10">
                  <c:v>20</c:v>
                </c:pt>
                <c:pt idx="11">
                  <c:v>28.5</c:v>
                </c:pt>
                <c:pt idx="12">
                  <c:v>36.1</c:v>
                </c:pt>
                <c:pt idx="13">
                  <c:v>34.299999999999997</c:v>
                </c:pt>
                <c:pt idx="14">
                  <c:v>25.9</c:v>
                </c:pt>
                <c:pt idx="15">
                  <c:v>25.5</c:v>
                </c:pt>
                <c:pt idx="16">
                  <c:v>29</c:v>
                </c:pt>
                <c:pt idx="17">
                  <c:v>33.299999999999997</c:v>
                </c:pt>
                <c:pt idx="18">
                  <c:v>35.5</c:v>
                </c:pt>
                <c:pt idx="19">
                  <c:v>49.6</c:v>
                </c:pt>
                <c:pt idx="20">
                  <c:v>45.6</c:v>
                </c:pt>
              </c:numCache>
            </c:numRef>
          </c:val>
          <c:extLst>
            <c:ext xmlns:c16="http://schemas.microsoft.com/office/drawing/2014/chart" uri="{C3380CC4-5D6E-409C-BE32-E72D297353CC}">
              <c16:uniqueId val="{00000005-1B5D-4320-8757-5698A64B1616}"/>
            </c:ext>
          </c:extLst>
        </c:ser>
        <c:ser>
          <c:idx val="6"/>
          <c:order val="6"/>
          <c:tx>
            <c:strRef>
              <c:f>'10. Debt Crisis'!$A$52</c:f>
              <c:strCache>
                <c:ptCount val="1"/>
                <c:pt idx="0">
                  <c:v>Private Suppliers Credits</c:v>
                </c:pt>
              </c:strCache>
            </c:strRef>
          </c:tx>
          <c:spPr>
            <a:solidFill>
              <a:schemeClr val="accent1">
                <a:lumMod val="60000"/>
              </a:schemeClr>
            </a:solidFill>
            <a:ln>
              <a:noFill/>
            </a:ln>
            <a:effectLst/>
          </c:spPr>
          <c:cat>
            <c:numRef>
              <c:f>'10. Debt Crisis'!$B$45:$V$45</c:f>
              <c:numCache>
                <c:formatCode>General</c:formatCode>
                <c:ptCount val="2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numCache>
            </c:numRef>
          </c:cat>
          <c:val>
            <c:numRef>
              <c:f>'10. Debt Crisis'!$B$52:$V$52</c:f>
              <c:numCache>
                <c:formatCode>0.0</c:formatCode>
                <c:ptCount val="21"/>
                <c:pt idx="0">
                  <c:v>9.6999999999999993</c:v>
                </c:pt>
                <c:pt idx="1">
                  <c:v>6.6</c:v>
                </c:pt>
                <c:pt idx="2">
                  <c:v>5.8</c:v>
                </c:pt>
                <c:pt idx="3">
                  <c:v>5.5</c:v>
                </c:pt>
                <c:pt idx="4">
                  <c:v>6</c:v>
                </c:pt>
                <c:pt idx="5">
                  <c:v>8.9</c:v>
                </c:pt>
                <c:pt idx="6">
                  <c:v>9.1999999999999993</c:v>
                </c:pt>
                <c:pt idx="7">
                  <c:v>6.5</c:v>
                </c:pt>
                <c:pt idx="8">
                  <c:v>11.7</c:v>
                </c:pt>
                <c:pt idx="9">
                  <c:v>15.5</c:v>
                </c:pt>
                <c:pt idx="10">
                  <c:v>17.2</c:v>
                </c:pt>
                <c:pt idx="11">
                  <c:v>15</c:v>
                </c:pt>
                <c:pt idx="12">
                  <c:v>4.8</c:v>
                </c:pt>
                <c:pt idx="13">
                  <c:v>4.5</c:v>
                </c:pt>
                <c:pt idx="14">
                  <c:v>8.5</c:v>
                </c:pt>
                <c:pt idx="15">
                  <c:v>9.3000000000000007</c:v>
                </c:pt>
                <c:pt idx="16">
                  <c:v>9</c:v>
                </c:pt>
                <c:pt idx="17">
                  <c:v>6.6</c:v>
                </c:pt>
                <c:pt idx="18">
                  <c:v>4.7</c:v>
                </c:pt>
                <c:pt idx="19">
                  <c:v>2.2999999999999998</c:v>
                </c:pt>
                <c:pt idx="20">
                  <c:v>2.6</c:v>
                </c:pt>
              </c:numCache>
            </c:numRef>
          </c:val>
          <c:extLst>
            <c:ext xmlns:c16="http://schemas.microsoft.com/office/drawing/2014/chart" uri="{C3380CC4-5D6E-409C-BE32-E72D297353CC}">
              <c16:uniqueId val="{00000006-1B5D-4320-8757-5698A64B1616}"/>
            </c:ext>
          </c:extLst>
        </c:ser>
        <c:dLbls>
          <c:showLegendKey val="0"/>
          <c:showVal val="0"/>
          <c:showCatName val="0"/>
          <c:showSerName val="0"/>
          <c:showPercent val="0"/>
          <c:showBubbleSize val="0"/>
        </c:dLbls>
        <c:axId val="596922320"/>
        <c:axId val="596922648"/>
      </c:areaChart>
      <c:catAx>
        <c:axId val="59692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22648"/>
        <c:crosses val="autoZero"/>
        <c:auto val="1"/>
        <c:lblAlgn val="ctr"/>
        <c:lblOffset val="100"/>
        <c:noMultiLvlLbl val="0"/>
      </c:catAx>
      <c:valAx>
        <c:axId val="596922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22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The</a:t>
            </a:r>
            <a:r>
              <a:rPr lang="en-PH" b="1" baseline="0"/>
              <a:t> Philippine debt crisis during the Marcos era was so bad</a:t>
            </a:r>
          </a:p>
          <a:p>
            <a:pPr>
              <a:defRPr/>
            </a:pPr>
            <a:r>
              <a:rPr lang="en-PH" b="1" baseline="0"/>
              <a:t>that the country's "net transfer" became negative from 1983-1986.</a:t>
            </a:r>
          </a:p>
          <a:p>
            <a:pPr>
              <a:defRPr/>
            </a:pPr>
            <a:r>
              <a:rPr lang="en-PH" b="0" baseline="0"/>
              <a:t>This meant we could not borrow more to service existing debt.</a:t>
            </a:r>
            <a:endParaRPr lang="en-PH"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2"/>
          <c:order val="2"/>
          <c:tx>
            <c:strRef>
              <c:f>'15. Balance of Payments Crisis'!$A$49</c:f>
              <c:strCache>
                <c:ptCount val="1"/>
                <c:pt idx="0">
                  <c:v>Net transfer, USD million</c:v>
                </c:pt>
              </c:strCache>
            </c:strRef>
          </c:tx>
          <c:spPr>
            <a:solidFill>
              <a:schemeClr val="accent3"/>
            </a:solidFill>
            <a:ln>
              <a:noFill/>
            </a:ln>
            <a:effectLst/>
          </c:spPr>
          <c:cat>
            <c:numRef>
              <c:f>'15. Balance of Payments Crisis'!$B$46:$Z$46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'15. Balance of Payments Crisis'!$B$49:$Z$49</c:f>
              <c:numCache>
                <c:formatCode>0</c:formatCode>
                <c:ptCount val="25"/>
                <c:pt idx="0">
                  <c:v>-10</c:v>
                </c:pt>
                <c:pt idx="1">
                  <c:v>11</c:v>
                </c:pt>
                <c:pt idx="2">
                  <c:v>75</c:v>
                </c:pt>
                <c:pt idx="3">
                  <c:v>287</c:v>
                </c:pt>
                <c:pt idx="4">
                  <c:v>81</c:v>
                </c:pt>
                <c:pt idx="5">
                  <c:v>334</c:v>
                </c:pt>
                <c:pt idx="6">
                  <c:v>177</c:v>
                </c:pt>
                <c:pt idx="7">
                  <c:v>302</c:v>
                </c:pt>
                <c:pt idx="8">
                  <c:v>354</c:v>
                </c:pt>
                <c:pt idx="9">
                  <c:v>-1</c:v>
                </c:pt>
                <c:pt idx="10">
                  <c:v>225</c:v>
                </c:pt>
                <c:pt idx="11">
                  <c:v>41</c:v>
                </c:pt>
                <c:pt idx="12">
                  <c:v>724</c:v>
                </c:pt>
                <c:pt idx="13">
                  <c:v>957</c:v>
                </c:pt>
                <c:pt idx="14">
                  <c:v>1584</c:v>
                </c:pt>
                <c:pt idx="15">
                  <c:v>1064</c:v>
                </c:pt>
                <c:pt idx="16">
                  <c:v>2181</c:v>
                </c:pt>
                <c:pt idx="17">
                  <c:v>2035</c:v>
                </c:pt>
                <c:pt idx="18">
                  <c:v>2925</c:v>
                </c:pt>
                <c:pt idx="19">
                  <c:v>2262</c:v>
                </c:pt>
                <c:pt idx="20">
                  <c:v>1797</c:v>
                </c:pt>
                <c:pt idx="21">
                  <c:v>-1848</c:v>
                </c:pt>
                <c:pt idx="22">
                  <c:v>-1728</c:v>
                </c:pt>
                <c:pt idx="23">
                  <c:v>-1389</c:v>
                </c:pt>
                <c:pt idx="24">
                  <c:v>-38</c:v>
                </c:pt>
              </c:numCache>
            </c:numRef>
          </c:val>
          <c:extLst>
            <c:ext xmlns:c16="http://schemas.microsoft.com/office/drawing/2014/chart" uri="{C3380CC4-5D6E-409C-BE32-E72D297353CC}">
              <c16:uniqueId val="{00000000-19E5-4229-BC5F-48CDAAB89253}"/>
            </c:ext>
          </c:extLst>
        </c:ser>
        <c:dLbls>
          <c:showLegendKey val="0"/>
          <c:showVal val="0"/>
          <c:showCatName val="0"/>
          <c:showSerName val="0"/>
          <c:showPercent val="0"/>
          <c:showBubbleSize val="0"/>
        </c:dLbls>
        <c:axId val="500276240"/>
        <c:axId val="500274928"/>
      </c:areaChart>
      <c:barChart>
        <c:barDir val="col"/>
        <c:grouping val="stacked"/>
        <c:varyColors val="0"/>
        <c:ser>
          <c:idx val="0"/>
          <c:order val="0"/>
          <c:tx>
            <c:strRef>
              <c:f>'15. Balance of Payments Crisis'!$A$47</c:f>
              <c:strCache>
                <c:ptCount val="1"/>
                <c:pt idx="0">
                  <c:v>Change in external debt outstanding, USD million</c:v>
                </c:pt>
              </c:strCache>
            </c:strRef>
          </c:tx>
          <c:spPr>
            <a:solidFill>
              <a:schemeClr val="accent1"/>
            </a:solidFill>
            <a:ln>
              <a:noFill/>
            </a:ln>
            <a:effectLst/>
          </c:spPr>
          <c:invertIfNegative val="0"/>
          <c:cat>
            <c:numRef>
              <c:f>'15. Balance of Payments Crisis'!$B$46:$Z$46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'15. Balance of Payments Crisis'!$B$47:$Z$47</c:f>
              <c:numCache>
                <c:formatCode>0</c:formatCode>
                <c:ptCount val="25"/>
                <c:pt idx="0">
                  <c:v>0</c:v>
                </c:pt>
                <c:pt idx="1">
                  <c:v>20</c:v>
                </c:pt>
                <c:pt idx="2">
                  <c:v>100</c:v>
                </c:pt>
                <c:pt idx="3">
                  <c:v>320</c:v>
                </c:pt>
                <c:pt idx="4">
                  <c:v>110</c:v>
                </c:pt>
                <c:pt idx="5">
                  <c:v>370</c:v>
                </c:pt>
                <c:pt idx="6">
                  <c:v>210</c:v>
                </c:pt>
                <c:pt idx="7">
                  <c:v>340</c:v>
                </c:pt>
                <c:pt idx="8">
                  <c:v>470</c:v>
                </c:pt>
                <c:pt idx="9">
                  <c:v>90</c:v>
                </c:pt>
                <c:pt idx="10">
                  <c:v>340</c:v>
                </c:pt>
                <c:pt idx="11">
                  <c:v>160</c:v>
                </c:pt>
                <c:pt idx="12">
                  <c:v>870</c:v>
                </c:pt>
                <c:pt idx="13">
                  <c:v>1180</c:v>
                </c:pt>
                <c:pt idx="14">
                  <c:v>1830</c:v>
                </c:pt>
                <c:pt idx="15">
                  <c:v>1300</c:v>
                </c:pt>
                <c:pt idx="16">
                  <c:v>2620</c:v>
                </c:pt>
                <c:pt idx="17">
                  <c:v>2660</c:v>
                </c:pt>
                <c:pt idx="18">
                  <c:v>3900</c:v>
                </c:pt>
                <c:pt idx="19">
                  <c:v>3640</c:v>
                </c:pt>
                <c:pt idx="20">
                  <c:v>3790</c:v>
                </c:pt>
                <c:pt idx="21">
                  <c:v>140</c:v>
                </c:pt>
                <c:pt idx="22">
                  <c:v>600</c:v>
                </c:pt>
                <c:pt idx="23">
                  <c:v>830</c:v>
                </c:pt>
                <c:pt idx="24">
                  <c:v>2010</c:v>
                </c:pt>
              </c:numCache>
            </c:numRef>
          </c:val>
          <c:extLst>
            <c:ext xmlns:c16="http://schemas.microsoft.com/office/drawing/2014/chart" uri="{C3380CC4-5D6E-409C-BE32-E72D297353CC}">
              <c16:uniqueId val="{00000001-19E5-4229-BC5F-48CDAAB89253}"/>
            </c:ext>
          </c:extLst>
        </c:ser>
        <c:ser>
          <c:idx val="1"/>
          <c:order val="1"/>
          <c:tx>
            <c:strRef>
              <c:f>'15. Balance of Payments Crisis'!$A$48</c:f>
              <c:strCache>
                <c:ptCount val="1"/>
                <c:pt idx="0">
                  <c:v>Interest payments, USD million</c:v>
                </c:pt>
              </c:strCache>
            </c:strRef>
          </c:tx>
          <c:spPr>
            <a:solidFill>
              <a:schemeClr val="accent2"/>
            </a:solidFill>
            <a:ln>
              <a:noFill/>
            </a:ln>
            <a:effectLst/>
          </c:spPr>
          <c:invertIfNegative val="0"/>
          <c:cat>
            <c:numRef>
              <c:f>'15. Balance of Payments Crisis'!$B$46:$Z$46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'15. Balance of Payments Crisis'!$B$48:$Z$48</c:f>
              <c:numCache>
                <c:formatCode>0</c:formatCode>
                <c:ptCount val="25"/>
                <c:pt idx="0">
                  <c:v>-10</c:v>
                </c:pt>
                <c:pt idx="1">
                  <c:v>-9</c:v>
                </c:pt>
                <c:pt idx="2">
                  <c:v>-25</c:v>
                </c:pt>
                <c:pt idx="3">
                  <c:v>-33</c:v>
                </c:pt>
                <c:pt idx="4">
                  <c:v>-29</c:v>
                </c:pt>
                <c:pt idx="5">
                  <c:v>-36</c:v>
                </c:pt>
                <c:pt idx="6">
                  <c:v>-33</c:v>
                </c:pt>
                <c:pt idx="7">
                  <c:v>-38</c:v>
                </c:pt>
                <c:pt idx="8">
                  <c:v>-116</c:v>
                </c:pt>
                <c:pt idx="9">
                  <c:v>-91</c:v>
                </c:pt>
                <c:pt idx="10">
                  <c:v>-115</c:v>
                </c:pt>
                <c:pt idx="11">
                  <c:v>-119</c:v>
                </c:pt>
                <c:pt idx="12">
                  <c:v>-146</c:v>
                </c:pt>
                <c:pt idx="13">
                  <c:v>-223</c:v>
                </c:pt>
                <c:pt idx="14">
                  <c:v>-246</c:v>
                </c:pt>
                <c:pt idx="15">
                  <c:v>-236</c:v>
                </c:pt>
                <c:pt idx="16">
                  <c:v>-439</c:v>
                </c:pt>
                <c:pt idx="17">
                  <c:v>-625</c:v>
                </c:pt>
                <c:pt idx="18">
                  <c:v>-975</c:v>
                </c:pt>
                <c:pt idx="19">
                  <c:v>-1378</c:v>
                </c:pt>
                <c:pt idx="20">
                  <c:v>-1993</c:v>
                </c:pt>
                <c:pt idx="21">
                  <c:v>-1988</c:v>
                </c:pt>
                <c:pt idx="22">
                  <c:v>-2328</c:v>
                </c:pt>
                <c:pt idx="23">
                  <c:v>-2219</c:v>
                </c:pt>
                <c:pt idx="24">
                  <c:v>-2048</c:v>
                </c:pt>
              </c:numCache>
            </c:numRef>
          </c:val>
          <c:extLst>
            <c:ext xmlns:c16="http://schemas.microsoft.com/office/drawing/2014/chart" uri="{C3380CC4-5D6E-409C-BE32-E72D297353CC}">
              <c16:uniqueId val="{00000002-19E5-4229-BC5F-48CDAAB89253}"/>
            </c:ext>
          </c:extLst>
        </c:ser>
        <c:dLbls>
          <c:showLegendKey val="0"/>
          <c:showVal val="0"/>
          <c:showCatName val="0"/>
          <c:showSerName val="0"/>
          <c:showPercent val="0"/>
          <c:showBubbleSize val="0"/>
        </c:dLbls>
        <c:gapWidth val="150"/>
        <c:overlap val="100"/>
        <c:axId val="500276240"/>
        <c:axId val="500274928"/>
      </c:barChart>
      <c:catAx>
        <c:axId val="500276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74928"/>
        <c:crosses val="autoZero"/>
        <c:auto val="1"/>
        <c:lblAlgn val="ctr"/>
        <c:lblOffset val="100"/>
        <c:noMultiLvlLbl val="0"/>
      </c:catAx>
      <c:valAx>
        <c:axId val="500274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7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a:t>The</a:t>
            </a:r>
            <a:r>
              <a:rPr lang="en-PH" sz="1400" b="1" baseline="0"/>
              <a:t> Marcos administration left a huge debt for future governments to pay.</a:t>
            </a:r>
          </a:p>
          <a:p>
            <a:pPr>
              <a:defRPr/>
            </a:pPr>
            <a:r>
              <a:rPr lang="en-PH" sz="1400" b="1" baseline="0"/>
              <a:t>(We all still have to pay this debt today.)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'10. Debt Crisis'!$A$55</c:f>
              <c:strCache>
                <c:ptCount val="1"/>
                <c:pt idx="0">
                  <c:v>Debt Service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Debt Crisis'!$B$54:$D$54</c:f>
              <c:strCache>
                <c:ptCount val="3"/>
                <c:pt idx="0">
                  <c:v>Marcos administration (1981-1985)</c:v>
                </c:pt>
                <c:pt idx="1">
                  <c:v>Cory Aquino administration (1986-1992)</c:v>
                </c:pt>
                <c:pt idx="2">
                  <c:v>Ramos administration (1992-1998)</c:v>
                </c:pt>
              </c:strCache>
            </c:strRef>
          </c:cat>
          <c:val>
            <c:numRef>
              <c:f>'10. Debt Crisis'!$B$55:$D$55</c:f>
              <c:numCache>
                <c:formatCode>0%</c:formatCode>
                <c:ptCount val="3"/>
                <c:pt idx="0">
                  <c:v>0.11</c:v>
                </c:pt>
                <c:pt idx="1">
                  <c:v>0.3</c:v>
                </c:pt>
                <c:pt idx="2">
                  <c:v>0.21</c:v>
                </c:pt>
              </c:numCache>
            </c:numRef>
          </c:val>
          <c:extLst>
            <c:ext xmlns:c16="http://schemas.microsoft.com/office/drawing/2014/chart" uri="{C3380CC4-5D6E-409C-BE32-E72D297353CC}">
              <c16:uniqueId val="{00000000-778D-4080-922A-7BFCF0524CD4}"/>
            </c:ext>
          </c:extLst>
        </c:ser>
        <c:ser>
          <c:idx val="1"/>
          <c:order val="1"/>
          <c:tx>
            <c:strRef>
              <c:f>'10. Debt Crisis'!$A$56</c:f>
              <c:strCache>
                <c:ptCount val="1"/>
                <c:pt idx="0">
                  <c:v>Economic Services</c:v>
                </c:pt>
              </c:strCache>
            </c:strRef>
          </c:tx>
          <c:spPr>
            <a:solidFill>
              <a:schemeClr val="accent2"/>
            </a:solidFill>
            <a:ln>
              <a:noFill/>
            </a:ln>
            <a:effectLst/>
          </c:spPr>
          <c:invertIfNegative val="0"/>
          <c:cat>
            <c:strRef>
              <c:f>'10. Debt Crisis'!$B$54:$D$54</c:f>
              <c:strCache>
                <c:ptCount val="3"/>
                <c:pt idx="0">
                  <c:v>Marcos administration (1981-1985)</c:v>
                </c:pt>
                <c:pt idx="1">
                  <c:v>Cory Aquino administration (1986-1992)</c:v>
                </c:pt>
                <c:pt idx="2">
                  <c:v>Ramos administration (1992-1998)</c:v>
                </c:pt>
              </c:strCache>
            </c:strRef>
          </c:cat>
          <c:val>
            <c:numRef>
              <c:f>'10. Debt Crisis'!$B$56:$D$56</c:f>
              <c:numCache>
                <c:formatCode>0%</c:formatCode>
                <c:ptCount val="3"/>
                <c:pt idx="0">
                  <c:v>0.25</c:v>
                </c:pt>
                <c:pt idx="1">
                  <c:v>0.23</c:v>
                </c:pt>
                <c:pt idx="2">
                  <c:v>0.26</c:v>
                </c:pt>
              </c:numCache>
            </c:numRef>
          </c:val>
          <c:extLst>
            <c:ext xmlns:c16="http://schemas.microsoft.com/office/drawing/2014/chart" uri="{C3380CC4-5D6E-409C-BE32-E72D297353CC}">
              <c16:uniqueId val="{00000001-778D-4080-922A-7BFCF0524CD4}"/>
            </c:ext>
          </c:extLst>
        </c:ser>
        <c:ser>
          <c:idx val="2"/>
          <c:order val="2"/>
          <c:tx>
            <c:strRef>
              <c:f>'10. Debt Crisis'!$A$57</c:f>
              <c:strCache>
                <c:ptCount val="1"/>
                <c:pt idx="0">
                  <c:v>Social Services</c:v>
                </c:pt>
              </c:strCache>
            </c:strRef>
          </c:tx>
          <c:spPr>
            <a:solidFill>
              <a:schemeClr val="accent3"/>
            </a:solidFill>
            <a:ln>
              <a:noFill/>
            </a:ln>
            <a:effectLst/>
          </c:spPr>
          <c:invertIfNegative val="0"/>
          <c:cat>
            <c:strRef>
              <c:f>'10. Debt Crisis'!$B$54:$D$54</c:f>
              <c:strCache>
                <c:ptCount val="3"/>
                <c:pt idx="0">
                  <c:v>Marcos administration (1981-1985)</c:v>
                </c:pt>
                <c:pt idx="1">
                  <c:v>Cory Aquino administration (1986-1992)</c:v>
                </c:pt>
                <c:pt idx="2">
                  <c:v>Ramos administration (1992-1998)</c:v>
                </c:pt>
              </c:strCache>
            </c:strRef>
          </c:cat>
          <c:val>
            <c:numRef>
              <c:f>'10. Debt Crisis'!$B$57:$D$57</c:f>
              <c:numCache>
                <c:formatCode>0%</c:formatCode>
                <c:ptCount val="3"/>
                <c:pt idx="0">
                  <c:v>0.18</c:v>
                </c:pt>
                <c:pt idx="1">
                  <c:v>0.22</c:v>
                </c:pt>
                <c:pt idx="2">
                  <c:v>0.27</c:v>
                </c:pt>
              </c:numCache>
            </c:numRef>
          </c:val>
          <c:extLst>
            <c:ext xmlns:c16="http://schemas.microsoft.com/office/drawing/2014/chart" uri="{C3380CC4-5D6E-409C-BE32-E72D297353CC}">
              <c16:uniqueId val="{00000002-778D-4080-922A-7BFCF0524CD4}"/>
            </c:ext>
          </c:extLst>
        </c:ser>
        <c:ser>
          <c:idx val="3"/>
          <c:order val="3"/>
          <c:tx>
            <c:strRef>
              <c:f>'10. Debt Crisis'!$A$58</c:f>
              <c:strCache>
                <c:ptCount val="1"/>
                <c:pt idx="0">
                  <c:v>Defense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Debt Crisis'!$B$54:$D$54</c:f>
              <c:strCache>
                <c:ptCount val="3"/>
                <c:pt idx="0">
                  <c:v>Marcos administration (1981-1985)</c:v>
                </c:pt>
                <c:pt idx="1">
                  <c:v>Cory Aquino administration (1986-1992)</c:v>
                </c:pt>
                <c:pt idx="2">
                  <c:v>Ramos administration (1992-1998)</c:v>
                </c:pt>
              </c:strCache>
            </c:strRef>
          </c:cat>
          <c:val>
            <c:numRef>
              <c:f>'10. Debt Crisis'!$B$58:$D$58</c:f>
              <c:numCache>
                <c:formatCode>0%</c:formatCode>
                <c:ptCount val="3"/>
                <c:pt idx="0">
                  <c:v>0.28000000000000003</c:v>
                </c:pt>
                <c:pt idx="1">
                  <c:v>7.0000000000000007E-2</c:v>
                </c:pt>
                <c:pt idx="2">
                  <c:v>7.0000000000000007E-2</c:v>
                </c:pt>
              </c:numCache>
            </c:numRef>
          </c:val>
          <c:extLst>
            <c:ext xmlns:c16="http://schemas.microsoft.com/office/drawing/2014/chart" uri="{C3380CC4-5D6E-409C-BE32-E72D297353CC}">
              <c16:uniqueId val="{00000003-778D-4080-922A-7BFCF0524CD4}"/>
            </c:ext>
          </c:extLst>
        </c:ser>
        <c:ser>
          <c:idx val="4"/>
          <c:order val="4"/>
          <c:tx>
            <c:strRef>
              <c:f>'10. Debt Crisis'!$A$59</c:f>
              <c:strCache>
                <c:ptCount val="1"/>
                <c:pt idx="0">
                  <c:v>General Public Services</c:v>
                </c:pt>
              </c:strCache>
            </c:strRef>
          </c:tx>
          <c:spPr>
            <a:solidFill>
              <a:schemeClr val="accent5"/>
            </a:solidFill>
            <a:ln>
              <a:noFill/>
            </a:ln>
            <a:effectLst/>
          </c:spPr>
          <c:invertIfNegative val="0"/>
          <c:cat>
            <c:strRef>
              <c:f>'10. Debt Crisis'!$B$54:$D$54</c:f>
              <c:strCache>
                <c:ptCount val="3"/>
                <c:pt idx="0">
                  <c:v>Marcos administration (1981-1985)</c:v>
                </c:pt>
                <c:pt idx="1">
                  <c:v>Cory Aquino administration (1986-1992)</c:v>
                </c:pt>
                <c:pt idx="2">
                  <c:v>Ramos administration (1992-1998)</c:v>
                </c:pt>
              </c:strCache>
            </c:strRef>
          </c:cat>
          <c:val>
            <c:numRef>
              <c:f>'10. Debt Crisis'!$B$59:$D$59</c:f>
              <c:numCache>
                <c:formatCode>0%</c:formatCode>
                <c:ptCount val="3"/>
                <c:pt idx="0">
                  <c:v>0.14000000000000001</c:v>
                </c:pt>
                <c:pt idx="1">
                  <c:v>0.14000000000000001</c:v>
                </c:pt>
                <c:pt idx="2">
                  <c:v>0.18</c:v>
                </c:pt>
              </c:numCache>
            </c:numRef>
          </c:val>
          <c:extLst>
            <c:ext xmlns:c16="http://schemas.microsoft.com/office/drawing/2014/chart" uri="{C3380CC4-5D6E-409C-BE32-E72D297353CC}">
              <c16:uniqueId val="{00000004-778D-4080-922A-7BFCF0524CD4}"/>
            </c:ext>
          </c:extLst>
        </c:ser>
        <c:ser>
          <c:idx val="5"/>
          <c:order val="5"/>
          <c:tx>
            <c:strRef>
              <c:f>'10. Debt Crisis'!$A$60</c:f>
              <c:strCache>
                <c:ptCount val="1"/>
                <c:pt idx="0">
                  <c:v>Net Lending</c:v>
                </c:pt>
              </c:strCache>
            </c:strRef>
          </c:tx>
          <c:spPr>
            <a:solidFill>
              <a:schemeClr val="accent6"/>
            </a:solidFill>
            <a:ln>
              <a:noFill/>
            </a:ln>
            <a:effectLst/>
          </c:spPr>
          <c:invertIfNegative val="0"/>
          <c:cat>
            <c:strRef>
              <c:f>'10. Debt Crisis'!$B$54:$D$54</c:f>
              <c:strCache>
                <c:ptCount val="3"/>
                <c:pt idx="0">
                  <c:v>Marcos administration (1981-1985)</c:v>
                </c:pt>
                <c:pt idx="1">
                  <c:v>Cory Aquino administration (1986-1992)</c:v>
                </c:pt>
                <c:pt idx="2">
                  <c:v>Ramos administration (1992-1998)</c:v>
                </c:pt>
              </c:strCache>
            </c:strRef>
          </c:cat>
          <c:val>
            <c:numRef>
              <c:f>'10. Debt Crisis'!$B$60:$D$60</c:f>
              <c:numCache>
                <c:formatCode>0%</c:formatCode>
                <c:ptCount val="3"/>
                <c:pt idx="0">
                  <c:v>0.04</c:v>
                </c:pt>
                <c:pt idx="1">
                  <c:v>0.04</c:v>
                </c:pt>
                <c:pt idx="2">
                  <c:v>0.01</c:v>
                </c:pt>
              </c:numCache>
            </c:numRef>
          </c:val>
          <c:extLst>
            <c:ext xmlns:c16="http://schemas.microsoft.com/office/drawing/2014/chart" uri="{C3380CC4-5D6E-409C-BE32-E72D297353CC}">
              <c16:uniqueId val="{00000005-778D-4080-922A-7BFCF0524CD4}"/>
            </c:ext>
          </c:extLst>
        </c:ser>
        <c:dLbls>
          <c:showLegendKey val="0"/>
          <c:showVal val="0"/>
          <c:showCatName val="0"/>
          <c:showSerName val="0"/>
          <c:showPercent val="0"/>
          <c:showBubbleSize val="0"/>
        </c:dLbls>
        <c:gapWidth val="150"/>
        <c:overlap val="100"/>
        <c:axId val="540705016"/>
        <c:axId val="540706984"/>
      </c:barChart>
      <c:catAx>
        <c:axId val="540705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06984"/>
        <c:crosses val="autoZero"/>
        <c:auto val="1"/>
        <c:lblAlgn val="ctr"/>
        <c:lblOffset val="100"/>
        <c:noMultiLvlLbl val="0"/>
      </c:catAx>
      <c:valAx>
        <c:axId val="540706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05016"/>
        <c:crosses val="autoZero"/>
        <c:crossBetween val="between"/>
      </c:valAx>
      <c:spPr>
        <a:noFill/>
        <a:ln>
          <a:noFill/>
        </a:ln>
        <a:effectLst/>
      </c:spPr>
    </c:plotArea>
    <c:legend>
      <c:legendPos val="r"/>
      <c:overlay val="0"/>
      <c:spPr>
        <a:noFill/>
        <a:ln>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a:t>The </a:t>
            </a:r>
            <a:r>
              <a:rPr lang="en-PH" sz="1400" b="1" baseline="0"/>
              <a:t>Marcos regime triggered a debt crisis.</a:t>
            </a:r>
          </a:p>
          <a:p>
            <a:pPr>
              <a:defRPr/>
            </a:pPr>
            <a:r>
              <a:rPr lang="en-PH" sz="1400" b="1" baseline="0"/>
              <a:t>The country's debt grew by $16 billion in just 5 years.</a:t>
            </a:r>
          </a:p>
          <a:p>
            <a:pPr>
              <a:defRPr/>
            </a:pPr>
            <a:r>
              <a:rPr lang="en-PH" sz="1400" b="1" baseline="0"/>
              <a:t>We are still paying this debt to this day.</a:t>
            </a:r>
            <a:endParaRPr lang="en-PH"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'10. Debt Crisis'!$A$8</c:f>
              <c:strCache>
                <c:ptCount val="1"/>
                <c:pt idx="0">
                  <c:v>External debt to GNI Ratio, % of gross national income</c:v>
                </c:pt>
              </c:strCache>
            </c:strRef>
          </c:tx>
          <c:spPr>
            <a:ln w="28575" cap="rnd">
              <a:solidFill>
                <a:schemeClr val="accent1"/>
              </a:solidFill>
              <a:round/>
            </a:ln>
            <a:effectLst/>
          </c:spPr>
          <c:marker>
            <c:symbol val="none"/>
          </c:marker>
          <c:cat>
            <c:numRef>
              <c:f>'10. Debt Crisis'!$B$7:$AT$7</c:f>
              <c:numCache>
                <c:formatCode>General</c:formatCode>
                <c:ptCount val="4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numCache>
            </c:numRef>
          </c:cat>
          <c:val>
            <c:numRef>
              <c:f>'10. Debt Crisis'!$B$8:$AT$8</c:f>
              <c:numCache>
                <c:formatCode>General</c:formatCode>
                <c:ptCount val="45"/>
                <c:pt idx="0">
                  <c:v>33.49021037</c:v>
                </c:pt>
                <c:pt idx="1">
                  <c:v>33.111463659999998</c:v>
                </c:pt>
                <c:pt idx="2">
                  <c:v>33.854341929999997</c:v>
                </c:pt>
                <c:pt idx="3">
                  <c:v>27.70008301</c:v>
                </c:pt>
                <c:pt idx="4">
                  <c:v>24.079586219999999</c:v>
                </c:pt>
                <c:pt idx="5">
                  <c:v>28.240817679999999</c:v>
                </c:pt>
                <c:pt idx="6">
                  <c:v>35.854502580000002</c:v>
                </c:pt>
                <c:pt idx="7">
                  <c:v>41.951151799999998</c:v>
                </c:pt>
                <c:pt idx="8">
                  <c:v>47.727202560000002</c:v>
                </c:pt>
                <c:pt idx="9">
                  <c:v>48.687383019999999</c:v>
                </c:pt>
                <c:pt idx="10">
                  <c:v>54.40937469</c:v>
                </c:pt>
                <c:pt idx="11">
                  <c:v>59.186027269999997</c:v>
                </c:pt>
                <c:pt idx="12">
                  <c:v>67.632225210000001</c:v>
                </c:pt>
                <c:pt idx="13">
                  <c:v>74.833882320000001</c:v>
                </c:pt>
                <c:pt idx="14">
                  <c:v>81.369433749999999</c:v>
                </c:pt>
                <c:pt idx="15">
                  <c:v>90.549905179999996</c:v>
                </c:pt>
                <c:pt idx="16">
                  <c:v>98.797762800000001</c:v>
                </c:pt>
                <c:pt idx="17">
                  <c:v>93.150232439999996</c:v>
                </c:pt>
                <c:pt idx="18">
                  <c:v>78.891198459999998</c:v>
                </c:pt>
                <c:pt idx="19">
                  <c:v>69.734943009999995</c:v>
                </c:pt>
                <c:pt idx="20">
                  <c:v>70.18943994</c:v>
                </c:pt>
                <c:pt idx="21">
                  <c:v>71.872803689999998</c:v>
                </c:pt>
                <c:pt idx="22">
                  <c:v>62.019369750000003</c:v>
                </c:pt>
                <c:pt idx="23">
                  <c:v>65.366168369999997</c:v>
                </c:pt>
                <c:pt idx="24">
                  <c:v>61.055372460000001</c:v>
                </c:pt>
                <c:pt idx="25">
                  <c:v>51.509200640000003</c:v>
                </c:pt>
                <c:pt idx="26">
                  <c:v>51.08683825</c:v>
                </c:pt>
                <c:pt idx="27">
                  <c:v>58.265574180000002</c:v>
                </c:pt>
                <c:pt idx="28">
                  <c:v>64.896355369999995</c:v>
                </c:pt>
                <c:pt idx="29">
                  <c:v>61.916437449999997</c:v>
                </c:pt>
                <c:pt idx="30">
                  <c:v>61.552528629999998</c:v>
                </c:pt>
                <c:pt idx="31">
                  <c:v>64.822356099999993</c:v>
                </c:pt>
                <c:pt idx="32">
                  <c:v>62.250150320000003</c:v>
                </c:pt>
                <c:pt idx="33">
                  <c:v>61.065936970000003</c:v>
                </c:pt>
                <c:pt idx="34">
                  <c:v>54.348909939999999</c:v>
                </c:pt>
                <c:pt idx="35">
                  <c:v>45.216433090000002</c:v>
                </c:pt>
                <c:pt idx="36">
                  <c:v>37.42430426</c:v>
                </c:pt>
                <c:pt idx="37">
                  <c:v>31.596438460000002</c:v>
                </c:pt>
                <c:pt idx="38">
                  <c:v>26.38965224</c:v>
                </c:pt>
                <c:pt idx="39">
                  <c:v>25.058847109999999</c:v>
                </c:pt>
                <c:pt idx="40">
                  <c:v>24.556795610000002</c:v>
                </c:pt>
                <c:pt idx="41">
                  <c:v>24.72432358</c:v>
                </c:pt>
                <c:pt idx="42">
                  <c:v>23.3603673</c:v>
                </c:pt>
                <c:pt idx="43">
                  <c:v>20.492528780000001</c:v>
                </c:pt>
                <c:pt idx="44">
                  <c:v>22.74180642</c:v>
                </c:pt>
              </c:numCache>
            </c:numRef>
          </c:val>
          <c:smooth val="0"/>
          <c:extLst>
            <c:ext xmlns:c16="http://schemas.microsoft.com/office/drawing/2014/chart" uri="{C3380CC4-5D6E-409C-BE32-E72D297353CC}">
              <c16:uniqueId val="{00000000-39B6-45D2-BAAA-5D0F9F812381}"/>
            </c:ext>
          </c:extLst>
        </c:ser>
        <c:dLbls>
          <c:showLegendKey val="0"/>
          <c:showVal val="0"/>
          <c:showCatName val="0"/>
          <c:showSerName val="0"/>
          <c:showPercent val="0"/>
          <c:showBubbleSize val="0"/>
        </c:dLbls>
        <c:marker val="1"/>
        <c:smooth val="0"/>
        <c:axId val="1160053752"/>
        <c:axId val="1160054736"/>
      </c:lineChart>
      <c:lineChart>
        <c:grouping val="standard"/>
        <c:varyColors val="0"/>
        <c:ser>
          <c:idx val="1"/>
          <c:order val="1"/>
          <c:tx>
            <c:strRef>
              <c:f>'10. Debt Crisis'!$A$9</c:f>
              <c:strCache>
                <c:ptCount val="1"/>
                <c:pt idx="0">
                  <c:v>External debt to exports ratio, % of exports of goods, services and primary income</c:v>
                </c:pt>
              </c:strCache>
            </c:strRef>
          </c:tx>
          <c:spPr>
            <a:ln w="28575" cap="rnd">
              <a:solidFill>
                <a:schemeClr val="accent2"/>
              </a:solidFill>
              <a:round/>
            </a:ln>
            <a:effectLst/>
          </c:spPr>
          <c:marker>
            <c:symbol val="none"/>
          </c:marker>
          <c:cat>
            <c:numRef>
              <c:f>'10. Debt Crisis'!$B$7:$AT$7</c:f>
              <c:numCache>
                <c:formatCode>General</c:formatCode>
                <c:ptCount val="4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numCache>
            </c:numRef>
          </c:cat>
          <c:val>
            <c:numRef>
              <c:f>'10. Debt Crisis'!$B$9:$AT$9</c:f>
              <c:numCache>
                <c:formatCode>General</c:formatCode>
                <c:ptCount val="45"/>
                <c:pt idx="7">
                  <c:v>193.18762983947119</c:v>
                </c:pt>
                <c:pt idx="8">
                  <c:v>219.39236252545825</c:v>
                </c:pt>
                <c:pt idx="9">
                  <c:v>212.33579536370902</c:v>
                </c:pt>
                <c:pt idx="10">
                  <c:v>217.79669876203576</c:v>
                </c:pt>
                <c:pt idx="11">
                  <c:v>242.17547477571944</c:v>
                </c:pt>
                <c:pt idx="12">
                  <c:v>305.00548475762116</c:v>
                </c:pt>
                <c:pt idx="13">
                  <c:v>297.72631578947369</c:v>
                </c:pt>
                <c:pt idx="14">
                  <c:v>303.81317200947984</c:v>
                </c:pt>
                <c:pt idx="15">
                  <c:v>336.45707970190728</c:v>
                </c:pt>
                <c:pt idx="16">
                  <c:v>326.70169118498779</c:v>
                </c:pt>
                <c:pt idx="17">
                  <c:v>324.6649553084805</c:v>
                </c:pt>
                <c:pt idx="18">
                  <c:v>271.25587849240577</c:v>
                </c:pt>
                <c:pt idx="19">
                  <c:v>230.94096074796485</c:v>
                </c:pt>
                <c:pt idx="20">
                  <c:v>234.72406355541909</c:v>
                </c:pt>
                <c:pt idx="21">
                  <c:v>224.66527691350345</c:v>
                </c:pt>
                <c:pt idx="22">
                  <c:v>191.78476993245192</c:v>
                </c:pt>
                <c:pt idx="23">
                  <c:v>191.51325773632894</c:v>
                </c:pt>
                <c:pt idx="24">
                  <c:v>167.50543419464904</c:v>
                </c:pt>
                <c:pt idx="25">
                  <c:v>119.83055200535573</c:v>
                </c:pt>
                <c:pt idx="26">
                  <c:v>111.25740979544364</c:v>
                </c:pt>
                <c:pt idx="27">
                  <c:v>105.49868713979569</c:v>
                </c:pt>
                <c:pt idx="28">
                  <c:v>123.48425586805796</c:v>
                </c:pt>
                <c:pt idx="29">
                  <c:v>144.63247514468023</c:v>
                </c:pt>
                <c:pt idx="30">
                  <c:v>132.67340671811166</c:v>
                </c:pt>
                <c:pt idx="31">
                  <c:v>153.93241868311455</c:v>
                </c:pt>
                <c:pt idx="32">
                  <c:v>146.01044072246395</c:v>
                </c:pt>
                <c:pt idx="33">
                  <c:v>149.2285082505112</c:v>
                </c:pt>
                <c:pt idx="34">
                  <c:v>131.32711008977279</c:v>
                </c:pt>
                <c:pt idx="35">
                  <c:v>152.3940753859643</c:v>
                </c:pt>
                <c:pt idx="36">
                  <c:v>120.09000744607381</c:v>
                </c:pt>
                <c:pt idx="37">
                  <c:v>110.09124516118831</c:v>
                </c:pt>
                <c:pt idx="38">
                  <c:v>106.33631168189565</c:v>
                </c:pt>
                <c:pt idx="39">
                  <c:v>112.802143252183</c:v>
                </c:pt>
                <c:pt idx="40">
                  <c:v>106.63395959987956</c:v>
                </c:pt>
                <c:pt idx="41">
                  <c:v>102.45648990805634</c:v>
                </c:pt>
                <c:pt idx="42">
                  <c:v>93.065934616791168</c:v>
                </c:pt>
                <c:pt idx="43">
                  <c:v>87.749847980148758</c:v>
                </c:pt>
                <c:pt idx="44">
                  <c:v>95.122880075560204</c:v>
                </c:pt>
              </c:numCache>
            </c:numRef>
          </c:val>
          <c:smooth val="0"/>
          <c:extLst>
            <c:ext xmlns:c16="http://schemas.microsoft.com/office/drawing/2014/chart" uri="{C3380CC4-5D6E-409C-BE32-E72D297353CC}">
              <c16:uniqueId val="{00000003-39B6-45D2-BAAA-5D0F9F812381}"/>
            </c:ext>
          </c:extLst>
        </c:ser>
        <c:ser>
          <c:idx val="2"/>
          <c:order val="2"/>
          <c:tx>
            <c:strRef>
              <c:f>'10. Debt Crisis'!$A$10</c:f>
              <c:strCache>
                <c:ptCount val="1"/>
                <c:pt idx="0">
                  <c:v>Interest payments to GNI ratio, % of gross national income</c:v>
                </c:pt>
              </c:strCache>
            </c:strRef>
          </c:tx>
          <c:spPr>
            <a:ln w="28575" cap="rnd">
              <a:solidFill>
                <a:schemeClr val="accent3"/>
              </a:solidFill>
              <a:round/>
            </a:ln>
            <a:effectLst/>
          </c:spPr>
          <c:marker>
            <c:symbol val="none"/>
          </c:marker>
          <c:val>
            <c:numRef>
              <c:f>'10. Debt Crisis'!$B$10:$AT$10</c:f>
              <c:numCache>
                <c:formatCode>General</c:formatCode>
                <c:ptCount val="45"/>
                <c:pt idx="0">
                  <c:v>0.67246447965970491</c:v>
                </c:pt>
                <c:pt idx="1">
                  <c:v>0.98286641525593388</c:v>
                </c:pt>
                <c:pt idx="2">
                  <c:v>1.0630288611488066</c:v>
                </c:pt>
                <c:pt idx="3">
                  <c:v>0.94793447183789215</c:v>
                </c:pt>
                <c:pt idx="4">
                  <c:v>0.82743530574806334</c:v>
                </c:pt>
                <c:pt idx="5">
                  <c:v>0.8317359180179581</c:v>
                </c:pt>
                <c:pt idx="6">
                  <c:v>1.0875451181358373</c:v>
                </c:pt>
                <c:pt idx="7">
                  <c:v>1.2723150148764917</c:v>
                </c:pt>
                <c:pt idx="8">
                  <c:v>1.5026660946328809</c:v>
                </c:pt>
                <c:pt idx="9">
                  <c:v>1.9407717014364958</c:v>
                </c:pt>
                <c:pt idx="10">
                  <c:v>4.6740662670766522</c:v>
                </c:pt>
                <c:pt idx="11">
                  <c:v>6.2401034396806709</c:v>
                </c:pt>
                <c:pt idx="12">
                  <c:v>6.8290580487507562</c:v>
                </c:pt>
                <c:pt idx="13">
                  <c:v>6.3094326117684272</c:v>
                </c:pt>
                <c:pt idx="14">
                  <c:v>6.4606958279495617</c:v>
                </c:pt>
                <c:pt idx="15">
                  <c:v>5.9698612543815042</c:v>
                </c:pt>
                <c:pt idx="16">
                  <c:v>5.6825772016439871</c:v>
                </c:pt>
                <c:pt idx="17">
                  <c:v>5.5913101797214964</c:v>
                </c:pt>
                <c:pt idx="18">
                  <c:v>5.4475924189331622</c:v>
                </c:pt>
                <c:pt idx="19">
                  <c:v>5.2586559745156629</c:v>
                </c:pt>
                <c:pt idx="20">
                  <c:v>4.0661413505791746</c:v>
                </c:pt>
                <c:pt idx="21">
                  <c:v>3.593401407521553</c:v>
                </c:pt>
                <c:pt idx="22">
                  <c:v>2.8252394277135462</c:v>
                </c:pt>
                <c:pt idx="23">
                  <c:v>3.8951852673596785</c:v>
                </c:pt>
                <c:pt idx="24">
                  <c:v>3.2228296326009804</c:v>
                </c:pt>
                <c:pt idx="25">
                  <c:v>2.9616977155559305</c:v>
                </c:pt>
                <c:pt idx="26">
                  <c:v>2.5301847045703396</c:v>
                </c:pt>
                <c:pt idx="27">
                  <c:v>2.5439258589480502</c:v>
                </c:pt>
                <c:pt idx="28">
                  <c:v>2.7823532366049939</c:v>
                </c:pt>
                <c:pt idx="29">
                  <c:v>2.5859651799267644</c:v>
                </c:pt>
                <c:pt idx="30">
                  <c:v>3.1702700587881805</c:v>
                </c:pt>
                <c:pt idx="31">
                  <c:v>3.7884908762469722</c:v>
                </c:pt>
                <c:pt idx="32">
                  <c:v>3.2607863913747481</c:v>
                </c:pt>
                <c:pt idx="33">
                  <c:v>2.7845345454127233</c:v>
                </c:pt>
                <c:pt idx="34">
                  <c:v>3.3500878488553489</c:v>
                </c:pt>
                <c:pt idx="35">
                  <c:v>2.6674333367810972</c:v>
                </c:pt>
                <c:pt idx="36">
                  <c:v>2.5078226819369394</c:v>
                </c:pt>
                <c:pt idx="37">
                  <c:v>1.9023263659512617</c:v>
                </c:pt>
                <c:pt idx="38">
                  <c:v>1.5414591474150412</c:v>
                </c:pt>
                <c:pt idx="39">
                  <c:v>1.4837371105912565</c:v>
                </c:pt>
                <c:pt idx="40">
                  <c:v>1.1732908481794762</c:v>
                </c:pt>
                <c:pt idx="41">
                  <c:v>1.1917311672528648</c:v>
                </c:pt>
                <c:pt idx="42">
                  <c:v>0.99574113396591268</c:v>
                </c:pt>
                <c:pt idx="43">
                  <c:v>0.89852597198741702</c:v>
                </c:pt>
                <c:pt idx="44">
                  <c:v>0.89292037132785462</c:v>
                </c:pt>
              </c:numCache>
            </c:numRef>
          </c:val>
          <c:smooth val="0"/>
          <c:extLst>
            <c:ext xmlns:c16="http://schemas.microsoft.com/office/drawing/2014/chart" uri="{C3380CC4-5D6E-409C-BE32-E72D297353CC}">
              <c16:uniqueId val="{00000004-39B6-45D2-BAAA-5D0F9F812381}"/>
            </c:ext>
          </c:extLst>
        </c:ser>
        <c:dLbls>
          <c:showLegendKey val="0"/>
          <c:showVal val="0"/>
          <c:showCatName val="0"/>
          <c:showSerName val="0"/>
          <c:showPercent val="0"/>
          <c:showBubbleSize val="0"/>
        </c:dLbls>
        <c:marker val="1"/>
        <c:smooth val="0"/>
        <c:axId val="1160094752"/>
        <c:axId val="1160086224"/>
      </c:lineChart>
      <c:catAx>
        <c:axId val="1160053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054736"/>
        <c:crosses val="autoZero"/>
        <c:auto val="1"/>
        <c:lblAlgn val="ctr"/>
        <c:lblOffset val="100"/>
        <c:noMultiLvlLbl val="0"/>
      </c:catAx>
      <c:valAx>
        <c:axId val="116005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053752"/>
        <c:crosses val="autoZero"/>
        <c:crossBetween val="between"/>
      </c:valAx>
      <c:valAx>
        <c:axId val="11600862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094752"/>
        <c:crosses val="max"/>
        <c:crossBetween val="between"/>
      </c:valAx>
      <c:catAx>
        <c:axId val="1160094752"/>
        <c:scaling>
          <c:orientation val="minMax"/>
        </c:scaling>
        <c:delete val="1"/>
        <c:axPos val="b"/>
        <c:numFmt formatCode="General" sourceLinked="1"/>
        <c:majorTickMark val="none"/>
        <c:minorTickMark val="none"/>
        <c:tickLblPos val="nextTo"/>
        <c:crossAx val="11600862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1"/>
              <a:t>Manufacturing was neglected</a:t>
            </a:r>
            <a:r>
              <a:rPr lang="en-PH" sz="1600" b="1" baseline="0"/>
              <a:t> during the Marcos regime.</a:t>
            </a:r>
          </a:p>
          <a:p>
            <a:pPr>
              <a:defRPr/>
            </a:pPr>
            <a:r>
              <a:rPr lang="en-PH" sz="1100" baseline="0"/>
              <a:t>The Philippines failed to replicate the manufacturing success of its neighbors from the 1960s to 1980s, constraining economic growth and transformation.</a:t>
            </a:r>
            <a:endParaRPr lang="en-PH"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'11. Manufacturing'!$D$73</c:f>
              <c:strCache>
                <c:ptCount val="1"/>
                <c:pt idx="0">
                  <c:v>Philippines</c:v>
                </c:pt>
              </c:strCache>
            </c:strRef>
          </c:tx>
          <c:spPr>
            <a:ln w="19050" cap="rnd">
              <a:solidFill>
                <a:schemeClr val="accent1"/>
              </a:solidFill>
              <a:round/>
            </a:ln>
            <a:effectLst/>
          </c:spPr>
          <c:marker>
            <c:symbol val="none"/>
          </c:marker>
          <c:xVal>
            <c:numRef>
              <c:f>'11. Manufacturing'!$E$67:$BH$67</c:f>
              <c:numCache>
                <c:formatCode>0.0</c:formatCode>
                <c:ptCount val="56"/>
                <c:pt idx="0">
                  <c:v>90.348714859400289</c:v>
                </c:pt>
                <c:pt idx="1">
                  <c:v>92.971661474770116</c:v>
                </c:pt>
                <c:pt idx="2">
                  <c:v>94.610708031859986</c:v>
                </c:pt>
                <c:pt idx="3">
                  <c:v>98.020618274766619</c:v>
                </c:pt>
                <c:pt idx="4">
                  <c:v>98.126267469532095</c:v>
                </c:pt>
                <c:pt idx="5">
                  <c:v>100</c:v>
                </c:pt>
                <c:pt idx="6">
                  <c:v>101.48064200947033</c:v>
                </c:pt>
                <c:pt idx="7">
                  <c:v>103.73326186081549</c:v>
                </c:pt>
                <c:pt idx="8">
                  <c:v>104.71617765870303</c:v>
                </c:pt>
                <c:pt idx="9">
                  <c:v>106.85452220776384</c:v>
                </c:pt>
                <c:pt idx="10">
                  <c:v>106.59811370589019</c:v>
                </c:pt>
                <c:pt idx="11">
                  <c:v>109.87741712004618</c:v>
                </c:pt>
                <c:pt idx="12">
                  <c:v>112.35341401779225</c:v>
                </c:pt>
                <c:pt idx="13">
                  <c:v>119.43170809580528</c:v>
                </c:pt>
                <c:pt idx="14">
                  <c:v>121.15433273172771</c:v>
                </c:pt>
                <c:pt idx="15">
                  <c:v>123.82042816651389</c:v>
                </c:pt>
                <c:pt idx="16">
                  <c:v>130.23711919951722</c:v>
                </c:pt>
                <c:pt idx="17">
                  <c:v>134.77144596748306</c:v>
                </c:pt>
                <c:pt idx="18">
                  <c:v>138.05928327957767</c:v>
                </c:pt>
                <c:pt idx="19">
                  <c:v>141.58764615969679</c:v>
                </c:pt>
                <c:pt idx="20">
                  <c:v>144.12857625369807</c:v>
                </c:pt>
                <c:pt idx="21">
                  <c:v>144.87676674163211</c:v>
                </c:pt>
                <c:pt idx="22">
                  <c:v>144.14886405937114</c:v>
                </c:pt>
                <c:pt idx="23">
                  <c:v>143.29932971442798</c:v>
                </c:pt>
                <c:pt idx="24">
                  <c:v>126.67207143117396</c:v>
                </c:pt>
                <c:pt idx="25">
                  <c:v>114.53004870079661</c:v>
                </c:pt>
                <c:pt idx="26">
                  <c:v>115.15428433245091</c:v>
                </c:pt>
                <c:pt idx="27">
                  <c:v>117.79244713861199</c:v>
                </c:pt>
                <c:pt idx="28">
                  <c:v>122.98144115025573</c:v>
                </c:pt>
                <c:pt idx="29">
                  <c:v>126.9674826768362</c:v>
                </c:pt>
                <c:pt idx="30">
                  <c:v>129.89606059999298</c:v>
                </c:pt>
                <c:pt idx="31">
                  <c:v>127.47882424510412</c:v>
                </c:pt>
                <c:pt idx="32">
                  <c:v>126.72418613699816</c:v>
                </c:pt>
                <c:pt idx="33">
                  <c:v>127.03537017695817</c:v>
                </c:pt>
                <c:pt idx="34">
                  <c:v>130.98915569646334</c:v>
                </c:pt>
                <c:pt idx="35">
                  <c:v>134.32009013893088</c:v>
                </c:pt>
                <c:pt idx="36">
                  <c:v>140.04773795167475</c:v>
                </c:pt>
                <c:pt idx="37">
                  <c:v>146.16920873004682</c:v>
                </c:pt>
                <c:pt idx="38">
                  <c:v>153.95143058010282</c:v>
                </c:pt>
                <c:pt idx="39">
                  <c:v>154.75899794263142</c:v>
                </c:pt>
                <c:pt idx="40">
                  <c:v>163.14232879679162</c:v>
                </c:pt>
                <c:pt idx="41">
                  <c:v>165.45271067043387</c:v>
                </c:pt>
                <c:pt idx="42">
                  <c:v>168.75291036784864</c:v>
                </c:pt>
                <c:pt idx="43">
                  <c:v>179.36376452320175</c:v>
                </c:pt>
                <c:pt idx="44">
                  <c:v>188.40592053790957</c:v>
                </c:pt>
                <c:pt idx="45">
                  <c:v>197.87707313904619</c:v>
                </c:pt>
                <c:pt idx="46">
                  <c:v>204.1872981114544</c:v>
                </c:pt>
                <c:pt idx="47">
                  <c:v>213.24547764378653</c:v>
                </c:pt>
                <c:pt idx="48">
                  <c:v>221.11434440632226</c:v>
                </c:pt>
                <c:pt idx="49">
                  <c:v>231.43401214594968</c:v>
                </c:pt>
                <c:pt idx="50">
                  <c:v>246.2327848867904</c:v>
                </c:pt>
                <c:pt idx="51">
                  <c:v>225.97320899837655</c:v>
                </c:pt>
                <c:pt idx="52">
                  <c:v>238.28621367367469</c:v>
                </c:pt>
                <c:pt idx="53">
                  <c:v>253.71555471666585</c:v>
                </c:pt>
                <c:pt idx="54">
                  <c:v>264.1136535696977</c:v>
                </c:pt>
                <c:pt idx="55">
                  <c:v>275.98027811634313</c:v>
                </c:pt>
              </c:numCache>
            </c:numRef>
          </c:xVal>
          <c:yVal>
            <c:numRef>
              <c:f>'11. Manufacturing'!$E$73:$BH$73</c:f>
              <c:numCache>
                <c:formatCode>0.0</c:formatCode>
                <c:ptCount val="56"/>
                <c:pt idx="0">
                  <c:v>104.07762343181062</c:v>
                </c:pt>
                <c:pt idx="1">
                  <c:v>105.16805151092763</c:v>
                </c:pt>
                <c:pt idx="2">
                  <c:v>105.54854354187184</c:v>
                </c:pt>
                <c:pt idx="3">
                  <c:v>105.88692077547033</c:v>
                </c:pt>
                <c:pt idx="4">
                  <c:v>103.24236677830636</c:v>
                </c:pt>
                <c:pt idx="5">
                  <c:v>100</c:v>
                </c:pt>
                <c:pt idx="6">
                  <c:v>100.37027099430851</c:v>
                </c:pt>
                <c:pt idx="7">
                  <c:v>102.4433375361042</c:v>
                </c:pt>
                <c:pt idx="8">
                  <c:v>100.22006326713091</c:v>
                </c:pt>
                <c:pt idx="9">
                  <c:v>96.78736467993177</c:v>
                </c:pt>
                <c:pt idx="10">
                  <c:v>105.33956687318928</c:v>
                </c:pt>
                <c:pt idx="11">
                  <c:v>109.44730622494099</c:v>
                </c:pt>
                <c:pt idx="12">
                  <c:v>112.02361872070117</c:v>
                </c:pt>
                <c:pt idx="13">
                  <c:v>112.54160947294965</c:v>
                </c:pt>
                <c:pt idx="14">
                  <c:v>108.73616855764125</c:v>
                </c:pt>
                <c:pt idx="15">
                  <c:v>108.64992820056969</c:v>
                </c:pt>
                <c:pt idx="16">
                  <c:v>107.559701073284</c:v>
                </c:pt>
                <c:pt idx="17">
                  <c:v>107.63943007104434</c:v>
                </c:pt>
                <c:pt idx="18">
                  <c:v>110.17257342068372</c:v>
                </c:pt>
                <c:pt idx="19">
                  <c:v>106.41882108749481</c:v>
                </c:pt>
                <c:pt idx="20">
                  <c:v>108.78637582864459</c:v>
                </c:pt>
                <c:pt idx="21">
                  <c:v>107.95478264535858</c:v>
                </c:pt>
                <c:pt idx="22">
                  <c:v>106.2242258657631</c:v>
                </c:pt>
                <c:pt idx="23">
                  <c:v>102.59795681601516</c:v>
                </c:pt>
                <c:pt idx="24">
                  <c:v>104.23265744503831</c:v>
                </c:pt>
                <c:pt idx="25">
                  <c:v>106.45700580808473</c:v>
                </c:pt>
                <c:pt idx="26">
                  <c:v>104.23209966965446</c:v>
                </c:pt>
                <c:pt idx="27">
                  <c:v>105.14603874290016</c:v>
                </c:pt>
                <c:pt idx="28">
                  <c:v>108.44733313166006</c:v>
                </c:pt>
                <c:pt idx="29">
                  <c:v>105.25770924583162</c:v>
                </c:pt>
                <c:pt idx="30">
                  <c:v>105.08886935468792</c:v>
                </c:pt>
                <c:pt idx="31">
                  <c:v>107.14008828452623</c:v>
                </c:pt>
                <c:pt idx="32">
                  <c:v>102.34518439158613</c:v>
                </c:pt>
                <c:pt idx="33">
                  <c:v>100.34636605377092</c:v>
                </c:pt>
                <c:pt idx="34">
                  <c:v>98.450012218641575</c:v>
                </c:pt>
                <c:pt idx="35">
                  <c:v>97.314099717101939</c:v>
                </c:pt>
                <c:pt idx="36">
                  <c:v>96.531861938164027</c:v>
                </c:pt>
                <c:pt idx="37">
                  <c:v>94.228819332464681</c:v>
                </c:pt>
                <c:pt idx="38">
                  <c:v>99.270628672110178</c:v>
                </c:pt>
                <c:pt idx="39">
                  <c:v>99.318850790977976</c:v>
                </c:pt>
                <c:pt idx="40">
                  <c:v>103.55146775153932</c:v>
                </c:pt>
                <c:pt idx="41">
                  <c:v>104.39565630313467</c:v>
                </c:pt>
                <c:pt idx="42">
                  <c:v>104.50393854229605</c:v>
                </c:pt>
                <c:pt idx="43">
                  <c:v>104.29299953491022</c:v>
                </c:pt>
                <c:pt idx="44">
                  <c:v>101.35469709138501</c:v>
                </c:pt>
                <c:pt idx="45">
                  <c:v>101.7995732396963</c:v>
                </c:pt>
                <c:pt idx="46">
                  <c:v>99.970122777817508</c:v>
                </c:pt>
                <c:pt idx="47">
                  <c:v>96.258670194080224</c:v>
                </c:pt>
                <c:pt idx="48">
                  <c:v>96.523427468721451</c:v>
                </c:pt>
                <c:pt idx="49">
                  <c:v>89.978773967177318</c:v>
                </c:pt>
                <c:pt idx="50">
                  <c:v>90.759211650355809</c:v>
                </c:pt>
                <c:pt idx="51">
                  <c:v>89.267665407610934</c:v>
                </c:pt>
                <c:pt idx="52">
                  <c:v>86.996797467662475</c:v>
                </c:pt>
                <c:pt idx="53">
                  <c:v>86.395300768669074</c:v>
                </c:pt>
                <c:pt idx="54">
                  <c:v>87.140893526374825</c:v>
                </c:pt>
                <c:pt idx="55">
                  <c:v>84.890946061791155</c:v>
                </c:pt>
              </c:numCache>
            </c:numRef>
          </c:yVal>
          <c:smooth val="0"/>
          <c:extLst>
            <c:ext xmlns:c16="http://schemas.microsoft.com/office/drawing/2014/chart" uri="{C3380CC4-5D6E-409C-BE32-E72D297353CC}">
              <c16:uniqueId val="{00000000-4C92-406B-A6B3-7FE7667E6AA6}"/>
            </c:ext>
          </c:extLst>
        </c:ser>
        <c:ser>
          <c:idx val="1"/>
          <c:order val="1"/>
          <c:tx>
            <c:strRef>
              <c:f>'11. Manufacturing'!$D$74</c:f>
              <c:strCache>
                <c:ptCount val="1"/>
                <c:pt idx="0">
                  <c:v>Indonesia</c:v>
                </c:pt>
              </c:strCache>
            </c:strRef>
          </c:tx>
          <c:spPr>
            <a:ln w="19050" cap="rnd">
              <a:solidFill>
                <a:schemeClr val="accent2"/>
              </a:solidFill>
              <a:round/>
            </a:ln>
            <a:effectLst/>
          </c:spPr>
          <c:marker>
            <c:symbol val="none"/>
          </c:marker>
          <c:xVal>
            <c:numRef>
              <c:f>'11. Manufacturing'!$E$68:$BH$68</c:f>
              <c:numCache>
                <c:formatCode>0.0</c:formatCode>
                <c:ptCount val="56"/>
                <c:pt idx="0">
                  <c:v>103.62531820776135</c:v>
                </c:pt>
                <c:pt idx="1">
                  <c:v>106.50067747402619</c:v>
                </c:pt>
                <c:pt idx="2">
                  <c:v>105.95686556698473</c:v>
                </c:pt>
                <c:pt idx="3">
                  <c:v>100.33628556457008</c:v>
                </c:pt>
                <c:pt idx="4">
                  <c:v>100.78523412082103</c:v>
                </c:pt>
                <c:pt idx="5">
                  <c:v>100</c:v>
                </c:pt>
                <c:pt idx="6">
                  <c:v>99.43063637135829</c:v>
                </c:pt>
                <c:pt idx="7">
                  <c:v>98.4054018838753</c:v>
                </c:pt>
                <c:pt idx="8">
                  <c:v>105.97462176326364</c:v>
                </c:pt>
                <c:pt idx="9">
                  <c:v>110.28857218426107</c:v>
                </c:pt>
                <c:pt idx="10">
                  <c:v>115.26765875757575</c:v>
                </c:pt>
                <c:pt idx="11">
                  <c:v>119.8093193988972</c:v>
                </c:pt>
                <c:pt idx="12">
                  <c:v>123.2168895298592</c:v>
                </c:pt>
                <c:pt idx="13">
                  <c:v>129.64519901479369</c:v>
                </c:pt>
                <c:pt idx="14">
                  <c:v>134.15448022616067</c:v>
                </c:pt>
                <c:pt idx="15">
                  <c:v>137.91049546661995</c:v>
                </c:pt>
                <c:pt idx="16">
                  <c:v>145.92988040590927</c:v>
                </c:pt>
                <c:pt idx="17">
                  <c:v>153.79463586772528</c:v>
                </c:pt>
                <c:pt idx="18">
                  <c:v>159.93462423984224</c:v>
                </c:pt>
                <c:pt idx="19">
                  <c:v>165.69299005986537</c:v>
                </c:pt>
                <c:pt idx="20">
                  <c:v>177.66130221304908</c:v>
                </c:pt>
                <c:pt idx="21">
                  <c:v>189.16765168621299</c:v>
                </c:pt>
                <c:pt idx="22">
                  <c:v>189.6796993459256</c:v>
                </c:pt>
                <c:pt idx="23">
                  <c:v>190.30131119188184</c:v>
                </c:pt>
                <c:pt idx="24">
                  <c:v>198.28911012210105</c:v>
                </c:pt>
                <c:pt idx="25">
                  <c:v>200.44936747106235</c:v>
                </c:pt>
                <c:pt idx="26">
                  <c:v>208.51597228765803</c:v>
                </c:pt>
                <c:pt idx="27">
                  <c:v>212.81508618508803</c:v>
                </c:pt>
                <c:pt idx="28">
                  <c:v>221.08567575844268</c:v>
                </c:pt>
                <c:pt idx="29">
                  <c:v>233.3416366528524</c:v>
                </c:pt>
                <c:pt idx="30">
                  <c:v>245.41141309710039</c:v>
                </c:pt>
                <c:pt idx="31">
                  <c:v>258.26718843469433</c:v>
                </c:pt>
                <c:pt idx="32">
                  <c:v>270.36660735788053</c:v>
                </c:pt>
                <c:pt idx="33">
                  <c:v>286.1663464265439</c:v>
                </c:pt>
                <c:pt idx="34">
                  <c:v>306.48959419707637</c:v>
                </c:pt>
                <c:pt idx="35">
                  <c:v>325.72084774809946</c:v>
                </c:pt>
                <c:pt idx="36">
                  <c:v>346.85964115796838</c:v>
                </c:pt>
                <c:pt idx="37">
                  <c:v>356.79990869783376</c:v>
                </c:pt>
                <c:pt idx="38">
                  <c:v>295.35598464132329</c:v>
                </c:pt>
                <c:pt idx="39">
                  <c:v>287.80831468759578</c:v>
                </c:pt>
                <c:pt idx="40">
                  <c:v>300.7345042766471</c:v>
                </c:pt>
                <c:pt idx="41">
                  <c:v>318.25831517891191</c:v>
                </c:pt>
                <c:pt idx="42">
                  <c:v>331.01174098802994</c:v>
                </c:pt>
                <c:pt idx="43">
                  <c:v>339.01626211387725</c:v>
                </c:pt>
                <c:pt idx="44">
                  <c:v>348.65600831616433</c:v>
                </c:pt>
                <c:pt idx="45">
                  <c:v>362.62376619426396</c:v>
                </c:pt>
                <c:pt idx="46">
                  <c:v>379.84186339138807</c:v>
                </c:pt>
                <c:pt idx="47">
                  <c:v>399.55390740284656</c:v>
                </c:pt>
                <c:pt idx="48">
                  <c:v>421.055065791282</c:v>
                </c:pt>
                <c:pt idx="49">
                  <c:v>434.9507730376983</c:v>
                </c:pt>
                <c:pt idx="50">
                  <c:v>460.07754722714651</c:v>
                </c:pt>
                <c:pt idx="51">
                  <c:v>481.49223578807721</c:v>
                </c:pt>
                <c:pt idx="52">
                  <c:v>503.79654473200787</c:v>
                </c:pt>
                <c:pt idx="53">
                  <c:v>524.21495581546355</c:v>
                </c:pt>
                <c:pt idx="54">
                  <c:v>541.58473102107621</c:v>
                </c:pt>
                <c:pt idx="55">
                  <c:v>560.70265991521774</c:v>
                </c:pt>
              </c:numCache>
            </c:numRef>
          </c:xVal>
          <c:yVal>
            <c:numRef>
              <c:f>'11. Manufacturing'!$E$74:$BH$74</c:f>
              <c:numCache>
                <c:formatCode>0.0</c:formatCode>
                <c:ptCount val="56"/>
                <c:pt idx="0">
                  <c:v>90.348714859400289</c:v>
                </c:pt>
                <c:pt idx="1">
                  <c:v>92.971661474770116</c:v>
                </c:pt>
                <c:pt idx="2">
                  <c:v>94.610708031859986</c:v>
                </c:pt>
                <c:pt idx="3">
                  <c:v>98.020618274766619</c:v>
                </c:pt>
                <c:pt idx="4">
                  <c:v>98.126267469532095</c:v>
                </c:pt>
                <c:pt idx="5">
                  <c:v>100</c:v>
                </c:pt>
                <c:pt idx="6">
                  <c:v>101.48064200947033</c:v>
                </c:pt>
                <c:pt idx="7">
                  <c:v>103.73326186081549</c:v>
                </c:pt>
                <c:pt idx="8">
                  <c:v>104.71617765870303</c:v>
                </c:pt>
                <c:pt idx="9">
                  <c:v>106.85452220776384</c:v>
                </c:pt>
                <c:pt idx="10">
                  <c:v>106.59811370589019</c:v>
                </c:pt>
                <c:pt idx="11">
                  <c:v>109.87741712004618</c:v>
                </c:pt>
                <c:pt idx="12">
                  <c:v>112.35341401779225</c:v>
                </c:pt>
                <c:pt idx="13">
                  <c:v>119.43170809580528</c:v>
                </c:pt>
                <c:pt idx="14">
                  <c:v>121.15433273172771</c:v>
                </c:pt>
                <c:pt idx="15">
                  <c:v>123.82042816651389</c:v>
                </c:pt>
                <c:pt idx="16">
                  <c:v>130.23711919951722</c:v>
                </c:pt>
                <c:pt idx="17">
                  <c:v>134.77144596748306</c:v>
                </c:pt>
                <c:pt idx="18">
                  <c:v>138.05928327957767</c:v>
                </c:pt>
                <c:pt idx="19">
                  <c:v>141.58764615969679</c:v>
                </c:pt>
                <c:pt idx="20">
                  <c:v>144.12857625369807</c:v>
                </c:pt>
                <c:pt idx="21">
                  <c:v>144.87676674163211</c:v>
                </c:pt>
                <c:pt idx="22">
                  <c:v>144.14886405937114</c:v>
                </c:pt>
                <c:pt idx="23">
                  <c:v>143.29932971442798</c:v>
                </c:pt>
                <c:pt idx="24">
                  <c:v>126.67207143117396</c:v>
                </c:pt>
                <c:pt idx="25">
                  <c:v>114.53004870079661</c:v>
                </c:pt>
                <c:pt idx="26">
                  <c:v>115.15428433245091</c:v>
                </c:pt>
                <c:pt idx="27">
                  <c:v>117.79244713861199</c:v>
                </c:pt>
                <c:pt idx="28">
                  <c:v>122.98144115025573</c:v>
                </c:pt>
                <c:pt idx="29">
                  <c:v>126.9674826768362</c:v>
                </c:pt>
                <c:pt idx="30">
                  <c:v>129.89606059999298</c:v>
                </c:pt>
                <c:pt idx="31">
                  <c:v>127.47882424510412</c:v>
                </c:pt>
                <c:pt idx="32">
                  <c:v>126.72418613699816</c:v>
                </c:pt>
                <c:pt idx="33">
                  <c:v>127.03537017695817</c:v>
                </c:pt>
                <c:pt idx="34">
                  <c:v>130.98915569646334</c:v>
                </c:pt>
                <c:pt idx="35">
                  <c:v>134.32009013893088</c:v>
                </c:pt>
                <c:pt idx="36">
                  <c:v>140.04773795167475</c:v>
                </c:pt>
                <c:pt idx="37">
                  <c:v>146.16920873004682</c:v>
                </c:pt>
                <c:pt idx="38">
                  <c:v>153.95143058010282</c:v>
                </c:pt>
                <c:pt idx="39">
                  <c:v>154.75899794263142</c:v>
                </c:pt>
                <c:pt idx="40">
                  <c:v>163.14232879679162</c:v>
                </c:pt>
                <c:pt idx="41">
                  <c:v>165.45271067043387</c:v>
                </c:pt>
                <c:pt idx="42">
                  <c:v>168.75291036784864</c:v>
                </c:pt>
                <c:pt idx="43">
                  <c:v>179.36376452320175</c:v>
                </c:pt>
                <c:pt idx="44">
                  <c:v>188.40592053790957</c:v>
                </c:pt>
                <c:pt idx="45">
                  <c:v>197.87707313904619</c:v>
                </c:pt>
                <c:pt idx="46">
                  <c:v>204.1872981114544</c:v>
                </c:pt>
                <c:pt idx="47">
                  <c:v>213.24547764378653</c:v>
                </c:pt>
                <c:pt idx="48">
                  <c:v>221.11434440632226</c:v>
                </c:pt>
                <c:pt idx="49">
                  <c:v>231.43401214594968</c:v>
                </c:pt>
                <c:pt idx="50">
                  <c:v>246.2327848867904</c:v>
                </c:pt>
                <c:pt idx="51">
                  <c:v>225.97320899837655</c:v>
                </c:pt>
                <c:pt idx="52">
                  <c:v>238.28621367367469</c:v>
                </c:pt>
                <c:pt idx="53">
                  <c:v>253.71555471666585</c:v>
                </c:pt>
                <c:pt idx="54">
                  <c:v>264.1136535696977</c:v>
                </c:pt>
                <c:pt idx="55">
                  <c:v>275.98027811634313</c:v>
                </c:pt>
              </c:numCache>
            </c:numRef>
          </c:yVal>
          <c:smooth val="0"/>
          <c:extLst>
            <c:ext xmlns:c16="http://schemas.microsoft.com/office/drawing/2014/chart" uri="{C3380CC4-5D6E-409C-BE32-E72D297353CC}">
              <c16:uniqueId val="{00000001-4C92-406B-A6B3-7FE7667E6AA6}"/>
            </c:ext>
          </c:extLst>
        </c:ser>
        <c:ser>
          <c:idx val="2"/>
          <c:order val="2"/>
          <c:tx>
            <c:strRef>
              <c:f>'11. Manufacturing'!$D$75</c:f>
              <c:strCache>
                <c:ptCount val="1"/>
                <c:pt idx="0">
                  <c:v>Korea, Rep.</c:v>
                </c:pt>
              </c:strCache>
            </c:strRef>
          </c:tx>
          <c:spPr>
            <a:ln w="19050" cap="rnd">
              <a:solidFill>
                <a:schemeClr val="accent3"/>
              </a:solidFill>
              <a:round/>
            </a:ln>
            <a:effectLst/>
          </c:spPr>
          <c:marker>
            <c:symbol val="none"/>
          </c:marker>
          <c:xVal>
            <c:numRef>
              <c:f>'11. Manufacturing'!$E$69:$BH$69</c:f>
              <c:numCache>
                <c:formatCode>0.0</c:formatCode>
                <c:ptCount val="56"/>
                <c:pt idx="0">
                  <c:v>85.999371517322274</c:v>
                </c:pt>
                <c:pt idx="1">
                  <c:v>87.612406393413252</c:v>
                </c:pt>
                <c:pt idx="2">
                  <c:v>86.814312101728859</c:v>
                </c:pt>
                <c:pt idx="3">
                  <c:v>92.729512262812534</c:v>
                </c:pt>
                <c:pt idx="4">
                  <c:v>97.057511369488353</c:v>
                </c:pt>
                <c:pt idx="5">
                  <c:v>100</c:v>
                </c:pt>
                <c:pt idx="6">
                  <c:v>110.33576661802242</c:v>
                </c:pt>
                <c:pt idx="7">
                  <c:v>114.86799183406421</c:v>
                </c:pt>
                <c:pt idx="8">
                  <c:v>125.04418327114919</c:v>
                </c:pt>
                <c:pt idx="9">
                  <c:v>139.09086547158935</c:v>
                </c:pt>
                <c:pt idx="10">
                  <c:v>144.74403619105234</c:v>
                </c:pt>
                <c:pt idx="11">
                  <c:v>155.36738188062279</c:v>
                </c:pt>
                <c:pt idx="12">
                  <c:v>161.2360019836799</c:v>
                </c:pt>
                <c:pt idx="13">
                  <c:v>180.74561189801457</c:v>
                </c:pt>
                <c:pt idx="14">
                  <c:v>195.14878660371789</c:v>
                </c:pt>
                <c:pt idx="15">
                  <c:v>203.90955144511986</c:v>
                </c:pt>
                <c:pt idx="16">
                  <c:v>227.8715015074138</c:v>
                </c:pt>
                <c:pt idx="17">
                  <c:v>250.54275087029595</c:v>
                </c:pt>
                <c:pt idx="18">
                  <c:v>273.30061720989312</c:v>
                </c:pt>
                <c:pt idx="19">
                  <c:v>290.36065593286406</c:v>
                </c:pt>
                <c:pt idx="20">
                  <c:v>292.19822976920807</c:v>
                </c:pt>
                <c:pt idx="21">
                  <c:v>306.51038243106427</c:v>
                </c:pt>
                <c:pt idx="22">
                  <c:v>326.88877950375786</c:v>
                </c:pt>
                <c:pt idx="23">
                  <c:v>363.95622509427164</c:v>
                </c:pt>
                <c:pt idx="24">
                  <c:v>394.41748837106678</c:v>
                </c:pt>
                <c:pt idx="25">
                  <c:v>420.31500349103084</c:v>
                </c:pt>
                <c:pt idx="26">
                  <c:v>468.66043093306536</c:v>
                </c:pt>
                <c:pt idx="27">
                  <c:v>525.12537765032641</c:v>
                </c:pt>
                <c:pt idx="28">
                  <c:v>586.11293422296399</c:v>
                </c:pt>
                <c:pt idx="29">
                  <c:v>623.2794111419953</c:v>
                </c:pt>
                <c:pt idx="30">
                  <c:v>675.75970776125246</c:v>
                </c:pt>
                <c:pt idx="31">
                  <c:v>734.17067286605914</c:v>
                </c:pt>
                <c:pt idx="32">
                  <c:v>768.7497607968329</c:v>
                </c:pt>
                <c:pt idx="33">
                  <c:v>808.80021399544933</c:v>
                </c:pt>
                <c:pt idx="34">
                  <c:v>870.30863016979913</c:v>
                </c:pt>
                <c:pt idx="35">
                  <c:v>937.2578626277932</c:v>
                </c:pt>
                <c:pt idx="36">
                  <c:v>995.30615501430759</c:v>
                </c:pt>
                <c:pt idx="37">
                  <c:v>1040.6639210538697</c:v>
                </c:pt>
                <c:pt idx="38">
                  <c:v>964.99283273837602</c:v>
                </c:pt>
                <c:pt idx="39">
                  <c:v>1064.2870229301682</c:v>
                </c:pt>
                <c:pt idx="40">
                  <c:v>1153.9856373593259</c:v>
                </c:pt>
                <c:pt idx="41">
                  <c:v>1197.8454523833025</c:v>
                </c:pt>
                <c:pt idx="42">
                  <c:v>1283.4736869589608</c:v>
                </c:pt>
                <c:pt idx="43">
                  <c:v>1314.8166560542159</c:v>
                </c:pt>
                <c:pt idx="44">
                  <c:v>1376.7191855478986</c:v>
                </c:pt>
                <c:pt idx="45">
                  <c:v>1419.3637371569735</c:v>
                </c:pt>
                <c:pt idx="46">
                  <c:v>1491.9872689080535</c:v>
                </c:pt>
                <c:pt idx="47">
                  <c:v>1567.3082754655716</c:v>
                </c:pt>
                <c:pt idx="48">
                  <c:v>1604.9105928890021</c:v>
                </c:pt>
                <c:pt idx="49">
                  <c:v>1604.901795025306</c:v>
                </c:pt>
                <c:pt idx="50">
                  <c:v>1707.0202641238538</c:v>
                </c:pt>
                <c:pt idx="51">
                  <c:v>1765.066240904041</c:v>
                </c:pt>
                <c:pt idx="52">
                  <c:v>1804.999771029301</c:v>
                </c:pt>
                <c:pt idx="53">
                  <c:v>1843.8450153071849</c:v>
                </c:pt>
                <c:pt idx="54">
                  <c:v>1890.3693456260012</c:v>
                </c:pt>
                <c:pt idx="55">
                  <c:v>1935.4389465344411</c:v>
                </c:pt>
              </c:numCache>
            </c:numRef>
          </c:xVal>
          <c:yVal>
            <c:numRef>
              <c:f>'11. Manufacturing'!$E$75:$BH$75</c:f>
              <c:numCache>
                <c:formatCode>0.0</c:formatCode>
                <c:ptCount val="56"/>
                <c:pt idx="0">
                  <c:v>0</c:v>
                </c:pt>
                <c:pt idx="1">
                  <c:v>0</c:v>
                </c:pt>
                <c:pt idx="2">
                  <c:v>0</c:v>
                </c:pt>
                <c:pt idx="3">
                  <c:v>0</c:v>
                </c:pt>
                <c:pt idx="4">
                  <c:v>0</c:v>
                </c:pt>
                <c:pt idx="5">
                  <c:v>100</c:v>
                </c:pt>
                <c:pt idx="6">
                  <c:v>103.96346183131324</c:v>
                </c:pt>
                <c:pt idx="7">
                  <c:v>108.06753871186221</c:v>
                </c:pt>
                <c:pt idx="8">
                  <c:v>114.88153616023284</c:v>
                </c:pt>
                <c:pt idx="9">
                  <c:v>116.54583738124057</c:v>
                </c:pt>
                <c:pt idx="10">
                  <c:v>116.88055386662266</c:v>
                </c:pt>
                <c:pt idx="11">
                  <c:v>116.1247632346325</c:v>
                </c:pt>
                <c:pt idx="12">
                  <c:v>127.10508438025056</c:v>
                </c:pt>
                <c:pt idx="13">
                  <c:v>145.49412997085432</c:v>
                </c:pt>
                <c:pt idx="14">
                  <c:v>141.46222055367281</c:v>
                </c:pt>
                <c:pt idx="15">
                  <c:v>0</c:v>
                </c:pt>
                <c:pt idx="16">
                  <c:v>155.78583856642058</c:v>
                </c:pt>
                <c:pt idx="17">
                  <c:v>154.57694291672152</c:v>
                </c:pt>
                <c:pt idx="18">
                  <c:v>156.48044959008277</c:v>
                </c:pt>
                <c:pt idx="19">
                  <c:v>158.70966773443988</c:v>
                </c:pt>
                <c:pt idx="20">
                  <c:v>159.52388924018086</c:v>
                </c:pt>
                <c:pt idx="21">
                  <c:v>163.11300170358206</c:v>
                </c:pt>
                <c:pt idx="22">
                  <c:v>163.25101931106619</c:v>
                </c:pt>
                <c:pt idx="23">
                  <c:v>170.41544429031791</c:v>
                </c:pt>
                <c:pt idx="24">
                  <c:v>178.85960764373218</c:v>
                </c:pt>
                <c:pt idx="25">
                  <c:v>176.17466539843167</c:v>
                </c:pt>
                <c:pt idx="26">
                  <c:v>186.68221098265391</c:v>
                </c:pt>
                <c:pt idx="27">
                  <c:v>193.91744357268647</c:v>
                </c:pt>
                <c:pt idx="28">
                  <c:v>196.6687820690571</c:v>
                </c:pt>
                <c:pt idx="29">
                  <c:v>186.2906747726108</c:v>
                </c:pt>
                <c:pt idx="30">
                  <c:v>174.86068645273184</c:v>
                </c:pt>
                <c:pt idx="31">
                  <c:v>175.9915999284238</c:v>
                </c:pt>
                <c:pt idx="32">
                  <c:v>170.88205778794349</c:v>
                </c:pt>
                <c:pt idx="33">
                  <c:v>171.46877911404678</c:v>
                </c:pt>
                <c:pt idx="34">
                  <c:v>173.99168321029754</c:v>
                </c:pt>
                <c:pt idx="35">
                  <c:v>176.91498701547982</c:v>
                </c:pt>
                <c:pt idx="36">
                  <c:v>170.71240298056719</c:v>
                </c:pt>
                <c:pt idx="37">
                  <c:v>167.71598697824498</c:v>
                </c:pt>
                <c:pt idx="38">
                  <c:v>173.64407161407124</c:v>
                </c:pt>
                <c:pt idx="39">
                  <c:v>178.06646896657472</c:v>
                </c:pt>
                <c:pt idx="40">
                  <c:v>202.2988493283234</c:v>
                </c:pt>
                <c:pt idx="41">
                  <c:v>192.51372532958669</c:v>
                </c:pt>
                <c:pt idx="42">
                  <c:v>189.72412004921503</c:v>
                </c:pt>
                <c:pt idx="43">
                  <c:v>186.28416987373458</c:v>
                </c:pt>
                <c:pt idx="44">
                  <c:v>199.06601692429169</c:v>
                </c:pt>
                <c:pt idx="45">
                  <c:v>197.40469972753982</c:v>
                </c:pt>
                <c:pt idx="46">
                  <c:v>194.18241198041804</c:v>
                </c:pt>
                <c:pt idx="47">
                  <c:v>196.89386531152087</c:v>
                </c:pt>
                <c:pt idx="48">
                  <c:v>199.6789676518186</c:v>
                </c:pt>
                <c:pt idx="49">
                  <c:v>200.53481544866676</c:v>
                </c:pt>
                <c:pt idx="50">
                  <c:v>214.46588045976225</c:v>
                </c:pt>
                <c:pt idx="51">
                  <c:v>218.98652269962966</c:v>
                </c:pt>
                <c:pt idx="52">
                  <c:v>216.4607181816728</c:v>
                </c:pt>
                <c:pt idx="53">
                  <c:v>216.24173382015817</c:v>
                </c:pt>
                <c:pt idx="54">
                  <c:v>210.50436656984704</c:v>
                </c:pt>
                <c:pt idx="55">
                  <c:v>205.88027013994488</c:v>
                </c:pt>
              </c:numCache>
            </c:numRef>
          </c:yVal>
          <c:smooth val="0"/>
          <c:extLst>
            <c:ext xmlns:c16="http://schemas.microsoft.com/office/drawing/2014/chart" uri="{C3380CC4-5D6E-409C-BE32-E72D297353CC}">
              <c16:uniqueId val="{00000002-4C92-406B-A6B3-7FE7667E6AA6}"/>
            </c:ext>
          </c:extLst>
        </c:ser>
        <c:ser>
          <c:idx val="3"/>
          <c:order val="3"/>
          <c:tx>
            <c:strRef>
              <c:f>'11. Manufacturing'!$D$76</c:f>
              <c:strCache>
                <c:ptCount val="1"/>
                <c:pt idx="0">
                  <c:v>Malaysia</c:v>
                </c:pt>
              </c:strCache>
            </c:strRef>
          </c:tx>
          <c:spPr>
            <a:ln w="19050" cap="rnd">
              <a:solidFill>
                <a:schemeClr val="accent4"/>
              </a:solidFill>
              <a:round/>
            </a:ln>
            <a:effectLst/>
          </c:spPr>
          <c:marker>
            <c:symbol val="none"/>
          </c:marker>
          <c:xVal>
            <c:numRef>
              <c:f>'11. Manufacturing'!$E$70:$BH$70</c:f>
              <c:numCache>
                <c:formatCode>0.0</c:formatCode>
                <c:ptCount val="56"/>
                <c:pt idx="0">
                  <c:v>82.545185432486207</c:v>
                </c:pt>
                <c:pt idx="1">
                  <c:v>87.329965453765411</c:v>
                </c:pt>
                <c:pt idx="2">
                  <c:v>90.867889901527477</c:v>
                </c:pt>
                <c:pt idx="3">
                  <c:v>94.556947988091906</c:v>
                </c:pt>
                <c:pt idx="4">
                  <c:v>95.995674879646913</c:v>
                </c:pt>
                <c:pt idx="5">
                  <c:v>100</c:v>
                </c:pt>
                <c:pt idx="6">
                  <c:v>105.00499013825615</c:v>
                </c:pt>
                <c:pt idx="7">
                  <c:v>108.01783287035545</c:v>
                </c:pt>
                <c:pt idx="8">
                  <c:v>113.69876751768928</c:v>
                </c:pt>
                <c:pt idx="9">
                  <c:v>114.73881633882579</c:v>
                </c:pt>
                <c:pt idx="10">
                  <c:v>119.74860948213365</c:v>
                </c:pt>
                <c:pt idx="11">
                  <c:v>122.18756526107819</c:v>
                </c:pt>
                <c:pt idx="12">
                  <c:v>130.69184714712526</c:v>
                </c:pt>
                <c:pt idx="13">
                  <c:v>141.04124484654966</c:v>
                </c:pt>
                <c:pt idx="14">
                  <c:v>147.99663497738715</c:v>
                </c:pt>
                <c:pt idx="15">
                  <c:v>147.49382326940975</c:v>
                </c:pt>
                <c:pt idx="16">
                  <c:v>159.33169676162763</c:v>
                </c:pt>
                <c:pt idx="17">
                  <c:v>167.7137607740994</c:v>
                </c:pt>
                <c:pt idx="18">
                  <c:v>173.90768656410589</c:v>
                </c:pt>
                <c:pt idx="19">
                  <c:v>185.51441244695459</c:v>
                </c:pt>
                <c:pt idx="20">
                  <c:v>196.41206819086858</c:v>
                </c:pt>
                <c:pt idx="21">
                  <c:v>205.58215498089564</c:v>
                </c:pt>
                <c:pt idx="22">
                  <c:v>210.18065194832843</c:v>
                </c:pt>
                <c:pt idx="23">
                  <c:v>213.92071410956763</c:v>
                </c:pt>
                <c:pt idx="24">
                  <c:v>222.59880570333922</c:v>
                </c:pt>
                <c:pt idx="25">
                  <c:v>213.41089934054747</c:v>
                </c:pt>
                <c:pt idx="26">
                  <c:v>211.72158858096032</c:v>
                </c:pt>
                <c:pt idx="27">
                  <c:v>217.15103362697818</c:v>
                </c:pt>
                <c:pt idx="28">
                  <c:v>233.46428646677248</c:v>
                </c:pt>
                <c:pt idx="29">
                  <c:v>247.29786954177214</c:v>
                </c:pt>
                <c:pt idx="30">
                  <c:v>265.78526595432436</c:v>
                </c:pt>
                <c:pt idx="31">
                  <c:v>281.54342659437958</c:v>
                </c:pt>
                <c:pt idx="32">
                  <c:v>297.6836634701977</c:v>
                </c:pt>
                <c:pt idx="33">
                  <c:v>320.42446872009168</c:v>
                </c:pt>
                <c:pt idx="34">
                  <c:v>341.23028901484503</c:v>
                </c:pt>
                <c:pt idx="35">
                  <c:v>365.90101733552427</c:v>
                </c:pt>
                <c:pt idx="36">
                  <c:v>392.02862577781963</c:v>
                </c:pt>
                <c:pt idx="37">
                  <c:v>407.3974391199182</c:v>
                </c:pt>
                <c:pt idx="38">
                  <c:v>366.70703923772516</c:v>
                </c:pt>
                <c:pt idx="39">
                  <c:v>373.97745096641432</c:v>
                </c:pt>
                <c:pt idx="40">
                  <c:v>394.31434717920519</c:v>
                </c:pt>
                <c:pt idx="41">
                  <c:v>391.7866170129891</c:v>
                </c:pt>
                <c:pt idx="42">
                  <c:v>407.62981269484834</c:v>
                </c:pt>
                <c:pt idx="43">
                  <c:v>427.40485873587659</c:v>
                </c:pt>
                <c:pt idx="44">
                  <c:v>448.86567136931086</c:v>
                </c:pt>
                <c:pt idx="45">
                  <c:v>467.47535517565018</c:v>
                </c:pt>
                <c:pt idx="46">
                  <c:v>492.27009421177883</c:v>
                </c:pt>
                <c:pt idx="47">
                  <c:v>533.5779281391641</c:v>
                </c:pt>
                <c:pt idx="48">
                  <c:v>536.16962391085815</c:v>
                </c:pt>
                <c:pt idx="49">
                  <c:v>519.66764128925536</c:v>
                </c:pt>
                <c:pt idx="50">
                  <c:v>540.50728821021096</c:v>
                </c:pt>
                <c:pt idx="51">
                  <c:v>564.58083212087251</c:v>
                </c:pt>
                <c:pt idx="52">
                  <c:v>578.40617961040527</c:v>
                </c:pt>
                <c:pt idx="53">
                  <c:v>598.96291030059854</c:v>
                </c:pt>
                <c:pt idx="54">
                  <c:v>625.35860051310635</c:v>
                </c:pt>
                <c:pt idx="55">
                  <c:v>651.05652790523254</c:v>
                </c:pt>
              </c:numCache>
            </c:numRef>
          </c:xVal>
          <c:yVal>
            <c:numRef>
              <c:f>'11. Manufacturing'!$E$76:$BH$76</c:f>
              <c:numCache>
                <c:formatCode>0.0</c:formatCode>
                <c:ptCount val="56"/>
                <c:pt idx="0">
                  <c:v>100.6012128848007</c:v>
                </c:pt>
                <c:pt idx="1">
                  <c:v>98.138014073957606</c:v>
                </c:pt>
                <c:pt idx="2">
                  <c:v>103.46288594702808</c:v>
                </c:pt>
                <c:pt idx="3">
                  <c:v>91.99647550997031</c:v>
                </c:pt>
                <c:pt idx="4">
                  <c:v>99.970930154369995</c:v>
                </c:pt>
                <c:pt idx="5">
                  <c:v>100</c:v>
                </c:pt>
                <c:pt idx="6">
                  <c:v>103.58009025769776</c:v>
                </c:pt>
                <c:pt idx="7">
                  <c:v>114.49455493808873</c:v>
                </c:pt>
                <c:pt idx="8">
                  <c:v>116.07468145239561</c:v>
                </c:pt>
                <c:pt idx="9">
                  <c:v>128.53921162497394</c:v>
                </c:pt>
                <c:pt idx="10">
                  <c:v>134.94476868861636</c:v>
                </c:pt>
                <c:pt idx="11">
                  <c:v>138.42671316382103</c:v>
                </c:pt>
                <c:pt idx="12">
                  <c:v>143.8560950741001</c:v>
                </c:pt>
                <c:pt idx="13">
                  <c:v>163.77531341282614</c:v>
                </c:pt>
                <c:pt idx="14">
                  <c:v>183.54756093022141</c:v>
                </c:pt>
                <c:pt idx="15">
                  <c:v>183.52883402984588</c:v>
                </c:pt>
                <c:pt idx="16">
                  <c:v>193.15602572053916</c:v>
                </c:pt>
                <c:pt idx="17">
                  <c:v>200.27203128170709</c:v>
                </c:pt>
                <c:pt idx="18">
                  <c:v>197.84205355465292</c:v>
                </c:pt>
                <c:pt idx="19">
                  <c:v>201.94942074681325</c:v>
                </c:pt>
                <c:pt idx="20">
                  <c:v>215.18308625059737</c:v>
                </c:pt>
                <c:pt idx="21">
                  <c:v>208.87643455629089</c:v>
                </c:pt>
                <c:pt idx="22">
                  <c:v>190.19081470452684</c:v>
                </c:pt>
                <c:pt idx="23">
                  <c:v>191.44819767950938</c:v>
                </c:pt>
                <c:pt idx="24">
                  <c:v>192.79748169802463</c:v>
                </c:pt>
                <c:pt idx="25">
                  <c:v>192.8597108408749</c:v>
                </c:pt>
                <c:pt idx="26">
                  <c:v>192.96036949923334</c:v>
                </c:pt>
                <c:pt idx="27">
                  <c:v>194.16247469800757</c:v>
                </c:pt>
                <c:pt idx="28">
                  <c:v>213.94853563453884</c:v>
                </c:pt>
                <c:pt idx="29">
                  <c:v>233.36486456762887</c:v>
                </c:pt>
                <c:pt idx="30">
                  <c:v>237.50488554840149</c:v>
                </c:pt>
                <c:pt idx="31">
                  <c:v>250.49911460984461</c:v>
                </c:pt>
                <c:pt idx="32">
                  <c:v>253.17283404772974</c:v>
                </c:pt>
                <c:pt idx="33">
                  <c:v>254.18636177559966</c:v>
                </c:pt>
                <c:pt idx="34">
                  <c:v>261.19251682292435</c:v>
                </c:pt>
                <c:pt idx="35">
                  <c:v>258.61798014127191</c:v>
                </c:pt>
                <c:pt idx="36">
                  <c:v>272.97848050939729</c:v>
                </c:pt>
                <c:pt idx="37">
                  <c:v>278.24662258768581</c:v>
                </c:pt>
                <c:pt idx="38">
                  <c:v>282.19184219087998</c:v>
                </c:pt>
                <c:pt idx="39">
                  <c:v>303.3043690788349</c:v>
                </c:pt>
                <c:pt idx="40">
                  <c:v>302.59395031036797</c:v>
                </c:pt>
                <c:pt idx="41">
                  <c:v>287.6214321999384</c:v>
                </c:pt>
                <c:pt idx="42">
                  <c:v>286.73974088549431</c:v>
                </c:pt>
                <c:pt idx="43">
                  <c:v>293.42583294852614</c:v>
                </c:pt>
                <c:pt idx="44">
                  <c:v>297.8322474269433</c:v>
                </c:pt>
                <c:pt idx="45">
                  <c:v>270.10458330870699</c:v>
                </c:pt>
                <c:pt idx="46">
                  <c:v>270.26490433474009</c:v>
                </c:pt>
                <c:pt idx="47">
                  <c:v>256.11280175307701</c:v>
                </c:pt>
                <c:pt idx="48">
                  <c:v>240.79980146047811</c:v>
                </c:pt>
                <c:pt idx="49">
                  <c:v>233.34209893437836</c:v>
                </c:pt>
                <c:pt idx="50">
                  <c:v>229.75178198802354</c:v>
                </c:pt>
                <c:pt idx="51">
                  <c:v>228.63710921718541</c:v>
                </c:pt>
                <c:pt idx="52">
                  <c:v>226.85269287178923</c:v>
                </c:pt>
                <c:pt idx="53">
                  <c:v>223.93560067691024</c:v>
                </c:pt>
                <c:pt idx="54">
                  <c:v>224.47858505026184</c:v>
                </c:pt>
                <c:pt idx="55">
                  <c:v>223.44407245375066</c:v>
                </c:pt>
              </c:numCache>
            </c:numRef>
          </c:yVal>
          <c:smooth val="0"/>
          <c:extLst>
            <c:ext xmlns:c16="http://schemas.microsoft.com/office/drawing/2014/chart" uri="{C3380CC4-5D6E-409C-BE32-E72D297353CC}">
              <c16:uniqueId val="{00000003-4C92-406B-A6B3-7FE7667E6AA6}"/>
            </c:ext>
          </c:extLst>
        </c:ser>
        <c:ser>
          <c:idx val="4"/>
          <c:order val="4"/>
          <c:tx>
            <c:strRef>
              <c:f>'11. Manufacturing'!$D$77</c:f>
              <c:strCache>
                <c:ptCount val="1"/>
                <c:pt idx="0">
                  <c:v>Thailand</c:v>
                </c:pt>
              </c:strCache>
            </c:strRef>
          </c:tx>
          <c:spPr>
            <a:ln w="19050" cap="rnd">
              <a:solidFill>
                <a:schemeClr val="accent5"/>
              </a:solidFill>
              <a:round/>
            </a:ln>
            <a:effectLst/>
          </c:spPr>
          <c:marker>
            <c:symbol val="none"/>
          </c:marker>
          <c:xVal>
            <c:numRef>
              <c:f>'11. Manufacturing'!$E$71:$BH$71</c:f>
              <c:numCache>
                <c:formatCode>0.0</c:formatCode>
                <c:ptCount val="56"/>
                <c:pt idx="0">
                  <c:v>81.958082767341239</c:v>
                </c:pt>
                <c:pt idx="1">
                  <c:v>83.837221267858112</c:v>
                </c:pt>
                <c:pt idx="2">
                  <c:v>87.523466556578725</c:v>
                </c:pt>
                <c:pt idx="3">
                  <c:v>91.740319253389927</c:v>
                </c:pt>
                <c:pt idx="4">
                  <c:v>95.116905713602591</c:v>
                </c:pt>
                <c:pt idx="5">
                  <c:v>100</c:v>
                </c:pt>
                <c:pt idx="6">
                  <c:v>107.84645575958855</c:v>
                </c:pt>
                <c:pt idx="7">
                  <c:v>113.9406117756406</c:v>
                </c:pt>
                <c:pt idx="8">
                  <c:v>119.59361963363122</c:v>
                </c:pt>
                <c:pt idx="9">
                  <c:v>123.72377595495135</c:v>
                </c:pt>
                <c:pt idx="10">
                  <c:v>133.95511783499651</c:v>
                </c:pt>
                <c:pt idx="11">
                  <c:v>136.21607031880819</c:v>
                </c:pt>
                <c:pt idx="12">
                  <c:v>137.62586301760996</c:v>
                </c:pt>
                <c:pt idx="13">
                  <c:v>147.43082433172304</c:v>
                </c:pt>
                <c:pt idx="14">
                  <c:v>150.5610681952185</c:v>
                </c:pt>
                <c:pt idx="15">
                  <c:v>154.08969972673304</c:v>
                </c:pt>
                <c:pt idx="16">
                  <c:v>163.9263168553513</c:v>
                </c:pt>
                <c:pt idx="17">
                  <c:v>175.82480251017358</c:v>
                </c:pt>
                <c:pt idx="18">
                  <c:v>188.75097356643658</c:v>
                </c:pt>
                <c:pt idx="19">
                  <c:v>193.84057490660044</c:v>
                </c:pt>
                <c:pt idx="20">
                  <c:v>200.37266813452007</c:v>
                </c:pt>
                <c:pt idx="21">
                  <c:v>206.42719101113843</c:v>
                </c:pt>
                <c:pt idx="22">
                  <c:v>213.54841933718035</c:v>
                </c:pt>
                <c:pt idx="23">
                  <c:v>223.11355916349669</c:v>
                </c:pt>
                <c:pt idx="24">
                  <c:v>230.62394826127166</c:v>
                </c:pt>
                <c:pt idx="25">
                  <c:v>235.91145422168799</c:v>
                </c:pt>
                <c:pt idx="26">
                  <c:v>243.62296251101537</c:v>
                </c:pt>
                <c:pt idx="27">
                  <c:v>262.6357473322135</c:v>
                </c:pt>
                <c:pt idx="28">
                  <c:v>292.71609293167319</c:v>
                </c:pt>
                <c:pt idx="29">
                  <c:v>324.31746279597769</c:v>
                </c:pt>
                <c:pt idx="30">
                  <c:v>355.75386807169929</c:v>
                </c:pt>
                <c:pt idx="31">
                  <c:v>380.99260171929791</c:v>
                </c:pt>
                <c:pt idx="32">
                  <c:v>404.73988763263395</c:v>
                </c:pt>
                <c:pt idx="33">
                  <c:v>436.99697802004727</c:v>
                </c:pt>
                <c:pt idx="34">
                  <c:v>467.42427832598696</c:v>
                </c:pt>
                <c:pt idx="35">
                  <c:v>499.75657045868456</c:v>
                </c:pt>
                <c:pt idx="36">
                  <c:v>519.31189950715179</c:v>
                </c:pt>
                <c:pt idx="37">
                  <c:v>496.96879046006711</c:v>
                </c:pt>
                <c:pt idx="38">
                  <c:v>449.39070082893562</c:v>
                </c:pt>
                <c:pt idx="39">
                  <c:v>469.09296237718081</c:v>
                </c:pt>
                <c:pt idx="40">
                  <c:v>489.98767951301085</c:v>
                </c:pt>
                <c:pt idx="41">
                  <c:v>497.00995855396133</c:v>
                </c:pt>
                <c:pt idx="42">
                  <c:v>517.73366156356428</c:v>
                </c:pt>
                <c:pt idx="43">
                  <c:v>545.64833934395506</c:v>
                </c:pt>
                <c:pt idx="44">
                  <c:v>572.99712901004284</c:v>
                </c:pt>
                <c:pt idx="45">
                  <c:v>592.12003281766738</c:v>
                </c:pt>
                <c:pt idx="46">
                  <c:v>623.85037762218974</c:v>
                </c:pt>
                <c:pt idx="47">
                  <c:v>658.03004269562598</c:v>
                </c:pt>
                <c:pt idx="48">
                  <c:v>669.91104942793129</c:v>
                </c:pt>
                <c:pt idx="49">
                  <c:v>662.38452325666594</c:v>
                </c:pt>
                <c:pt idx="50">
                  <c:v>703.19475540207929</c:v>
                </c:pt>
                <c:pt idx="51">
                  <c:v>723.67712170081097</c:v>
                </c:pt>
                <c:pt idx="52">
                  <c:v>756.79199033727843</c:v>
                </c:pt>
                <c:pt idx="53">
                  <c:v>758.30494090818456</c:v>
                </c:pt>
                <c:pt idx="54">
                  <c:v>771.38153837141442</c:v>
                </c:pt>
                <c:pt idx="55">
                  <c:v>787.83285026568649</c:v>
                </c:pt>
              </c:numCache>
            </c:numRef>
          </c:xVal>
          <c:yVal>
            <c:numRef>
              <c:f>'11. Manufacturing'!$E$77:$BH$77</c:f>
              <c:numCache>
                <c:formatCode>0.0</c:formatCode>
                <c:ptCount val="56"/>
                <c:pt idx="0">
                  <c:v>88.462916098792945</c:v>
                </c:pt>
                <c:pt idx="1">
                  <c:v>91.682223801238806</c:v>
                </c:pt>
                <c:pt idx="2">
                  <c:v>99.099266271986153</c:v>
                </c:pt>
                <c:pt idx="3">
                  <c:v>100.06312572684288</c:v>
                </c:pt>
                <c:pt idx="4">
                  <c:v>97.804434693955471</c:v>
                </c:pt>
                <c:pt idx="5">
                  <c:v>100</c:v>
                </c:pt>
                <c:pt idx="6">
                  <c:v>96.299620323003836</c:v>
                </c:pt>
                <c:pt idx="7">
                  <c:v>107.67804757396352</c:v>
                </c:pt>
                <c:pt idx="8">
                  <c:v>107.6603455873765</c:v>
                </c:pt>
                <c:pt idx="9">
                  <c:v>109.80013833096831</c:v>
                </c:pt>
                <c:pt idx="10">
                  <c:v>112.49833518065005</c:v>
                </c:pt>
                <c:pt idx="11">
                  <c:v>123.73787743773248</c:v>
                </c:pt>
                <c:pt idx="12">
                  <c:v>129.84216644939158</c:v>
                </c:pt>
                <c:pt idx="13">
                  <c:v>135.34330964978105</c:v>
                </c:pt>
                <c:pt idx="14">
                  <c:v>135.21163801773812</c:v>
                </c:pt>
                <c:pt idx="15">
                  <c:v>131.67998256787834</c:v>
                </c:pt>
                <c:pt idx="16">
                  <c:v>138.8854876280852</c:v>
                </c:pt>
                <c:pt idx="17">
                  <c:v>142.34970411233388</c:v>
                </c:pt>
                <c:pt idx="18">
                  <c:v>141.212299500603</c:v>
                </c:pt>
                <c:pt idx="19">
                  <c:v>148.47350471930369</c:v>
                </c:pt>
                <c:pt idx="20">
                  <c:v>151.78494966695112</c:v>
                </c:pt>
                <c:pt idx="21">
                  <c:v>159.75266700660623</c:v>
                </c:pt>
                <c:pt idx="22">
                  <c:v>150.4528438350481</c:v>
                </c:pt>
                <c:pt idx="23">
                  <c:v>156.17240452902274</c:v>
                </c:pt>
                <c:pt idx="24">
                  <c:v>161.65446126806052</c:v>
                </c:pt>
                <c:pt idx="25">
                  <c:v>154.68244217305011</c:v>
                </c:pt>
                <c:pt idx="26">
                  <c:v>168.47267428551217</c:v>
                </c:pt>
                <c:pt idx="27">
                  <c:v>171.14847560700898</c:v>
                </c:pt>
                <c:pt idx="28">
                  <c:v>182.32549608274144</c:v>
                </c:pt>
                <c:pt idx="29">
                  <c:v>188.74353187272337</c:v>
                </c:pt>
                <c:pt idx="30">
                  <c:v>191.95622753771349</c:v>
                </c:pt>
                <c:pt idx="31">
                  <c:v>199.27698348392497</c:v>
                </c:pt>
                <c:pt idx="32">
                  <c:v>194.16871131361955</c:v>
                </c:pt>
                <c:pt idx="33">
                  <c:v>186.34783782842618</c:v>
                </c:pt>
                <c:pt idx="34">
                  <c:v>184.44842515665079</c:v>
                </c:pt>
                <c:pt idx="35">
                  <c:v>186.75625924925575</c:v>
                </c:pt>
                <c:pt idx="36">
                  <c:v>182.93154055745552</c:v>
                </c:pt>
                <c:pt idx="37">
                  <c:v>188.47217789752202</c:v>
                </c:pt>
                <c:pt idx="38">
                  <c:v>193.06660964790569</c:v>
                </c:pt>
                <c:pt idx="39">
                  <c:v>200.31417426031442</c:v>
                </c:pt>
                <c:pt idx="40">
                  <c:v>201.75788375919345</c:v>
                </c:pt>
                <c:pt idx="41">
                  <c:v>197.82206320165417</c:v>
                </c:pt>
                <c:pt idx="42">
                  <c:v>202.63225720274053</c:v>
                </c:pt>
                <c:pt idx="43">
                  <c:v>210.08845049358041</c:v>
                </c:pt>
                <c:pt idx="44">
                  <c:v>208.8944433781831</c:v>
                </c:pt>
                <c:pt idx="45">
                  <c:v>210.2334707298092</c:v>
                </c:pt>
                <c:pt idx="46">
                  <c:v>214.0663536836997</c:v>
                </c:pt>
                <c:pt idx="47">
                  <c:v>216.96608056983672</c:v>
                </c:pt>
                <c:pt idx="48">
                  <c:v>216.69688050841475</c:v>
                </c:pt>
                <c:pt idx="49">
                  <c:v>209.05590921145762</c:v>
                </c:pt>
                <c:pt idx="50">
                  <c:v>219.36711424277297</c:v>
                </c:pt>
                <c:pt idx="51">
                  <c:v>205.70561365597868</c:v>
                </c:pt>
                <c:pt idx="52">
                  <c:v>198.49523525758124</c:v>
                </c:pt>
                <c:pt idx="53">
                  <c:v>195.35834361661986</c:v>
                </c:pt>
                <c:pt idx="54">
                  <c:v>194.54515671761104</c:v>
                </c:pt>
                <c:pt idx="55">
                  <c:v>189.93536589111093</c:v>
                </c:pt>
              </c:numCache>
            </c:numRef>
          </c:yVal>
          <c:smooth val="0"/>
          <c:extLst>
            <c:ext xmlns:c16="http://schemas.microsoft.com/office/drawing/2014/chart" uri="{C3380CC4-5D6E-409C-BE32-E72D297353CC}">
              <c16:uniqueId val="{00000004-4C92-406B-A6B3-7FE7667E6AA6}"/>
            </c:ext>
          </c:extLst>
        </c:ser>
        <c:dLbls>
          <c:showLegendKey val="0"/>
          <c:showVal val="0"/>
          <c:showCatName val="0"/>
          <c:showSerName val="0"/>
          <c:showPercent val="0"/>
          <c:showBubbleSize val="0"/>
        </c:dLbls>
        <c:axId val="630061840"/>
        <c:axId val="630063480"/>
      </c:scatterChart>
      <c:valAx>
        <c:axId val="63006184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63480"/>
        <c:crosses val="autoZero"/>
        <c:crossBetween val="midCat"/>
      </c:valAx>
      <c:valAx>
        <c:axId val="630063480"/>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061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Lubos na naghirap ang mga magsasaka noong panahon ni Marcos.</a:t>
            </a:r>
          </a:p>
          <a:p>
            <a:pPr>
              <a:defRPr/>
            </a:pPr>
            <a:r>
              <a:rPr lang="en-US"/>
              <a:t>Bumagsak ang kita ng mga</a:t>
            </a:r>
            <a:r>
              <a:rPr lang="en-US" baseline="0"/>
              <a:t> Pilipinong may </a:t>
            </a:r>
            <a:r>
              <a:rPr lang="en-US"/>
              <a:t>trabahong pang-agrikultura nang 30%:</a:t>
            </a:r>
          </a:p>
          <a:p>
            <a:pPr>
              <a:defRPr/>
            </a:pPr>
            <a:r>
              <a:rPr lang="en-US"/>
              <a:t>mula P42 bawat araw noong 1962 tungo P30 bawat araw noong 1986.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 Farmer wages'!$A$10</c:f>
              <c:strCache>
                <c:ptCount val="1"/>
                <c:pt idx="0">
                  <c:v>Daily wage rate in agriculture, constant 1986 pesos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 Farmer wages'!$B$9:$Z$9</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 Farmer wages'!$B$10:$Z$10</c:f>
              <c:numCache>
                <c:formatCode>#,##0.0</c:formatCode>
                <c:ptCount val="25"/>
                <c:pt idx="0">
                  <c:v>41.31</c:v>
                </c:pt>
                <c:pt idx="1">
                  <c:v>41.37</c:v>
                </c:pt>
                <c:pt idx="2">
                  <c:v>36.159999999999997</c:v>
                </c:pt>
                <c:pt idx="3">
                  <c:v>34.07</c:v>
                </c:pt>
                <c:pt idx="4">
                  <c:v>38.68</c:v>
                </c:pt>
                <c:pt idx="5">
                  <c:v>38.99</c:v>
                </c:pt>
                <c:pt idx="6">
                  <c:v>39.04</c:v>
                </c:pt>
                <c:pt idx="7">
                  <c:v>36.39</c:v>
                </c:pt>
                <c:pt idx="8">
                  <c:v>31.36</c:v>
                </c:pt>
                <c:pt idx="9">
                  <c:v>29.76</c:v>
                </c:pt>
                <c:pt idx="10">
                  <c:v>30.68</c:v>
                </c:pt>
                <c:pt idx="11">
                  <c:v>28.19</c:v>
                </c:pt>
                <c:pt idx="12">
                  <c:v>22.4</c:v>
                </c:pt>
                <c:pt idx="13">
                  <c:v>29.13</c:v>
                </c:pt>
                <c:pt idx="14">
                  <c:v>37.17</c:v>
                </c:pt>
                <c:pt idx="15">
                  <c:v>36.619999999999997</c:v>
                </c:pt>
                <c:pt idx="16">
                  <c:v>36.200000000000003</c:v>
                </c:pt>
                <c:pt idx="17">
                  <c:v>31.87</c:v>
                </c:pt>
                <c:pt idx="18">
                  <c:v>27.18</c:v>
                </c:pt>
                <c:pt idx="19">
                  <c:v>25.68</c:v>
                </c:pt>
                <c:pt idx="20">
                  <c:v>26.84</c:v>
                </c:pt>
                <c:pt idx="21">
                  <c:v>28.96</c:v>
                </c:pt>
                <c:pt idx="22">
                  <c:v>25.51</c:v>
                </c:pt>
                <c:pt idx="23">
                  <c:v>26.82</c:v>
                </c:pt>
                <c:pt idx="24">
                  <c:v>29.2</c:v>
                </c:pt>
              </c:numCache>
            </c:numRef>
          </c:val>
          <c:smooth val="0"/>
          <c:extLst>
            <c:ext xmlns:c16="http://schemas.microsoft.com/office/drawing/2014/chart" uri="{C3380CC4-5D6E-409C-BE32-E72D297353CC}">
              <c16:uniqueId val="{00000000-7207-4459-80D9-C0B5306CFFD9}"/>
            </c:ext>
          </c:extLst>
        </c:ser>
        <c:dLbls>
          <c:showLegendKey val="0"/>
          <c:showVal val="0"/>
          <c:showCatName val="0"/>
          <c:showSerName val="0"/>
          <c:showPercent val="0"/>
          <c:showBubbleSize val="0"/>
        </c:dLbls>
        <c:marker val="1"/>
        <c:smooth val="0"/>
        <c:axId val="432885752"/>
        <c:axId val="432879520"/>
      </c:lineChart>
      <c:catAx>
        <c:axId val="43288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79520"/>
        <c:crosses val="autoZero"/>
        <c:auto val="1"/>
        <c:lblAlgn val="ctr"/>
        <c:lblOffset val="100"/>
        <c:noMultiLvlLbl val="0"/>
      </c:catAx>
      <c:valAx>
        <c:axId val="432879520"/>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85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baseline="0"/>
              <a:t>The country's Gross Domestic Product (GDP)</a:t>
            </a:r>
          </a:p>
          <a:p>
            <a:pPr>
              <a:defRPr/>
            </a:pPr>
            <a:r>
              <a:rPr lang="en-PH" b="1" baseline="0"/>
              <a:t>declined during the Marcos regime.</a:t>
            </a:r>
            <a:endParaRPr lang="en-PH"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'12. Structural transformation'!$A$6</c:f>
              <c:strCache>
                <c:ptCount val="1"/>
                <c:pt idx="0">
                  <c:v>Manufacturing</c:v>
                </c:pt>
              </c:strCache>
            </c:strRef>
          </c:tx>
          <c:spPr>
            <a:solidFill>
              <a:schemeClr val="accent2"/>
            </a:solidFill>
            <a:ln>
              <a:noFill/>
            </a:ln>
            <a:effectLst/>
          </c:spPr>
          <c:cat>
            <c:numRef>
              <c:f>'12. Structural transformation'!$B$13:$Z$13</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'12. Structural transformation'!$B$6:$Z$6</c:f>
              <c:numCache>
                <c:formatCode>#,##0.00</c:formatCode>
                <c:ptCount val="25"/>
                <c:pt idx="0">
                  <c:v>5.9</c:v>
                </c:pt>
                <c:pt idx="1">
                  <c:v>6.3</c:v>
                </c:pt>
                <c:pt idx="2">
                  <c:v>6.5</c:v>
                </c:pt>
                <c:pt idx="3">
                  <c:v>6.8</c:v>
                </c:pt>
                <c:pt idx="4">
                  <c:v>7.3</c:v>
                </c:pt>
                <c:pt idx="5">
                  <c:v>8</c:v>
                </c:pt>
                <c:pt idx="6">
                  <c:v>8.6</c:v>
                </c:pt>
                <c:pt idx="7">
                  <c:v>9.1</c:v>
                </c:pt>
                <c:pt idx="8">
                  <c:v>9.9</c:v>
                </c:pt>
                <c:pt idx="9">
                  <c:v>10.9</c:v>
                </c:pt>
                <c:pt idx="10">
                  <c:v>11.5</c:v>
                </c:pt>
                <c:pt idx="11">
                  <c:v>13</c:v>
                </c:pt>
                <c:pt idx="12" formatCode="#,##0.0">
                  <c:v>13.5</c:v>
                </c:pt>
                <c:pt idx="13" formatCode="#,##0.0">
                  <c:v>17.3</c:v>
                </c:pt>
                <c:pt idx="14" formatCode="#,##0.0">
                  <c:v>18.3</c:v>
                </c:pt>
                <c:pt idx="15" formatCode="#,##0.0">
                  <c:v>19.7</c:v>
                </c:pt>
                <c:pt idx="16" formatCode="#,##0.0">
                  <c:v>21.1</c:v>
                </c:pt>
                <c:pt idx="17" formatCode="#,##0.0">
                  <c:v>22.2</c:v>
                </c:pt>
                <c:pt idx="18" formatCode="#,##0.0">
                  <c:v>23.2</c:v>
                </c:pt>
                <c:pt idx="19" formatCode="#,##0.0">
                  <c:v>24</c:v>
                </c:pt>
                <c:pt idx="20" formatCode="#,##0.0">
                  <c:v>24.5</c:v>
                </c:pt>
                <c:pt idx="21" formatCode="#,##0.0">
                  <c:v>25.1</c:v>
                </c:pt>
                <c:pt idx="22" formatCode="#,##0.0">
                  <c:v>23.3</c:v>
                </c:pt>
                <c:pt idx="23" formatCode="#,##0.0">
                  <c:v>21.5</c:v>
                </c:pt>
                <c:pt idx="24" formatCode="#,##0.0">
                  <c:v>21.7</c:v>
                </c:pt>
              </c:numCache>
            </c:numRef>
          </c:val>
          <c:extLst>
            <c:ext xmlns:c16="http://schemas.microsoft.com/office/drawing/2014/chart" uri="{C3380CC4-5D6E-409C-BE32-E72D297353CC}">
              <c16:uniqueId val="{00000001-9E7F-4718-8DB8-97F0DA77E8C5}"/>
            </c:ext>
          </c:extLst>
        </c:ser>
        <c:ser>
          <c:idx val="0"/>
          <c:order val="1"/>
          <c:tx>
            <c:strRef>
              <c:f>'12. Structural transformation'!$A$5</c:f>
              <c:strCache>
                <c:ptCount val="1"/>
                <c:pt idx="0">
                  <c:v>Agriculture, Fishery, &amp; Forestry</c:v>
                </c:pt>
              </c:strCache>
            </c:strRef>
          </c:tx>
          <c:spPr>
            <a:solidFill>
              <a:schemeClr val="accent6"/>
            </a:solidFill>
            <a:ln>
              <a:noFill/>
            </a:ln>
            <a:effectLst/>
          </c:spPr>
          <c:cat>
            <c:numRef>
              <c:f>'12. Structural transformation'!$B$13:$Z$13</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'12. Structural transformation'!$B$5:$Z$5</c:f>
              <c:numCache>
                <c:formatCode>#,##0.00</c:formatCode>
                <c:ptCount val="25"/>
                <c:pt idx="0">
                  <c:v>11.4</c:v>
                </c:pt>
                <c:pt idx="1">
                  <c:v>12.1</c:v>
                </c:pt>
                <c:pt idx="2">
                  <c:v>12</c:v>
                </c:pt>
                <c:pt idx="3">
                  <c:v>12.9</c:v>
                </c:pt>
                <c:pt idx="4">
                  <c:v>13.4</c:v>
                </c:pt>
                <c:pt idx="5">
                  <c:v>13.9</c:v>
                </c:pt>
                <c:pt idx="6">
                  <c:v>14.9</c:v>
                </c:pt>
                <c:pt idx="7">
                  <c:v>15.8</c:v>
                </c:pt>
                <c:pt idx="8">
                  <c:v>16.600000000000001</c:v>
                </c:pt>
                <c:pt idx="9">
                  <c:v>16.899999999999999</c:v>
                </c:pt>
                <c:pt idx="10">
                  <c:v>17</c:v>
                </c:pt>
                <c:pt idx="11">
                  <c:v>18.600000000000001</c:v>
                </c:pt>
                <c:pt idx="12" formatCode="#,##0.0">
                  <c:v>19.3</c:v>
                </c:pt>
                <c:pt idx="13" formatCode="#,##0.0">
                  <c:v>18.3</c:v>
                </c:pt>
                <c:pt idx="14" formatCode="#,##0.0">
                  <c:v>19.8</c:v>
                </c:pt>
                <c:pt idx="15" formatCode="#,##0.0">
                  <c:v>20.8</c:v>
                </c:pt>
                <c:pt idx="16" formatCode="#,##0.0">
                  <c:v>21.6</c:v>
                </c:pt>
                <c:pt idx="17" formatCode="#,##0.0">
                  <c:v>22.6</c:v>
                </c:pt>
                <c:pt idx="18" formatCode="#,##0.0">
                  <c:v>23.7</c:v>
                </c:pt>
                <c:pt idx="19" formatCode="#,##0.0">
                  <c:v>24.6</c:v>
                </c:pt>
                <c:pt idx="20" formatCode="#,##0.0">
                  <c:v>25.4</c:v>
                </c:pt>
                <c:pt idx="21" formatCode="#,##0.0">
                  <c:v>24.8</c:v>
                </c:pt>
                <c:pt idx="22" formatCode="#,##0.0">
                  <c:v>25.4</c:v>
                </c:pt>
                <c:pt idx="23" formatCode="#,##0.0">
                  <c:v>26.3</c:v>
                </c:pt>
                <c:pt idx="24" formatCode="#,##0.0">
                  <c:v>27.1</c:v>
                </c:pt>
              </c:numCache>
            </c:numRef>
          </c:val>
          <c:extLst>
            <c:ext xmlns:c16="http://schemas.microsoft.com/office/drawing/2014/chart" uri="{C3380CC4-5D6E-409C-BE32-E72D297353CC}">
              <c16:uniqueId val="{00000000-9E7F-4718-8DB8-97F0DA77E8C5}"/>
            </c:ext>
          </c:extLst>
        </c:ser>
        <c:ser>
          <c:idx val="4"/>
          <c:order val="2"/>
          <c:tx>
            <c:strRef>
              <c:f>'12. Structural transformation'!$A$9</c:f>
              <c:strCache>
                <c:ptCount val="1"/>
                <c:pt idx="0">
                  <c:v>Services</c:v>
                </c:pt>
              </c:strCache>
            </c:strRef>
          </c:tx>
          <c:spPr>
            <a:solidFill>
              <a:schemeClr val="accent5"/>
            </a:solidFill>
            <a:ln>
              <a:noFill/>
            </a:ln>
            <a:effectLst/>
          </c:spPr>
          <c:cat>
            <c:numRef>
              <c:f>'12. Structural transformation'!$B$13:$Z$13</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'12. Structural transformation'!$B$9:$Z$9</c:f>
              <c:numCache>
                <c:formatCode>#,##0.0</c:formatCode>
                <c:ptCount val="25"/>
                <c:pt idx="0">
                  <c:v>14.7</c:v>
                </c:pt>
                <c:pt idx="1">
                  <c:v>15.5</c:v>
                </c:pt>
                <c:pt idx="2">
                  <c:v>16.399999999999999</c:v>
                </c:pt>
                <c:pt idx="3">
                  <c:v>17</c:v>
                </c:pt>
                <c:pt idx="4">
                  <c:v>17.899999999999999</c:v>
                </c:pt>
                <c:pt idx="5">
                  <c:v>19</c:v>
                </c:pt>
                <c:pt idx="6">
                  <c:v>19.899999999999999</c:v>
                </c:pt>
                <c:pt idx="7">
                  <c:v>20.6</c:v>
                </c:pt>
                <c:pt idx="8">
                  <c:v>22.1</c:v>
                </c:pt>
                <c:pt idx="9">
                  <c:v>23.6</c:v>
                </c:pt>
                <c:pt idx="10">
                  <c:v>24.8</c:v>
                </c:pt>
                <c:pt idx="11">
                  <c:v>26.7</c:v>
                </c:pt>
                <c:pt idx="12">
                  <c:v>28.3</c:v>
                </c:pt>
                <c:pt idx="13">
                  <c:v>27.4</c:v>
                </c:pt>
                <c:pt idx="14">
                  <c:v>29.1</c:v>
                </c:pt>
                <c:pt idx="15">
                  <c:v>30.5</c:v>
                </c:pt>
                <c:pt idx="16">
                  <c:v>32.299999999999997</c:v>
                </c:pt>
                <c:pt idx="17">
                  <c:v>34.200000000000003</c:v>
                </c:pt>
                <c:pt idx="18">
                  <c:v>36.4</c:v>
                </c:pt>
                <c:pt idx="19">
                  <c:v>37.6</c:v>
                </c:pt>
                <c:pt idx="20">
                  <c:v>39</c:v>
                </c:pt>
                <c:pt idx="21">
                  <c:v>40.299999999999997</c:v>
                </c:pt>
                <c:pt idx="22">
                  <c:v>37.6</c:v>
                </c:pt>
                <c:pt idx="23">
                  <c:v>36.1</c:v>
                </c:pt>
                <c:pt idx="24">
                  <c:v>37.4</c:v>
                </c:pt>
              </c:numCache>
            </c:numRef>
          </c:val>
          <c:extLst>
            <c:ext xmlns:c16="http://schemas.microsoft.com/office/drawing/2014/chart" uri="{C3380CC4-5D6E-409C-BE32-E72D297353CC}">
              <c16:uniqueId val="{00000004-9E7F-4718-8DB8-97F0DA77E8C5}"/>
            </c:ext>
          </c:extLst>
        </c:ser>
        <c:ser>
          <c:idx val="3"/>
          <c:order val="3"/>
          <c:tx>
            <c:strRef>
              <c:f>'12. Structural transformation'!$A$8</c:f>
              <c:strCache>
                <c:ptCount val="1"/>
                <c:pt idx="0">
                  <c:v>Construction</c:v>
                </c:pt>
              </c:strCache>
            </c:strRef>
          </c:tx>
          <c:spPr>
            <a:solidFill>
              <a:schemeClr val="accent4"/>
            </a:solidFill>
            <a:ln>
              <a:noFill/>
            </a:ln>
            <a:effectLst/>
          </c:spPr>
          <c:cat>
            <c:numRef>
              <c:f>'12. Structural transformation'!$B$13:$Z$13</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'12. Structural transformation'!$B$8:$Z$8</c:f>
              <c:numCache>
                <c:formatCode>#,##0.00</c:formatCode>
                <c:ptCount val="25"/>
                <c:pt idx="0">
                  <c:v>1</c:v>
                </c:pt>
                <c:pt idx="1">
                  <c:v>1.3</c:v>
                </c:pt>
                <c:pt idx="2">
                  <c:v>1.5</c:v>
                </c:pt>
                <c:pt idx="3">
                  <c:v>1.6</c:v>
                </c:pt>
                <c:pt idx="4">
                  <c:v>1.5</c:v>
                </c:pt>
                <c:pt idx="5">
                  <c:v>1.6</c:v>
                </c:pt>
                <c:pt idx="6">
                  <c:v>1.4</c:v>
                </c:pt>
                <c:pt idx="7">
                  <c:v>1.6</c:v>
                </c:pt>
                <c:pt idx="8">
                  <c:v>1.3</c:v>
                </c:pt>
                <c:pt idx="9">
                  <c:v>1.3</c:v>
                </c:pt>
                <c:pt idx="10">
                  <c:v>1.8</c:v>
                </c:pt>
                <c:pt idx="11">
                  <c:v>1.9</c:v>
                </c:pt>
                <c:pt idx="12" formatCode="#,##0.0">
                  <c:v>2.2000000000000002</c:v>
                </c:pt>
                <c:pt idx="13" formatCode="#,##0.0">
                  <c:v>4</c:v>
                </c:pt>
                <c:pt idx="14" formatCode="#,##0.0">
                  <c:v>5.3</c:v>
                </c:pt>
                <c:pt idx="15" formatCode="#,##0.0">
                  <c:v>5.8</c:v>
                </c:pt>
                <c:pt idx="16" formatCode="#,##0.0">
                  <c:v>5.9</c:v>
                </c:pt>
                <c:pt idx="17" formatCode="#,##0.0">
                  <c:v>6.8</c:v>
                </c:pt>
                <c:pt idx="18" formatCode="#,##0.0">
                  <c:v>7.1</c:v>
                </c:pt>
                <c:pt idx="19" formatCode="#,##0.0">
                  <c:v>7.8</c:v>
                </c:pt>
                <c:pt idx="20" formatCode="#,##0.0">
                  <c:v>8.1</c:v>
                </c:pt>
                <c:pt idx="21" formatCode="#,##0.0">
                  <c:v>7.7</c:v>
                </c:pt>
                <c:pt idx="22" formatCode="#,##0.0">
                  <c:v>5.9</c:v>
                </c:pt>
                <c:pt idx="23" formatCode="#,##0.0">
                  <c:v>4.3</c:v>
                </c:pt>
                <c:pt idx="24" formatCode="#,##0.0">
                  <c:v>3.4</c:v>
                </c:pt>
              </c:numCache>
            </c:numRef>
          </c:val>
          <c:extLst>
            <c:ext xmlns:c16="http://schemas.microsoft.com/office/drawing/2014/chart" uri="{C3380CC4-5D6E-409C-BE32-E72D297353CC}">
              <c16:uniqueId val="{00000003-9E7F-4718-8DB8-97F0DA77E8C5}"/>
            </c:ext>
          </c:extLst>
        </c:ser>
        <c:ser>
          <c:idx val="2"/>
          <c:order val="4"/>
          <c:tx>
            <c:strRef>
              <c:f>'12. Structural transformation'!$A$7</c:f>
              <c:strCache>
                <c:ptCount val="1"/>
                <c:pt idx="0">
                  <c:v>Mining &amp; Quarrying</c:v>
                </c:pt>
              </c:strCache>
            </c:strRef>
          </c:tx>
          <c:spPr>
            <a:solidFill>
              <a:schemeClr val="accent3"/>
            </a:solidFill>
            <a:ln>
              <a:noFill/>
            </a:ln>
            <a:effectLst/>
          </c:spPr>
          <c:cat>
            <c:numRef>
              <c:f>'12. Structural transformation'!$B$13:$Z$13</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'12. Structural transformation'!$B$7:$Z$7</c:f>
              <c:numCache>
                <c:formatCode>#,##0.00</c:formatCode>
                <c:ptCount val="25"/>
                <c:pt idx="0">
                  <c:v>0.5</c:v>
                </c:pt>
                <c:pt idx="1">
                  <c:v>0.5</c:v>
                </c:pt>
                <c:pt idx="2">
                  <c:v>0.5</c:v>
                </c:pt>
                <c:pt idx="3">
                  <c:v>0.5</c:v>
                </c:pt>
                <c:pt idx="4">
                  <c:v>0.6</c:v>
                </c:pt>
                <c:pt idx="5">
                  <c:v>0.7</c:v>
                </c:pt>
                <c:pt idx="6">
                  <c:v>0.8</c:v>
                </c:pt>
                <c:pt idx="7">
                  <c:v>0.9</c:v>
                </c:pt>
                <c:pt idx="8">
                  <c:v>1.1000000000000001</c:v>
                </c:pt>
                <c:pt idx="9">
                  <c:v>1.3</c:v>
                </c:pt>
                <c:pt idx="10">
                  <c:v>1.4</c:v>
                </c:pt>
                <c:pt idx="11">
                  <c:v>1.5</c:v>
                </c:pt>
                <c:pt idx="12" formatCode="#,##0.0">
                  <c:v>1.5</c:v>
                </c:pt>
                <c:pt idx="13" formatCode="#,##0.0">
                  <c:v>1.4</c:v>
                </c:pt>
                <c:pt idx="14" formatCode="#,##0.0">
                  <c:v>1.5</c:v>
                </c:pt>
                <c:pt idx="15" formatCode="#,##0.0">
                  <c:v>1.7</c:v>
                </c:pt>
                <c:pt idx="16" formatCode="#,##0.0">
                  <c:v>1.8</c:v>
                </c:pt>
                <c:pt idx="17" formatCode="#,##0.0">
                  <c:v>2.1</c:v>
                </c:pt>
                <c:pt idx="18" formatCode="#,##0.0">
                  <c:v>2.2000000000000002</c:v>
                </c:pt>
                <c:pt idx="19" formatCode="#,##0.0">
                  <c:v>2.2000000000000002</c:v>
                </c:pt>
                <c:pt idx="20" formatCode="#,##0.0">
                  <c:v>2</c:v>
                </c:pt>
                <c:pt idx="21" formatCode="#,##0.0">
                  <c:v>2</c:v>
                </c:pt>
                <c:pt idx="22" formatCode="#,##0.0">
                  <c:v>1.8</c:v>
                </c:pt>
                <c:pt idx="23" formatCode="#,##0.0">
                  <c:v>1.8</c:v>
                </c:pt>
                <c:pt idx="24" formatCode="#,##0.0">
                  <c:v>1.6</c:v>
                </c:pt>
              </c:numCache>
            </c:numRef>
          </c:val>
          <c:extLst>
            <c:ext xmlns:c16="http://schemas.microsoft.com/office/drawing/2014/chart" uri="{C3380CC4-5D6E-409C-BE32-E72D297353CC}">
              <c16:uniqueId val="{00000002-9E7F-4718-8DB8-97F0DA77E8C5}"/>
            </c:ext>
          </c:extLst>
        </c:ser>
        <c:dLbls>
          <c:showLegendKey val="0"/>
          <c:showVal val="0"/>
          <c:showCatName val="0"/>
          <c:showSerName val="0"/>
          <c:showPercent val="0"/>
          <c:showBubbleSize val="0"/>
        </c:dLbls>
        <c:axId val="535752632"/>
        <c:axId val="535756896"/>
      </c:areaChart>
      <c:catAx>
        <c:axId val="535752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56896"/>
        <c:crosses val="autoZero"/>
        <c:auto val="1"/>
        <c:lblAlgn val="ctr"/>
        <c:lblOffset val="100"/>
        <c:noMultiLvlLbl val="0"/>
      </c:catAx>
      <c:valAx>
        <c:axId val="535756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526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baseline="0"/>
              <a:t>The country missed the chance to build a strong manufacturing sector.</a:t>
            </a:r>
          </a:p>
          <a:p>
            <a:pPr>
              <a:defRPr/>
            </a:pPr>
            <a:r>
              <a:rPr lang="en-PH" sz="1100" b="0" i="0" baseline="0"/>
              <a:t>Countries' economies that undergo </a:t>
            </a:r>
            <a:r>
              <a:rPr lang="en-PH" sz="1100" b="1" i="0" u="sng" baseline="0">
                <a:solidFill>
                  <a:srgbClr val="FF0000"/>
                </a:solidFill>
              </a:rPr>
              <a:t>structural transformation</a:t>
            </a:r>
            <a:r>
              <a:rPr lang="en-PH" sz="1100" b="0" i="0" u="none" baseline="0"/>
              <a:t> are said to shift from an agricultural economy to a manufacturing economy</a:t>
            </a:r>
            <a:r>
              <a:rPr lang="en-PH" sz="1100" b="0" i="1" u="none" baseline="0"/>
              <a:t>; the </a:t>
            </a:r>
            <a:r>
              <a:rPr lang="en-PH" sz="1100" b="0" i="0" u="none" baseline="0"/>
              <a:t>Philippines is said to have missed this chance</a:t>
            </a:r>
            <a:endParaRPr lang="en-PH" sz="1100" b="0" i="0" u="non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1"/>
          <c:order val="0"/>
          <c:tx>
            <c:strRef>
              <c:f>'12. Structural transformation'!$A$6</c:f>
              <c:strCache>
                <c:ptCount val="1"/>
                <c:pt idx="0">
                  <c:v>Manufacturing</c:v>
                </c:pt>
              </c:strCache>
            </c:strRef>
          </c:tx>
          <c:spPr>
            <a:solidFill>
              <a:schemeClr val="accent2"/>
            </a:solidFill>
            <a:ln>
              <a:noFill/>
            </a:ln>
            <a:effectLst/>
          </c:spPr>
          <c:cat>
            <c:numRef>
              <c:f>'12. Structural transformation'!$B$13:$Z$13</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'12. Structural transformation'!$B$6:$Z$6</c:f>
              <c:numCache>
                <c:formatCode>#,##0.00</c:formatCode>
                <c:ptCount val="25"/>
                <c:pt idx="0">
                  <c:v>5.9</c:v>
                </c:pt>
                <c:pt idx="1">
                  <c:v>6.3</c:v>
                </c:pt>
                <c:pt idx="2">
                  <c:v>6.5</c:v>
                </c:pt>
                <c:pt idx="3">
                  <c:v>6.8</c:v>
                </c:pt>
                <c:pt idx="4">
                  <c:v>7.3</c:v>
                </c:pt>
                <c:pt idx="5">
                  <c:v>8</c:v>
                </c:pt>
                <c:pt idx="6">
                  <c:v>8.6</c:v>
                </c:pt>
                <c:pt idx="7">
                  <c:v>9.1</c:v>
                </c:pt>
                <c:pt idx="8">
                  <c:v>9.9</c:v>
                </c:pt>
                <c:pt idx="9">
                  <c:v>10.9</c:v>
                </c:pt>
                <c:pt idx="10">
                  <c:v>11.5</c:v>
                </c:pt>
                <c:pt idx="11">
                  <c:v>13</c:v>
                </c:pt>
                <c:pt idx="12" formatCode="#,##0.0">
                  <c:v>13.5</c:v>
                </c:pt>
                <c:pt idx="13" formatCode="#,##0.0">
                  <c:v>17.3</c:v>
                </c:pt>
                <c:pt idx="14" formatCode="#,##0.0">
                  <c:v>18.3</c:v>
                </c:pt>
                <c:pt idx="15" formatCode="#,##0.0">
                  <c:v>19.7</c:v>
                </c:pt>
                <c:pt idx="16" formatCode="#,##0.0">
                  <c:v>21.1</c:v>
                </c:pt>
                <c:pt idx="17" formatCode="#,##0.0">
                  <c:v>22.2</c:v>
                </c:pt>
                <c:pt idx="18" formatCode="#,##0.0">
                  <c:v>23.2</c:v>
                </c:pt>
                <c:pt idx="19" formatCode="#,##0.0">
                  <c:v>24</c:v>
                </c:pt>
                <c:pt idx="20" formatCode="#,##0.0">
                  <c:v>24.5</c:v>
                </c:pt>
                <c:pt idx="21" formatCode="#,##0.0">
                  <c:v>25.1</c:v>
                </c:pt>
                <c:pt idx="22" formatCode="#,##0.0">
                  <c:v>23.3</c:v>
                </c:pt>
                <c:pt idx="23" formatCode="#,##0.0">
                  <c:v>21.5</c:v>
                </c:pt>
                <c:pt idx="24" formatCode="#,##0.0">
                  <c:v>21.7</c:v>
                </c:pt>
              </c:numCache>
            </c:numRef>
          </c:val>
          <c:extLst>
            <c:ext xmlns:c16="http://schemas.microsoft.com/office/drawing/2014/chart" uri="{C3380CC4-5D6E-409C-BE32-E72D297353CC}">
              <c16:uniqueId val="{00000000-AA9D-4EE3-A6AC-59A8F4A35D27}"/>
            </c:ext>
          </c:extLst>
        </c:ser>
        <c:ser>
          <c:idx val="0"/>
          <c:order val="1"/>
          <c:tx>
            <c:strRef>
              <c:f>'12. Structural transformation'!$A$5</c:f>
              <c:strCache>
                <c:ptCount val="1"/>
                <c:pt idx="0">
                  <c:v>Agriculture, Fishery, &amp; Forestry</c:v>
                </c:pt>
              </c:strCache>
            </c:strRef>
          </c:tx>
          <c:spPr>
            <a:solidFill>
              <a:schemeClr val="accent6"/>
            </a:solidFill>
            <a:ln>
              <a:noFill/>
            </a:ln>
            <a:effectLst/>
          </c:spPr>
          <c:cat>
            <c:numRef>
              <c:f>'12. Structural transformation'!$B$13:$Z$13</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'12. Structural transformation'!$B$5:$Z$5</c:f>
              <c:numCache>
                <c:formatCode>#,##0.00</c:formatCode>
                <c:ptCount val="25"/>
                <c:pt idx="0">
                  <c:v>11.4</c:v>
                </c:pt>
                <c:pt idx="1">
                  <c:v>12.1</c:v>
                </c:pt>
                <c:pt idx="2">
                  <c:v>12</c:v>
                </c:pt>
                <c:pt idx="3">
                  <c:v>12.9</c:v>
                </c:pt>
                <c:pt idx="4">
                  <c:v>13.4</c:v>
                </c:pt>
                <c:pt idx="5">
                  <c:v>13.9</c:v>
                </c:pt>
                <c:pt idx="6">
                  <c:v>14.9</c:v>
                </c:pt>
                <c:pt idx="7">
                  <c:v>15.8</c:v>
                </c:pt>
                <c:pt idx="8">
                  <c:v>16.600000000000001</c:v>
                </c:pt>
                <c:pt idx="9">
                  <c:v>16.899999999999999</c:v>
                </c:pt>
                <c:pt idx="10">
                  <c:v>17</c:v>
                </c:pt>
                <c:pt idx="11">
                  <c:v>18.600000000000001</c:v>
                </c:pt>
                <c:pt idx="12" formatCode="#,##0.0">
                  <c:v>19.3</c:v>
                </c:pt>
                <c:pt idx="13" formatCode="#,##0.0">
                  <c:v>18.3</c:v>
                </c:pt>
                <c:pt idx="14" formatCode="#,##0.0">
                  <c:v>19.8</c:v>
                </c:pt>
                <c:pt idx="15" formatCode="#,##0.0">
                  <c:v>20.8</c:v>
                </c:pt>
                <c:pt idx="16" formatCode="#,##0.0">
                  <c:v>21.6</c:v>
                </c:pt>
                <c:pt idx="17" formatCode="#,##0.0">
                  <c:v>22.6</c:v>
                </c:pt>
                <c:pt idx="18" formatCode="#,##0.0">
                  <c:v>23.7</c:v>
                </c:pt>
                <c:pt idx="19" formatCode="#,##0.0">
                  <c:v>24.6</c:v>
                </c:pt>
                <c:pt idx="20" formatCode="#,##0.0">
                  <c:v>25.4</c:v>
                </c:pt>
                <c:pt idx="21" formatCode="#,##0.0">
                  <c:v>24.8</c:v>
                </c:pt>
                <c:pt idx="22" formatCode="#,##0.0">
                  <c:v>25.4</c:v>
                </c:pt>
                <c:pt idx="23" formatCode="#,##0.0">
                  <c:v>26.3</c:v>
                </c:pt>
                <c:pt idx="24" formatCode="#,##0.0">
                  <c:v>27.1</c:v>
                </c:pt>
              </c:numCache>
            </c:numRef>
          </c:val>
          <c:extLst>
            <c:ext xmlns:c16="http://schemas.microsoft.com/office/drawing/2014/chart" uri="{C3380CC4-5D6E-409C-BE32-E72D297353CC}">
              <c16:uniqueId val="{00000001-AA9D-4EE3-A6AC-59A8F4A35D27}"/>
            </c:ext>
          </c:extLst>
        </c:ser>
        <c:ser>
          <c:idx val="4"/>
          <c:order val="2"/>
          <c:tx>
            <c:strRef>
              <c:f>'12. Structural transformation'!$A$9</c:f>
              <c:strCache>
                <c:ptCount val="1"/>
                <c:pt idx="0">
                  <c:v>Services</c:v>
                </c:pt>
              </c:strCache>
            </c:strRef>
          </c:tx>
          <c:spPr>
            <a:solidFill>
              <a:schemeClr val="accent5"/>
            </a:solidFill>
            <a:ln>
              <a:noFill/>
            </a:ln>
            <a:effectLst/>
          </c:spPr>
          <c:cat>
            <c:numRef>
              <c:f>'12. Structural transformation'!$B$13:$Z$13</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'12. Structural transformation'!$B$9:$Z$9</c:f>
              <c:numCache>
                <c:formatCode>#,##0.0</c:formatCode>
                <c:ptCount val="25"/>
                <c:pt idx="0">
                  <c:v>14.7</c:v>
                </c:pt>
                <c:pt idx="1">
                  <c:v>15.5</c:v>
                </c:pt>
                <c:pt idx="2">
                  <c:v>16.399999999999999</c:v>
                </c:pt>
                <c:pt idx="3">
                  <c:v>17</c:v>
                </c:pt>
                <c:pt idx="4">
                  <c:v>17.899999999999999</c:v>
                </c:pt>
                <c:pt idx="5">
                  <c:v>19</c:v>
                </c:pt>
                <c:pt idx="6">
                  <c:v>19.899999999999999</c:v>
                </c:pt>
                <c:pt idx="7">
                  <c:v>20.6</c:v>
                </c:pt>
                <c:pt idx="8">
                  <c:v>22.1</c:v>
                </c:pt>
                <c:pt idx="9">
                  <c:v>23.6</c:v>
                </c:pt>
                <c:pt idx="10">
                  <c:v>24.8</c:v>
                </c:pt>
                <c:pt idx="11">
                  <c:v>26.7</c:v>
                </c:pt>
                <c:pt idx="12">
                  <c:v>28.3</c:v>
                </c:pt>
                <c:pt idx="13">
                  <c:v>27.4</c:v>
                </c:pt>
                <c:pt idx="14">
                  <c:v>29.1</c:v>
                </c:pt>
                <c:pt idx="15">
                  <c:v>30.5</c:v>
                </c:pt>
                <c:pt idx="16">
                  <c:v>32.299999999999997</c:v>
                </c:pt>
                <c:pt idx="17">
                  <c:v>34.200000000000003</c:v>
                </c:pt>
                <c:pt idx="18">
                  <c:v>36.4</c:v>
                </c:pt>
                <c:pt idx="19">
                  <c:v>37.6</c:v>
                </c:pt>
                <c:pt idx="20">
                  <c:v>39</c:v>
                </c:pt>
                <c:pt idx="21">
                  <c:v>40.299999999999997</c:v>
                </c:pt>
                <c:pt idx="22">
                  <c:v>37.6</c:v>
                </c:pt>
                <c:pt idx="23">
                  <c:v>36.1</c:v>
                </c:pt>
                <c:pt idx="24">
                  <c:v>37.4</c:v>
                </c:pt>
              </c:numCache>
            </c:numRef>
          </c:val>
          <c:extLst>
            <c:ext xmlns:c16="http://schemas.microsoft.com/office/drawing/2014/chart" uri="{C3380CC4-5D6E-409C-BE32-E72D297353CC}">
              <c16:uniqueId val="{00000002-AA9D-4EE3-A6AC-59A8F4A35D27}"/>
            </c:ext>
          </c:extLst>
        </c:ser>
        <c:ser>
          <c:idx val="3"/>
          <c:order val="3"/>
          <c:tx>
            <c:strRef>
              <c:f>'12. Structural transformation'!$A$8</c:f>
              <c:strCache>
                <c:ptCount val="1"/>
                <c:pt idx="0">
                  <c:v>Construction</c:v>
                </c:pt>
              </c:strCache>
            </c:strRef>
          </c:tx>
          <c:spPr>
            <a:solidFill>
              <a:schemeClr val="accent4"/>
            </a:solidFill>
            <a:ln>
              <a:noFill/>
            </a:ln>
            <a:effectLst/>
          </c:spPr>
          <c:cat>
            <c:numRef>
              <c:f>'12. Structural transformation'!$B$13:$Z$13</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'12. Structural transformation'!$B$8:$Z$8</c:f>
              <c:numCache>
                <c:formatCode>#,##0.00</c:formatCode>
                <c:ptCount val="25"/>
                <c:pt idx="0">
                  <c:v>1</c:v>
                </c:pt>
                <c:pt idx="1">
                  <c:v>1.3</c:v>
                </c:pt>
                <c:pt idx="2">
                  <c:v>1.5</c:v>
                </c:pt>
                <c:pt idx="3">
                  <c:v>1.6</c:v>
                </c:pt>
                <c:pt idx="4">
                  <c:v>1.5</c:v>
                </c:pt>
                <c:pt idx="5">
                  <c:v>1.6</c:v>
                </c:pt>
                <c:pt idx="6">
                  <c:v>1.4</c:v>
                </c:pt>
                <c:pt idx="7">
                  <c:v>1.6</c:v>
                </c:pt>
                <c:pt idx="8">
                  <c:v>1.3</c:v>
                </c:pt>
                <c:pt idx="9">
                  <c:v>1.3</c:v>
                </c:pt>
                <c:pt idx="10">
                  <c:v>1.8</c:v>
                </c:pt>
                <c:pt idx="11">
                  <c:v>1.9</c:v>
                </c:pt>
                <c:pt idx="12" formatCode="#,##0.0">
                  <c:v>2.2000000000000002</c:v>
                </c:pt>
                <c:pt idx="13" formatCode="#,##0.0">
                  <c:v>4</c:v>
                </c:pt>
                <c:pt idx="14" formatCode="#,##0.0">
                  <c:v>5.3</c:v>
                </c:pt>
                <c:pt idx="15" formatCode="#,##0.0">
                  <c:v>5.8</c:v>
                </c:pt>
                <c:pt idx="16" formatCode="#,##0.0">
                  <c:v>5.9</c:v>
                </c:pt>
                <c:pt idx="17" formatCode="#,##0.0">
                  <c:v>6.8</c:v>
                </c:pt>
                <c:pt idx="18" formatCode="#,##0.0">
                  <c:v>7.1</c:v>
                </c:pt>
                <c:pt idx="19" formatCode="#,##0.0">
                  <c:v>7.8</c:v>
                </c:pt>
                <c:pt idx="20" formatCode="#,##0.0">
                  <c:v>8.1</c:v>
                </c:pt>
                <c:pt idx="21" formatCode="#,##0.0">
                  <c:v>7.7</c:v>
                </c:pt>
                <c:pt idx="22" formatCode="#,##0.0">
                  <c:v>5.9</c:v>
                </c:pt>
                <c:pt idx="23" formatCode="#,##0.0">
                  <c:v>4.3</c:v>
                </c:pt>
                <c:pt idx="24" formatCode="#,##0.0">
                  <c:v>3.4</c:v>
                </c:pt>
              </c:numCache>
            </c:numRef>
          </c:val>
          <c:extLst>
            <c:ext xmlns:c16="http://schemas.microsoft.com/office/drawing/2014/chart" uri="{C3380CC4-5D6E-409C-BE32-E72D297353CC}">
              <c16:uniqueId val="{00000003-AA9D-4EE3-A6AC-59A8F4A35D27}"/>
            </c:ext>
          </c:extLst>
        </c:ser>
        <c:ser>
          <c:idx val="2"/>
          <c:order val="4"/>
          <c:tx>
            <c:strRef>
              <c:f>'12. Structural transformation'!$A$7</c:f>
              <c:strCache>
                <c:ptCount val="1"/>
                <c:pt idx="0">
                  <c:v>Mining &amp; Quarrying</c:v>
                </c:pt>
              </c:strCache>
            </c:strRef>
          </c:tx>
          <c:spPr>
            <a:solidFill>
              <a:schemeClr val="accent3"/>
            </a:solidFill>
            <a:ln>
              <a:noFill/>
            </a:ln>
            <a:effectLst/>
          </c:spPr>
          <c:cat>
            <c:numRef>
              <c:f>'12. Structural transformation'!$B$13:$Z$13</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'12. Structural transformation'!$B$7:$Z$7</c:f>
              <c:numCache>
                <c:formatCode>#,##0.00</c:formatCode>
                <c:ptCount val="25"/>
                <c:pt idx="0">
                  <c:v>0.5</c:v>
                </c:pt>
                <c:pt idx="1">
                  <c:v>0.5</c:v>
                </c:pt>
                <c:pt idx="2">
                  <c:v>0.5</c:v>
                </c:pt>
                <c:pt idx="3">
                  <c:v>0.5</c:v>
                </c:pt>
                <c:pt idx="4">
                  <c:v>0.6</c:v>
                </c:pt>
                <c:pt idx="5">
                  <c:v>0.7</c:v>
                </c:pt>
                <c:pt idx="6">
                  <c:v>0.8</c:v>
                </c:pt>
                <c:pt idx="7">
                  <c:v>0.9</c:v>
                </c:pt>
                <c:pt idx="8">
                  <c:v>1.1000000000000001</c:v>
                </c:pt>
                <c:pt idx="9">
                  <c:v>1.3</c:v>
                </c:pt>
                <c:pt idx="10">
                  <c:v>1.4</c:v>
                </c:pt>
                <c:pt idx="11">
                  <c:v>1.5</c:v>
                </c:pt>
                <c:pt idx="12" formatCode="#,##0.0">
                  <c:v>1.5</c:v>
                </c:pt>
                <c:pt idx="13" formatCode="#,##0.0">
                  <c:v>1.4</c:v>
                </c:pt>
                <c:pt idx="14" formatCode="#,##0.0">
                  <c:v>1.5</c:v>
                </c:pt>
                <c:pt idx="15" formatCode="#,##0.0">
                  <c:v>1.7</c:v>
                </c:pt>
                <c:pt idx="16" formatCode="#,##0.0">
                  <c:v>1.8</c:v>
                </c:pt>
                <c:pt idx="17" formatCode="#,##0.0">
                  <c:v>2.1</c:v>
                </c:pt>
                <c:pt idx="18" formatCode="#,##0.0">
                  <c:v>2.2000000000000002</c:v>
                </c:pt>
                <c:pt idx="19" formatCode="#,##0.0">
                  <c:v>2.2000000000000002</c:v>
                </c:pt>
                <c:pt idx="20" formatCode="#,##0.0">
                  <c:v>2</c:v>
                </c:pt>
                <c:pt idx="21" formatCode="#,##0.0">
                  <c:v>2</c:v>
                </c:pt>
                <c:pt idx="22" formatCode="#,##0.0">
                  <c:v>1.8</c:v>
                </c:pt>
                <c:pt idx="23" formatCode="#,##0.0">
                  <c:v>1.8</c:v>
                </c:pt>
                <c:pt idx="24" formatCode="#,##0.0">
                  <c:v>1.6</c:v>
                </c:pt>
              </c:numCache>
            </c:numRef>
          </c:val>
          <c:extLst>
            <c:ext xmlns:c16="http://schemas.microsoft.com/office/drawing/2014/chart" uri="{C3380CC4-5D6E-409C-BE32-E72D297353CC}">
              <c16:uniqueId val="{00000004-AA9D-4EE3-A6AC-59A8F4A35D27}"/>
            </c:ext>
          </c:extLst>
        </c:ser>
        <c:dLbls>
          <c:showLegendKey val="0"/>
          <c:showVal val="0"/>
          <c:showCatName val="0"/>
          <c:showSerName val="0"/>
          <c:showPercent val="0"/>
          <c:showBubbleSize val="0"/>
        </c:dLbls>
        <c:axId val="535752632"/>
        <c:axId val="535756896"/>
      </c:areaChart>
      <c:catAx>
        <c:axId val="535752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56896"/>
        <c:crosses val="autoZero"/>
        <c:auto val="1"/>
        <c:lblAlgn val="ctr"/>
        <c:lblOffset val="100"/>
        <c:noMultiLvlLbl val="0"/>
      </c:catAx>
      <c:valAx>
        <c:axId val="535756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526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200" b="1"/>
              <a:t>The Philippines's GNP per capita</a:t>
            </a:r>
            <a:r>
              <a:rPr lang="en-US" sz="1200" b="1" baseline="0"/>
              <a:t> (1985 </a:t>
            </a:r>
            <a:r>
              <a:rPr lang="en-US" sz="1200" b="1" i="0" baseline="0">
                <a:effectLst/>
              </a:rPr>
              <a:t>pesos)</a:t>
            </a:r>
          </a:p>
          <a:p>
            <a:pPr marL="0" marR="0" lvl="0" indent="0" algn="ctr" defTabSz="914400" rtl="0" eaLnBrk="1" fontAlgn="auto" latinLnBrk="0" hangingPunct="1">
              <a:lnSpc>
                <a:spcPct val="100000"/>
              </a:lnSpc>
              <a:spcBef>
                <a:spcPts val="0"/>
              </a:spcBef>
              <a:spcAft>
                <a:spcPts val="0"/>
              </a:spcAft>
              <a:buClrTx/>
              <a:buSzTx/>
              <a:buFontTx/>
              <a:buNone/>
              <a:tabLst/>
              <a:defRPr b="1">
                <a:solidFill>
                  <a:sysClr val="windowText" lastClr="000000">
                    <a:lumMod val="65000"/>
                    <a:lumOff val="35000"/>
                  </a:sysClr>
                </a:solidFill>
              </a:defRPr>
            </a:pPr>
            <a:r>
              <a:rPr lang="en-US" sz="1200" b="1" baseline="0"/>
              <a:t>shrunk in the last years of the Marcos era.</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'12. Structural transformation'!$A$14</c:f>
              <c:strCache>
                <c:ptCount val="1"/>
                <c:pt idx="0">
                  <c:v>GNP per capita, 1985 pesos</c:v>
                </c:pt>
              </c:strCache>
            </c:strRef>
          </c:tx>
          <c:spPr>
            <a:ln w="28575" cap="rnd">
              <a:solidFill>
                <a:schemeClr val="accent1"/>
              </a:solidFill>
              <a:round/>
            </a:ln>
            <a:effectLst/>
          </c:spPr>
          <c:marker>
            <c:symbol val="none"/>
          </c:marker>
          <c:cat>
            <c:numRef>
              <c:f>'12. Structural transformation'!$B$13:$Z$13</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'12. Structural transformation'!$B$14:$Z$14</c:f>
              <c:numCache>
                <c:formatCode>#,##0</c:formatCode>
                <c:ptCount val="25"/>
                <c:pt idx="0">
                  <c:v>7979</c:v>
                </c:pt>
                <c:pt idx="1">
                  <c:v>8260</c:v>
                </c:pt>
                <c:pt idx="2">
                  <c:v>8278</c:v>
                </c:pt>
                <c:pt idx="3">
                  <c:v>8433</c:v>
                </c:pt>
                <c:pt idx="4">
                  <c:v>8543</c:v>
                </c:pt>
                <c:pt idx="5">
                  <c:v>8699</c:v>
                </c:pt>
                <c:pt idx="6">
                  <c:v>8912</c:v>
                </c:pt>
                <c:pt idx="7">
                  <c:v>9134</c:v>
                </c:pt>
                <c:pt idx="8">
                  <c:v>9279</c:v>
                </c:pt>
                <c:pt idx="9">
                  <c:v>9508</c:v>
                </c:pt>
                <c:pt idx="10">
                  <c:v>9558</c:v>
                </c:pt>
                <c:pt idx="11">
                  <c:v>10555</c:v>
                </c:pt>
                <c:pt idx="12">
                  <c:v>10799</c:v>
                </c:pt>
                <c:pt idx="13">
                  <c:v>11041</c:v>
                </c:pt>
                <c:pt idx="14">
                  <c:v>11493</c:v>
                </c:pt>
                <c:pt idx="15">
                  <c:v>11899</c:v>
                </c:pt>
                <c:pt idx="16">
                  <c:v>12252</c:v>
                </c:pt>
                <c:pt idx="17">
                  <c:v>12750</c:v>
                </c:pt>
                <c:pt idx="18">
                  <c:v>13087</c:v>
                </c:pt>
                <c:pt idx="19">
                  <c:v>13146</c:v>
                </c:pt>
                <c:pt idx="20">
                  <c:v>12939</c:v>
                </c:pt>
                <c:pt idx="21">
                  <c:v>12888</c:v>
                </c:pt>
                <c:pt idx="22">
                  <c:v>11686</c:v>
                </c:pt>
                <c:pt idx="23">
                  <c:v>10934</c:v>
                </c:pt>
                <c:pt idx="24">
                  <c:v>10872</c:v>
                </c:pt>
              </c:numCache>
            </c:numRef>
          </c:val>
          <c:smooth val="0"/>
          <c:extLst>
            <c:ext xmlns:c16="http://schemas.microsoft.com/office/drawing/2014/chart" uri="{C3380CC4-5D6E-409C-BE32-E72D297353CC}">
              <c16:uniqueId val="{00000000-F78B-49EE-ABA4-35C3C79B04A2}"/>
            </c:ext>
          </c:extLst>
        </c:ser>
        <c:dLbls>
          <c:showLegendKey val="0"/>
          <c:showVal val="0"/>
          <c:showCatName val="0"/>
          <c:showSerName val="0"/>
          <c:showPercent val="0"/>
          <c:showBubbleSize val="0"/>
        </c:dLbls>
        <c:smooth val="0"/>
        <c:axId val="536094816"/>
        <c:axId val="536091208"/>
      </c:lineChart>
      <c:catAx>
        <c:axId val="5360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91208"/>
        <c:crosses val="autoZero"/>
        <c:auto val="1"/>
        <c:lblAlgn val="ctr"/>
        <c:lblOffset val="100"/>
        <c:noMultiLvlLbl val="0"/>
      </c:catAx>
      <c:valAx>
        <c:axId val="536091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94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Prices</a:t>
            </a:r>
            <a:r>
              <a:rPr lang="en-PH" b="1" baseline="0"/>
              <a:t> of agricultural commodities became volatile in 1972.</a:t>
            </a:r>
            <a:endParaRPr lang="en-PH"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'13. Terms of Trade'!$A$12</c:f>
              <c:strCache>
                <c:ptCount val="1"/>
                <c:pt idx="0">
                  <c:v>Coconut oil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'13. Terms of Trade'!$B$6:$Z$6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'13. Terms of Trade'!$B$12:$Y$12</c:f>
              <c:numCache>
                <c:formatCode>#,##0.0</c:formatCode>
                <c:ptCount val="24"/>
                <c:pt idx="0">
                  <c:v>119.9</c:v>
                </c:pt>
                <c:pt idx="1">
                  <c:v>133.69999999999999</c:v>
                </c:pt>
                <c:pt idx="2">
                  <c:v>145.4</c:v>
                </c:pt>
                <c:pt idx="3">
                  <c:v>159.80000000000001</c:v>
                </c:pt>
                <c:pt idx="4">
                  <c:v>134.22</c:v>
                </c:pt>
                <c:pt idx="5">
                  <c:v>142.30000000000001</c:v>
                </c:pt>
                <c:pt idx="6">
                  <c:v>166.9</c:v>
                </c:pt>
                <c:pt idx="7">
                  <c:v>140.1</c:v>
                </c:pt>
                <c:pt idx="8">
                  <c:v>160.4</c:v>
                </c:pt>
                <c:pt idx="9">
                  <c:v>143.9</c:v>
                </c:pt>
                <c:pt idx="10">
                  <c:v>100</c:v>
                </c:pt>
                <c:pt idx="11">
                  <c:v>198.8</c:v>
                </c:pt>
                <c:pt idx="12">
                  <c:v>508.1</c:v>
                </c:pt>
                <c:pt idx="13">
                  <c:v>208.7</c:v>
                </c:pt>
                <c:pt idx="14">
                  <c:v>192.4</c:v>
                </c:pt>
                <c:pt idx="15">
                  <c:v>296.8</c:v>
                </c:pt>
                <c:pt idx="16">
                  <c:v>338.7</c:v>
                </c:pt>
                <c:pt idx="17">
                  <c:v>512.6</c:v>
                </c:pt>
                <c:pt idx="18">
                  <c:v>342.6</c:v>
                </c:pt>
                <c:pt idx="19">
                  <c:v>284.3</c:v>
                </c:pt>
                <c:pt idx="20">
                  <c:v>241.5</c:v>
                </c:pt>
                <c:pt idx="21">
                  <c:v>286.8</c:v>
                </c:pt>
                <c:pt idx="22">
                  <c:v>547.20000000000005</c:v>
                </c:pt>
                <c:pt idx="23">
                  <c:v>295.7</c:v>
                </c:pt>
              </c:numCache>
            </c:numRef>
          </c:val>
          <c:smooth val="0"/>
          <c:extLst>
            <c:ext xmlns:c16="http://schemas.microsoft.com/office/drawing/2014/chart" uri="{C3380CC4-5D6E-409C-BE32-E72D297353CC}">
              <c16:uniqueId val="{00000000-A3DA-4133-A588-66F3FEB637F9}"/>
            </c:ext>
          </c:extLst>
        </c:ser>
        <c:ser>
          <c:idx val="1"/>
          <c:order val="1"/>
          <c:tx>
            <c:strRef>
              <c:f>'13. Terms of Trade'!$A$13</c:f>
              <c:strCache>
                <c:ptCount val="1"/>
                <c:pt idx="0">
                  <c:v>Sugar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'13. Terms of Trade'!$B$6:$Z$6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'13. Terms of Trade'!$B$13:$Y$13</c:f>
              <c:numCache>
                <c:formatCode>#,##0.0</c:formatCode>
                <c:ptCount val="24"/>
                <c:pt idx="0">
                  <c:v>73.7</c:v>
                </c:pt>
                <c:pt idx="1">
                  <c:v>82.8</c:v>
                </c:pt>
                <c:pt idx="2">
                  <c:v>78.7</c:v>
                </c:pt>
                <c:pt idx="3">
                  <c:v>75.599999999999994</c:v>
                </c:pt>
                <c:pt idx="4">
                  <c:v>78.8</c:v>
                </c:pt>
                <c:pt idx="5">
                  <c:v>84.5</c:v>
                </c:pt>
                <c:pt idx="6">
                  <c:v>86.7</c:v>
                </c:pt>
                <c:pt idx="7">
                  <c:v>88.1</c:v>
                </c:pt>
                <c:pt idx="8">
                  <c:v>88.3</c:v>
                </c:pt>
                <c:pt idx="9">
                  <c:v>91.6</c:v>
                </c:pt>
                <c:pt idx="10">
                  <c:v>100</c:v>
                </c:pt>
                <c:pt idx="11">
                  <c:v>108.2</c:v>
                </c:pt>
                <c:pt idx="12">
                  <c:v>277.60000000000002</c:v>
                </c:pt>
                <c:pt idx="13">
                  <c:v>363.7</c:v>
                </c:pt>
                <c:pt idx="14">
                  <c:v>170.1</c:v>
                </c:pt>
                <c:pt idx="15">
                  <c:v>122.8</c:v>
                </c:pt>
                <c:pt idx="16">
                  <c:v>101.7</c:v>
                </c:pt>
                <c:pt idx="17">
                  <c:v>106.8</c:v>
                </c:pt>
                <c:pt idx="18">
                  <c:v>208.8</c:v>
                </c:pt>
                <c:pt idx="19">
                  <c:v>269.2</c:v>
                </c:pt>
                <c:pt idx="20">
                  <c:v>193.5</c:v>
                </c:pt>
                <c:pt idx="21">
                  <c:v>180.6</c:v>
                </c:pt>
                <c:pt idx="22">
                  <c:v>154.19999999999999</c:v>
                </c:pt>
                <c:pt idx="23">
                  <c:v>171.2</c:v>
                </c:pt>
              </c:numCache>
            </c:numRef>
          </c:val>
          <c:smooth val="0"/>
          <c:extLst>
            <c:ext xmlns:c16="http://schemas.microsoft.com/office/drawing/2014/chart" uri="{C3380CC4-5D6E-409C-BE32-E72D297353CC}">
              <c16:uniqueId val="{00000001-A3DA-4133-A588-66F3FEB637F9}"/>
            </c:ext>
          </c:extLst>
        </c:ser>
        <c:ser>
          <c:idx val="2"/>
          <c:order val="2"/>
          <c:tx>
            <c:strRef>
              <c:f>'13. Terms of Trade'!$A$14</c:f>
              <c:strCache>
                <c:ptCount val="1"/>
                <c:pt idx="0">
                  <c:v>Bananas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'13. Terms of Trade'!$B$6:$Z$6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'13. Terms of Trade'!$B$14:$Y$14</c:f>
              <c:numCache>
                <c:formatCode>General</c:formatCode>
                <c:ptCount val="24"/>
                <c:pt idx="7" formatCode="#,##0.0">
                  <c:v>97</c:v>
                </c:pt>
                <c:pt idx="8" formatCode="#,##0.0">
                  <c:v>96</c:v>
                </c:pt>
                <c:pt idx="9" formatCode="#,##0.0">
                  <c:v>100.2</c:v>
                </c:pt>
                <c:pt idx="10" formatCode="#,##0.0">
                  <c:v>100</c:v>
                </c:pt>
                <c:pt idx="11" formatCode="#,##0.0">
                  <c:v>103.7</c:v>
                </c:pt>
                <c:pt idx="12" formatCode="#,##0.0">
                  <c:v>119.3</c:v>
                </c:pt>
                <c:pt idx="13" formatCode="#,##0.0">
                  <c:v>144</c:v>
                </c:pt>
                <c:pt idx="14" formatCode="#,##0.0">
                  <c:v>165.1</c:v>
                </c:pt>
                <c:pt idx="15" formatCode="#,##0.0">
                  <c:v>181.7</c:v>
                </c:pt>
                <c:pt idx="16" formatCode="#,##0.0">
                  <c:v>188.3</c:v>
                </c:pt>
                <c:pt idx="17" formatCode="#,##0.0">
                  <c:v>195.8</c:v>
                </c:pt>
                <c:pt idx="18" formatCode="#,##0.0">
                  <c:v>200</c:v>
                </c:pt>
                <c:pt idx="19" formatCode="#,##0.0">
                  <c:v>248.2</c:v>
                </c:pt>
                <c:pt idx="20" formatCode="#,##0.0">
                  <c:v>274.10000000000002</c:v>
                </c:pt>
                <c:pt idx="21" formatCode="#,##0.0">
                  <c:v>282.89999999999998</c:v>
                </c:pt>
                <c:pt idx="22" formatCode="#,##0.0">
                  <c:v>265.89999999999998</c:v>
                </c:pt>
                <c:pt idx="23" formatCode="#,##0.0">
                  <c:v>250</c:v>
                </c:pt>
              </c:numCache>
            </c:numRef>
          </c:val>
          <c:smooth val="0"/>
          <c:extLst>
            <c:ext xmlns:c16="http://schemas.microsoft.com/office/drawing/2014/chart" uri="{C3380CC4-5D6E-409C-BE32-E72D297353CC}">
              <c16:uniqueId val="{00000002-A3DA-4133-A588-66F3FEB637F9}"/>
            </c:ext>
          </c:extLst>
        </c:ser>
        <c:ser>
          <c:idx val="3"/>
          <c:order val="3"/>
          <c:tx>
            <c:strRef>
              <c:f>'13. Terms of Trade'!$A$15</c:f>
              <c:strCache>
                <c:ptCount val="1"/>
                <c:pt idx="0">
                  <c:v>Canned pineapple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'13. Terms of Trade'!$B$6:$Z$6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'13. Terms of Trade'!$B$15:$Y$15</c:f>
              <c:numCache>
                <c:formatCode>#,##0.0</c:formatCode>
                <c:ptCount val="24"/>
                <c:pt idx="0">
                  <c:v>158.80000000000001</c:v>
                </c:pt>
                <c:pt idx="1">
                  <c:v>124.3</c:v>
                </c:pt>
                <c:pt idx="2">
                  <c:v>123.5</c:v>
                </c:pt>
                <c:pt idx="3">
                  <c:v>108.3</c:v>
                </c:pt>
                <c:pt idx="4">
                  <c:v>108.6</c:v>
                </c:pt>
                <c:pt idx="5">
                  <c:v>98.6</c:v>
                </c:pt>
                <c:pt idx="6">
                  <c:v>93.7</c:v>
                </c:pt>
                <c:pt idx="7">
                  <c:v>86.9</c:v>
                </c:pt>
                <c:pt idx="8">
                  <c:v>118</c:v>
                </c:pt>
                <c:pt idx="9">
                  <c:v>108.1</c:v>
                </c:pt>
                <c:pt idx="10">
                  <c:v>100</c:v>
                </c:pt>
                <c:pt idx="11">
                  <c:v>119.5</c:v>
                </c:pt>
                <c:pt idx="12">
                  <c:v>134.69999999999999</c:v>
                </c:pt>
                <c:pt idx="13">
                  <c:v>164.4</c:v>
                </c:pt>
                <c:pt idx="14">
                  <c:v>186.2</c:v>
                </c:pt>
                <c:pt idx="15">
                  <c:v>199.7</c:v>
                </c:pt>
                <c:pt idx="16">
                  <c:v>204.1</c:v>
                </c:pt>
                <c:pt idx="17">
                  <c:v>215.8</c:v>
                </c:pt>
                <c:pt idx="18">
                  <c:v>242.1</c:v>
                </c:pt>
                <c:pt idx="19">
                  <c:v>281</c:v>
                </c:pt>
                <c:pt idx="20">
                  <c:v>282.7</c:v>
                </c:pt>
                <c:pt idx="21">
                  <c:v>278.60000000000002</c:v>
                </c:pt>
                <c:pt idx="22">
                  <c:v>281.10000000000002</c:v>
                </c:pt>
                <c:pt idx="23">
                  <c:v>264.60000000000002</c:v>
                </c:pt>
              </c:numCache>
            </c:numRef>
          </c:val>
          <c:smooth val="0"/>
          <c:extLst>
            <c:ext xmlns:c16="http://schemas.microsoft.com/office/drawing/2014/chart" uri="{C3380CC4-5D6E-409C-BE32-E72D297353CC}">
              <c16:uniqueId val="{00000003-A3DA-4133-A588-66F3FEB637F9}"/>
            </c:ext>
          </c:extLst>
        </c:ser>
        <c:ser>
          <c:idx val="4"/>
          <c:order val="4"/>
          <c:tx>
            <c:strRef>
              <c:f>'13. Terms of Trade'!$A$16</c:f>
              <c:strCache>
                <c:ptCount val="1"/>
                <c:pt idx="0">
                  <c:v>Logs and lumber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'13. Terms of Trade'!$B$6:$Z$6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'13. Terms of Trade'!$B$16:$Y$16</c:f>
              <c:numCache>
                <c:formatCode>#,##0.0</c:formatCode>
                <c:ptCount val="24"/>
                <c:pt idx="0">
                  <c:v>110.4</c:v>
                </c:pt>
                <c:pt idx="1">
                  <c:v>114.9</c:v>
                </c:pt>
                <c:pt idx="2">
                  <c:v>106.8</c:v>
                </c:pt>
                <c:pt idx="3">
                  <c:v>95.5</c:v>
                </c:pt>
                <c:pt idx="4">
                  <c:v>100.7</c:v>
                </c:pt>
                <c:pt idx="5">
                  <c:v>106.2</c:v>
                </c:pt>
                <c:pt idx="6">
                  <c:v>107.5</c:v>
                </c:pt>
                <c:pt idx="7">
                  <c:v>109.6</c:v>
                </c:pt>
                <c:pt idx="8">
                  <c:v>111.6</c:v>
                </c:pt>
                <c:pt idx="9">
                  <c:v>110.1</c:v>
                </c:pt>
                <c:pt idx="10">
                  <c:v>100</c:v>
                </c:pt>
                <c:pt idx="11">
                  <c:v>173.4</c:v>
                </c:pt>
                <c:pt idx="12">
                  <c:v>207</c:v>
                </c:pt>
                <c:pt idx="13">
                  <c:v>167.8</c:v>
                </c:pt>
                <c:pt idx="14">
                  <c:v>598.20000000000005</c:v>
                </c:pt>
                <c:pt idx="15">
                  <c:v>336</c:v>
                </c:pt>
                <c:pt idx="16">
                  <c:v>146.9</c:v>
                </c:pt>
                <c:pt idx="17">
                  <c:v>281.5</c:v>
                </c:pt>
                <c:pt idx="18">
                  <c:v>333.3</c:v>
                </c:pt>
                <c:pt idx="19">
                  <c:v>286.5</c:v>
                </c:pt>
                <c:pt idx="20">
                  <c:v>267.5</c:v>
                </c:pt>
                <c:pt idx="21">
                  <c:v>261.39999999999998</c:v>
                </c:pt>
                <c:pt idx="22">
                  <c:v>249.6</c:v>
                </c:pt>
                <c:pt idx="23">
                  <c:v>239.7</c:v>
                </c:pt>
              </c:numCache>
            </c:numRef>
          </c:val>
          <c:smooth val="0"/>
          <c:extLst>
            <c:ext xmlns:c16="http://schemas.microsoft.com/office/drawing/2014/chart" uri="{C3380CC4-5D6E-409C-BE32-E72D297353CC}">
              <c16:uniqueId val="{00000004-A3DA-4133-A588-66F3FEB637F9}"/>
            </c:ext>
          </c:extLst>
        </c:ser>
        <c:ser>
          <c:idx val="5"/>
          <c:order val="5"/>
          <c:tx>
            <c:strRef>
              <c:f>'13. Terms of Trade'!$A$11</c:f>
              <c:strCache>
                <c:ptCount val="1"/>
                <c:pt idx="0">
                  <c:v>Copra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'13. Terms of Trade'!$B$6:$Z$6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'13. Terms of Trade'!$B$11:$Y$11</c:f>
              <c:numCache>
                <c:formatCode>#,##0.0</c:formatCode>
                <c:ptCount val="24"/>
                <c:pt idx="0">
                  <c:v>122.1</c:v>
                </c:pt>
                <c:pt idx="1">
                  <c:v>136.9</c:v>
                </c:pt>
                <c:pt idx="2">
                  <c:v>144.30000000000001</c:v>
                </c:pt>
                <c:pt idx="3">
                  <c:v>162.1</c:v>
                </c:pt>
                <c:pt idx="4">
                  <c:v>140.6</c:v>
                </c:pt>
                <c:pt idx="5">
                  <c:v>140.1</c:v>
                </c:pt>
                <c:pt idx="6">
                  <c:v>161.80000000000001</c:v>
                </c:pt>
                <c:pt idx="7">
                  <c:v>143.9</c:v>
                </c:pt>
                <c:pt idx="8">
                  <c:v>152.5</c:v>
                </c:pt>
                <c:pt idx="9">
                  <c:v>138.69999999999999</c:v>
                </c:pt>
                <c:pt idx="10">
                  <c:v>100</c:v>
                </c:pt>
                <c:pt idx="11">
                  <c:v>190.4</c:v>
                </c:pt>
                <c:pt idx="12">
                  <c:v>439.8</c:v>
                </c:pt>
                <c:pt idx="13">
                  <c:v>190.3</c:v>
                </c:pt>
                <c:pt idx="14">
                  <c:v>153.4</c:v>
                </c:pt>
                <c:pt idx="15">
                  <c:v>266.5</c:v>
                </c:pt>
                <c:pt idx="16">
                  <c:v>313.7</c:v>
                </c:pt>
                <c:pt idx="17">
                  <c:v>516.70000000000005</c:v>
                </c:pt>
                <c:pt idx="18">
                  <c:v>327</c:v>
                </c:pt>
                <c:pt idx="19">
                  <c:v>265</c:v>
                </c:pt>
                <c:pt idx="20">
                  <c:v>231.7</c:v>
                </c:pt>
                <c:pt idx="21">
                  <c:v>210.5</c:v>
                </c:pt>
              </c:numCache>
            </c:numRef>
          </c:val>
          <c:smooth val="0"/>
          <c:extLst>
            <c:ext xmlns:c16="http://schemas.microsoft.com/office/drawing/2014/chart" uri="{C3380CC4-5D6E-409C-BE32-E72D297353CC}">
              <c16:uniqueId val="{00000005-A3DA-4133-A588-66F3FEB637F9}"/>
            </c:ext>
          </c:extLst>
        </c:ser>
        <c:dLbls>
          <c:showLegendKey val="0"/>
          <c:showVal val="0"/>
          <c:showCatName val="0"/>
          <c:showSerName val="0"/>
          <c:showPercent val="0"/>
          <c:showBubbleSize val="0"/>
        </c:dLbls>
        <c:marker val="1"/>
        <c:smooth val="0"/>
        <c:axId val="535743120"/>
        <c:axId val="535742792"/>
      </c:lineChart>
      <c:catAx>
        <c:axId val="53574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42792"/>
        <c:crosses val="autoZero"/>
        <c:auto val="1"/>
        <c:lblAlgn val="ctr"/>
        <c:lblOffset val="100"/>
        <c:noMultiLvlLbl val="0"/>
      </c:catAx>
      <c:valAx>
        <c:axId val="5357427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43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The Philippines</a:t>
            </a:r>
            <a:r>
              <a:rPr lang="en-PH" b="1" baseline="0"/>
              <a:t> had worsening terms of trade by the end of the Marcos era.</a:t>
            </a:r>
            <a:endParaRPr lang="en-PH"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'13. Terms of Trade'!$A$7</c:f>
              <c:strCache>
                <c:ptCount val="1"/>
                <c:pt idx="0">
                  <c:v>Export price of agricultural products, index (1972=100)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'13. Terms of Trade'!$B$6:$Z$6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'13. Terms of Trade'!$B$7:$Y$7</c:f>
              <c:numCache>
                <c:formatCode>#,##0.0</c:formatCode>
                <c:ptCount val="24"/>
                <c:pt idx="0">
                  <c:v>102.7</c:v>
                </c:pt>
                <c:pt idx="1">
                  <c:v>110.7</c:v>
                </c:pt>
                <c:pt idx="2">
                  <c:v>109.8</c:v>
                </c:pt>
                <c:pt idx="3">
                  <c:v>110.4</c:v>
                </c:pt>
                <c:pt idx="4">
                  <c:v>105.4</c:v>
                </c:pt>
                <c:pt idx="5">
                  <c:v>109.7</c:v>
                </c:pt>
                <c:pt idx="6">
                  <c:v>118.2</c:v>
                </c:pt>
                <c:pt idx="7">
                  <c:v>111.4</c:v>
                </c:pt>
                <c:pt idx="8">
                  <c:v>117.3</c:v>
                </c:pt>
                <c:pt idx="9">
                  <c:v>113.1</c:v>
                </c:pt>
                <c:pt idx="10">
                  <c:v>100</c:v>
                </c:pt>
                <c:pt idx="11">
                  <c:v>153.6</c:v>
                </c:pt>
                <c:pt idx="12">
                  <c:v>307.2</c:v>
                </c:pt>
                <c:pt idx="13">
                  <c:v>242</c:v>
                </c:pt>
                <c:pt idx="14">
                  <c:v>290.5</c:v>
                </c:pt>
                <c:pt idx="15">
                  <c:v>236.5</c:v>
                </c:pt>
                <c:pt idx="16">
                  <c:v>190.8</c:v>
                </c:pt>
                <c:pt idx="17">
                  <c:v>290.60000000000002</c:v>
                </c:pt>
                <c:pt idx="18">
                  <c:v>283.60000000000002</c:v>
                </c:pt>
                <c:pt idx="19">
                  <c:v>274.89999999999998</c:v>
                </c:pt>
                <c:pt idx="20">
                  <c:v>233.5</c:v>
                </c:pt>
                <c:pt idx="21">
                  <c:v>230.1</c:v>
                </c:pt>
                <c:pt idx="22">
                  <c:v>304.7</c:v>
                </c:pt>
                <c:pt idx="23">
                  <c:v>231.3</c:v>
                </c:pt>
              </c:numCache>
            </c:numRef>
          </c:val>
          <c:smooth val="0"/>
          <c:extLst>
            <c:ext xmlns:c16="http://schemas.microsoft.com/office/drawing/2014/chart" uri="{C3380CC4-5D6E-409C-BE32-E72D297353CC}">
              <c16:uniqueId val="{00000000-664D-4A5F-B3BD-2BFB9C7DDC36}"/>
            </c:ext>
          </c:extLst>
        </c:ser>
        <c:ser>
          <c:idx val="1"/>
          <c:order val="1"/>
          <c:tx>
            <c:strRef>
              <c:f>'13. Terms of Trade'!$A$8</c:f>
              <c:strCache>
                <c:ptCount val="1"/>
                <c:pt idx="0">
                  <c:v>Import price of agricultural products, index (1972=100)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'13. Terms of Trade'!$B$6:$Z$6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'13. Terms of Trade'!$B$8:$Y$8</c:f>
              <c:numCache>
                <c:formatCode>#,##0.0</c:formatCode>
                <c:ptCount val="24"/>
                <c:pt idx="0">
                  <c:v>71.400000000000006</c:v>
                </c:pt>
                <c:pt idx="1">
                  <c:v>76.2</c:v>
                </c:pt>
                <c:pt idx="2">
                  <c:v>76.8</c:v>
                </c:pt>
                <c:pt idx="3">
                  <c:v>78.099999999999994</c:v>
                </c:pt>
                <c:pt idx="4">
                  <c:v>79.400000000000006</c:v>
                </c:pt>
                <c:pt idx="5">
                  <c:v>81.2</c:v>
                </c:pt>
                <c:pt idx="6">
                  <c:v>80.7</c:v>
                </c:pt>
                <c:pt idx="7">
                  <c:v>82.7</c:v>
                </c:pt>
                <c:pt idx="8">
                  <c:v>93.5</c:v>
                </c:pt>
                <c:pt idx="9">
                  <c:v>95.5</c:v>
                </c:pt>
                <c:pt idx="10">
                  <c:v>100</c:v>
                </c:pt>
                <c:pt idx="11">
                  <c:v>128.80000000000001</c:v>
                </c:pt>
                <c:pt idx="12">
                  <c:v>211.6</c:v>
                </c:pt>
                <c:pt idx="13">
                  <c:v>219.6</c:v>
                </c:pt>
                <c:pt idx="14">
                  <c:v>217.2</c:v>
                </c:pt>
                <c:pt idx="15">
                  <c:v>241.2</c:v>
                </c:pt>
                <c:pt idx="16">
                  <c:v>245.8</c:v>
                </c:pt>
                <c:pt idx="17">
                  <c:v>270.10000000000002</c:v>
                </c:pt>
                <c:pt idx="18">
                  <c:v>358.6</c:v>
                </c:pt>
                <c:pt idx="19">
                  <c:v>398.6</c:v>
                </c:pt>
                <c:pt idx="20">
                  <c:v>340.5</c:v>
                </c:pt>
                <c:pt idx="21">
                  <c:v>342.4</c:v>
                </c:pt>
                <c:pt idx="22">
                  <c:v>386.7</c:v>
                </c:pt>
                <c:pt idx="23">
                  <c:v>363.8</c:v>
                </c:pt>
              </c:numCache>
            </c:numRef>
          </c:val>
          <c:smooth val="0"/>
          <c:extLst>
            <c:ext xmlns:c16="http://schemas.microsoft.com/office/drawing/2014/chart" uri="{C3380CC4-5D6E-409C-BE32-E72D297353CC}">
              <c16:uniqueId val="{00000001-664D-4A5F-B3BD-2BFB9C7DDC36}"/>
            </c:ext>
          </c:extLst>
        </c:ser>
        <c:ser>
          <c:idx val="2"/>
          <c:order val="2"/>
          <c:tx>
            <c:strRef>
              <c:f>'13. Terms of Trade'!$A$9</c:f>
              <c:strCache>
                <c:ptCount val="1"/>
                <c:pt idx="0">
                  <c:v>Terms of trade for agricultural products, index (1972=100)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'13. Terms of Trade'!$B$6:$Z$6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'13. Terms of Trade'!$B$9:$Y$9</c:f>
              <c:numCache>
                <c:formatCode>#,##0.0</c:formatCode>
                <c:ptCount val="24"/>
                <c:pt idx="0">
                  <c:v>143.80000000000001</c:v>
                </c:pt>
                <c:pt idx="1">
                  <c:v>145.4</c:v>
                </c:pt>
                <c:pt idx="2">
                  <c:v>143.1</c:v>
                </c:pt>
                <c:pt idx="3">
                  <c:v>141.30000000000001</c:v>
                </c:pt>
                <c:pt idx="4">
                  <c:v>132.80000000000001</c:v>
                </c:pt>
                <c:pt idx="5">
                  <c:v>135.19999999999999</c:v>
                </c:pt>
                <c:pt idx="6">
                  <c:v>146.5</c:v>
                </c:pt>
                <c:pt idx="7">
                  <c:v>134.69999999999999</c:v>
                </c:pt>
                <c:pt idx="8">
                  <c:v>125.4</c:v>
                </c:pt>
                <c:pt idx="9">
                  <c:v>118.4</c:v>
                </c:pt>
                <c:pt idx="10">
                  <c:v>100</c:v>
                </c:pt>
                <c:pt idx="11">
                  <c:v>119.2</c:v>
                </c:pt>
                <c:pt idx="12">
                  <c:v>145.19999999999999</c:v>
                </c:pt>
                <c:pt idx="13">
                  <c:v>110.2</c:v>
                </c:pt>
                <c:pt idx="14">
                  <c:v>133.80000000000001</c:v>
                </c:pt>
                <c:pt idx="15">
                  <c:v>98</c:v>
                </c:pt>
                <c:pt idx="16">
                  <c:v>77.599999999999994</c:v>
                </c:pt>
                <c:pt idx="17">
                  <c:v>107.6</c:v>
                </c:pt>
                <c:pt idx="18">
                  <c:v>79.099999999999994</c:v>
                </c:pt>
                <c:pt idx="19">
                  <c:v>69</c:v>
                </c:pt>
                <c:pt idx="20">
                  <c:v>68.599999999999994</c:v>
                </c:pt>
                <c:pt idx="21">
                  <c:v>67.2</c:v>
                </c:pt>
                <c:pt idx="22">
                  <c:v>78.8</c:v>
                </c:pt>
                <c:pt idx="23">
                  <c:v>63.6</c:v>
                </c:pt>
              </c:numCache>
            </c:numRef>
          </c:val>
          <c:smooth val="0"/>
          <c:extLst>
            <c:ext xmlns:c16="http://schemas.microsoft.com/office/drawing/2014/chart" uri="{C3380CC4-5D6E-409C-BE32-E72D297353CC}">
              <c16:uniqueId val="{00000002-664D-4A5F-B3BD-2BFB9C7DDC36}"/>
            </c:ext>
          </c:extLst>
        </c:ser>
        <c:dLbls>
          <c:showLegendKey val="0"/>
          <c:showVal val="0"/>
          <c:showCatName val="0"/>
          <c:showSerName val="0"/>
          <c:showPercent val="0"/>
          <c:showBubbleSize val="0"/>
        </c:dLbls>
        <c:marker val="1"/>
        <c:smooth val="0"/>
        <c:axId val="502041640"/>
        <c:axId val="502046560"/>
      </c:lineChart>
      <c:catAx>
        <c:axId val="50204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6560"/>
        <c:crosses val="autoZero"/>
        <c:auto val="1"/>
        <c:lblAlgn val="ctr"/>
        <c:lblOffset val="100"/>
        <c:noMultiLvlLbl val="0"/>
      </c:catAx>
      <c:valAx>
        <c:axId val="5020465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This</a:t>
            </a:r>
            <a:r>
              <a:rPr lang="en-PH" b="1" baseline="0"/>
              <a:t> was the price of rice during the Marcos period:</a:t>
            </a:r>
            <a:endParaRPr lang="en-PH"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2"/>
          <c:order val="2"/>
          <c:tx>
            <c:strRef>
              <c:f>'13. Terms of Trade'!$A$22</c:f>
              <c:strCache>
                <c:ptCount val="1"/>
                <c:pt idx="0">
                  <c:v>Domestic / world price ratio, USD per ton</c:v>
                </c:pt>
              </c:strCache>
            </c:strRef>
          </c:tx>
          <c:spPr>
            <a:solidFill>
              <a:schemeClr val="accent3"/>
            </a:solidFill>
            <a:ln w="25400">
              <a:noFill/>
            </a:ln>
            <a:effectLst/>
          </c:spPr>
          <c:val>
            <c:numRef>
              <c:f>'13. Terms of Trade'!$B$22:$Y$22</c:f>
              <c:numCache>
                <c:formatCode>0.00</c:formatCode>
                <c:ptCount val="24"/>
                <c:pt idx="0">
                  <c:v>0.71895424836601307</c:v>
                </c:pt>
                <c:pt idx="1">
                  <c:v>0.83916083916083917</c:v>
                </c:pt>
                <c:pt idx="2">
                  <c:v>1.0579710144927537</c:v>
                </c:pt>
                <c:pt idx="3">
                  <c:v>1.036764705882353</c:v>
                </c:pt>
                <c:pt idx="4">
                  <c:v>1.0552147239263803</c:v>
                </c:pt>
                <c:pt idx="5">
                  <c:v>0.84466019417475724</c:v>
                </c:pt>
                <c:pt idx="6">
                  <c:v>0.81188118811881194</c:v>
                </c:pt>
                <c:pt idx="7">
                  <c:v>0.82352941176470584</c:v>
                </c:pt>
                <c:pt idx="8">
                  <c:v>0.84722222222222221</c:v>
                </c:pt>
                <c:pt idx="9">
                  <c:v>1.1007751937984496</c:v>
                </c:pt>
                <c:pt idx="10">
                  <c:v>1.1700680272108843</c:v>
                </c:pt>
                <c:pt idx="11">
                  <c:v>0.55428571428571427</c:v>
                </c:pt>
                <c:pt idx="12">
                  <c:v>0.5350553505535055</c:v>
                </c:pt>
                <c:pt idx="13">
                  <c:v>0.79063360881542699</c:v>
                </c:pt>
                <c:pt idx="14">
                  <c:v>1.0511811023622046</c:v>
                </c:pt>
                <c:pt idx="15">
                  <c:v>1.0183823529411764</c:v>
                </c:pt>
                <c:pt idx="16">
                  <c:v>0.72282608695652173</c:v>
                </c:pt>
                <c:pt idx="17">
                  <c:v>0.86826347305389218</c:v>
                </c:pt>
                <c:pt idx="18">
                  <c:v>0.70276497695852536</c:v>
                </c:pt>
                <c:pt idx="19">
                  <c:v>0.68322981366459623</c:v>
                </c:pt>
                <c:pt idx="20">
                  <c:v>1.1672354948805461</c:v>
                </c:pt>
                <c:pt idx="21">
                  <c:v>1.0036101083032491</c:v>
                </c:pt>
                <c:pt idx="22">
                  <c:v>1.1254901960784314</c:v>
                </c:pt>
                <c:pt idx="23">
                  <c:v>1.6405529953917051</c:v>
                </c:pt>
              </c:numCache>
            </c:numRef>
          </c:val>
          <c:extLst>
            <c:ext xmlns:c16="http://schemas.microsoft.com/office/drawing/2014/chart" uri="{C3380CC4-5D6E-409C-BE32-E72D297353CC}">
              <c16:uniqueId val="{00000002-2207-49E3-877E-97D415C7CE85}"/>
            </c:ext>
          </c:extLst>
        </c:ser>
        <c:dLbls>
          <c:showLegendKey val="0"/>
          <c:showVal val="0"/>
          <c:showCatName val="0"/>
          <c:showSerName val="0"/>
          <c:showPercent val="0"/>
          <c:showBubbleSize val="0"/>
        </c:dLbls>
        <c:axId val="538602136"/>
        <c:axId val="538605088"/>
      </c:areaChart>
      <c:lineChart>
        <c:grouping val="standard"/>
        <c:varyColors val="0"/>
        <c:ser>
          <c:idx val="0"/>
          <c:order val="0"/>
          <c:tx>
            <c:strRef>
              <c:f>'13. Terms of Trade'!$A$20</c:f>
              <c:strCache>
                <c:ptCount val="1"/>
                <c:pt idx="0">
                  <c:v>Manila wholesale price of rice, USD per ton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'13. Terms of Trade'!$B$6:$Z$6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'13. Terms of Trade'!$B$20:$Y$20</c:f>
              <c:numCache>
                <c:formatCode>General</c:formatCode>
                <c:ptCount val="24"/>
                <c:pt idx="0">
                  <c:v>110</c:v>
                </c:pt>
                <c:pt idx="1">
                  <c:v>120</c:v>
                </c:pt>
                <c:pt idx="2">
                  <c:v>146</c:v>
                </c:pt>
                <c:pt idx="3">
                  <c:v>141</c:v>
                </c:pt>
                <c:pt idx="4">
                  <c:v>172</c:v>
                </c:pt>
                <c:pt idx="5">
                  <c:v>174</c:v>
                </c:pt>
                <c:pt idx="6">
                  <c:v>164</c:v>
                </c:pt>
                <c:pt idx="7">
                  <c:v>154</c:v>
                </c:pt>
                <c:pt idx="8">
                  <c:v>122</c:v>
                </c:pt>
                <c:pt idx="9">
                  <c:v>142</c:v>
                </c:pt>
                <c:pt idx="10">
                  <c:v>172</c:v>
                </c:pt>
                <c:pt idx="11">
                  <c:v>194</c:v>
                </c:pt>
                <c:pt idx="12">
                  <c:v>290</c:v>
                </c:pt>
                <c:pt idx="13">
                  <c:v>287</c:v>
                </c:pt>
                <c:pt idx="14">
                  <c:v>267</c:v>
                </c:pt>
                <c:pt idx="15">
                  <c:v>277</c:v>
                </c:pt>
                <c:pt idx="16">
                  <c:v>266</c:v>
                </c:pt>
                <c:pt idx="17">
                  <c:v>290</c:v>
                </c:pt>
                <c:pt idx="18">
                  <c:v>305</c:v>
                </c:pt>
                <c:pt idx="19">
                  <c:v>330</c:v>
                </c:pt>
                <c:pt idx="20">
                  <c:v>342</c:v>
                </c:pt>
                <c:pt idx="21">
                  <c:v>278</c:v>
                </c:pt>
                <c:pt idx="22">
                  <c:v>287</c:v>
                </c:pt>
                <c:pt idx="23">
                  <c:v>356</c:v>
                </c:pt>
              </c:numCache>
            </c:numRef>
          </c:val>
          <c:smooth val="0"/>
          <c:extLst>
            <c:ext xmlns:c16="http://schemas.microsoft.com/office/drawing/2014/chart" uri="{C3380CC4-5D6E-409C-BE32-E72D297353CC}">
              <c16:uniqueId val="{00000000-2207-49E3-877E-97D415C7CE85}"/>
            </c:ext>
          </c:extLst>
        </c:ser>
        <c:ser>
          <c:idx val="1"/>
          <c:order val="1"/>
          <c:tx>
            <c:strRef>
              <c:f>'13. Terms of Trade'!$A$21</c:f>
              <c:strCache>
                <c:ptCount val="1"/>
                <c:pt idx="0">
                  <c:v>World price of rice, USD per ton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'13. Terms of Trade'!$B$6:$Z$6</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'13. Terms of Trade'!$B$21:$Y$21</c:f>
              <c:numCache>
                <c:formatCode>General</c:formatCode>
                <c:ptCount val="24"/>
                <c:pt idx="0">
                  <c:v>153</c:v>
                </c:pt>
                <c:pt idx="1">
                  <c:v>143</c:v>
                </c:pt>
                <c:pt idx="2">
                  <c:v>138</c:v>
                </c:pt>
                <c:pt idx="3">
                  <c:v>136</c:v>
                </c:pt>
                <c:pt idx="4">
                  <c:v>163</c:v>
                </c:pt>
                <c:pt idx="5">
                  <c:v>206</c:v>
                </c:pt>
                <c:pt idx="6">
                  <c:v>202</c:v>
                </c:pt>
                <c:pt idx="7">
                  <c:v>187</c:v>
                </c:pt>
                <c:pt idx="8">
                  <c:v>144</c:v>
                </c:pt>
                <c:pt idx="9">
                  <c:v>129</c:v>
                </c:pt>
                <c:pt idx="10">
                  <c:v>147</c:v>
                </c:pt>
                <c:pt idx="11">
                  <c:v>350</c:v>
                </c:pt>
                <c:pt idx="12">
                  <c:v>542</c:v>
                </c:pt>
                <c:pt idx="13">
                  <c:v>363</c:v>
                </c:pt>
                <c:pt idx="14">
                  <c:v>254</c:v>
                </c:pt>
                <c:pt idx="15">
                  <c:v>272</c:v>
                </c:pt>
                <c:pt idx="16">
                  <c:v>368</c:v>
                </c:pt>
                <c:pt idx="17">
                  <c:v>334</c:v>
                </c:pt>
                <c:pt idx="18">
                  <c:v>434</c:v>
                </c:pt>
                <c:pt idx="19">
                  <c:v>483</c:v>
                </c:pt>
                <c:pt idx="20">
                  <c:v>293</c:v>
                </c:pt>
                <c:pt idx="21">
                  <c:v>277</c:v>
                </c:pt>
                <c:pt idx="22">
                  <c:v>255</c:v>
                </c:pt>
                <c:pt idx="23">
                  <c:v>217</c:v>
                </c:pt>
              </c:numCache>
            </c:numRef>
          </c:val>
          <c:smooth val="0"/>
          <c:extLst>
            <c:ext xmlns:c16="http://schemas.microsoft.com/office/drawing/2014/chart" uri="{C3380CC4-5D6E-409C-BE32-E72D297353CC}">
              <c16:uniqueId val="{00000001-2207-49E3-877E-97D415C7CE85}"/>
            </c:ext>
          </c:extLst>
        </c:ser>
        <c:dLbls>
          <c:showLegendKey val="0"/>
          <c:showVal val="0"/>
          <c:showCatName val="0"/>
          <c:showSerName val="0"/>
          <c:showPercent val="0"/>
          <c:showBubbleSize val="0"/>
        </c:dLbls>
        <c:marker val="1"/>
        <c:smooth val="0"/>
        <c:axId val="502026880"/>
        <c:axId val="502027208"/>
      </c:lineChart>
      <c:catAx>
        <c:axId val="50202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27208"/>
        <c:crosses val="autoZero"/>
        <c:auto val="1"/>
        <c:lblAlgn val="ctr"/>
        <c:lblOffset val="100"/>
        <c:noMultiLvlLbl val="0"/>
      </c:catAx>
      <c:valAx>
        <c:axId val="502027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26880"/>
        <c:crosses val="autoZero"/>
        <c:crossBetween val="between"/>
      </c:valAx>
      <c:valAx>
        <c:axId val="53860508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02136"/>
        <c:crosses val="max"/>
        <c:crossBetween val="between"/>
      </c:valAx>
      <c:catAx>
        <c:axId val="538602136"/>
        <c:scaling>
          <c:orientation val="minMax"/>
        </c:scaling>
        <c:delete val="1"/>
        <c:axPos val="b"/>
        <c:majorTickMark val="out"/>
        <c:minorTickMark val="none"/>
        <c:tickLblPos val="nextTo"/>
        <c:crossAx val="5386050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From</a:t>
            </a:r>
            <a:r>
              <a:rPr lang="en-PH" b="1" baseline="0"/>
              <a:t> 1962-1986, a total </a:t>
            </a:r>
            <a:r>
              <a:rPr lang="en-PH" b="1"/>
              <a:t>of USD</a:t>
            </a:r>
            <a:r>
              <a:rPr lang="en-PH" b="1" baseline="0"/>
              <a:t> </a:t>
            </a:r>
            <a:r>
              <a:rPr lang="en-PH" b="1"/>
              <a:t>19.9 billion of capital escaped the country, contributing</a:t>
            </a:r>
            <a:r>
              <a:rPr lang="en-PH" b="1" baseline="0"/>
              <a:t> to the Marcos balance of payments crisis.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'14. Capital Flight'!$A$7</c:f>
              <c:strCache>
                <c:ptCount val="1"/>
                <c:pt idx="0">
                  <c:v>Cumulative stock of capital flight (residual measure plus misinvoicing adjustment, with interest adjustment), USD million</c:v>
                </c:pt>
              </c:strCache>
            </c:strRef>
          </c:tx>
          <c:spPr>
            <a:ln w="28575" cap="rnd">
              <a:solidFill>
                <a:schemeClr val="accent3"/>
              </a:solidFill>
              <a:round/>
            </a:ln>
            <a:effectLst/>
          </c:spPr>
          <c:marker>
            <c:symbol val="none"/>
          </c:marker>
          <c:cat>
            <c:numRef>
              <c:f>'14. Capital Flight'!$B$4:$Z$4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'14. Capital Flight'!$B$7:$Z$7</c:f>
              <c:numCache>
                <c:formatCode>0</c:formatCode>
                <c:ptCount val="25"/>
                <c:pt idx="0">
                  <c:v>37</c:v>
                </c:pt>
                <c:pt idx="1">
                  <c:v>1</c:v>
                </c:pt>
                <c:pt idx="2">
                  <c:v>42</c:v>
                </c:pt>
                <c:pt idx="3">
                  <c:v>274</c:v>
                </c:pt>
                <c:pt idx="4">
                  <c:v>448</c:v>
                </c:pt>
                <c:pt idx="5">
                  <c:v>756</c:v>
                </c:pt>
                <c:pt idx="6">
                  <c:v>698</c:v>
                </c:pt>
                <c:pt idx="7">
                  <c:v>917</c:v>
                </c:pt>
                <c:pt idx="8">
                  <c:v>1138</c:v>
                </c:pt>
                <c:pt idx="9">
                  <c:v>967</c:v>
                </c:pt>
                <c:pt idx="10">
                  <c:v>995</c:v>
                </c:pt>
                <c:pt idx="11">
                  <c:v>719</c:v>
                </c:pt>
                <c:pt idx="12">
                  <c:v>939</c:v>
                </c:pt>
                <c:pt idx="13">
                  <c:v>1674</c:v>
                </c:pt>
                <c:pt idx="14">
                  <c:v>2556</c:v>
                </c:pt>
                <c:pt idx="15">
                  <c:v>3336</c:v>
                </c:pt>
                <c:pt idx="16">
                  <c:v>3934</c:v>
                </c:pt>
                <c:pt idx="17">
                  <c:v>5444</c:v>
                </c:pt>
                <c:pt idx="18">
                  <c:v>7035</c:v>
                </c:pt>
                <c:pt idx="19">
                  <c:v>10934</c:v>
                </c:pt>
                <c:pt idx="20">
                  <c:v>14347</c:v>
                </c:pt>
                <c:pt idx="21">
                  <c:v>14728</c:v>
                </c:pt>
                <c:pt idx="22">
                  <c:v>16141</c:v>
                </c:pt>
                <c:pt idx="23">
                  <c:v>17787</c:v>
                </c:pt>
                <c:pt idx="24">
                  <c:v>19912</c:v>
                </c:pt>
              </c:numCache>
            </c:numRef>
          </c:val>
          <c:smooth val="0"/>
          <c:extLst>
            <c:ext xmlns:c16="http://schemas.microsoft.com/office/drawing/2014/chart" uri="{C3380CC4-5D6E-409C-BE32-E72D297353CC}">
              <c16:uniqueId val="{00000002-EEB9-48CF-8A3A-10543664BBAE}"/>
            </c:ext>
          </c:extLst>
        </c:ser>
        <c:ser>
          <c:idx val="3"/>
          <c:order val="3"/>
          <c:tx>
            <c:strRef>
              <c:f>'14. Capital Flight'!$A$8</c:f>
              <c:strCache>
                <c:ptCount val="1"/>
                <c:pt idx="0">
                  <c:v>Cumulative stock of capital flight (hot money plus misinvoicing adjustment, with interest adjustment), USD million</c:v>
                </c:pt>
              </c:strCache>
            </c:strRef>
          </c:tx>
          <c:spPr>
            <a:ln w="28575" cap="rnd">
              <a:solidFill>
                <a:schemeClr val="accent4"/>
              </a:solidFill>
              <a:round/>
            </a:ln>
            <a:effectLst/>
          </c:spPr>
          <c:marker>
            <c:symbol val="none"/>
          </c:marker>
          <c:cat>
            <c:numRef>
              <c:f>'14. Capital Flight'!$B$4:$Z$4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'14. Capital Flight'!$B$8:$Z$8</c:f>
              <c:numCache>
                <c:formatCode>0</c:formatCode>
                <c:ptCount val="25"/>
                <c:pt idx="0">
                  <c:v>39</c:v>
                </c:pt>
                <c:pt idx="1">
                  <c:v>-43</c:v>
                </c:pt>
                <c:pt idx="2">
                  <c:v>-8</c:v>
                </c:pt>
                <c:pt idx="3">
                  <c:v>29</c:v>
                </c:pt>
                <c:pt idx="4">
                  <c:v>-9</c:v>
                </c:pt>
                <c:pt idx="5">
                  <c:v>-29</c:v>
                </c:pt>
                <c:pt idx="6">
                  <c:v>-28</c:v>
                </c:pt>
                <c:pt idx="7">
                  <c:v>84</c:v>
                </c:pt>
                <c:pt idx="8">
                  <c:v>56</c:v>
                </c:pt>
                <c:pt idx="9">
                  <c:v>-18</c:v>
                </c:pt>
                <c:pt idx="10">
                  <c:v>-63</c:v>
                </c:pt>
                <c:pt idx="11">
                  <c:v>-398</c:v>
                </c:pt>
                <c:pt idx="12">
                  <c:v>-205</c:v>
                </c:pt>
                <c:pt idx="13">
                  <c:v>272</c:v>
                </c:pt>
                <c:pt idx="14">
                  <c:v>633</c:v>
                </c:pt>
                <c:pt idx="15">
                  <c:v>780</c:v>
                </c:pt>
                <c:pt idx="16">
                  <c:v>842</c:v>
                </c:pt>
                <c:pt idx="17">
                  <c:v>1553</c:v>
                </c:pt>
                <c:pt idx="18">
                  <c:v>2361</c:v>
                </c:pt>
                <c:pt idx="19">
                  <c:v>4494</c:v>
                </c:pt>
                <c:pt idx="20">
                  <c:v>6423</c:v>
                </c:pt>
                <c:pt idx="21">
                  <c:v>6898</c:v>
                </c:pt>
                <c:pt idx="22">
                  <c:v>7971</c:v>
                </c:pt>
                <c:pt idx="23">
                  <c:v>8965</c:v>
                </c:pt>
                <c:pt idx="24">
                  <c:v>10329</c:v>
                </c:pt>
              </c:numCache>
            </c:numRef>
          </c:val>
          <c:smooth val="0"/>
          <c:extLst>
            <c:ext xmlns:c16="http://schemas.microsoft.com/office/drawing/2014/chart" uri="{C3380CC4-5D6E-409C-BE32-E72D297353CC}">
              <c16:uniqueId val="{00000003-EEB9-48CF-8A3A-10543664BBAE}"/>
            </c:ext>
          </c:extLst>
        </c:ser>
        <c:dLbls>
          <c:showLegendKey val="0"/>
          <c:showVal val="0"/>
          <c:showCatName val="0"/>
          <c:showSerName val="0"/>
          <c:showPercent val="0"/>
          <c:showBubbleSize val="0"/>
        </c:dLbls>
        <c:smooth val="0"/>
        <c:axId val="506041976"/>
        <c:axId val="506042632"/>
        <c:extLst>
          <c:ext xmlns:c15="http://schemas.microsoft.com/office/drawing/2012/chart" uri="{02D57815-91ED-43cb-92C2-25804820EDAC}">
            <c15:filteredLineSeries>
              <c15:ser>
                <c:idx val="0"/>
                <c:order val="0"/>
                <c:tx>
                  <c:strRef>
                    <c:extLst>
                      <c:ext uri="{02D57815-91ED-43cb-92C2-25804820EDAC}">
                        <c15:formulaRef>
                          <c15:sqref>'14. Capital Flight'!$A$5</c15:sqref>
                        </c15:formulaRef>
                      </c:ext>
                    </c:extLst>
                    <c:strCache>
                      <c:ptCount val="1"/>
                      <c:pt idx="0">
                        <c:v>Capital flight (residual measure plus misinvoicing adjustment), 1986 USD million</c:v>
                      </c:pt>
                    </c:strCache>
                  </c:strRef>
                </c:tx>
                <c:spPr>
                  <a:ln w="28575" cap="rnd">
                    <a:solidFill>
                      <a:schemeClr val="accent1"/>
                    </a:solidFill>
                    <a:round/>
                  </a:ln>
                  <a:effectLst/>
                </c:spPr>
                <c:marker>
                  <c:symbol val="none"/>
                </c:marker>
                <c:cat>
                  <c:numRef>
                    <c:extLst>
                      <c:ext uri="{02D57815-91ED-43cb-92C2-25804820EDAC}">
                        <c15:formulaRef>
                          <c15:sqref>'14. Capital Flight'!$B$4:$Z$4</c15:sqref>
                        </c15:formulaRef>
                      </c:ext>
                    </c:extLst>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extLst>
                      <c:ext uri="{02D57815-91ED-43cb-92C2-25804820EDAC}">
                        <c15:formulaRef>
                          <c15:sqref>'14. Capital Flight'!$B$5:$Z$5</c15:sqref>
                        </c15:formulaRef>
                      </c:ext>
                    </c:extLst>
                    <c:numCache>
                      <c:formatCode>0</c:formatCode>
                      <c:ptCount val="25"/>
                      <c:pt idx="0">
                        <c:v>115</c:v>
                      </c:pt>
                      <c:pt idx="1">
                        <c:v>-116</c:v>
                      </c:pt>
                      <c:pt idx="2">
                        <c:v>130</c:v>
                      </c:pt>
                      <c:pt idx="3">
                        <c:v>700</c:v>
                      </c:pt>
                      <c:pt idx="4">
                        <c:v>471</c:v>
                      </c:pt>
                      <c:pt idx="5">
                        <c:v>846</c:v>
                      </c:pt>
                      <c:pt idx="6">
                        <c:v>-280</c:v>
                      </c:pt>
                      <c:pt idx="7">
                        <c:v>470</c:v>
                      </c:pt>
                      <c:pt idx="8">
                        <c:v>425</c:v>
                      </c:pt>
                      <c:pt idx="9">
                        <c:v>-565</c:v>
                      </c:pt>
                      <c:pt idx="10">
                        <c:v>-29</c:v>
                      </c:pt>
                      <c:pt idx="11">
                        <c:v>-744</c:v>
                      </c:pt>
                      <c:pt idx="12">
                        <c:v>295</c:v>
                      </c:pt>
                      <c:pt idx="13">
                        <c:v>1133</c:v>
                      </c:pt>
                      <c:pt idx="14">
                        <c:v>1277</c:v>
                      </c:pt>
                      <c:pt idx="15">
                        <c:v>970</c:v>
                      </c:pt>
                      <c:pt idx="16">
                        <c:v>494</c:v>
                      </c:pt>
                      <c:pt idx="17">
                        <c:v>1351</c:v>
                      </c:pt>
                      <c:pt idx="18">
                        <c:v>1010</c:v>
                      </c:pt>
                      <c:pt idx="19">
                        <c:v>2777</c:v>
                      </c:pt>
                      <c:pt idx="20">
                        <c:v>2130</c:v>
                      </c:pt>
                      <c:pt idx="21">
                        <c:v>-810</c:v>
                      </c:pt>
                      <c:pt idx="22">
                        <c:v>3</c:v>
                      </c:pt>
                      <c:pt idx="23">
                        <c:v>409</c:v>
                      </c:pt>
                      <c:pt idx="24">
                        <c:v>1032</c:v>
                      </c:pt>
                    </c:numCache>
                  </c:numRef>
                </c:val>
                <c:smooth val="0"/>
                <c:extLst>
                  <c:ext xmlns:c16="http://schemas.microsoft.com/office/drawing/2014/chart" uri="{C3380CC4-5D6E-409C-BE32-E72D297353CC}">
                    <c16:uniqueId val="{00000000-EEB9-48CF-8A3A-10543664BBA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'14. Capital Flight'!$A$6</c15:sqref>
                        </c15:formulaRef>
                      </c:ext>
                    </c:extLst>
                    <c:strCache>
                      <c:ptCount val="1"/>
                      <c:pt idx="0">
                        <c:v>Capital flight (hot money plus misinvoicing adjustment), 1986 USD million</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'14. Capital Flight'!$B$4:$Z$4</c15:sqref>
                        </c15:formulaRef>
                      </c:ext>
                    </c:extLst>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extLst xmlns:c15="http://schemas.microsoft.com/office/drawing/2012/chart">
                      <c:ext xmlns:c15="http://schemas.microsoft.com/office/drawing/2012/chart" uri="{02D57815-91ED-43cb-92C2-25804820EDAC}">
                        <c15:formulaRef>
                          <c15:sqref>'14. Capital Flight'!$B$6:$Z$6</c15:sqref>
                        </c15:formulaRef>
                      </c:ext>
                    </c:extLst>
                    <c:numCache>
                      <c:formatCode>0</c:formatCode>
                      <c:ptCount val="25"/>
                      <c:pt idx="0">
                        <c:v>121</c:v>
                      </c:pt>
                      <c:pt idx="1">
                        <c:v>-260</c:v>
                      </c:pt>
                      <c:pt idx="2">
                        <c:v>115</c:v>
                      </c:pt>
                      <c:pt idx="3">
                        <c:v>113</c:v>
                      </c:pt>
                      <c:pt idx="4">
                        <c:v>-115</c:v>
                      </c:pt>
                      <c:pt idx="5">
                        <c:v>-56</c:v>
                      </c:pt>
                      <c:pt idx="6">
                        <c:v>6</c:v>
                      </c:pt>
                      <c:pt idx="7">
                        <c:v>309</c:v>
                      </c:pt>
                      <c:pt idx="8">
                        <c:v>-88</c:v>
                      </c:pt>
                      <c:pt idx="9">
                        <c:v>-197</c:v>
                      </c:pt>
                      <c:pt idx="10">
                        <c:v>-109</c:v>
                      </c:pt>
                      <c:pt idx="11">
                        <c:v>-710</c:v>
                      </c:pt>
                      <c:pt idx="12">
                        <c:v>404</c:v>
                      </c:pt>
                      <c:pt idx="13">
                        <c:v>814</c:v>
                      </c:pt>
                      <c:pt idx="14">
                        <c:v>556</c:v>
                      </c:pt>
                      <c:pt idx="15">
                        <c:v>171</c:v>
                      </c:pt>
                      <c:pt idx="16">
                        <c:v>8</c:v>
                      </c:pt>
                      <c:pt idx="17">
                        <c:v>759</c:v>
                      </c:pt>
                      <c:pt idx="18">
                        <c:v>661</c:v>
                      </c:pt>
                      <c:pt idx="19">
                        <c:v>1719</c:v>
                      </c:pt>
                      <c:pt idx="20">
                        <c:v>1376</c:v>
                      </c:pt>
                      <c:pt idx="21">
                        <c:v>-75</c:v>
                      </c:pt>
                      <c:pt idx="22">
                        <c:v>381</c:v>
                      </c:pt>
                      <c:pt idx="23">
                        <c:v>371</c:v>
                      </c:pt>
                      <c:pt idx="24">
                        <c:v>806</c:v>
                      </c:pt>
                    </c:numCache>
                  </c:numRef>
                </c:val>
                <c:smooth val="0"/>
                <c:extLst xmlns:c15="http://schemas.microsoft.com/office/drawing/2012/chart">
                  <c:ext xmlns:c16="http://schemas.microsoft.com/office/drawing/2014/chart" uri="{C3380CC4-5D6E-409C-BE32-E72D297353CC}">
                    <c16:uniqueId val="{00000001-EEB9-48CF-8A3A-10543664BBAE}"/>
                  </c:ext>
                </c:extLst>
              </c15:ser>
            </c15:filteredLineSeries>
          </c:ext>
        </c:extLst>
      </c:lineChart>
      <c:catAx>
        <c:axId val="506041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42632"/>
        <c:crosses val="autoZero"/>
        <c:auto val="1"/>
        <c:lblAlgn val="ctr"/>
        <c:lblOffset val="100"/>
        <c:noMultiLvlLbl val="0"/>
      </c:catAx>
      <c:valAx>
        <c:axId val="506042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41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The</a:t>
            </a:r>
            <a:r>
              <a:rPr lang="en-PH" b="1" baseline="0"/>
              <a:t> Philippines experienced </a:t>
            </a:r>
            <a:r>
              <a:rPr lang="en-PH" b="1" u="sng" baseline="0"/>
              <a:t>balance of payments </a:t>
            </a:r>
            <a:r>
              <a:rPr lang="en-PH" sz="1400" b="1" i="0" u="sng" strike="noStrike" baseline="0">
                <a:effectLst/>
              </a:rPr>
              <a:t>crises</a:t>
            </a:r>
            <a:r>
              <a:rPr lang="en-PH" sz="1400" b="1" i="0" u="none" strike="noStrike" baseline="0">
                <a:effectLst/>
              </a:rPr>
              <a:t> during the Marcos era.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'15. Balance of Payments Crisis'!$A$27</c:f>
              <c:strCache>
                <c:ptCount val="1"/>
                <c:pt idx="0">
                  <c:v>Exports, USD million</c:v>
                </c:pt>
              </c:strCache>
            </c:strRef>
          </c:tx>
          <c:spPr>
            <a:solidFill>
              <a:schemeClr val="accent2"/>
            </a:solidFill>
            <a:ln>
              <a:noFill/>
            </a:ln>
            <a:effectLst/>
          </c:spPr>
          <c:invertIfNegative val="0"/>
          <c:cat>
            <c:numRef>
              <c:f>'15. Balance of Payments Crisis'!$B$24:$Z$24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'15. Balance of Payments Crisis'!$B$27:$Z$27</c:f>
              <c:numCache>
                <c:formatCode>#,##0</c:formatCode>
                <c:ptCount val="25"/>
                <c:pt idx="0">
                  <c:v>556</c:v>
                </c:pt>
                <c:pt idx="1">
                  <c:v>727</c:v>
                </c:pt>
                <c:pt idx="2">
                  <c:v>742</c:v>
                </c:pt>
                <c:pt idx="3">
                  <c:v>769</c:v>
                </c:pt>
                <c:pt idx="4">
                  <c:v>828</c:v>
                </c:pt>
                <c:pt idx="5">
                  <c:v>821</c:v>
                </c:pt>
                <c:pt idx="6">
                  <c:v>858</c:v>
                </c:pt>
                <c:pt idx="7">
                  <c:v>855</c:v>
                </c:pt>
                <c:pt idx="8">
                  <c:v>1064</c:v>
                </c:pt>
                <c:pt idx="9">
                  <c:v>1136</c:v>
                </c:pt>
                <c:pt idx="10">
                  <c:v>1136</c:v>
                </c:pt>
                <c:pt idx="11">
                  <c:v>1871</c:v>
                </c:pt>
                <c:pt idx="12">
                  <c:v>2695</c:v>
                </c:pt>
                <c:pt idx="13">
                  <c:v>2263</c:v>
                </c:pt>
                <c:pt idx="14">
                  <c:v>2520</c:v>
                </c:pt>
                <c:pt idx="15">
                  <c:v>3151</c:v>
                </c:pt>
                <c:pt idx="16">
                  <c:v>3419</c:v>
                </c:pt>
                <c:pt idx="17">
                  <c:v>4600</c:v>
                </c:pt>
                <c:pt idx="18">
                  <c:v>5791</c:v>
                </c:pt>
                <c:pt idx="19">
                  <c:v>5711</c:v>
                </c:pt>
                <c:pt idx="20">
                  <c:v>5019</c:v>
                </c:pt>
                <c:pt idx="21">
                  <c:v>5008</c:v>
                </c:pt>
                <c:pt idx="22">
                  <c:v>5396</c:v>
                </c:pt>
                <c:pt idx="23">
                  <c:v>4632</c:v>
                </c:pt>
                <c:pt idx="24">
                  <c:v>4836</c:v>
                </c:pt>
              </c:numCache>
            </c:numRef>
          </c:val>
          <c:extLst>
            <c:ext xmlns:c16="http://schemas.microsoft.com/office/drawing/2014/chart" uri="{C3380CC4-5D6E-409C-BE32-E72D297353CC}">
              <c16:uniqueId val="{00000000-036E-4EBF-A095-AE82780EA22C}"/>
            </c:ext>
          </c:extLst>
        </c:ser>
        <c:ser>
          <c:idx val="2"/>
          <c:order val="2"/>
          <c:tx>
            <c:strRef>
              <c:f>'15. Balance of Payments Crisis'!$A$28</c:f>
              <c:strCache>
                <c:ptCount val="1"/>
                <c:pt idx="0">
                  <c:v>Imports, USD million</c:v>
                </c:pt>
              </c:strCache>
            </c:strRef>
          </c:tx>
          <c:spPr>
            <a:solidFill>
              <a:schemeClr val="accent3"/>
            </a:solidFill>
            <a:ln>
              <a:noFill/>
            </a:ln>
            <a:effectLst/>
          </c:spPr>
          <c:invertIfNegative val="0"/>
          <c:cat>
            <c:numRef>
              <c:f>'15. Balance of Payments Crisis'!$B$24:$Z$24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'15. Balance of Payments Crisis'!$B$28:$Z$28</c:f>
              <c:numCache>
                <c:formatCode>#,##0</c:formatCode>
                <c:ptCount val="25"/>
                <c:pt idx="0">
                  <c:v>-587</c:v>
                </c:pt>
                <c:pt idx="1">
                  <c:v>-618</c:v>
                </c:pt>
                <c:pt idx="2">
                  <c:v>-780</c:v>
                </c:pt>
                <c:pt idx="3">
                  <c:v>-808</c:v>
                </c:pt>
                <c:pt idx="4">
                  <c:v>-853</c:v>
                </c:pt>
                <c:pt idx="5">
                  <c:v>-1062</c:v>
                </c:pt>
                <c:pt idx="6">
                  <c:v>-1150</c:v>
                </c:pt>
                <c:pt idx="7">
                  <c:v>-1132</c:v>
                </c:pt>
                <c:pt idx="8">
                  <c:v>-1090</c:v>
                </c:pt>
                <c:pt idx="9">
                  <c:v>-1186</c:v>
                </c:pt>
                <c:pt idx="10">
                  <c:v>-1261</c:v>
                </c:pt>
                <c:pt idx="11">
                  <c:v>-1596</c:v>
                </c:pt>
                <c:pt idx="12">
                  <c:v>-3145</c:v>
                </c:pt>
                <c:pt idx="13">
                  <c:v>-3459</c:v>
                </c:pt>
                <c:pt idx="14">
                  <c:v>-3634</c:v>
                </c:pt>
                <c:pt idx="15">
                  <c:v>-3916</c:v>
                </c:pt>
                <c:pt idx="16">
                  <c:v>-4725</c:v>
                </c:pt>
                <c:pt idx="17">
                  <c:v>-6141</c:v>
                </c:pt>
                <c:pt idx="18">
                  <c:v>-7727</c:v>
                </c:pt>
                <c:pt idx="19">
                  <c:v>-7957</c:v>
                </c:pt>
                <c:pt idx="20">
                  <c:v>-7664</c:v>
                </c:pt>
                <c:pt idx="21">
                  <c:v>-7492</c:v>
                </c:pt>
                <c:pt idx="22">
                  <c:v>-6074</c:v>
                </c:pt>
                <c:pt idx="23">
                  <c:v>-5118</c:v>
                </c:pt>
                <c:pt idx="24">
                  <c:v>-5045</c:v>
                </c:pt>
              </c:numCache>
            </c:numRef>
          </c:val>
          <c:extLst>
            <c:ext xmlns:c16="http://schemas.microsoft.com/office/drawing/2014/chart" uri="{C3380CC4-5D6E-409C-BE32-E72D297353CC}">
              <c16:uniqueId val="{00000001-036E-4EBF-A095-AE82780EA22C}"/>
            </c:ext>
          </c:extLst>
        </c:ser>
        <c:ser>
          <c:idx val="3"/>
          <c:order val="3"/>
          <c:tx>
            <c:strRef>
              <c:f>'15. Balance of Payments Crisis'!$A$29</c:f>
              <c:strCache>
                <c:ptCount val="1"/>
                <c:pt idx="0">
                  <c:v>Investment income, USD million</c:v>
                </c:pt>
              </c:strCache>
            </c:strRef>
          </c:tx>
          <c:spPr>
            <a:solidFill>
              <a:schemeClr val="accent4"/>
            </a:solidFill>
            <a:ln>
              <a:noFill/>
            </a:ln>
            <a:effectLst/>
          </c:spPr>
          <c:invertIfNegative val="0"/>
          <c:val>
            <c:numRef>
              <c:f>'15. Balance of Payments Crisis'!$B$29:$Z$29</c:f>
              <c:numCache>
                <c:formatCode>#,##0</c:formatCode>
                <c:ptCount val="25"/>
                <c:pt idx="0">
                  <c:v>-17</c:v>
                </c:pt>
                <c:pt idx="1">
                  <c:v>-17</c:v>
                </c:pt>
                <c:pt idx="2">
                  <c:v>-26</c:v>
                </c:pt>
                <c:pt idx="3">
                  <c:v>-31</c:v>
                </c:pt>
                <c:pt idx="4">
                  <c:v>-37</c:v>
                </c:pt>
                <c:pt idx="5">
                  <c:v>-76</c:v>
                </c:pt>
                <c:pt idx="6">
                  <c:v>-97</c:v>
                </c:pt>
                <c:pt idx="7">
                  <c:v>-78</c:v>
                </c:pt>
                <c:pt idx="8">
                  <c:v>-130</c:v>
                </c:pt>
                <c:pt idx="9">
                  <c:v>-101</c:v>
                </c:pt>
                <c:pt idx="10">
                  <c:v>-126</c:v>
                </c:pt>
                <c:pt idx="11">
                  <c:v>-113</c:v>
                </c:pt>
                <c:pt idx="12">
                  <c:v>-54</c:v>
                </c:pt>
                <c:pt idx="13">
                  <c:v>-126</c:v>
                </c:pt>
                <c:pt idx="14">
                  <c:v>-253</c:v>
                </c:pt>
                <c:pt idx="15">
                  <c:v>-333</c:v>
                </c:pt>
                <c:pt idx="16">
                  <c:v>-406</c:v>
                </c:pt>
                <c:pt idx="17">
                  <c:v>-565</c:v>
                </c:pt>
                <c:pt idx="18">
                  <c:v>-832</c:v>
                </c:pt>
                <c:pt idx="19">
                  <c:v>-1042</c:v>
                </c:pt>
                <c:pt idx="20">
                  <c:v>-1826</c:v>
                </c:pt>
                <c:pt idx="21">
                  <c:v>-1176</c:v>
                </c:pt>
                <c:pt idx="22">
                  <c:v>-2104</c:v>
                </c:pt>
                <c:pt idx="23">
                  <c:v>-2002</c:v>
                </c:pt>
                <c:pt idx="24">
                  <c:v>-1950</c:v>
                </c:pt>
              </c:numCache>
            </c:numRef>
          </c:val>
          <c:extLst>
            <c:ext xmlns:c16="http://schemas.microsoft.com/office/drawing/2014/chart" uri="{C3380CC4-5D6E-409C-BE32-E72D297353CC}">
              <c16:uniqueId val="{00000002-036E-4EBF-A095-AE82780EA22C}"/>
            </c:ext>
          </c:extLst>
        </c:ser>
        <c:ser>
          <c:idx val="4"/>
          <c:order val="4"/>
          <c:tx>
            <c:strRef>
              <c:f>'15. Balance of Payments Crisis'!$A$30</c:f>
              <c:strCache>
                <c:ptCount val="1"/>
                <c:pt idx="0">
                  <c:v>Other current account items, USD million</c:v>
                </c:pt>
              </c:strCache>
            </c:strRef>
          </c:tx>
          <c:spPr>
            <a:solidFill>
              <a:schemeClr val="accent5"/>
            </a:solidFill>
            <a:ln>
              <a:noFill/>
            </a:ln>
            <a:effectLst/>
          </c:spPr>
          <c:invertIfNegative val="0"/>
          <c:val>
            <c:numRef>
              <c:f>'15. Balance of Payments Crisis'!$B$30:$Z$30</c:f>
              <c:numCache>
                <c:formatCode>#,##0</c:formatCode>
                <c:ptCount val="25"/>
                <c:pt idx="0">
                  <c:v>78</c:v>
                </c:pt>
                <c:pt idx="1">
                  <c:v>90</c:v>
                </c:pt>
                <c:pt idx="2">
                  <c:v>149</c:v>
                </c:pt>
                <c:pt idx="3">
                  <c:v>207</c:v>
                </c:pt>
                <c:pt idx="4">
                  <c:v>223</c:v>
                </c:pt>
                <c:pt idx="5">
                  <c:v>292</c:v>
                </c:pt>
                <c:pt idx="6">
                  <c:v>139</c:v>
                </c:pt>
                <c:pt idx="7">
                  <c:v>102</c:v>
                </c:pt>
                <c:pt idx="8">
                  <c:v>108</c:v>
                </c:pt>
                <c:pt idx="9">
                  <c:v>148</c:v>
                </c:pt>
                <c:pt idx="10">
                  <c:v>257</c:v>
                </c:pt>
                <c:pt idx="11">
                  <c:v>312</c:v>
                </c:pt>
                <c:pt idx="12">
                  <c:v>297</c:v>
                </c:pt>
                <c:pt idx="13">
                  <c:v>398</c:v>
                </c:pt>
                <c:pt idx="14">
                  <c:v>265</c:v>
                </c:pt>
                <c:pt idx="15">
                  <c:v>343</c:v>
                </c:pt>
                <c:pt idx="16">
                  <c:v>618</c:v>
                </c:pt>
                <c:pt idx="17">
                  <c:v>610</c:v>
                </c:pt>
                <c:pt idx="18">
                  <c:v>867</c:v>
                </c:pt>
                <c:pt idx="19">
                  <c:v>1199</c:v>
                </c:pt>
                <c:pt idx="20">
                  <c:v>1273</c:v>
                </c:pt>
                <c:pt idx="21">
                  <c:v>1506</c:v>
                </c:pt>
                <c:pt idx="22">
                  <c:v>1526</c:v>
                </c:pt>
                <c:pt idx="23">
                  <c:v>2460</c:v>
                </c:pt>
                <c:pt idx="24">
                  <c:v>3150</c:v>
                </c:pt>
              </c:numCache>
            </c:numRef>
          </c:val>
          <c:extLst>
            <c:ext xmlns:c16="http://schemas.microsoft.com/office/drawing/2014/chart" uri="{C3380CC4-5D6E-409C-BE32-E72D297353CC}">
              <c16:uniqueId val="{00000003-036E-4EBF-A095-AE82780EA22C}"/>
            </c:ext>
          </c:extLst>
        </c:ser>
        <c:dLbls>
          <c:showLegendKey val="0"/>
          <c:showVal val="0"/>
          <c:showCatName val="0"/>
          <c:showSerName val="0"/>
          <c:showPercent val="0"/>
          <c:showBubbleSize val="0"/>
        </c:dLbls>
        <c:gapWidth val="150"/>
        <c:overlap val="100"/>
        <c:axId val="641166624"/>
        <c:axId val="641172856"/>
      </c:barChart>
      <c:lineChart>
        <c:grouping val="standard"/>
        <c:varyColors val="0"/>
        <c:ser>
          <c:idx val="0"/>
          <c:order val="0"/>
          <c:tx>
            <c:strRef>
              <c:f>'15. Balance of Payments Crisis'!$A$25</c:f>
              <c:strCache>
                <c:ptCount val="1"/>
                <c:pt idx="0">
                  <c:v>Current account balance, USD million</c:v>
                </c:pt>
              </c:strCache>
            </c:strRef>
          </c:tx>
          <c:spPr>
            <a:ln w="28575" cap="rnd">
              <a:noFill/>
              <a:round/>
            </a:ln>
            <a:effectLst/>
          </c:spPr>
          <c:marker>
            <c:symbol val="dash"/>
            <c:size val="10"/>
            <c:spPr>
              <a:solidFill>
                <a:srgbClr val="FF0000"/>
              </a:solidFill>
              <a:ln w="9525">
                <a:solidFill>
                  <a:srgbClr val="FF0000"/>
                </a:solidFill>
              </a:ln>
              <a:effectLst/>
            </c:spPr>
          </c:marker>
          <c:cat>
            <c:numRef>
              <c:f>'15. Balance of Payments Crisis'!$B$24:$Z$24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'15. Balance of Payments Crisis'!$B$25:$Z$25</c:f>
              <c:numCache>
                <c:formatCode>#,##0</c:formatCode>
                <c:ptCount val="25"/>
                <c:pt idx="0">
                  <c:v>30</c:v>
                </c:pt>
                <c:pt idx="1">
                  <c:v>182</c:v>
                </c:pt>
                <c:pt idx="2">
                  <c:v>85</c:v>
                </c:pt>
                <c:pt idx="3">
                  <c:v>137</c:v>
                </c:pt>
                <c:pt idx="4">
                  <c:v>161</c:v>
                </c:pt>
                <c:pt idx="5">
                  <c:v>-25</c:v>
                </c:pt>
                <c:pt idx="6">
                  <c:v>-250</c:v>
                </c:pt>
                <c:pt idx="7">
                  <c:v>-253</c:v>
                </c:pt>
                <c:pt idx="8">
                  <c:v>-48</c:v>
                </c:pt>
                <c:pt idx="9">
                  <c:v>-2</c:v>
                </c:pt>
                <c:pt idx="10">
                  <c:v>7</c:v>
                </c:pt>
                <c:pt idx="11">
                  <c:v>474</c:v>
                </c:pt>
                <c:pt idx="12">
                  <c:v>-207</c:v>
                </c:pt>
                <c:pt idx="13">
                  <c:v>-924</c:v>
                </c:pt>
                <c:pt idx="14">
                  <c:v>-1102</c:v>
                </c:pt>
                <c:pt idx="15">
                  <c:v>-755</c:v>
                </c:pt>
                <c:pt idx="16">
                  <c:v>-1093</c:v>
                </c:pt>
                <c:pt idx="17">
                  <c:v>-1496</c:v>
                </c:pt>
                <c:pt idx="18">
                  <c:v>-1901</c:v>
                </c:pt>
                <c:pt idx="19">
                  <c:v>-2089</c:v>
                </c:pt>
                <c:pt idx="20">
                  <c:v>-3198</c:v>
                </c:pt>
                <c:pt idx="21">
                  <c:v>-2153</c:v>
                </c:pt>
                <c:pt idx="22">
                  <c:v>-1257</c:v>
                </c:pt>
                <c:pt idx="23">
                  <c:v>-26</c:v>
                </c:pt>
                <c:pt idx="24">
                  <c:v>991</c:v>
                </c:pt>
              </c:numCache>
            </c:numRef>
          </c:val>
          <c:smooth val="0"/>
          <c:extLst>
            <c:ext xmlns:c16="http://schemas.microsoft.com/office/drawing/2014/chart" uri="{C3380CC4-5D6E-409C-BE32-E72D297353CC}">
              <c16:uniqueId val="{00000004-036E-4EBF-A095-AE82780EA22C}"/>
            </c:ext>
          </c:extLst>
        </c:ser>
        <c:ser>
          <c:idx val="5"/>
          <c:order val="5"/>
          <c:tx>
            <c:strRef>
              <c:f>'15. Balance of Payments Crisis'!$A$26</c:f>
              <c:strCache>
                <c:ptCount val="1"/>
                <c:pt idx="0">
                  <c:v>Balance of trade, USD million</c:v>
                </c:pt>
              </c:strCache>
            </c:strRef>
          </c:tx>
          <c:spPr>
            <a:ln w="25400" cap="rnd">
              <a:noFill/>
              <a:round/>
            </a:ln>
            <a:effectLst/>
          </c:spPr>
          <c:marker>
            <c:symbol val="dash"/>
            <c:size val="10"/>
            <c:spPr>
              <a:noFill/>
              <a:ln w="9525">
                <a:solidFill>
                  <a:schemeClr val="tx2">
                    <a:lumMod val="50000"/>
                  </a:schemeClr>
                </a:solidFill>
              </a:ln>
              <a:effectLst/>
            </c:spPr>
          </c:marker>
          <c:cat>
            <c:numRef>
              <c:f>'15. Balance of Payments Crisis'!$B$24:$Z$24</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'15. Balance of Payments Crisis'!$B$26:$Z$26</c:f>
              <c:numCache>
                <c:formatCode>#,##0</c:formatCode>
                <c:ptCount val="25"/>
                <c:pt idx="0">
                  <c:v>-31</c:v>
                </c:pt>
                <c:pt idx="1">
                  <c:v>109</c:v>
                </c:pt>
                <c:pt idx="2">
                  <c:v>742</c:v>
                </c:pt>
                <c:pt idx="3">
                  <c:v>-39</c:v>
                </c:pt>
                <c:pt idx="4">
                  <c:v>-25</c:v>
                </c:pt>
                <c:pt idx="5">
                  <c:v>-241</c:v>
                </c:pt>
                <c:pt idx="6">
                  <c:v>-292</c:v>
                </c:pt>
                <c:pt idx="7">
                  <c:v>-277</c:v>
                </c:pt>
                <c:pt idx="8">
                  <c:v>-26</c:v>
                </c:pt>
                <c:pt idx="9">
                  <c:v>-50</c:v>
                </c:pt>
                <c:pt idx="10">
                  <c:v>-125</c:v>
                </c:pt>
                <c:pt idx="11">
                  <c:v>275</c:v>
                </c:pt>
                <c:pt idx="12">
                  <c:v>-450</c:v>
                </c:pt>
                <c:pt idx="13">
                  <c:v>-1196</c:v>
                </c:pt>
                <c:pt idx="14">
                  <c:v>-1114</c:v>
                </c:pt>
                <c:pt idx="15">
                  <c:v>-765</c:v>
                </c:pt>
                <c:pt idx="16">
                  <c:v>-1306</c:v>
                </c:pt>
                <c:pt idx="17">
                  <c:v>-1541</c:v>
                </c:pt>
                <c:pt idx="18">
                  <c:v>-1936</c:v>
                </c:pt>
                <c:pt idx="19">
                  <c:v>-2246</c:v>
                </c:pt>
                <c:pt idx="20">
                  <c:v>-2645</c:v>
                </c:pt>
                <c:pt idx="21">
                  <c:v>-2484</c:v>
                </c:pt>
                <c:pt idx="22">
                  <c:v>-678</c:v>
                </c:pt>
                <c:pt idx="23">
                  <c:v>-486</c:v>
                </c:pt>
                <c:pt idx="24">
                  <c:v>-209</c:v>
                </c:pt>
              </c:numCache>
            </c:numRef>
          </c:val>
          <c:smooth val="0"/>
          <c:extLst>
            <c:ext xmlns:c16="http://schemas.microsoft.com/office/drawing/2014/chart" uri="{C3380CC4-5D6E-409C-BE32-E72D297353CC}">
              <c16:uniqueId val="{00000005-036E-4EBF-A095-AE82780EA22C}"/>
            </c:ext>
          </c:extLst>
        </c:ser>
        <c:dLbls>
          <c:showLegendKey val="0"/>
          <c:showVal val="0"/>
          <c:showCatName val="0"/>
          <c:showSerName val="0"/>
          <c:showPercent val="0"/>
          <c:showBubbleSize val="0"/>
        </c:dLbls>
        <c:marker val="1"/>
        <c:smooth val="0"/>
        <c:axId val="637762040"/>
        <c:axId val="637763024"/>
      </c:lineChart>
      <c:catAx>
        <c:axId val="63776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63024"/>
        <c:crosses val="autoZero"/>
        <c:auto val="1"/>
        <c:lblAlgn val="ctr"/>
        <c:lblOffset val="100"/>
        <c:noMultiLvlLbl val="0"/>
      </c:catAx>
      <c:valAx>
        <c:axId val="637763024"/>
        <c:scaling>
          <c:orientation val="minMax"/>
          <c:max val="10000"/>
          <c:min val="-1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62040"/>
        <c:crosses val="autoZero"/>
        <c:crossBetween val="between"/>
      </c:valAx>
      <c:valAx>
        <c:axId val="641172856"/>
        <c:scaling>
          <c:orientation val="minMax"/>
          <c:min val="-100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66624"/>
        <c:crosses val="max"/>
        <c:crossBetween val="between"/>
      </c:valAx>
      <c:catAx>
        <c:axId val="641166624"/>
        <c:scaling>
          <c:orientation val="minMax"/>
        </c:scaling>
        <c:delete val="1"/>
        <c:axPos val="b"/>
        <c:numFmt formatCode="General" sourceLinked="1"/>
        <c:majorTickMark val="out"/>
        <c:minorTickMark val="none"/>
        <c:tickLblPos val="nextTo"/>
        <c:crossAx val="641172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effectLst/>
              </a:rPr>
              <a:t>Lubos na naghirap ang mga magsasaka noong rehimeng Marcos.</a:t>
            </a:r>
          </a:p>
          <a:p>
            <a:pPr>
              <a:defRPr/>
            </a:pPr>
            <a:r>
              <a:rPr lang="en-US" sz="1600"/>
              <a:t>Ang magsasaka na kumikita ng P100 noong 1962</a:t>
            </a:r>
          </a:p>
          <a:p>
            <a:pPr>
              <a:defRPr/>
            </a:pPr>
            <a:r>
              <a:rPr lang="en-US" sz="1600"/>
              <a:t>ay kumikita na lamang ng P70 noong 1986.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 Farmer wages'!$A$11</c:f>
              <c:strCache>
                <c:ptCount val="1"/>
                <c:pt idx="0">
                  <c:v>Daily wage rate in agriculture, index (1962=100)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 Farmer wages'!$B$9:$Z$9</c:f>
              <c:numCache>
                <c:formatCode>General</c:formatCode>
                <c:ptCount val="25"/>
                <c:pt idx="0">
                  <c:v>1962</c:v>
                </c:pt>
                <c:pt idx="1">
                  <c:v>1963</c:v>
                </c:pt>
                <c:pt idx="2">
                  <c:v>1964</c:v>
                </c:pt>
                <c:pt idx="3">
                  <c:v>1965</c:v>
                </c:pt>
                <c:pt idx="4">
                  <c:v>1966</c:v>
                </c:pt>
                <c:pt idx="5">
                  <c:v>1967</c:v>
                </c:pt>
                <c:pt idx="6">
                  <c:v>1968</c:v>
                </c:pt>
                <c:pt idx="7">
                  <c:v>1969</c:v>
                </c:pt>
                <c:pt idx="8">
                  <c:v>1970</c:v>
                </c:pt>
                <c:pt idx="9">
                  <c:v>1971</c:v>
                </c:pt>
                <c:pt idx="10">
                  <c:v>1972</c:v>
                </c:pt>
                <c:pt idx="11">
                  <c:v>1973</c:v>
                </c:pt>
                <c:pt idx="12">
                  <c:v>1974</c:v>
                </c:pt>
                <c:pt idx="13">
                  <c:v>1975</c:v>
                </c:pt>
                <c:pt idx="14">
                  <c:v>1976</c:v>
                </c:pt>
                <c:pt idx="15">
                  <c:v>1977</c:v>
                </c:pt>
                <c:pt idx="16">
                  <c:v>1978</c:v>
                </c:pt>
                <c:pt idx="17">
                  <c:v>1979</c:v>
                </c:pt>
                <c:pt idx="18">
                  <c:v>1980</c:v>
                </c:pt>
                <c:pt idx="19">
                  <c:v>1981</c:v>
                </c:pt>
                <c:pt idx="20">
                  <c:v>1982</c:v>
                </c:pt>
                <c:pt idx="21">
                  <c:v>1983</c:v>
                </c:pt>
                <c:pt idx="22">
                  <c:v>1984</c:v>
                </c:pt>
                <c:pt idx="23">
                  <c:v>1985</c:v>
                </c:pt>
                <c:pt idx="24">
                  <c:v>1986</c:v>
                </c:pt>
              </c:numCache>
            </c:numRef>
          </c:cat>
          <c:val>
            <c:numRef>
              <c:f>'1. Farmer wages'!$B$11:$Z$11</c:f>
              <c:numCache>
                <c:formatCode>#,##0.0</c:formatCode>
                <c:ptCount val="25"/>
                <c:pt idx="0">
                  <c:v>100</c:v>
                </c:pt>
                <c:pt idx="1">
                  <c:v>100.14524328249817</c:v>
                </c:pt>
                <c:pt idx="2">
                  <c:v>87.533284918905821</c:v>
                </c:pt>
                <c:pt idx="3">
                  <c:v>82.473977245219075</c:v>
                </c:pt>
                <c:pt idx="4">
                  <c:v>93.633502783829584</c:v>
                </c:pt>
                <c:pt idx="5">
                  <c:v>94.383926410070202</c:v>
                </c:pt>
                <c:pt idx="6">
                  <c:v>94.504962478818683</c:v>
                </c:pt>
                <c:pt idx="7">
                  <c:v>88.090050835148872</c:v>
                </c:pt>
                <c:pt idx="8">
                  <c:v>75.913822319051079</c:v>
                </c:pt>
                <c:pt idx="9">
                  <c:v>72.040668119099493</c:v>
                </c:pt>
                <c:pt idx="10">
                  <c:v>74.267731784071643</c:v>
                </c:pt>
                <c:pt idx="11">
                  <c:v>68.240135560396993</c:v>
                </c:pt>
                <c:pt idx="12">
                  <c:v>54.224158799322183</c:v>
                </c:pt>
                <c:pt idx="13">
                  <c:v>70.515613652868552</c:v>
                </c:pt>
                <c:pt idx="14">
                  <c:v>89.97821350762527</c:v>
                </c:pt>
                <c:pt idx="15">
                  <c:v>88.646816751391896</c:v>
                </c:pt>
                <c:pt idx="16">
                  <c:v>87.630113773904625</c:v>
                </c:pt>
                <c:pt idx="17">
                  <c:v>77.148390220285648</c:v>
                </c:pt>
                <c:pt idx="18">
                  <c:v>65.795206971677558</c:v>
                </c:pt>
                <c:pt idx="19">
                  <c:v>62.164124909222942</c:v>
                </c:pt>
                <c:pt idx="20">
                  <c:v>64.97216170418784</c:v>
                </c:pt>
                <c:pt idx="21">
                  <c:v>70.1040910191237</c:v>
                </c:pt>
                <c:pt idx="22">
                  <c:v>61.752602275478097</c:v>
                </c:pt>
                <c:pt idx="23">
                  <c:v>64.923747276688445</c:v>
                </c:pt>
                <c:pt idx="24">
                  <c:v>70.685064149116428</c:v>
                </c:pt>
              </c:numCache>
            </c:numRef>
          </c:val>
          <c:smooth val="0"/>
          <c:extLst>
            <c:ext xmlns:c16="http://schemas.microsoft.com/office/drawing/2014/chart" uri="{C3380CC4-5D6E-409C-BE32-E72D297353CC}">
              <c16:uniqueId val="{00000000-BCFE-434B-B442-E2A138FC12B3}"/>
            </c:ext>
          </c:extLst>
        </c:ser>
        <c:dLbls>
          <c:showLegendKey val="0"/>
          <c:showVal val="0"/>
          <c:showCatName val="0"/>
          <c:showSerName val="0"/>
          <c:showPercent val="0"/>
          <c:showBubbleSize val="0"/>
        </c:dLbls>
        <c:marker val="1"/>
        <c:smooth val="0"/>
        <c:axId val="432885752"/>
        <c:axId val="432879520"/>
      </c:lineChart>
      <c:catAx>
        <c:axId val="43288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79520"/>
        <c:crosses val="autoZero"/>
        <c:auto val="1"/>
        <c:lblAlgn val="ctr"/>
        <c:lblOffset val="100"/>
        <c:noMultiLvlLbl val="0"/>
      </c:catAx>
      <c:valAx>
        <c:axId val="432879520"/>
        <c:scaling>
          <c:orientation val="minMax"/>
          <c:max val="105"/>
          <c:min val="5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885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PH" sz="2000" b="1" baseline="0"/>
              <a:t>Rice, corn, sugarcane, and coconut farmers became poorer as they earned at least a fifth less by the end of the Marcos era.</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 Farmer wages by crop'!$A$5</c:f>
              <c:strCache>
                <c:ptCount val="1"/>
                <c:pt idx="0">
                  <c:v>Rice farmers, constant 1986 pesos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'2. Farmer wages by crop'!$B$4:$V$4</c:f>
              <c:numCache>
                <c:formatCode>General</c:formatCode>
                <c:ptCount val="21"/>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cat>
          <c:val>
            <c:numRef>
              <c:f>'2. Farmer wages by crop'!$B$5:$V$5</c:f>
              <c:numCache>
                <c:formatCode>#,##0.00</c:formatCode>
                <c:ptCount val="21"/>
                <c:pt idx="0">
                  <c:v>40.07</c:v>
                </c:pt>
                <c:pt idx="1">
                  <c:v>40.19</c:v>
                </c:pt>
                <c:pt idx="2" formatCode="General">
                  <c:v>39.28</c:v>
                </c:pt>
                <c:pt idx="3">
                  <c:v>37.369999999999997</c:v>
                </c:pt>
                <c:pt idx="4">
                  <c:v>34.020000000000003</c:v>
                </c:pt>
                <c:pt idx="5">
                  <c:v>31.17</c:v>
                </c:pt>
                <c:pt idx="6">
                  <c:v>32.39</c:v>
                </c:pt>
                <c:pt idx="7">
                  <c:v>29.04</c:v>
                </c:pt>
                <c:pt idx="8">
                  <c:v>22.57</c:v>
                </c:pt>
                <c:pt idx="9">
                  <c:v>28.92</c:v>
                </c:pt>
                <c:pt idx="10">
                  <c:v>37.590000000000003</c:v>
                </c:pt>
                <c:pt idx="11">
                  <c:v>37.590000000000003</c:v>
                </c:pt>
                <c:pt idx="12">
                  <c:v>37.020000000000003</c:v>
                </c:pt>
                <c:pt idx="13">
                  <c:v>32.369999999999997</c:v>
                </c:pt>
                <c:pt idx="14">
                  <c:v>27.11</c:v>
                </c:pt>
                <c:pt idx="15">
                  <c:v>26.93</c:v>
                </c:pt>
                <c:pt idx="16">
                  <c:v>27.53</c:v>
                </c:pt>
                <c:pt idx="17">
                  <c:v>29.57</c:v>
                </c:pt>
                <c:pt idx="18">
                  <c:v>28.08</c:v>
                </c:pt>
                <c:pt idx="19">
                  <c:v>30.43</c:v>
                </c:pt>
                <c:pt idx="20">
                  <c:v>32.72</c:v>
                </c:pt>
              </c:numCache>
            </c:numRef>
          </c:val>
          <c:smooth val="0"/>
          <c:extLst>
            <c:ext xmlns:c16="http://schemas.microsoft.com/office/drawing/2014/chart" uri="{C3380CC4-5D6E-409C-BE32-E72D297353CC}">
              <c16:uniqueId val="{00000000-390F-4376-996C-786E8663563C}"/>
            </c:ext>
          </c:extLst>
        </c:ser>
        <c:ser>
          <c:idx val="1"/>
          <c:order val="1"/>
          <c:tx>
            <c:strRef>
              <c:f>'2. Farmer wages by crop'!$A$6</c:f>
              <c:strCache>
                <c:ptCount val="1"/>
                <c:pt idx="0">
                  <c:v>Corn farmers, constant 1986 pesos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'2. Farmer wages by crop'!$B$4:$V$4</c:f>
              <c:numCache>
                <c:formatCode>General</c:formatCode>
                <c:ptCount val="21"/>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cat>
          <c:val>
            <c:numRef>
              <c:f>'2. Farmer wages by crop'!$B$6:$V$6</c:f>
              <c:numCache>
                <c:formatCode>#,##0.00</c:formatCode>
                <c:ptCount val="21"/>
                <c:pt idx="0">
                  <c:v>37.29</c:v>
                </c:pt>
                <c:pt idx="1">
                  <c:v>37.799999999999997</c:v>
                </c:pt>
                <c:pt idx="2">
                  <c:v>38.81</c:v>
                </c:pt>
                <c:pt idx="3">
                  <c:v>35.409999999999997</c:v>
                </c:pt>
                <c:pt idx="4">
                  <c:v>28.7</c:v>
                </c:pt>
                <c:pt idx="5">
                  <c:v>28.36</c:v>
                </c:pt>
                <c:pt idx="6">
                  <c:v>28.96</c:v>
                </c:pt>
                <c:pt idx="7">
                  <c:v>27.34</c:v>
                </c:pt>
                <c:pt idx="8">
                  <c:v>22.23</c:v>
                </c:pt>
                <c:pt idx="9">
                  <c:v>29.33</c:v>
                </c:pt>
                <c:pt idx="10">
                  <c:v>36.75</c:v>
                </c:pt>
                <c:pt idx="11">
                  <c:v>35.64</c:v>
                </c:pt>
                <c:pt idx="12">
                  <c:v>35.380000000000003</c:v>
                </c:pt>
                <c:pt idx="13">
                  <c:v>31.38</c:v>
                </c:pt>
                <c:pt idx="14">
                  <c:v>27.26</c:v>
                </c:pt>
                <c:pt idx="15">
                  <c:v>24.42</c:v>
                </c:pt>
                <c:pt idx="16">
                  <c:v>26.14</c:v>
                </c:pt>
                <c:pt idx="17">
                  <c:v>28.34</c:v>
                </c:pt>
                <c:pt idx="18">
                  <c:v>22.95</c:v>
                </c:pt>
                <c:pt idx="19">
                  <c:v>23.2</c:v>
                </c:pt>
                <c:pt idx="20">
                  <c:v>25.69</c:v>
                </c:pt>
              </c:numCache>
            </c:numRef>
          </c:val>
          <c:smooth val="0"/>
          <c:extLst>
            <c:ext xmlns:c16="http://schemas.microsoft.com/office/drawing/2014/chart" uri="{C3380CC4-5D6E-409C-BE32-E72D297353CC}">
              <c16:uniqueId val="{00000001-390F-4376-996C-786E8663563C}"/>
            </c:ext>
          </c:extLst>
        </c:ser>
        <c:ser>
          <c:idx val="2"/>
          <c:order val="2"/>
          <c:tx>
            <c:strRef>
              <c:f>'2. Farmer wages by crop'!$A$7</c:f>
              <c:strCache>
                <c:ptCount val="1"/>
                <c:pt idx="0">
                  <c:v>Sugarcane farmers, constant 1986 pesos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'2. Farmer wages by crop'!$B$4:$V$4</c:f>
              <c:numCache>
                <c:formatCode>General</c:formatCode>
                <c:ptCount val="21"/>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cat>
          <c:val>
            <c:numRef>
              <c:f>'2. Farmer wages by crop'!$B$7:$V$7</c:f>
              <c:numCache>
                <c:formatCode>#,##0.00</c:formatCode>
                <c:ptCount val="21"/>
                <c:pt idx="4">
                  <c:v>31.91</c:v>
                </c:pt>
                <c:pt idx="5">
                  <c:v>27.45</c:v>
                </c:pt>
                <c:pt idx="6">
                  <c:v>28.04</c:v>
                </c:pt>
                <c:pt idx="7">
                  <c:v>33.56</c:v>
                </c:pt>
                <c:pt idx="8">
                  <c:v>28.73</c:v>
                </c:pt>
                <c:pt idx="9">
                  <c:v>35.6</c:v>
                </c:pt>
                <c:pt idx="10">
                  <c:v>30.51</c:v>
                </c:pt>
                <c:pt idx="11">
                  <c:v>41.78</c:v>
                </c:pt>
                <c:pt idx="12">
                  <c:v>35.49</c:v>
                </c:pt>
                <c:pt idx="13">
                  <c:v>33.25</c:v>
                </c:pt>
                <c:pt idx="14">
                  <c:v>28.05</c:v>
                </c:pt>
                <c:pt idx="15">
                  <c:v>26.87</c:v>
                </c:pt>
                <c:pt idx="16">
                  <c:v>26.18</c:v>
                </c:pt>
              </c:numCache>
            </c:numRef>
          </c:val>
          <c:smooth val="0"/>
          <c:extLst>
            <c:ext xmlns:c16="http://schemas.microsoft.com/office/drawing/2014/chart" uri="{C3380CC4-5D6E-409C-BE32-E72D297353CC}">
              <c16:uniqueId val="{00000002-390F-4376-996C-786E8663563C}"/>
            </c:ext>
          </c:extLst>
        </c:ser>
        <c:ser>
          <c:idx val="3"/>
          <c:order val="3"/>
          <c:tx>
            <c:strRef>
              <c:f>'2. Farmer wages by crop'!$A$8</c:f>
              <c:strCache>
                <c:ptCount val="1"/>
                <c:pt idx="0">
                  <c:v>Coconut farmers, constant 1986 pesos</c:v>
                </c:pt>
              </c:strCache>
            </c:strRef>
          </c:tx>
          <c:spPr>
            <a:ln w="28575" cap="rnd">
              <a:solidFill>
                <a:schemeClr val="accent4"/>
              </a:solidFill>
              <a:round/>
            </a:ln>
            <a:effectLst/>
          </c:spPr>
          <c:marker>
            <c:symbol val="none"/>
          </c:marker>
          <c:cat>
            <c:numRef>
              <c:f>'2. Farmer wages by crop'!$B$4:$V$4</c:f>
              <c:numCache>
                <c:formatCode>General</c:formatCode>
                <c:ptCount val="21"/>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cat>
          <c:val>
            <c:numRef>
              <c:f>'2. Farmer wages by crop'!$B$8:$V$8</c:f>
              <c:numCache>
                <c:formatCode>#,##0.00</c:formatCode>
                <c:ptCount val="21"/>
                <c:pt idx="4">
                  <c:v>33.92</c:v>
                </c:pt>
                <c:pt idx="5">
                  <c:v>34.81</c:v>
                </c:pt>
                <c:pt idx="6">
                  <c:v>33.69</c:v>
                </c:pt>
                <c:pt idx="7">
                  <c:v>31.01</c:v>
                </c:pt>
                <c:pt idx="8">
                  <c:v>31.07</c:v>
                </c:pt>
                <c:pt idx="9">
                  <c:v>33.54</c:v>
                </c:pt>
                <c:pt idx="10">
                  <c:v>36.590000000000003</c:v>
                </c:pt>
                <c:pt idx="11">
                  <c:v>35.15</c:v>
                </c:pt>
                <c:pt idx="12">
                  <c:v>36.17</c:v>
                </c:pt>
                <c:pt idx="13">
                  <c:v>32.1</c:v>
                </c:pt>
                <c:pt idx="14">
                  <c:v>27.39</c:v>
                </c:pt>
                <c:pt idx="15">
                  <c:v>30.42</c:v>
                </c:pt>
                <c:pt idx="16">
                  <c:v>31.43</c:v>
                </c:pt>
              </c:numCache>
            </c:numRef>
          </c:val>
          <c:smooth val="0"/>
          <c:extLst>
            <c:ext xmlns:c16="http://schemas.microsoft.com/office/drawing/2014/chart" uri="{C3380CC4-5D6E-409C-BE32-E72D297353CC}">
              <c16:uniqueId val="{00000003-390F-4376-996C-786E8663563C}"/>
            </c:ext>
          </c:extLst>
        </c:ser>
        <c:dLbls>
          <c:showLegendKey val="0"/>
          <c:showVal val="0"/>
          <c:showCatName val="0"/>
          <c:showSerName val="0"/>
          <c:showPercent val="0"/>
          <c:showBubbleSize val="0"/>
        </c:dLbls>
        <c:marker val="1"/>
        <c:smooth val="0"/>
        <c:axId val="529260888"/>
        <c:axId val="529262528"/>
      </c:lineChart>
      <c:dateAx>
        <c:axId val="52926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29262528"/>
        <c:crosses val="autoZero"/>
        <c:auto val="0"/>
        <c:lblOffset val="100"/>
        <c:baseTimeUnit val="days"/>
      </c:dateAx>
      <c:valAx>
        <c:axId val="529262528"/>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29260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2000" b="1" baseline="0"/>
              <a:t>Naghirap din ang mga magsasaka ng palay, mais, tubo, at niyog: bumaba nang dalawampung bahagdan ang kanilang pagkatapos ng rehimeng Marcos.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'2. Farmer wages by crop'!$A$5</c:f>
              <c:strCache>
                <c:ptCount val="1"/>
                <c:pt idx="0">
                  <c:v>Rice farmers, constant 1986 pesos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'2. Farmer wages by crop'!$B$4:$V$4</c:f>
              <c:numCache>
                <c:formatCode>General</c:formatCode>
                <c:ptCount val="21"/>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xVal>
          <c:yVal>
            <c:numRef>
              <c:f>'2. Farmer wages by crop'!$B$5:$V$5</c:f>
              <c:numCache>
                <c:formatCode>#,##0.00</c:formatCode>
                <c:ptCount val="21"/>
                <c:pt idx="0">
                  <c:v>40.07</c:v>
                </c:pt>
                <c:pt idx="1">
                  <c:v>40.19</c:v>
                </c:pt>
                <c:pt idx="2" formatCode="General">
                  <c:v>39.28</c:v>
                </c:pt>
                <c:pt idx="3">
                  <c:v>37.369999999999997</c:v>
                </c:pt>
                <c:pt idx="4">
                  <c:v>34.020000000000003</c:v>
                </c:pt>
                <c:pt idx="5">
                  <c:v>31.17</c:v>
                </c:pt>
                <c:pt idx="6">
                  <c:v>32.39</c:v>
                </c:pt>
                <c:pt idx="7">
                  <c:v>29.04</c:v>
                </c:pt>
                <c:pt idx="8">
                  <c:v>22.57</c:v>
                </c:pt>
                <c:pt idx="9">
                  <c:v>28.92</c:v>
                </c:pt>
                <c:pt idx="10">
                  <c:v>37.590000000000003</c:v>
                </c:pt>
                <c:pt idx="11">
                  <c:v>37.590000000000003</c:v>
                </c:pt>
                <c:pt idx="12">
                  <c:v>37.020000000000003</c:v>
                </c:pt>
                <c:pt idx="13">
                  <c:v>32.369999999999997</c:v>
                </c:pt>
                <c:pt idx="14">
                  <c:v>27.11</c:v>
                </c:pt>
                <c:pt idx="15">
                  <c:v>26.93</c:v>
                </c:pt>
                <c:pt idx="16">
                  <c:v>27.53</c:v>
                </c:pt>
                <c:pt idx="17">
                  <c:v>29.57</c:v>
                </c:pt>
                <c:pt idx="18">
                  <c:v>28.08</c:v>
                </c:pt>
                <c:pt idx="19">
                  <c:v>30.43</c:v>
                </c:pt>
                <c:pt idx="20">
                  <c:v>32.72</c:v>
                </c:pt>
              </c:numCache>
            </c:numRef>
          </c:yVal>
          <c:smooth val="1"/>
          <c:extLst>
            <c:ext xmlns:c16="http://schemas.microsoft.com/office/drawing/2014/chart" uri="{C3380CC4-5D6E-409C-BE32-E72D297353CC}">
              <c16:uniqueId val="{00000000-04DD-49D0-9011-0C1824F89521}"/>
            </c:ext>
          </c:extLst>
        </c:ser>
        <c:ser>
          <c:idx val="1"/>
          <c:order val="1"/>
          <c:tx>
            <c:strRef>
              <c:f>'2. Farmer wages by crop'!$A$6</c:f>
              <c:strCache>
                <c:ptCount val="1"/>
                <c:pt idx="0">
                  <c:v>Corn farmers, constant 1986 pesos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'2. Farmer wages by crop'!$B$4:$V$4</c:f>
              <c:numCache>
                <c:formatCode>General</c:formatCode>
                <c:ptCount val="21"/>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xVal>
          <c:yVal>
            <c:numRef>
              <c:f>'2. Farmer wages by crop'!$B$6:$V$6</c:f>
              <c:numCache>
                <c:formatCode>#,##0.00</c:formatCode>
                <c:ptCount val="21"/>
                <c:pt idx="0">
                  <c:v>37.29</c:v>
                </c:pt>
                <c:pt idx="1">
                  <c:v>37.799999999999997</c:v>
                </c:pt>
                <c:pt idx="2">
                  <c:v>38.81</c:v>
                </c:pt>
                <c:pt idx="3">
                  <c:v>35.409999999999997</c:v>
                </c:pt>
                <c:pt idx="4">
                  <c:v>28.7</c:v>
                </c:pt>
                <c:pt idx="5">
                  <c:v>28.36</c:v>
                </c:pt>
                <c:pt idx="6">
                  <c:v>28.96</c:v>
                </c:pt>
                <c:pt idx="7">
                  <c:v>27.34</c:v>
                </c:pt>
                <c:pt idx="8">
                  <c:v>22.23</c:v>
                </c:pt>
                <c:pt idx="9">
                  <c:v>29.33</c:v>
                </c:pt>
                <c:pt idx="10">
                  <c:v>36.75</c:v>
                </c:pt>
                <c:pt idx="11">
                  <c:v>35.64</c:v>
                </c:pt>
                <c:pt idx="12">
                  <c:v>35.380000000000003</c:v>
                </c:pt>
                <c:pt idx="13">
                  <c:v>31.38</c:v>
                </c:pt>
                <c:pt idx="14">
                  <c:v>27.26</c:v>
                </c:pt>
                <c:pt idx="15">
                  <c:v>24.42</c:v>
                </c:pt>
                <c:pt idx="16">
                  <c:v>26.14</c:v>
                </c:pt>
                <c:pt idx="17">
                  <c:v>28.34</c:v>
                </c:pt>
                <c:pt idx="18">
                  <c:v>22.95</c:v>
                </c:pt>
                <c:pt idx="19">
                  <c:v>23.2</c:v>
                </c:pt>
                <c:pt idx="20">
                  <c:v>25.69</c:v>
                </c:pt>
              </c:numCache>
            </c:numRef>
          </c:yVal>
          <c:smooth val="1"/>
          <c:extLst>
            <c:ext xmlns:c16="http://schemas.microsoft.com/office/drawing/2014/chart" uri="{C3380CC4-5D6E-409C-BE32-E72D297353CC}">
              <c16:uniqueId val="{00000001-04DD-49D0-9011-0C1824F89521}"/>
            </c:ext>
          </c:extLst>
        </c:ser>
        <c:ser>
          <c:idx val="2"/>
          <c:order val="2"/>
          <c:tx>
            <c:strRef>
              <c:f>'2. Farmer wages by crop'!$A$7</c:f>
              <c:strCache>
                <c:ptCount val="1"/>
                <c:pt idx="0">
                  <c:v>Sugarcane farmers, constant 1986 pesos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'2. Farmer wages by crop'!$B$4:$V$4</c:f>
              <c:numCache>
                <c:formatCode>General</c:formatCode>
                <c:ptCount val="21"/>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xVal>
          <c:yVal>
            <c:numRef>
              <c:f>'2. Farmer wages by crop'!$B$7:$V$7</c:f>
              <c:numCache>
                <c:formatCode>#,##0.00</c:formatCode>
                <c:ptCount val="21"/>
                <c:pt idx="4">
                  <c:v>31.91</c:v>
                </c:pt>
                <c:pt idx="5">
                  <c:v>27.45</c:v>
                </c:pt>
                <c:pt idx="6">
                  <c:v>28.04</c:v>
                </c:pt>
                <c:pt idx="7">
                  <c:v>33.56</c:v>
                </c:pt>
                <c:pt idx="8">
                  <c:v>28.73</c:v>
                </c:pt>
                <c:pt idx="9">
                  <c:v>35.6</c:v>
                </c:pt>
                <c:pt idx="10">
                  <c:v>30.51</c:v>
                </c:pt>
                <c:pt idx="11">
                  <c:v>41.78</c:v>
                </c:pt>
                <c:pt idx="12">
                  <c:v>35.49</c:v>
                </c:pt>
                <c:pt idx="13">
                  <c:v>33.25</c:v>
                </c:pt>
                <c:pt idx="14">
                  <c:v>28.05</c:v>
                </c:pt>
                <c:pt idx="15">
                  <c:v>26.87</c:v>
                </c:pt>
                <c:pt idx="16">
                  <c:v>26.18</c:v>
                </c:pt>
              </c:numCache>
            </c:numRef>
          </c:yVal>
          <c:smooth val="1"/>
          <c:extLst>
            <c:ext xmlns:c16="http://schemas.microsoft.com/office/drawing/2014/chart" uri="{C3380CC4-5D6E-409C-BE32-E72D297353CC}">
              <c16:uniqueId val="{00000002-04DD-49D0-9011-0C1824F89521}"/>
            </c:ext>
          </c:extLst>
        </c:ser>
        <c:ser>
          <c:idx val="3"/>
          <c:order val="3"/>
          <c:tx>
            <c:strRef>
              <c:f>'2. Farmer wages by crop'!$A$8</c:f>
              <c:strCache>
                <c:ptCount val="1"/>
                <c:pt idx="0">
                  <c:v>Coconut farmers, constant 1986 pesos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'2. Farmer wages by crop'!$B$4:$V$4</c:f>
              <c:numCache>
                <c:formatCode>General</c:formatCode>
                <c:ptCount val="21"/>
                <c:pt idx="0">
                  <c:v>1966</c:v>
                </c:pt>
                <c:pt idx="1">
                  <c:v>1967</c:v>
                </c:pt>
                <c:pt idx="2">
                  <c:v>1968</c:v>
                </c:pt>
                <c:pt idx="3">
                  <c:v>1969</c:v>
                </c:pt>
                <c:pt idx="4">
                  <c:v>1970</c:v>
                </c:pt>
                <c:pt idx="5">
                  <c:v>1971</c:v>
                </c:pt>
                <c:pt idx="6">
                  <c:v>1972</c:v>
                </c:pt>
                <c:pt idx="7">
                  <c:v>1973</c:v>
                </c:pt>
                <c:pt idx="8">
                  <c:v>1974</c:v>
                </c:pt>
                <c:pt idx="9">
                  <c:v>1975</c:v>
                </c:pt>
                <c:pt idx="10">
                  <c:v>1976</c:v>
                </c:pt>
                <c:pt idx="11">
                  <c:v>1977</c:v>
                </c:pt>
                <c:pt idx="12">
                  <c:v>1978</c:v>
                </c:pt>
                <c:pt idx="13">
                  <c:v>1979</c:v>
                </c:pt>
                <c:pt idx="14">
                  <c:v>1980</c:v>
                </c:pt>
                <c:pt idx="15">
                  <c:v>1981</c:v>
                </c:pt>
                <c:pt idx="16">
                  <c:v>1982</c:v>
                </c:pt>
                <c:pt idx="17">
                  <c:v>1983</c:v>
                </c:pt>
                <c:pt idx="18">
                  <c:v>1984</c:v>
                </c:pt>
                <c:pt idx="19">
                  <c:v>1985</c:v>
                </c:pt>
                <c:pt idx="20">
                  <c:v>1986</c:v>
                </c:pt>
              </c:numCache>
            </c:numRef>
          </c:xVal>
          <c:yVal>
            <c:numRef>
              <c:f>'2. Farmer wages by crop'!$B$8:$V$8</c:f>
              <c:numCache>
                <c:formatCode>#,##0.00</c:formatCode>
                <c:ptCount val="21"/>
                <c:pt idx="4">
                  <c:v>33.92</c:v>
                </c:pt>
                <c:pt idx="5">
                  <c:v>34.81</c:v>
                </c:pt>
                <c:pt idx="6">
                  <c:v>33.69</c:v>
                </c:pt>
                <c:pt idx="7">
                  <c:v>31.01</c:v>
                </c:pt>
                <c:pt idx="8">
                  <c:v>31.07</c:v>
                </c:pt>
                <c:pt idx="9">
                  <c:v>33.54</c:v>
                </c:pt>
                <c:pt idx="10">
                  <c:v>36.590000000000003</c:v>
                </c:pt>
                <c:pt idx="11">
                  <c:v>35.15</c:v>
                </c:pt>
                <c:pt idx="12">
                  <c:v>36.17</c:v>
                </c:pt>
                <c:pt idx="13">
                  <c:v>32.1</c:v>
                </c:pt>
                <c:pt idx="14">
                  <c:v>27.39</c:v>
                </c:pt>
                <c:pt idx="15">
                  <c:v>30.42</c:v>
                </c:pt>
                <c:pt idx="16">
                  <c:v>31.43</c:v>
                </c:pt>
              </c:numCache>
            </c:numRef>
          </c:yVal>
          <c:smooth val="1"/>
          <c:extLst>
            <c:ext xmlns:c16="http://schemas.microsoft.com/office/drawing/2014/chart" uri="{C3380CC4-5D6E-409C-BE32-E72D297353CC}">
              <c16:uniqueId val="{00000003-04DD-49D0-9011-0C1824F89521}"/>
            </c:ext>
          </c:extLst>
        </c:ser>
        <c:dLbls>
          <c:showLegendKey val="0"/>
          <c:showVal val="0"/>
          <c:showCatName val="0"/>
          <c:showSerName val="0"/>
          <c:showPercent val="0"/>
          <c:showBubbleSize val="0"/>
        </c:dLbls>
        <c:axId val="529260888"/>
        <c:axId val="529262528"/>
      </c:scatterChart>
      <c:valAx>
        <c:axId val="52926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29262528"/>
        <c:crosses val="autoZero"/>
        <c:crossBetween val="midCat"/>
      </c:valAx>
      <c:valAx>
        <c:axId val="529262528"/>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292608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Daily</a:t>
            </a:r>
            <a:r>
              <a:rPr lang="en-PH" b="1" baseline="0"/>
              <a:t> wages of </a:t>
            </a:r>
            <a:r>
              <a:rPr lang="en-PH" b="1"/>
              <a:t>skilled and unskilled workers also fell sharply during</a:t>
            </a:r>
            <a:r>
              <a:rPr lang="en-PH" b="1" baseline="0"/>
              <a:t> the Marcos era.</a:t>
            </a:r>
          </a:p>
          <a:p>
            <a:pPr>
              <a:defRPr/>
            </a:pPr>
            <a:r>
              <a:rPr lang="en-PH" sz="900" b="0"/>
              <a:t>The daily</a:t>
            </a:r>
            <a:r>
              <a:rPr lang="en-PH" sz="900" b="0" baseline="0"/>
              <a:t> </a:t>
            </a:r>
            <a:r>
              <a:rPr lang="en-PH" sz="900" b="0"/>
              <a:t>wage</a:t>
            </a:r>
            <a:r>
              <a:rPr lang="en-PH" sz="900" b="0" baseline="0"/>
              <a:t> </a:t>
            </a:r>
            <a:r>
              <a:rPr lang="en-PH" sz="900" b="0"/>
              <a:t>of unskilled </a:t>
            </a:r>
            <a:r>
              <a:rPr lang="en-PH" sz="900" b="0" baseline="0"/>
              <a:t>workers in the urban areas fell from P89 in 1962 to P23 in 1986.</a:t>
            </a:r>
          </a:p>
          <a:p>
            <a:pPr>
              <a:defRPr/>
            </a:pPr>
            <a:r>
              <a:rPr lang="en-PH" sz="900" b="0" baseline="0"/>
              <a:t>The daily wage of skilled workers in urban areas fell from P127 in 1962 to P35</a:t>
            </a:r>
            <a:endParaRPr lang="en-PH" sz="1100" b="0"/>
          </a:p>
        </c:rich>
      </c:tx>
      <c:layout>
        <c:manualLayout>
          <c:xMode val="edge"/>
          <c:yMode val="edge"/>
          <c:x val="0.13147838240631068"/>
          <c:y val="2.687022527498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 Urban wages'!$A$10</c:f>
              <c:strCache>
                <c:ptCount val="1"/>
                <c:pt idx="0">
                  <c:v>Daily wage rate among urban unskilled workers, constant 1986 pesos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 Urban wages'!$B$9:$AA$9</c:f>
              <c:numCache>
                <c:formatCode>General</c:formatCode>
                <c:ptCount val="26"/>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numCache>
            </c:numRef>
          </c:cat>
          <c:val>
            <c:numRef>
              <c:f>'3. Urban wages'!$B$10:$AA$10</c:f>
              <c:numCache>
                <c:formatCode>#,##0.00</c:formatCode>
                <c:ptCount val="26"/>
                <c:pt idx="1">
                  <c:v>89.5</c:v>
                </c:pt>
                <c:pt idx="2">
                  <c:v>87.31</c:v>
                </c:pt>
                <c:pt idx="3">
                  <c:v>80.92</c:v>
                </c:pt>
                <c:pt idx="4">
                  <c:v>84.07</c:v>
                </c:pt>
                <c:pt idx="5">
                  <c:v>86.02</c:v>
                </c:pt>
                <c:pt idx="6">
                  <c:v>85.19</c:v>
                </c:pt>
                <c:pt idx="7">
                  <c:v>92.95</c:v>
                </c:pt>
                <c:pt idx="8">
                  <c:v>96.06</c:v>
                </c:pt>
                <c:pt idx="9">
                  <c:v>92.42</c:v>
                </c:pt>
                <c:pt idx="10">
                  <c:v>81.27</c:v>
                </c:pt>
                <c:pt idx="11">
                  <c:v>79.61</c:v>
                </c:pt>
                <c:pt idx="12">
                  <c:v>70.08</c:v>
                </c:pt>
                <c:pt idx="13">
                  <c:v>56.41</c:v>
                </c:pt>
                <c:pt idx="14">
                  <c:v>57.27</c:v>
                </c:pt>
                <c:pt idx="15">
                  <c:v>55.11</c:v>
                </c:pt>
                <c:pt idx="16">
                  <c:v>52.79</c:v>
                </c:pt>
                <c:pt idx="17">
                  <c:v>51.23</c:v>
                </c:pt>
                <c:pt idx="18">
                  <c:v>45.92</c:v>
                </c:pt>
                <c:pt idx="19">
                  <c:v>40.369999999999997</c:v>
                </c:pt>
                <c:pt idx="20">
                  <c:v>38.599999999999994</c:v>
                </c:pt>
                <c:pt idx="21">
                  <c:v>36.83</c:v>
                </c:pt>
                <c:pt idx="22">
                  <c:v>36.83</c:v>
                </c:pt>
                <c:pt idx="23">
                  <c:v>27.29</c:v>
                </c:pt>
                <c:pt idx="24">
                  <c:v>23.21</c:v>
                </c:pt>
                <c:pt idx="25">
                  <c:v>23.04</c:v>
                </c:pt>
              </c:numCache>
            </c:numRef>
          </c:val>
          <c:smooth val="0"/>
          <c:extLst>
            <c:ext xmlns:c16="http://schemas.microsoft.com/office/drawing/2014/chart" uri="{C3380CC4-5D6E-409C-BE32-E72D297353CC}">
              <c16:uniqueId val="{00000000-E278-4B62-BD6B-792A7D64ADAC}"/>
            </c:ext>
          </c:extLst>
        </c:ser>
        <c:ser>
          <c:idx val="1"/>
          <c:order val="1"/>
          <c:tx>
            <c:strRef>
              <c:f>'3. Urban wages'!$A$11</c:f>
              <c:strCache>
                <c:ptCount val="1"/>
                <c:pt idx="0">
                  <c:v>Daily wage rate among urban skilled workers, constant 1986 pesos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'3. Urban wages'!$B$9:$AA$9</c:f>
              <c:numCache>
                <c:formatCode>General</c:formatCode>
                <c:ptCount val="26"/>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numCache>
            </c:numRef>
          </c:cat>
          <c:val>
            <c:numRef>
              <c:f>'3. Urban wages'!$B$11:$AA$11</c:f>
              <c:numCache>
                <c:formatCode>#,##0.00</c:formatCode>
                <c:ptCount val="26"/>
                <c:pt idx="1">
                  <c:v>126.74</c:v>
                </c:pt>
                <c:pt idx="2">
                  <c:v>120.77</c:v>
                </c:pt>
                <c:pt idx="3">
                  <c:v>112.94</c:v>
                </c:pt>
                <c:pt idx="4">
                  <c:v>112.76</c:v>
                </c:pt>
                <c:pt idx="5">
                  <c:v>112.9</c:v>
                </c:pt>
                <c:pt idx="6">
                  <c:v>111.81</c:v>
                </c:pt>
                <c:pt idx="7">
                  <c:v>118.38</c:v>
                </c:pt>
                <c:pt idx="8">
                  <c:v>123.03</c:v>
                </c:pt>
                <c:pt idx="9">
                  <c:v>113.37</c:v>
                </c:pt>
                <c:pt idx="10">
                  <c:v>98.25</c:v>
                </c:pt>
                <c:pt idx="11">
                  <c:v>95.27</c:v>
                </c:pt>
                <c:pt idx="12">
                  <c:v>86.08</c:v>
                </c:pt>
                <c:pt idx="13">
                  <c:v>70.12</c:v>
                </c:pt>
                <c:pt idx="14">
                  <c:v>68.31</c:v>
                </c:pt>
                <c:pt idx="15">
                  <c:v>65.010000000000005</c:v>
                </c:pt>
                <c:pt idx="16">
                  <c:v>65.36</c:v>
                </c:pt>
                <c:pt idx="17">
                  <c:v>68.400000000000006</c:v>
                </c:pt>
                <c:pt idx="18">
                  <c:v>64.12</c:v>
                </c:pt>
                <c:pt idx="19">
                  <c:v>57.69</c:v>
                </c:pt>
                <c:pt idx="20">
                  <c:v>59.75</c:v>
                </c:pt>
                <c:pt idx="21">
                  <c:v>61.81</c:v>
                </c:pt>
                <c:pt idx="22">
                  <c:v>61.81</c:v>
                </c:pt>
                <c:pt idx="23">
                  <c:v>43.42</c:v>
                </c:pt>
                <c:pt idx="24">
                  <c:v>35.549999999999997</c:v>
                </c:pt>
                <c:pt idx="25">
                  <c:v>35.28</c:v>
                </c:pt>
              </c:numCache>
            </c:numRef>
          </c:val>
          <c:smooth val="0"/>
          <c:extLst>
            <c:ext xmlns:c16="http://schemas.microsoft.com/office/drawing/2014/chart" uri="{C3380CC4-5D6E-409C-BE32-E72D297353CC}">
              <c16:uniqueId val="{00000001-E278-4B62-BD6B-792A7D64ADAC}"/>
            </c:ext>
          </c:extLst>
        </c:ser>
        <c:dLbls>
          <c:showLegendKey val="0"/>
          <c:showVal val="0"/>
          <c:showCatName val="0"/>
          <c:showSerName val="0"/>
          <c:showPercent val="0"/>
          <c:showBubbleSize val="0"/>
        </c:dLbls>
        <c:marker val="1"/>
        <c:smooth val="0"/>
        <c:axId val="506067560"/>
        <c:axId val="506064936"/>
      </c:lineChart>
      <c:catAx>
        <c:axId val="506067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64936"/>
        <c:crosses val="autoZero"/>
        <c:auto val="1"/>
        <c:lblAlgn val="ctr"/>
        <c:lblOffset val="100"/>
        <c:noMultiLvlLbl val="0"/>
      </c:catAx>
      <c:valAx>
        <c:axId val="50606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67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1" i="0" baseline="0">
                <a:effectLst/>
              </a:rPr>
              <a:t>The wages of skilled and unskilled workers in urban areas during the Marcos regime fell by up to 75%.</a:t>
            </a:r>
            <a:endParaRPr lang="en-PH" sz="900" b="1" i="0" baseline="0">
              <a:effectLst/>
            </a:endParaRPr>
          </a:p>
          <a:p>
            <a:pPr>
              <a:defRPr/>
            </a:pPr>
            <a:r>
              <a:rPr lang="en-PH" sz="900" b="0" i="0" baseline="0">
                <a:effectLst/>
              </a:rPr>
              <a:t>A skilled worker in an urban area who had earned P100 in 1962 earned only P28 in 1986.</a:t>
            </a:r>
          </a:p>
          <a:p>
            <a:pPr>
              <a:defRPr/>
            </a:pPr>
            <a:r>
              <a:rPr lang="en-PH" sz="900" b="0" i="0" baseline="0">
                <a:effectLst/>
              </a:rPr>
              <a:t>An unskilled worker in an urban area who had earned P100 in 1962 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'3. Urban wages'!$A$12</c:f>
              <c:strCache>
                <c:ptCount val="1"/>
                <c:pt idx="0">
                  <c:v>Daily wage rate among urban unskilled workers, index (1962=100)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'3. Urban wages'!$B$9:$AA$9</c:f>
              <c:numCache>
                <c:formatCode>General</c:formatCode>
                <c:ptCount val="26"/>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numCache>
            </c:numRef>
          </c:cat>
          <c:val>
            <c:numRef>
              <c:f>'3. Urban wages'!$B$12:$AA$12</c:f>
              <c:numCache>
                <c:formatCode>#,##0.0</c:formatCode>
                <c:ptCount val="26"/>
                <c:pt idx="1">
                  <c:v>100</c:v>
                </c:pt>
                <c:pt idx="2">
                  <c:v>97.55307262569832</c:v>
                </c:pt>
                <c:pt idx="3">
                  <c:v>90.413407821229058</c:v>
                </c:pt>
                <c:pt idx="4">
                  <c:v>93.932960893854741</c:v>
                </c:pt>
                <c:pt idx="5">
                  <c:v>96.111731843575413</c:v>
                </c:pt>
                <c:pt idx="6">
                  <c:v>95.184357541899431</c:v>
                </c:pt>
                <c:pt idx="7">
                  <c:v>103.85474860335195</c:v>
                </c:pt>
                <c:pt idx="8">
                  <c:v>107.32960893854748</c:v>
                </c:pt>
                <c:pt idx="9">
                  <c:v>103.26256983240224</c:v>
                </c:pt>
                <c:pt idx="10">
                  <c:v>90.80446927374301</c:v>
                </c:pt>
                <c:pt idx="11">
                  <c:v>88.949720670391059</c:v>
                </c:pt>
                <c:pt idx="12">
                  <c:v>78.30167597765363</c:v>
                </c:pt>
                <c:pt idx="13">
                  <c:v>63.02793296089385</c:v>
                </c:pt>
                <c:pt idx="14">
                  <c:v>63.988826815642462</c:v>
                </c:pt>
                <c:pt idx="15">
                  <c:v>61.575418994413411</c:v>
                </c:pt>
                <c:pt idx="16">
                  <c:v>58.983240223463682</c:v>
                </c:pt>
                <c:pt idx="17">
                  <c:v>57.240223463687144</c:v>
                </c:pt>
                <c:pt idx="18">
                  <c:v>51.307262569832403</c:v>
                </c:pt>
                <c:pt idx="19">
                  <c:v>45.106145251396647</c:v>
                </c:pt>
                <c:pt idx="20" formatCode="#,##0.00">
                  <c:v>43.128491620111731</c:v>
                </c:pt>
                <c:pt idx="21" formatCode="#,##0.00">
                  <c:v>41.150837988826815</c:v>
                </c:pt>
                <c:pt idx="22">
                  <c:v>41.150837988826815</c:v>
                </c:pt>
                <c:pt idx="23">
                  <c:v>30.491620111731844</c:v>
                </c:pt>
                <c:pt idx="24">
                  <c:v>25.932960893854752</c:v>
                </c:pt>
                <c:pt idx="25">
                  <c:v>25.743016759776538</c:v>
                </c:pt>
              </c:numCache>
            </c:numRef>
          </c:val>
          <c:smooth val="0"/>
          <c:extLst>
            <c:ext xmlns:c16="http://schemas.microsoft.com/office/drawing/2014/chart" uri="{C3380CC4-5D6E-409C-BE32-E72D297353CC}">
              <c16:uniqueId val="{00000002-668F-41B3-9C31-DF9824DCE24B}"/>
            </c:ext>
          </c:extLst>
        </c:ser>
        <c:ser>
          <c:idx val="3"/>
          <c:order val="1"/>
          <c:tx>
            <c:strRef>
              <c:f>'3. Urban wages'!$A$13</c:f>
              <c:strCache>
                <c:ptCount val="1"/>
                <c:pt idx="0">
                  <c:v>Daily wage rate among urban skilled workers, index (1962=100)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'3. Urban wages'!$B$9:$AA$9</c:f>
              <c:numCache>
                <c:formatCode>General</c:formatCode>
                <c:ptCount val="26"/>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numCache>
            </c:numRef>
          </c:cat>
          <c:val>
            <c:numRef>
              <c:f>'3. Urban wages'!$B$13:$AA$13</c:f>
              <c:numCache>
                <c:formatCode>#,##0.0</c:formatCode>
                <c:ptCount val="26"/>
                <c:pt idx="1">
                  <c:v>100</c:v>
                </c:pt>
                <c:pt idx="2">
                  <c:v>95.289569196780803</c:v>
                </c:pt>
                <c:pt idx="3">
                  <c:v>89.111566987533536</c:v>
                </c:pt>
                <c:pt idx="4">
                  <c:v>88.969543948240499</c:v>
                </c:pt>
                <c:pt idx="5">
                  <c:v>89.080006312135083</c:v>
                </c:pt>
                <c:pt idx="6">
                  <c:v>88.219977907527223</c:v>
                </c:pt>
                <c:pt idx="7">
                  <c:v>93.403818841723222</c:v>
                </c:pt>
                <c:pt idx="8">
                  <c:v>97.072747356793442</c:v>
                </c:pt>
                <c:pt idx="9">
                  <c:v>89.450844248066915</c:v>
                </c:pt>
                <c:pt idx="10">
                  <c:v>77.520908947451488</c:v>
                </c:pt>
                <c:pt idx="11">
                  <c:v>75.169638630266689</c:v>
                </c:pt>
                <c:pt idx="12">
                  <c:v>67.918573457471993</c:v>
                </c:pt>
                <c:pt idx="13">
                  <c:v>55.325863973489042</c:v>
                </c:pt>
                <c:pt idx="14">
                  <c:v>53.897743411709008</c:v>
                </c:pt>
                <c:pt idx="15">
                  <c:v>51.293987691336596</c:v>
                </c:pt>
                <c:pt idx="16">
                  <c:v>51.570143601073056</c:v>
                </c:pt>
                <c:pt idx="17">
                  <c:v>53.968754931355534</c:v>
                </c:pt>
                <c:pt idx="18">
                  <c:v>50.591762663721006</c:v>
                </c:pt>
                <c:pt idx="19">
                  <c:v>45.518384093419598</c:v>
                </c:pt>
                <c:pt idx="20" formatCode="#,##0.00">
                  <c:v>47.143758876439961</c:v>
                </c:pt>
                <c:pt idx="21" formatCode="#,##0.00">
                  <c:v>48.769133659460323</c:v>
                </c:pt>
                <c:pt idx="22">
                  <c:v>48.769133659460316</c:v>
                </c:pt>
                <c:pt idx="23">
                  <c:v>34.25911314502131</c:v>
                </c:pt>
                <c:pt idx="24">
                  <c:v>28.049550260375572</c:v>
                </c:pt>
                <c:pt idx="25">
                  <c:v>27.836515701436014</c:v>
                </c:pt>
              </c:numCache>
            </c:numRef>
          </c:val>
          <c:smooth val="0"/>
          <c:extLst>
            <c:ext xmlns:c16="http://schemas.microsoft.com/office/drawing/2014/chart" uri="{C3380CC4-5D6E-409C-BE32-E72D297353CC}">
              <c16:uniqueId val="{00000003-668F-41B3-9C31-DF9824DCE24B}"/>
            </c:ext>
          </c:extLst>
        </c:ser>
        <c:dLbls>
          <c:showLegendKey val="0"/>
          <c:showVal val="0"/>
          <c:showCatName val="0"/>
          <c:showSerName val="0"/>
          <c:showPercent val="0"/>
          <c:showBubbleSize val="0"/>
        </c:dLbls>
        <c:marker val="1"/>
        <c:smooth val="0"/>
        <c:axId val="506067560"/>
        <c:axId val="506064936"/>
      </c:lineChart>
      <c:catAx>
        <c:axId val="506067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64936"/>
        <c:crosses val="autoZero"/>
        <c:auto val="1"/>
        <c:lblAlgn val="ctr"/>
        <c:lblOffset val="100"/>
        <c:noMultiLvlLbl val="0"/>
      </c:catAx>
      <c:valAx>
        <c:axId val="50606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67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PH" b="1"/>
              <a:t>Bumagsak ang </a:t>
            </a:r>
            <a:r>
              <a:rPr lang="en-PH" b="1" baseline="0"/>
              <a:t>kita ng mga manggagawa</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PH" b="1" baseline="0"/>
              <a:t>noong panahon ni Pangulong Marcos.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PH" sz="700" b="0" baseline="0"/>
              <a:t>Higit na bumaba ang pang-araw-araw na kita ng unskilled workers: mula P89 noong 1962 hanggang P23 noong 1986. </a:t>
            </a:r>
            <a:r>
              <a:rPr lang="en-PH" sz="700" b="0" i="0" baseline="0">
                <a:effectLst/>
              </a:rPr>
              <a:t>Ang pang-araw-araw na kita naman ng skilled workers ay bumagsak mula P127 ha</a:t>
            </a:r>
            <a:endParaRPr lang="en-PH" sz="100">
              <a:effectLst/>
            </a:endParaRPr>
          </a:p>
        </c:rich>
      </c:tx>
      <c:layout>
        <c:manualLayout>
          <c:xMode val="edge"/>
          <c:yMode val="edge"/>
          <c:x val="0.13147838240631068"/>
          <c:y val="2.6870225274984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'3. Urban wages'!$A$10</c:f>
              <c:strCache>
                <c:ptCount val="1"/>
                <c:pt idx="0">
                  <c:v>Daily wage rate among urban unskilled workers, constant 1986 pesos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 Urban wages'!$B$9:$AA$9</c:f>
              <c:numCache>
                <c:formatCode>General</c:formatCode>
                <c:ptCount val="26"/>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numCache>
            </c:numRef>
          </c:cat>
          <c:val>
            <c:numRef>
              <c:f>'3. Urban wages'!$B$10:$AA$10</c:f>
              <c:numCache>
                <c:formatCode>#,##0.00</c:formatCode>
                <c:ptCount val="26"/>
                <c:pt idx="1">
                  <c:v>89.5</c:v>
                </c:pt>
                <c:pt idx="2">
                  <c:v>87.31</c:v>
                </c:pt>
                <c:pt idx="3">
                  <c:v>80.92</c:v>
                </c:pt>
                <c:pt idx="4">
                  <c:v>84.07</c:v>
                </c:pt>
                <c:pt idx="5">
                  <c:v>86.02</c:v>
                </c:pt>
                <c:pt idx="6">
                  <c:v>85.19</c:v>
                </c:pt>
                <c:pt idx="7">
                  <c:v>92.95</c:v>
                </c:pt>
                <c:pt idx="8">
                  <c:v>96.06</c:v>
                </c:pt>
                <c:pt idx="9">
                  <c:v>92.42</c:v>
                </c:pt>
                <c:pt idx="10">
                  <c:v>81.27</c:v>
                </c:pt>
                <c:pt idx="11">
                  <c:v>79.61</c:v>
                </c:pt>
                <c:pt idx="12">
                  <c:v>70.08</c:v>
                </c:pt>
                <c:pt idx="13">
                  <c:v>56.41</c:v>
                </c:pt>
                <c:pt idx="14">
                  <c:v>57.27</c:v>
                </c:pt>
                <c:pt idx="15">
                  <c:v>55.11</c:v>
                </c:pt>
                <c:pt idx="16">
                  <c:v>52.79</c:v>
                </c:pt>
                <c:pt idx="17">
                  <c:v>51.23</c:v>
                </c:pt>
                <c:pt idx="18">
                  <c:v>45.92</c:v>
                </c:pt>
                <c:pt idx="19">
                  <c:v>40.369999999999997</c:v>
                </c:pt>
                <c:pt idx="20">
                  <c:v>38.599999999999994</c:v>
                </c:pt>
                <c:pt idx="21">
                  <c:v>36.83</c:v>
                </c:pt>
                <c:pt idx="22">
                  <c:v>36.83</c:v>
                </c:pt>
                <c:pt idx="23">
                  <c:v>27.29</c:v>
                </c:pt>
                <c:pt idx="24">
                  <c:v>23.21</c:v>
                </c:pt>
                <c:pt idx="25">
                  <c:v>23.04</c:v>
                </c:pt>
              </c:numCache>
            </c:numRef>
          </c:val>
          <c:smooth val="0"/>
          <c:extLst>
            <c:ext xmlns:c16="http://schemas.microsoft.com/office/drawing/2014/chart" uri="{C3380CC4-5D6E-409C-BE32-E72D297353CC}">
              <c16:uniqueId val="{00000000-B1E8-4F2E-89D6-BF2B89001979}"/>
            </c:ext>
          </c:extLst>
        </c:ser>
        <c:ser>
          <c:idx val="1"/>
          <c:order val="1"/>
          <c:tx>
            <c:strRef>
              <c:f>'3. Urban wages'!$A$11</c:f>
              <c:strCache>
                <c:ptCount val="1"/>
                <c:pt idx="0">
                  <c:v>Daily wage rate among urban skilled workers, constant 1986 pesos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'3. Urban wages'!$B$9:$AA$9</c:f>
              <c:numCache>
                <c:formatCode>General</c:formatCode>
                <c:ptCount val="26"/>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numCache>
            </c:numRef>
          </c:cat>
          <c:val>
            <c:numRef>
              <c:f>'3. Urban wages'!$B$11:$AA$11</c:f>
              <c:numCache>
                <c:formatCode>#,##0.00</c:formatCode>
                <c:ptCount val="26"/>
                <c:pt idx="1">
                  <c:v>126.74</c:v>
                </c:pt>
                <c:pt idx="2">
                  <c:v>120.77</c:v>
                </c:pt>
                <c:pt idx="3">
                  <c:v>112.94</c:v>
                </c:pt>
                <c:pt idx="4">
                  <c:v>112.76</c:v>
                </c:pt>
                <c:pt idx="5">
                  <c:v>112.9</c:v>
                </c:pt>
                <c:pt idx="6">
                  <c:v>111.81</c:v>
                </c:pt>
                <c:pt idx="7">
                  <c:v>118.38</c:v>
                </c:pt>
                <c:pt idx="8">
                  <c:v>123.03</c:v>
                </c:pt>
                <c:pt idx="9">
                  <c:v>113.37</c:v>
                </c:pt>
                <c:pt idx="10">
                  <c:v>98.25</c:v>
                </c:pt>
                <c:pt idx="11">
                  <c:v>95.27</c:v>
                </c:pt>
                <c:pt idx="12">
                  <c:v>86.08</c:v>
                </c:pt>
                <c:pt idx="13">
                  <c:v>70.12</c:v>
                </c:pt>
                <c:pt idx="14">
                  <c:v>68.31</c:v>
                </c:pt>
                <c:pt idx="15">
                  <c:v>65.010000000000005</c:v>
                </c:pt>
                <c:pt idx="16">
                  <c:v>65.36</c:v>
                </c:pt>
                <c:pt idx="17">
                  <c:v>68.400000000000006</c:v>
                </c:pt>
                <c:pt idx="18">
                  <c:v>64.12</c:v>
                </c:pt>
                <c:pt idx="19">
                  <c:v>57.69</c:v>
                </c:pt>
                <c:pt idx="20">
                  <c:v>59.75</c:v>
                </c:pt>
                <c:pt idx="21">
                  <c:v>61.81</c:v>
                </c:pt>
                <c:pt idx="22">
                  <c:v>61.81</c:v>
                </c:pt>
                <c:pt idx="23">
                  <c:v>43.42</c:v>
                </c:pt>
                <c:pt idx="24">
                  <c:v>35.549999999999997</c:v>
                </c:pt>
                <c:pt idx="25">
                  <c:v>35.28</c:v>
                </c:pt>
              </c:numCache>
            </c:numRef>
          </c:val>
          <c:smooth val="0"/>
          <c:extLst>
            <c:ext xmlns:c16="http://schemas.microsoft.com/office/drawing/2014/chart" uri="{C3380CC4-5D6E-409C-BE32-E72D297353CC}">
              <c16:uniqueId val="{00000001-B1E8-4F2E-89D6-BF2B89001979}"/>
            </c:ext>
          </c:extLst>
        </c:ser>
        <c:dLbls>
          <c:showLegendKey val="0"/>
          <c:showVal val="0"/>
          <c:showCatName val="0"/>
          <c:showSerName val="0"/>
          <c:showPercent val="0"/>
          <c:showBubbleSize val="0"/>
        </c:dLbls>
        <c:marker val="1"/>
        <c:smooth val="0"/>
        <c:axId val="506067560"/>
        <c:axId val="506064936"/>
      </c:lineChart>
      <c:catAx>
        <c:axId val="506067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64936"/>
        <c:crosses val="autoZero"/>
        <c:auto val="1"/>
        <c:lblAlgn val="ctr"/>
        <c:lblOffset val="100"/>
        <c:noMultiLvlLbl val="0"/>
      </c:catAx>
      <c:valAx>
        <c:axId val="50606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67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_xlchart.v1.4</cx:f>
      </cx:numDim>
    </cx:data>
  </cx:chartData>
  <cx:chart>
    <cx:title pos="t" align="ctr" overlay="0">
      <cx:tx>
        <cx:rich>
          <a:bodyPr spcFirstLastPara="1" vertOverflow="ellipsis" wrap="square" lIns="0" tIns="0" rIns="0" bIns="0" anchor="ctr" anchorCtr="1"/>
          <a:lstStyle/>
          <a:p>
            <a:pPr algn="ctr">
              <a:defRPr/>
            </a:pPr>
            <a:r>
              <a:rPr lang="en-US"/>
              <a:t>Marcos Administration</a:t>
            </a:r>
          </a:p>
          <a:p>
            <a:pPr algn="ctr">
              <a:defRPr/>
            </a:pPr>
            <a:r>
              <a:rPr lang="en-US"/>
              <a:t>(1981-1985)</a:t>
            </a:r>
          </a:p>
        </cx:rich>
      </cx:tx>
    </cx:title>
    <cx:plotArea>
      <cx:plotAreaRegion>
        <cx:series layoutId="treemap" uniqueId="{7DC67D8B-66D7-440A-9440-01FE748DD026}" formatIdx="0">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Aquino Administration (1986-1992)</cx:v>
        </cx:txData>
      </cx:tx>
      <cx:txPr>
        <a:bodyPr spcFirstLastPara="1" vertOverflow="ellipsis" wrap="square" lIns="0" tIns="0" rIns="0" bIns="0" anchor="ctr" anchorCtr="1"/>
        <a:lstStyle/>
        <a:p>
          <a:pPr algn="ctr">
            <a:defRPr/>
          </a:pPr>
          <a:r>
            <a:rPr lang="en-US"/>
            <a:t>Aquino Administration (1986-1992)</a:t>
          </a:r>
        </a:p>
      </cx:txPr>
    </cx:title>
    <cx:plotArea>
      <cx:plotAreaRegion>
        <cx:series layoutId="treemap" uniqueId="{7A1DD876-1DB0-4072-9B18-FD62A60BB40E}" formatIdx="1">
          <cx:tx>
            <cx:txData>
              <cx:f>_xlchart.v1.1</cx:f>
              <cx:v>Cory Aquino administration (1986-1992)</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title pos="t" align="ctr" overlay="0">
      <cx:tx>
        <cx:rich>
          <a:bodyPr spcFirstLastPara="1" vertOverflow="ellipsis" wrap="square" lIns="0" tIns="0" rIns="0" bIns="0" anchor="ctr" anchorCtr="1"/>
          <a:lstStyle/>
          <a:p>
            <a:pPr algn="ctr">
              <a:defRPr/>
            </a:pPr>
            <a:r>
              <a:rPr lang="en-US"/>
              <a:t>Ramos Administration</a:t>
            </a:r>
          </a:p>
          <a:p>
            <a:pPr algn="ctr">
              <a:defRPr/>
            </a:pPr>
            <a:r>
              <a:rPr lang="en-US"/>
              <a:t>(1981-1985)</a:t>
            </a:r>
          </a:p>
        </cx:rich>
      </cx:tx>
    </cx:title>
    <cx:plotArea>
      <cx:plotAreaRegion>
        <cx:series layoutId="treemap" uniqueId="{3BF7EBF6-82ED-48A8-B394-5EE6EA27BEEE}" formatIdx="2">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24.xml"/><Relationship Id="rId7" Type="http://schemas.microsoft.com/office/2014/relationships/chartEx" Target="../charts/chartEx2.xml"/><Relationship Id="rId2" Type="http://schemas.openxmlformats.org/officeDocument/2006/relationships/chart" Target="../charts/chart23.xml"/><Relationship Id="rId1" Type="http://schemas.openxmlformats.org/officeDocument/2006/relationships/chart" Target="../charts/chart22.xml"/><Relationship Id="rId6" Type="http://schemas.microsoft.com/office/2014/relationships/chartEx" Target="../charts/chartEx1.xml"/><Relationship Id="rId11" Type="http://schemas.openxmlformats.org/officeDocument/2006/relationships/chart" Target="../charts/chart28.xml"/><Relationship Id="rId5" Type="http://schemas.openxmlformats.org/officeDocument/2006/relationships/chart" Target="../charts/chart26.xml"/><Relationship Id="rId10" Type="http://schemas.openxmlformats.org/officeDocument/2006/relationships/image" Target="../media/image4.jpeg"/><Relationship Id="rId4" Type="http://schemas.openxmlformats.org/officeDocument/2006/relationships/chart" Target="../charts/chart25.xml"/><Relationship Id="rId9"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image" Target="../media/image5.jpeg"/></Relationships>
</file>

<file path=xl/drawings/_rels/drawing13.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11</xdr:col>
      <xdr:colOff>288471</xdr:colOff>
      <xdr:row>11</xdr:row>
      <xdr:rowOff>189820</xdr:rowOff>
    </xdr:from>
    <xdr:to>
      <xdr:col>25</xdr:col>
      <xdr:colOff>402029</xdr:colOff>
      <xdr:row>35</xdr:row>
      <xdr:rowOff>89808</xdr:rowOff>
    </xdr:to>
    <xdr:graphicFrame macro="">
      <xdr:nvGraphicFramePr>
        <xdr:cNvPr id="2" name="Chart 1">
          <a:extLst>
            <a:ext uri="{FF2B5EF4-FFF2-40B4-BE49-F238E27FC236}">
              <a16:creationId xmlns:a16="http://schemas.microsoft.com/office/drawing/2014/main" id="{A945196B-C015-4C17-B777-723946ED4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302077</xdr:colOff>
      <xdr:row>11</xdr:row>
      <xdr:rowOff>152400</xdr:rowOff>
    </xdr:from>
    <xdr:to>
      <xdr:col>10</xdr:col>
      <xdr:colOff>333374</xdr:colOff>
      <xdr:row>35</xdr:row>
      <xdr:rowOff>122464</xdr:rowOff>
    </xdr:to>
    <xdr:graphicFrame macro="">
      <xdr:nvGraphicFramePr>
        <xdr:cNvPr id="4" name="Chart 3">
          <a:extLst>
            <a:ext uri="{FF2B5EF4-FFF2-40B4-BE49-F238E27FC236}">
              <a16:creationId xmlns:a16="http://schemas.microsoft.com/office/drawing/2014/main" id="{C4B4B1FA-BAF5-4F19-AF75-97F0EA302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272143</xdr:colOff>
      <xdr:row>36</xdr:row>
      <xdr:rowOff>149678</xdr:rowOff>
    </xdr:from>
    <xdr:to>
      <xdr:col>10</xdr:col>
      <xdr:colOff>351066</xdr:colOff>
      <xdr:row>60</xdr:row>
      <xdr:rowOff>119742</xdr:rowOff>
    </xdr:to>
    <xdr:graphicFrame macro="">
      <xdr:nvGraphicFramePr>
        <xdr:cNvPr id="6" name="Chart 5">
          <a:extLst>
            <a:ext uri="{FF2B5EF4-FFF2-40B4-BE49-F238E27FC236}">
              <a16:creationId xmlns:a16="http://schemas.microsoft.com/office/drawing/2014/main" id="{C23A0FA3-80A2-4D56-811F-CEFF91862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547686</xdr:colOff>
      <xdr:row>36</xdr:row>
      <xdr:rowOff>142875</xdr:rowOff>
    </xdr:from>
    <xdr:to>
      <xdr:col>25</xdr:col>
      <xdr:colOff>34636</xdr:colOff>
      <xdr:row>60</xdr:row>
      <xdr:rowOff>42863</xdr:rowOff>
    </xdr:to>
    <xdr:graphicFrame macro="">
      <xdr:nvGraphicFramePr>
        <xdr:cNvPr id="8" name="Chart 7">
          <a:extLst>
            <a:ext uri="{FF2B5EF4-FFF2-40B4-BE49-F238E27FC236}">
              <a16:creationId xmlns:a16="http://schemas.microsoft.com/office/drawing/2014/main" id="{80963A94-D1B0-4FA9-8AEB-E8A880F3B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552449</xdr:colOff>
      <xdr:row>14</xdr:row>
      <xdr:rowOff>119061</xdr:rowOff>
    </xdr:from>
    <xdr:to>
      <xdr:col>8</xdr:col>
      <xdr:colOff>314324</xdr:colOff>
      <xdr:row>32</xdr:row>
      <xdr:rowOff>142875</xdr:rowOff>
    </xdr:to>
    <xdr:graphicFrame macro="">
      <xdr:nvGraphicFramePr>
        <xdr:cNvPr id="5" name="Chart 4">
          <a:extLst>
            <a:ext uri="{FF2B5EF4-FFF2-40B4-BE49-F238E27FC236}">
              <a16:creationId xmlns:a16="http://schemas.microsoft.com/office/drawing/2014/main" id="{5CD9AF90-A592-48B2-9133-53AF71676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37</xdr:row>
      <xdr:rowOff>28575</xdr:rowOff>
    </xdr:from>
    <xdr:to>
      <xdr:col>8</xdr:col>
      <xdr:colOff>371475</xdr:colOff>
      <xdr:row>55</xdr:row>
      <xdr:rowOff>52389</xdr:rowOff>
    </xdr:to>
    <xdr:graphicFrame macro="">
      <xdr:nvGraphicFramePr>
        <xdr:cNvPr id="6" name="Chart 5">
          <a:extLst>
            <a:ext uri="{FF2B5EF4-FFF2-40B4-BE49-F238E27FC236}">
              <a16:creationId xmlns:a16="http://schemas.microsoft.com/office/drawing/2014/main" id="{8CD6F1DC-85A7-4646-81B9-B735AA417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266038</xdr:colOff>
      <xdr:row>67</xdr:row>
      <xdr:rowOff>142545</xdr:rowOff>
    </xdr:from>
    <xdr:to>
      <xdr:col>6</xdr:col>
      <xdr:colOff>303577</xdr:colOff>
      <xdr:row>84</xdr:row>
      <xdr:rowOff>62143</xdr:rowOff>
    </xdr:to>
    <xdr:graphicFrame macro="">
      <xdr:nvGraphicFramePr>
        <xdr:cNvPr id="2" name="Chart 1">
          <a:extLst>
            <a:ext uri="{FF2B5EF4-FFF2-40B4-BE49-F238E27FC236}">
              <a16:creationId xmlns:a16="http://schemas.microsoft.com/office/drawing/2014/main" id="{DAD36DA0-1CA9-4A80-91DF-BD831BF6A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574557</xdr:colOff>
      <xdr:row>67</xdr:row>
      <xdr:rowOff>140582</xdr:rowOff>
    </xdr:from>
    <xdr:to>
      <xdr:col>18</xdr:col>
      <xdr:colOff>264713</xdr:colOff>
      <xdr:row>84</xdr:row>
      <xdr:rowOff>60180</xdr:rowOff>
    </xdr:to>
    <xdr:graphicFrame macro="">
      <xdr:nvGraphicFramePr>
        <xdr:cNvPr id="3" name="Chart 2">
          <a:extLst>
            <a:ext uri="{FF2B5EF4-FFF2-40B4-BE49-F238E27FC236}">
              <a16:creationId xmlns:a16="http://schemas.microsoft.com/office/drawing/2014/main" id="{76BCA45F-036E-429A-B1CB-EC8901B7B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263846</xdr:colOff>
      <xdr:row>85</xdr:row>
      <xdr:rowOff>5094</xdr:rowOff>
    </xdr:from>
    <xdr:to>
      <xdr:col>6</xdr:col>
      <xdr:colOff>301385</xdr:colOff>
      <xdr:row>101</xdr:row>
      <xdr:rowOff>115192</xdr:rowOff>
    </xdr:to>
    <xdr:graphicFrame macro="">
      <xdr:nvGraphicFramePr>
        <xdr:cNvPr id="4" name="Chart 3">
          <a:extLst>
            <a:ext uri="{FF2B5EF4-FFF2-40B4-BE49-F238E27FC236}">
              <a16:creationId xmlns:a16="http://schemas.microsoft.com/office/drawing/2014/main" id="{F3958ED6-7AA6-4CB7-8279-433E6A431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568954</xdr:colOff>
      <xdr:row>85</xdr:row>
      <xdr:rowOff>29643</xdr:rowOff>
    </xdr:from>
    <xdr:to>
      <xdr:col>18</xdr:col>
      <xdr:colOff>260792</xdr:colOff>
      <xdr:row>101</xdr:row>
      <xdr:rowOff>151788</xdr:rowOff>
    </xdr:to>
    <xdr:graphicFrame macro="">
      <xdr:nvGraphicFramePr>
        <xdr:cNvPr id="6" name="Chart 5">
          <a:extLst>
            <a:ext uri="{FF2B5EF4-FFF2-40B4-BE49-F238E27FC236}">
              <a16:creationId xmlns:a16="http://schemas.microsoft.com/office/drawing/2014/main" id="{CFF04B1A-72E9-47D4-81E4-9BFF5A9F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259773</xdr:colOff>
      <xdr:row>102</xdr:row>
      <xdr:rowOff>86590</xdr:rowOff>
    </xdr:from>
    <xdr:to>
      <xdr:col>6</xdr:col>
      <xdr:colOff>207817</xdr:colOff>
      <xdr:row>120</xdr:row>
      <xdr:rowOff>51953</xdr:rowOff>
    </xdr:to>
    <xdr:graphicFrame macro="">
      <xdr:nvGraphicFramePr>
        <xdr:cNvPr id="7" name="Chart 6">
          <a:extLst>
            <a:ext uri="{FF2B5EF4-FFF2-40B4-BE49-F238E27FC236}">
              <a16:creationId xmlns:a16="http://schemas.microsoft.com/office/drawing/2014/main" id="{CEF68129-FC7A-4077-8D48-156E5C837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355020</xdr:colOff>
      <xdr:row>67</xdr:row>
      <xdr:rowOff>161058</xdr:rowOff>
    </xdr:from>
    <xdr:to>
      <xdr:col>22</xdr:col>
      <xdr:colOff>530678</xdr:colOff>
      <xdr:row>83</xdr:row>
      <xdr:rowOff>69273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E6EC929-9CA3-458D-867D-6D5BE12E57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709195" y="13105533"/>
              <a:ext cx="2614058" cy="2956215"/>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25979</xdr:colOff>
      <xdr:row>67</xdr:row>
      <xdr:rowOff>165760</xdr:rowOff>
    </xdr:from>
    <xdr:to>
      <xdr:col>26</xdr:col>
      <xdr:colOff>326571</xdr:colOff>
      <xdr:row>83</xdr:row>
      <xdr:rowOff>73975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F0614DD6-E664-4A41-A11F-35EEE6BB29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7428154" y="13110235"/>
              <a:ext cx="2129392" cy="2956215"/>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508661</xdr:colOff>
      <xdr:row>67</xdr:row>
      <xdr:rowOff>174666</xdr:rowOff>
    </xdr:from>
    <xdr:to>
      <xdr:col>30</xdr:col>
      <xdr:colOff>326572</xdr:colOff>
      <xdr:row>83</xdr:row>
      <xdr:rowOff>82881</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1EDC5C11-BF40-49A5-9B76-D6CC987CBB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9739636" y="13119141"/>
              <a:ext cx="2256311" cy="2956215"/>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40821</xdr:colOff>
      <xdr:row>85</xdr:row>
      <xdr:rowOff>48489</xdr:rowOff>
    </xdr:from>
    <xdr:to>
      <xdr:col>30</xdr:col>
      <xdr:colOff>394607</xdr:colOff>
      <xdr:row>103</xdr:row>
      <xdr:rowOff>136070</xdr:rowOff>
    </xdr:to>
    <xdr:graphicFrame macro="">
      <xdr:nvGraphicFramePr>
        <xdr:cNvPr id="12" name="Chart 11">
          <a:extLst>
            <a:ext uri="{FF2B5EF4-FFF2-40B4-BE49-F238E27FC236}">
              <a16:creationId xmlns:a16="http://schemas.microsoft.com/office/drawing/2014/main" id="{358EF5B6-C3D7-4223-B78C-39BEF9231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435429</xdr:colOff>
      <xdr:row>13</xdr:row>
      <xdr:rowOff>54429</xdr:rowOff>
    </xdr:from>
    <xdr:to>
      <xdr:col>14</xdr:col>
      <xdr:colOff>519345</xdr:colOff>
      <xdr:row>32</xdr:row>
      <xdr:rowOff>54429</xdr:rowOff>
    </xdr:to>
    <xdr:pic>
      <xdr:nvPicPr>
        <xdr:cNvPr id="13" name="C66065F32CE54A58921235CCA70E2918" descr="Original graphic by Punongbayan &amp; Mandrilla (2016); basic data from WDI ">
          <a:extLst>
            <a:ext uri="{FF2B5EF4-FFF2-40B4-BE49-F238E27FC236}">
              <a16:creationId xmlns:a16="http://schemas.microsoft.com/office/drawing/2014/main" id="{7A2B08E9-F58B-47A2-84F0-40700596EB7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388679" y="1959429"/>
          <a:ext cx="4982487"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952502</xdr:colOff>
      <xdr:row>15</xdr:row>
      <xdr:rowOff>81643</xdr:rowOff>
    </xdr:from>
    <xdr:to>
      <xdr:col>4</xdr:col>
      <xdr:colOff>353786</xdr:colOff>
      <xdr:row>30</xdr:row>
      <xdr:rowOff>190498</xdr:rowOff>
    </xdr:to>
    <xdr:graphicFrame macro="">
      <xdr:nvGraphicFramePr>
        <xdr:cNvPr id="17" name="Chart 16">
          <a:extLst>
            <a:ext uri="{FF2B5EF4-FFF2-40B4-BE49-F238E27FC236}">
              <a16:creationId xmlns:a16="http://schemas.microsoft.com/office/drawing/2014/main" id="{634900C2-7FCD-4976-A7C1-A72EE920B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502227</xdr:colOff>
      <xdr:row>5</xdr:row>
      <xdr:rowOff>105183</xdr:rowOff>
    </xdr:from>
    <xdr:to>
      <xdr:col>10</xdr:col>
      <xdr:colOff>440747</xdr:colOff>
      <xdr:row>26</xdr:row>
      <xdr:rowOff>189176</xdr:rowOff>
    </xdr:to>
    <xdr:pic>
      <xdr:nvPicPr>
        <xdr:cNvPr id="4" name="7DFE02BF933A4D8E856C1F2661769CDB" descr="Original graphic by Punongbayan &amp; Mandrilla (2016); basic data from WDI. Note: data spans from 1965 to 2004. ">
          <a:extLst>
            <a:ext uri="{FF2B5EF4-FFF2-40B4-BE49-F238E27FC236}">
              <a16:creationId xmlns:a16="http://schemas.microsoft.com/office/drawing/2014/main" id="{3DF99D8B-125B-4C95-9C25-DED092F7E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227" y="1265501"/>
          <a:ext cx="6103793"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274035</xdr:colOff>
      <xdr:row>4</xdr:row>
      <xdr:rowOff>86590</xdr:rowOff>
    </xdr:from>
    <xdr:to>
      <xdr:col>21</xdr:col>
      <xdr:colOff>606136</xdr:colOff>
      <xdr:row>26</xdr:row>
      <xdr:rowOff>119087</xdr:rowOff>
    </xdr:to>
    <xdr:graphicFrame macro="">
      <xdr:nvGraphicFramePr>
        <xdr:cNvPr id="5" name="Chart 4">
          <a:extLst>
            <a:ext uri="{FF2B5EF4-FFF2-40B4-BE49-F238E27FC236}">
              <a16:creationId xmlns:a16="http://schemas.microsoft.com/office/drawing/2014/main" id="{7D8F216B-EE50-4CD1-B969-AAC83D625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366033</xdr:colOff>
      <xdr:row>17</xdr:row>
      <xdr:rowOff>94569</xdr:rowOff>
    </xdr:from>
    <xdr:to>
      <xdr:col>9</xdr:col>
      <xdr:colOff>540204</xdr:colOff>
      <xdr:row>35</xdr:row>
      <xdr:rowOff>103909</xdr:rowOff>
    </xdr:to>
    <xdr:graphicFrame macro="">
      <xdr:nvGraphicFramePr>
        <xdr:cNvPr id="4" name="Chart 3">
          <a:extLst>
            <a:ext uri="{FF2B5EF4-FFF2-40B4-BE49-F238E27FC236}">
              <a16:creationId xmlns:a16="http://schemas.microsoft.com/office/drawing/2014/main" id="{BA169996-40F0-4F6B-912E-D3015A68C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72118</xdr:colOff>
      <xdr:row>17</xdr:row>
      <xdr:rowOff>76199</xdr:rowOff>
    </xdr:from>
    <xdr:to>
      <xdr:col>21</xdr:col>
      <xdr:colOff>262618</xdr:colOff>
      <xdr:row>35</xdr:row>
      <xdr:rowOff>103908</xdr:rowOff>
    </xdr:to>
    <xdr:graphicFrame macro="">
      <xdr:nvGraphicFramePr>
        <xdr:cNvPr id="5" name="Chart 4">
          <a:extLst>
            <a:ext uri="{FF2B5EF4-FFF2-40B4-BE49-F238E27FC236}">
              <a16:creationId xmlns:a16="http://schemas.microsoft.com/office/drawing/2014/main" id="{9BFAC5C3-8609-4746-8A30-3F0B9DD86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346980</xdr:colOff>
      <xdr:row>36</xdr:row>
      <xdr:rowOff>103909</xdr:rowOff>
    </xdr:from>
    <xdr:to>
      <xdr:col>9</xdr:col>
      <xdr:colOff>544285</xdr:colOff>
      <xdr:row>54</xdr:row>
      <xdr:rowOff>38718</xdr:rowOff>
    </xdr:to>
    <xdr:graphicFrame macro="">
      <xdr:nvGraphicFramePr>
        <xdr:cNvPr id="7" name="Chart 6">
          <a:extLst>
            <a:ext uri="{FF2B5EF4-FFF2-40B4-BE49-F238E27FC236}">
              <a16:creationId xmlns:a16="http://schemas.microsoft.com/office/drawing/2014/main" id="{F65750FD-6501-40B8-ACBC-805B9D202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430584</xdr:colOff>
      <xdr:row>25</xdr:row>
      <xdr:rowOff>86564</xdr:rowOff>
    </xdr:from>
    <xdr:to>
      <xdr:col>20</xdr:col>
      <xdr:colOff>369792</xdr:colOff>
      <xdr:row>44</xdr:row>
      <xdr:rowOff>148477</xdr:rowOff>
    </xdr:to>
    <xdr:graphicFrame macro="">
      <xdr:nvGraphicFramePr>
        <xdr:cNvPr id="5" name="Chart 4">
          <a:extLst>
            <a:ext uri="{FF2B5EF4-FFF2-40B4-BE49-F238E27FC236}">
              <a16:creationId xmlns:a16="http://schemas.microsoft.com/office/drawing/2014/main" id="{1A673B62-CE87-4FE1-9165-26C12638B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106453</xdr:colOff>
      <xdr:row>25</xdr:row>
      <xdr:rowOff>78441</xdr:rowOff>
    </xdr:from>
    <xdr:to>
      <xdr:col>8</xdr:col>
      <xdr:colOff>179294</xdr:colOff>
      <xdr:row>47</xdr:row>
      <xdr:rowOff>44824</xdr:rowOff>
    </xdr:to>
    <xdr:graphicFrame macro="">
      <xdr:nvGraphicFramePr>
        <xdr:cNvPr id="6" name="Chart 5">
          <a:extLst>
            <a:ext uri="{FF2B5EF4-FFF2-40B4-BE49-F238E27FC236}">
              <a16:creationId xmlns:a16="http://schemas.microsoft.com/office/drawing/2014/main" id="{B030F375-CAD3-4171-A17B-3E236CAA0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84041</xdr:colOff>
      <xdr:row>50</xdr:row>
      <xdr:rowOff>146797</xdr:rowOff>
    </xdr:from>
    <xdr:to>
      <xdr:col>21</xdr:col>
      <xdr:colOff>392206</xdr:colOff>
      <xdr:row>67</xdr:row>
      <xdr:rowOff>67235</xdr:rowOff>
    </xdr:to>
    <xdr:graphicFrame macro="">
      <xdr:nvGraphicFramePr>
        <xdr:cNvPr id="7" name="Chart 6">
          <a:extLst>
            <a:ext uri="{FF2B5EF4-FFF2-40B4-BE49-F238E27FC236}">
              <a16:creationId xmlns:a16="http://schemas.microsoft.com/office/drawing/2014/main" id="{2A1BB7F8-0855-4EFA-8DCE-89F5D36A6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900977</xdr:colOff>
      <xdr:row>11</xdr:row>
      <xdr:rowOff>2164</xdr:rowOff>
    </xdr:from>
    <xdr:to>
      <xdr:col>3</xdr:col>
      <xdr:colOff>452004</xdr:colOff>
      <xdr:row>29</xdr:row>
      <xdr:rowOff>92652</xdr:rowOff>
    </xdr:to>
    <xdr:graphicFrame macro="">
      <xdr:nvGraphicFramePr>
        <xdr:cNvPr id="2" name="Chart 1">
          <a:extLst>
            <a:ext uri="{FF2B5EF4-FFF2-40B4-BE49-F238E27FC236}">
              <a16:creationId xmlns:a16="http://schemas.microsoft.com/office/drawing/2014/main" id="{6A8499CC-2591-4330-9EE2-E59F590CA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537882</xdr:colOff>
      <xdr:row>5</xdr:row>
      <xdr:rowOff>33618</xdr:rowOff>
    </xdr:from>
    <xdr:to>
      <xdr:col>9</xdr:col>
      <xdr:colOff>470647</xdr:colOff>
      <xdr:row>23</xdr:row>
      <xdr:rowOff>44824</xdr:rowOff>
    </xdr:to>
    <xdr:graphicFrame macro="">
      <xdr:nvGraphicFramePr>
        <xdr:cNvPr id="4" name="Chart 3">
          <a:extLst>
            <a:ext uri="{FF2B5EF4-FFF2-40B4-BE49-F238E27FC236}">
              <a16:creationId xmlns:a16="http://schemas.microsoft.com/office/drawing/2014/main" id="{F4A30243-DBDB-4033-B82D-CEFEA2C8A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424598</xdr:colOff>
      <xdr:row>9</xdr:row>
      <xdr:rowOff>129297</xdr:rowOff>
    </xdr:from>
    <xdr:to>
      <xdr:col>13</xdr:col>
      <xdr:colOff>86590</xdr:colOff>
      <xdr:row>39</xdr:row>
      <xdr:rowOff>34636</xdr:rowOff>
    </xdr:to>
    <xdr:graphicFrame macro="">
      <xdr:nvGraphicFramePr>
        <xdr:cNvPr id="3" name="Chart 2">
          <a:extLst>
            <a:ext uri="{FF2B5EF4-FFF2-40B4-BE49-F238E27FC236}">
              <a16:creationId xmlns:a16="http://schemas.microsoft.com/office/drawing/2014/main" id="{A19458E9-957B-436A-8AA5-7931A8C9D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341710</xdr:colOff>
      <xdr:row>9</xdr:row>
      <xdr:rowOff>86590</xdr:rowOff>
    </xdr:from>
    <xdr:to>
      <xdr:col>30</xdr:col>
      <xdr:colOff>537649</xdr:colOff>
      <xdr:row>38</xdr:row>
      <xdr:rowOff>182429</xdr:rowOff>
    </xdr:to>
    <xdr:graphicFrame macro="">
      <xdr:nvGraphicFramePr>
        <xdr:cNvPr id="4" name="Chart 3">
          <a:extLst>
            <a:ext uri="{FF2B5EF4-FFF2-40B4-BE49-F238E27FC236}">
              <a16:creationId xmlns:a16="http://schemas.microsoft.com/office/drawing/2014/main" id="{E6513355-D064-4A57-B574-B1356614C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294715</xdr:colOff>
      <xdr:row>17</xdr:row>
      <xdr:rowOff>57428</xdr:rowOff>
    </xdr:from>
    <xdr:to>
      <xdr:col>4</xdr:col>
      <xdr:colOff>227173</xdr:colOff>
      <xdr:row>39</xdr:row>
      <xdr:rowOff>120207</xdr:rowOff>
    </xdr:to>
    <xdr:graphicFrame macro="">
      <xdr:nvGraphicFramePr>
        <xdr:cNvPr id="2" name="Chart 1">
          <a:extLst>
            <a:ext uri="{FF2B5EF4-FFF2-40B4-BE49-F238E27FC236}">
              <a16:creationId xmlns:a16="http://schemas.microsoft.com/office/drawing/2014/main" id="{74AB3595-BE4F-479E-916F-69B76E1B3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193631</xdr:colOff>
      <xdr:row>43</xdr:row>
      <xdr:rowOff>10114</xdr:rowOff>
    </xdr:from>
    <xdr:to>
      <xdr:col>4</xdr:col>
      <xdr:colOff>359171</xdr:colOff>
      <xdr:row>65</xdr:row>
      <xdr:rowOff>26415</xdr:rowOff>
    </xdr:to>
    <xdr:graphicFrame macro="">
      <xdr:nvGraphicFramePr>
        <xdr:cNvPr id="3" name="Chart 2">
          <a:extLst>
            <a:ext uri="{FF2B5EF4-FFF2-40B4-BE49-F238E27FC236}">
              <a16:creationId xmlns:a16="http://schemas.microsoft.com/office/drawing/2014/main" id="{880DAFDF-AAEB-490A-BDE2-5C4DF6471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607519</xdr:colOff>
      <xdr:row>17</xdr:row>
      <xdr:rowOff>42423</xdr:rowOff>
    </xdr:from>
    <xdr:to>
      <xdr:col>14</xdr:col>
      <xdr:colOff>63726</xdr:colOff>
      <xdr:row>39</xdr:row>
      <xdr:rowOff>105202</xdr:rowOff>
    </xdr:to>
    <xdr:graphicFrame macro="">
      <xdr:nvGraphicFramePr>
        <xdr:cNvPr id="4" name="Chart 3">
          <a:extLst>
            <a:ext uri="{FF2B5EF4-FFF2-40B4-BE49-F238E27FC236}">
              <a16:creationId xmlns:a16="http://schemas.microsoft.com/office/drawing/2014/main" id="{B321041B-CE63-48C1-88FC-4352C06BC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128867</xdr:colOff>
      <xdr:row>43</xdr:row>
      <xdr:rowOff>53629</xdr:rowOff>
    </xdr:from>
    <xdr:to>
      <xdr:col>14</xdr:col>
      <xdr:colOff>423275</xdr:colOff>
      <xdr:row>64</xdr:row>
      <xdr:rowOff>140220</xdr:rowOff>
    </xdr:to>
    <xdr:graphicFrame macro="">
      <xdr:nvGraphicFramePr>
        <xdr:cNvPr id="5" name="Chart 4">
          <a:extLst>
            <a:ext uri="{FF2B5EF4-FFF2-40B4-BE49-F238E27FC236}">
              <a16:creationId xmlns:a16="http://schemas.microsoft.com/office/drawing/2014/main" id="{462A81F1-45EC-43AB-AF6F-CEAF99369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346364</xdr:colOff>
      <xdr:row>10</xdr:row>
      <xdr:rowOff>86589</xdr:rowOff>
    </xdr:from>
    <xdr:to>
      <xdr:col>9</xdr:col>
      <xdr:colOff>204106</xdr:colOff>
      <xdr:row>33</xdr:row>
      <xdr:rowOff>154624</xdr:rowOff>
    </xdr:to>
    <xdr:graphicFrame macro="">
      <xdr:nvGraphicFramePr>
        <xdr:cNvPr id="6" name="Chart 5">
          <a:extLst>
            <a:ext uri="{FF2B5EF4-FFF2-40B4-BE49-F238E27FC236}">
              <a16:creationId xmlns:a16="http://schemas.microsoft.com/office/drawing/2014/main" id="{48B4D96A-936D-405F-A47E-1B39D6D61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0.71999</cdr:x>
      <cdr:y>0.22052</cdr:y>
    </cdr:from>
    <cdr:to>
      <cdr:x>0.98537</cdr:x>
      <cdr:y>0.263</cdr:y>
    </cdr:to>
    <cdr:pic>
      <cdr:nvPicPr>
        <cdr:cNvPr id="2" name="chart">
          <a:extLst xmlns:a="http://schemas.openxmlformats.org/drawingml/2006/main">
            <a:ext uri="{FF2B5EF4-FFF2-40B4-BE49-F238E27FC236}">
              <a16:creationId xmlns:a16="http://schemas.microsoft.com/office/drawing/2014/main" id="{FFCD5EE8-9E1A-47B7-99A1-9FA1C9BC27B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358974" y="981221"/>
          <a:ext cx="1975275" cy="188992"/>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249331</xdr:colOff>
      <xdr:row>8</xdr:row>
      <xdr:rowOff>61912</xdr:rowOff>
    </xdr:from>
    <xdr:to>
      <xdr:col>6</xdr:col>
      <xdr:colOff>239806</xdr:colOff>
      <xdr:row>27</xdr:row>
      <xdr:rowOff>76200</xdr:rowOff>
    </xdr:to>
    <xdr:graphicFrame macro="">
      <xdr:nvGraphicFramePr>
        <xdr:cNvPr id="2" name="Chart 1">
          <a:extLst>
            <a:ext uri="{FF2B5EF4-FFF2-40B4-BE49-F238E27FC236}">
              <a16:creationId xmlns:a16="http://schemas.microsoft.com/office/drawing/2014/main" id="{CD3EB549-D096-4EF6-B147-783298397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8</xdr:row>
      <xdr:rowOff>76200</xdr:rowOff>
    </xdr:from>
    <xdr:to>
      <xdr:col>16</xdr:col>
      <xdr:colOff>323850</xdr:colOff>
      <xdr:row>27</xdr:row>
      <xdr:rowOff>90488</xdr:rowOff>
    </xdr:to>
    <xdr:graphicFrame macro="">
      <xdr:nvGraphicFramePr>
        <xdr:cNvPr id="3" name="Chart 2">
          <a:extLst>
            <a:ext uri="{FF2B5EF4-FFF2-40B4-BE49-F238E27FC236}">
              <a16:creationId xmlns:a16="http://schemas.microsoft.com/office/drawing/2014/main" id="{6273508A-C9F3-49EE-9705-BFDDB6278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369411</xdr:colOff>
      <xdr:row>4</xdr:row>
      <xdr:rowOff>176263</xdr:rowOff>
    </xdr:from>
    <xdr:to>
      <xdr:col>20</xdr:col>
      <xdr:colOff>195441</xdr:colOff>
      <xdr:row>28</xdr:row>
      <xdr:rowOff>161976</xdr:rowOff>
    </xdr:to>
    <xdr:graphicFrame macro="">
      <xdr:nvGraphicFramePr>
        <xdr:cNvPr id="5" name="Chart 4">
          <a:extLst>
            <a:ext uri="{FF2B5EF4-FFF2-40B4-BE49-F238E27FC236}">
              <a16:creationId xmlns:a16="http://schemas.microsoft.com/office/drawing/2014/main" id="{438C3DE0-0860-4568-A65B-D888F42F0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582705</xdr:colOff>
      <xdr:row>5</xdr:row>
      <xdr:rowOff>22412</xdr:rowOff>
    </xdr:from>
    <xdr:to>
      <xdr:col>35</xdr:col>
      <xdr:colOff>413217</xdr:colOff>
      <xdr:row>29</xdr:row>
      <xdr:rowOff>8125</xdr:rowOff>
    </xdr:to>
    <xdr:graphicFrame macro="">
      <xdr:nvGraphicFramePr>
        <xdr:cNvPr id="6" name="Chart 5">
          <a:extLst>
            <a:ext uri="{FF2B5EF4-FFF2-40B4-BE49-F238E27FC236}">
              <a16:creationId xmlns:a16="http://schemas.microsoft.com/office/drawing/2014/main" id="{3E181B93-CB16-413C-80F2-2249D9C1F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81643</xdr:colOff>
      <xdr:row>30</xdr:row>
      <xdr:rowOff>108858</xdr:rowOff>
    </xdr:from>
    <xdr:to>
      <xdr:col>20</xdr:col>
      <xdr:colOff>517273</xdr:colOff>
      <xdr:row>54</xdr:row>
      <xdr:rowOff>94571</xdr:rowOff>
    </xdr:to>
    <xdr:graphicFrame macro="">
      <xdr:nvGraphicFramePr>
        <xdr:cNvPr id="7" name="Chart 6">
          <a:extLst>
            <a:ext uri="{FF2B5EF4-FFF2-40B4-BE49-F238E27FC236}">
              <a16:creationId xmlns:a16="http://schemas.microsoft.com/office/drawing/2014/main" id="{A019F2CA-6D85-429E-95B5-6A6BB6032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103909</xdr:colOff>
      <xdr:row>30</xdr:row>
      <xdr:rowOff>86591</xdr:rowOff>
    </xdr:from>
    <xdr:to>
      <xdr:col>35</xdr:col>
      <xdr:colOff>539539</xdr:colOff>
      <xdr:row>54</xdr:row>
      <xdr:rowOff>72304</xdr:rowOff>
    </xdr:to>
    <xdr:graphicFrame macro="">
      <xdr:nvGraphicFramePr>
        <xdr:cNvPr id="8" name="Chart 7">
          <a:extLst>
            <a:ext uri="{FF2B5EF4-FFF2-40B4-BE49-F238E27FC236}">
              <a16:creationId xmlns:a16="http://schemas.microsoft.com/office/drawing/2014/main" id="{AEF819D9-C4B1-4CB4-B47A-397D0EA49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187467</xdr:colOff>
      <xdr:row>8</xdr:row>
      <xdr:rowOff>85724</xdr:rowOff>
    </xdr:from>
    <xdr:to>
      <xdr:col>11</xdr:col>
      <xdr:colOff>17316</xdr:colOff>
      <xdr:row>32</xdr:row>
      <xdr:rowOff>134648</xdr:rowOff>
    </xdr:to>
    <xdr:graphicFrame macro="">
      <xdr:nvGraphicFramePr>
        <xdr:cNvPr id="2" name="Chart 1">
          <a:extLst>
            <a:ext uri="{FF2B5EF4-FFF2-40B4-BE49-F238E27FC236}">
              <a16:creationId xmlns:a16="http://schemas.microsoft.com/office/drawing/2014/main" id="{520E6A2B-7F72-4986-A074-BF6F95568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184438</xdr:colOff>
      <xdr:row>8</xdr:row>
      <xdr:rowOff>79665</xdr:rowOff>
    </xdr:from>
    <xdr:ext cx="6396471" cy="4667425"/>
    <xdr:pic>
      <xdr:nvPicPr>
        <xdr:cNvPr id="3" name="9D055C03C81D4B189DD2B7A272480D1C" descr="Original graphic by Punongbayan &amp; Mandrilla (2016); basic data from PSA ">
          <a:extLst>
            <a:ext uri="{FF2B5EF4-FFF2-40B4-BE49-F238E27FC236}">
              <a16:creationId xmlns:a16="http://schemas.microsoft.com/office/drawing/2014/main" id="{39964600-30E6-4E75-9258-111D35C23A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1938" y="2001983"/>
          <a:ext cx="6396471" cy="46674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9.xml><?xml version="1.0" encoding="utf-8"?>
<xdr:wsDr xmlns:xdr="http://schemas.openxmlformats.org/drawingml/2006/spreadsheetDrawing" xmlns:a="http://schemas.openxmlformats.org/drawingml/2006/main">
  <xdr:oneCellAnchor>
    <xdr:from>
      <xdr:col>12</xdr:col>
      <xdr:colOff>316566</xdr:colOff>
      <xdr:row>17</xdr:row>
      <xdr:rowOff>9804</xdr:rowOff>
    </xdr:from>
    <xdr:ext cx="6381750" cy="4656683"/>
    <xdr:pic>
      <xdr:nvPicPr>
        <xdr:cNvPr id="4" name="FC4AB7CAA2C9460DBDB3875BAECEC7B5" descr="Original graphic by Punongbayan &amp; Mandrilla (2016); basic data from WDI ">
          <a:extLst>
            <a:ext uri="{FF2B5EF4-FFF2-40B4-BE49-F238E27FC236}">
              <a16:creationId xmlns:a16="http://schemas.microsoft.com/office/drawing/2014/main" id="{D5B932E9-F32A-4335-AC1A-BB0CC618D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77978" y="9153804"/>
          <a:ext cx="6381750" cy="46566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xdr:col>
      <xdr:colOff>248529</xdr:colOff>
      <xdr:row>17</xdr:row>
      <xdr:rowOff>12728</xdr:rowOff>
    </xdr:from>
    <xdr:to>
      <xdr:col>10</xdr:col>
      <xdr:colOff>513871</xdr:colOff>
      <xdr:row>42</xdr:row>
      <xdr:rowOff>71240</xdr:rowOff>
    </xdr:to>
    <xdr:graphicFrame macro="">
      <xdr:nvGraphicFramePr>
        <xdr:cNvPr id="5" name="Chart 4">
          <a:extLst>
            <a:ext uri="{FF2B5EF4-FFF2-40B4-BE49-F238E27FC236}">
              <a16:creationId xmlns:a16="http://schemas.microsoft.com/office/drawing/2014/main" id="{14B97B79-7F17-4BA5-B7E4-E5389E93D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www.martiallawmuseum.ph/"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XEX153"/>
  <sheetViews>
    <sheetView zoomScaleNormal="100" workbookViewId="0">
      <pane xSplit="1" ySplit="1" topLeftCell="O2" activePane="bottomRight" state="frozen"/>
      <selection activeCell="G14" sqref="G14"/>
      <selection pane="topRight" activeCell="G14" sqref="G14"/>
      <selection pane="bottomLeft" activeCell="G14" sqref="G14"/>
      <selection pane="bottomRight"/>
    </sheetView>
  </sheetViews>
  <sheetFormatPr defaultRowHeight="11.25" x14ac:dyDescent="0.2"/>
  <cols>
    <col min="1" max="1" width="43" style="42" customWidth="1"/>
    <col min="2" max="2" width="42.42578125" style="42" bestFit="1" customWidth="1"/>
    <col min="3" max="4" width="15.140625" style="42" bestFit="1" customWidth="1"/>
    <col min="5" max="5" width="8.85546875" style="42" bestFit="1" customWidth="1"/>
    <col min="6" max="6" width="15.5703125" style="42" customWidth="1"/>
    <col min="7" max="7" width="21.7109375" style="42" customWidth="1"/>
    <col min="8" max="8" width="32.7109375" style="42" customWidth="1"/>
    <col min="9" max="9" width="66" style="42" customWidth="1"/>
    <col min="10" max="10" width="6.140625" style="81" bestFit="1" customWidth="1"/>
    <col min="11" max="11" width="5.28515625" style="81" bestFit="1" customWidth="1"/>
    <col min="12" max="12" width="6.140625" style="81" bestFit="1" customWidth="1"/>
    <col min="13" max="13" width="4.5703125" style="81" bestFit="1" customWidth="1"/>
    <col min="14" max="14" width="6.140625" style="81" bestFit="1" customWidth="1"/>
    <col min="15" max="15" width="5.7109375" style="82" bestFit="1" customWidth="1"/>
    <col min="16" max="16" width="6.140625" style="54" bestFit="1" customWidth="1"/>
    <col min="17" max="17" width="5.7109375" style="54" bestFit="1" customWidth="1"/>
    <col min="18" max="18" width="6.140625" style="54" bestFit="1" customWidth="1"/>
    <col min="19" max="19" width="5.7109375" style="54" bestFit="1" customWidth="1"/>
    <col min="20" max="20" width="6.140625" style="54" bestFit="1" customWidth="1"/>
    <col min="21" max="21" width="5.7109375" style="54" bestFit="1" customWidth="1"/>
    <col min="22" max="22" width="6.140625" style="54" bestFit="1" customWidth="1"/>
    <col min="23" max="23" width="5.7109375" style="54" bestFit="1" customWidth="1"/>
    <col min="24" max="35" width="7.42578125" style="54" bestFit="1" customWidth="1"/>
    <col min="36" max="68" width="8.28515625" style="54" bestFit="1" customWidth="1"/>
    <col min="69" max="69" width="9.140625" style="54" bestFit="1" customWidth="1"/>
    <col min="70" max="16384" width="9.140625" style="53"/>
  </cols>
  <sheetData>
    <row r="1" spans="1:16378" s="42" customFormat="1" x14ac:dyDescent="0.2">
      <c r="A1" s="41" t="s">
        <v>672</v>
      </c>
      <c r="B1" s="41" t="s">
        <v>16</v>
      </c>
      <c r="C1" s="41" t="s">
        <v>145</v>
      </c>
      <c r="D1" s="41" t="s">
        <v>36</v>
      </c>
      <c r="E1" s="41" t="s">
        <v>3</v>
      </c>
      <c r="F1" s="41" t="s">
        <v>1</v>
      </c>
      <c r="G1" s="42" t="s">
        <v>325</v>
      </c>
      <c r="H1" s="43" t="s">
        <v>22</v>
      </c>
      <c r="I1" s="42" t="s">
        <v>4</v>
      </c>
      <c r="J1" s="44">
        <v>1956</v>
      </c>
      <c r="K1" s="44">
        <v>1957</v>
      </c>
      <c r="L1" s="44">
        <v>1958</v>
      </c>
      <c r="M1" s="44">
        <v>1959</v>
      </c>
      <c r="N1" s="44">
        <v>1960</v>
      </c>
      <c r="O1" s="44">
        <v>1961</v>
      </c>
      <c r="P1" s="45">
        <v>1962</v>
      </c>
      <c r="Q1" s="45">
        <v>1963</v>
      </c>
      <c r="R1" s="45">
        <v>1964</v>
      </c>
      <c r="S1" s="45">
        <v>1965</v>
      </c>
      <c r="T1" s="45">
        <v>1966</v>
      </c>
      <c r="U1" s="45">
        <v>1967</v>
      </c>
      <c r="V1" s="45">
        <v>1968</v>
      </c>
      <c r="W1" s="45">
        <v>1969</v>
      </c>
      <c r="X1" s="45">
        <v>1970</v>
      </c>
      <c r="Y1" s="45">
        <v>1971</v>
      </c>
      <c r="Z1" s="45">
        <v>1972</v>
      </c>
      <c r="AA1" s="45">
        <v>1973</v>
      </c>
      <c r="AB1" s="45">
        <v>1974</v>
      </c>
      <c r="AC1" s="45">
        <v>1975</v>
      </c>
      <c r="AD1" s="45">
        <v>1976</v>
      </c>
      <c r="AE1" s="45">
        <v>1977</v>
      </c>
      <c r="AF1" s="45">
        <v>1978</v>
      </c>
      <c r="AG1" s="45">
        <v>1979</v>
      </c>
      <c r="AH1" s="45">
        <v>1980</v>
      </c>
      <c r="AI1" s="45">
        <v>1981</v>
      </c>
      <c r="AJ1" s="45">
        <v>1982</v>
      </c>
      <c r="AK1" s="45">
        <v>1983</v>
      </c>
      <c r="AL1" s="45">
        <v>1984</v>
      </c>
      <c r="AM1" s="45">
        <v>1985</v>
      </c>
      <c r="AN1" s="45">
        <v>1986</v>
      </c>
      <c r="AO1" s="45">
        <v>1987</v>
      </c>
      <c r="AP1" s="45">
        <v>1988</v>
      </c>
      <c r="AQ1" s="45">
        <v>1989</v>
      </c>
      <c r="AR1" s="45">
        <v>1990</v>
      </c>
      <c r="AS1" s="45">
        <v>1991</v>
      </c>
      <c r="AT1" s="45">
        <v>1992</v>
      </c>
      <c r="AU1" s="45">
        <v>1993</v>
      </c>
      <c r="AV1" s="45">
        <v>1994</v>
      </c>
      <c r="AW1" s="45">
        <v>1995</v>
      </c>
      <c r="AX1" s="45">
        <v>1996</v>
      </c>
      <c r="AY1" s="45">
        <v>1997</v>
      </c>
      <c r="AZ1" s="45">
        <v>1998</v>
      </c>
      <c r="BA1" s="45">
        <v>1999</v>
      </c>
      <c r="BB1" s="45">
        <v>2000</v>
      </c>
      <c r="BC1" s="45">
        <v>2001</v>
      </c>
      <c r="BD1" s="45">
        <v>2002</v>
      </c>
      <c r="BE1" s="45">
        <v>2003</v>
      </c>
      <c r="BF1" s="45">
        <v>2004</v>
      </c>
      <c r="BG1" s="45">
        <v>2005</v>
      </c>
      <c r="BH1" s="45">
        <v>2006</v>
      </c>
      <c r="BI1" s="45">
        <v>2007</v>
      </c>
      <c r="BJ1" s="45">
        <v>2008</v>
      </c>
      <c r="BK1" s="45">
        <v>2009</v>
      </c>
      <c r="BL1" s="45">
        <v>2010</v>
      </c>
      <c r="BM1" s="45">
        <v>2011</v>
      </c>
      <c r="BN1" s="45">
        <v>2012</v>
      </c>
      <c r="BO1" s="45">
        <v>2013</v>
      </c>
      <c r="BP1" s="45">
        <v>2014</v>
      </c>
      <c r="BQ1" s="45">
        <v>2015</v>
      </c>
    </row>
    <row r="2" spans="1:16378" s="42" customFormat="1" x14ac:dyDescent="0.2">
      <c r="A2" s="42" t="s">
        <v>75</v>
      </c>
      <c r="B2" s="42" t="s">
        <v>0</v>
      </c>
      <c r="C2" s="42" t="s">
        <v>146</v>
      </c>
      <c r="D2" s="42" t="s">
        <v>27</v>
      </c>
      <c r="E2" s="41">
        <v>1985</v>
      </c>
      <c r="F2" s="42" t="s">
        <v>2</v>
      </c>
      <c r="G2" s="42" t="s">
        <v>25</v>
      </c>
      <c r="H2" s="42" t="s">
        <v>546</v>
      </c>
      <c r="I2" s="42" t="s">
        <v>14</v>
      </c>
      <c r="J2" s="44" t="s">
        <v>21</v>
      </c>
      <c r="K2" s="44" t="s">
        <v>21</v>
      </c>
      <c r="L2" s="44" t="s">
        <v>21</v>
      </c>
      <c r="M2" s="44" t="s">
        <v>21</v>
      </c>
      <c r="N2" s="44" t="s">
        <v>21</v>
      </c>
      <c r="O2" s="44" t="s">
        <v>21</v>
      </c>
      <c r="P2" s="72">
        <v>231.4</v>
      </c>
      <c r="Q2" s="72">
        <v>247.5</v>
      </c>
      <c r="R2" s="72">
        <v>256</v>
      </c>
      <c r="S2" s="72">
        <v>268.89999999999998</v>
      </c>
      <c r="T2" s="72">
        <v>280.60000000000002</v>
      </c>
      <c r="U2" s="72">
        <v>294</v>
      </c>
      <c r="V2" s="72">
        <v>309.8</v>
      </c>
      <c r="W2" s="72">
        <v>326.3</v>
      </c>
      <c r="X2" s="72">
        <v>340.4</v>
      </c>
      <c r="Y2" s="72">
        <v>360</v>
      </c>
      <c r="Z2" s="72">
        <v>377.7</v>
      </c>
      <c r="AA2" s="72">
        <v>415.8</v>
      </c>
      <c r="AB2" s="72">
        <v>439.1</v>
      </c>
      <c r="AC2" s="72">
        <v>464.5</v>
      </c>
      <c r="AD2" s="72">
        <v>498.9</v>
      </c>
      <c r="AE2" s="72">
        <v>530.5</v>
      </c>
      <c r="AF2" s="72">
        <v>561.1</v>
      </c>
      <c r="AG2" s="72">
        <v>599.70000000000005</v>
      </c>
      <c r="AH2" s="72">
        <v>629.5</v>
      </c>
      <c r="AI2" s="72">
        <v>651.20000000000005</v>
      </c>
      <c r="AJ2" s="72">
        <v>663.5</v>
      </c>
      <c r="AK2" s="72">
        <v>670.9</v>
      </c>
      <c r="AL2" s="72">
        <v>623.4</v>
      </c>
      <c r="AM2" s="72">
        <v>597.70000000000005</v>
      </c>
      <c r="AN2" s="72">
        <v>608.9</v>
      </c>
      <c r="AO2" s="46" t="s">
        <v>21</v>
      </c>
      <c r="AP2" s="46" t="s">
        <v>21</v>
      </c>
      <c r="AQ2" s="46" t="s">
        <v>21</v>
      </c>
      <c r="AR2" s="46" t="s">
        <v>21</v>
      </c>
      <c r="AS2" s="46" t="s">
        <v>21</v>
      </c>
      <c r="AT2" s="46" t="s">
        <v>21</v>
      </c>
      <c r="AU2" s="46" t="s">
        <v>21</v>
      </c>
      <c r="AV2" s="46" t="s">
        <v>21</v>
      </c>
      <c r="AW2" s="46" t="s">
        <v>21</v>
      </c>
      <c r="AX2" s="46" t="s">
        <v>21</v>
      </c>
      <c r="AY2" s="46" t="s">
        <v>21</v>
      </c>
      <c r="AZ2" s="46" t="s">
        <v>21</v>
      </c>
      <c r="BA2" s="46" t="s">
        <v>21</v>
      </c>
      <c r="BB2" s="46" t="s">
        <v>21</v>
      </c>
      <c r="BC2" s="46" t="s">
        <v>21</v>
      </c>
      <c r="BD2" s="46" t="s">
        <v>21</v>
      </c>
      <c r="BE2" s="46" t="s">
        <v>21</v>
      </c>
      <c r="BF2" s="46" t="s">
        <v>21</v>
      </c>
      <c r="BG2" s="46" t="s">
        <v>21</v>
      </c>
      <c r="BH2" s="46" t="s">
        <v>21</v>
      </c>
      <c r="BI2" s="46" t="s">
        <v>21</v>
      </c>
      <c r="BJ2" s="46" t="s">
        <v>21</v>
      </c>
      <c r="BK2" s="46" t="s">
        <v>21</v>
      </c>
      <c r="BL2" s="46" t="s">
        <v>21</v>
      </c>
      <c r="BM2" s="46" t="s">
        <v>21</v>
      </c>
      <c r="BN2" s="46" t="s">
        <v>21</v>
      </c>
      <c r="BO2" s="46" t="s">
        <v>21</v>
      </c>
      <c r="BP2" s="46" t="s">
        <v>21</v>
      </c>
      <c r="BQ2" s="46" t="s">
        <v>21</v>
      </c>
    </row>
    <row r="3" spans="1:16378" s="42" customFormat="1" x14ac:dyDescent="0.2">
      <c r="A3" s="42" t="s">
        <v>10</v>
      </c>
      <c r="B3" s="42" t="s">
        <v>5</v>
      </c>
      <c r="C3" s="42" t="s">
        <v>146</v>
      </c>
      <c r="D3" s="42" t="s">
        <v>5</v>
      </c>
      <c r="E3" s="41" t="s">
        <v>67</v>
      </c>
      <c r="F3" s="42" t="s">
        <v>7</v>
      </c>
      <c r="G3" s="42" t="s">
        <v>25</v>
      </c>
      <c r="H3" s="42" t="s">
        <v>546</v>
      </c>
      <c r="I3" s="42" t="s">
        <v>14</v>
      </c>
      <c r="J3" s="44" t="s">
        <v>21</v>
      </c>
      <c r="K3" s="44" t="s">
        <v>21</v>
      </c>
      <c r="L3" s="44" t="s">
        <v>21</v>
      </c>
      <c r="M3" s="44" t="s">
        <v>21</v>
      </c>
      <c r="N3" s="44" t="s">
        <v>21</v>
      </c>
      <c r="O3" s="44" t="s">
        <v>21</v>
      </c>
      <c r="P3" s="72">
        <v>29</v>
      </c>
      <c r="Q3" s="72">
        <v>30</v>
      </c>
      <c r="R3" s="72">
        <v>30.9</v>
      </c>
      <c r="S3" s="72">
        <v>31.9</v>
      </c>
      <c r="T3" s="72">
        <v>32.799999999999997</v>
      </c>
      <c r="U3" s="72">
        <v>33.799999999999997</v>
      </c>
      <c r="V3" s="72">
        <v>34.799999999999997</v>
      </c>
      <c r="W3" s="72">
        <v>35.700000000000003</v>
      </c>
      <c r="X3" s="72">
        <v>36.700000000000003</v>
      </c>
      <c r="Y3" s="72">
        <v>37.9</v>
      </c>
      <c r="Z3" s="72">
        <v>39.5</v>
      </c>
      <c r="AA3" s="72">
        <v>39.4</v>
      </c>
      <c r="AB3" s="72">
        <v>40.700000000000003</v>
      </c>
      <c r="AC3" s="72">
        <v>42.1</v>
      </c>
      <c r="AD3" s="72">
        <v>43.4</v>
      </c>
      <c r="AE3" s="72">
        <v>44.6</v>
      </c>
      <c r="AF3" s="72">
        <v>45.8</v>
      </c>
      <c r="AG3" s="72">
        <v>47</v>
      </c>
      <c r="AH3" s="72">
        <v>48.1</v>
      </c>
      <c r="AI3" s="72">
        <v>49.5</v>
      </c>
      <c r="AJ3" s="72">
        <v>51.3</v>
      </c>
      <c r="AK3" s="72">
        <v>52.1</v>
      </c>
      <c r="AL3" s="72">
        <v>53.4</v>
      </c>
      <c r="AM3" s="72">
        <v>54.7</v>
      </c>
      <c r="AN3" s="72">
        <v>56</v>
      </c>
      <c r="AO3" s="46" t="s">
        <v>21</v>
      </c>
      <c r="AP3" s="46" t="s">
        <v>21</v>
      </c>
      <c r="AQ3" s="46" t="s">
        <v>21</v>
      </c>
      <c r="AR3" s="46" t="s">
        <v>21</v>
      </c>
      <c r="AS3" s="46" t="s">
        <v>21</v>
      </c>
      <c r="AT3" s="46" t="s">
        <v>21</v>
      </c>
      <c r="AU3" s="46" t="s">
        <v>21</v>
      </c>
      <c r="AV3" s="46" t="s">
        <v>21</v>
      </c>
      <c r="AW3" s="46" t="s">
        <v>21</v>
      </c>
      <c r="AX3" s="46" t="s">
        <v>21</v>
      </c>
      <c r="AY3" s="46" t="s">
        <v>21</v>
      </c>
      <c r="AZ3" s="46" t="s">
        <v>21</v>
      </c>
      <c r="BA3" s="46" t="s">
        <v>21</v>
      </c>
      <c r="BB3" s="46" t="s">
        <v>21</v>
      </c>
      <c r="BC3" s="46" t="s">
        <v>21</v>
      </c>
      <c r="BD3" s="46" t="s">
        <v>21</v>
      </c>
      <c r="BE3" s="46" t="s">
        <v>21</v>
      </c>
      <c r="BF3" s="46" t="s">
        <v>21</v>
      </c>
      <c r="BG3" s="46" t="s">
        <v>21</v>
      </c>
      <c r="BH3" s="46" t="s">
        <v>21</v>
      </c>
      <c r="BI3" s="46" t="s">
        <v>21</v>
      </c>
      <c r="BJ3" s="46" t="s">
        <v>21</v>
      </c>
      <c r="BK3" s="46" t="s">
        <v>21</v>
      </c>
      <c r="BL3" s="46" t="s">
        <v>21</v>
      </c>
      <c r="BM3" s="46" t="s">
        <v>21</v>
      </c>
      <c r="BN3" s="46" t="s">
        <v>21</v>
      </c>
      <c r="BO3" s="46" t="s">
        <v>21</v>
      </c>
      <c r="BP3" s="46" t="s">
        <v>21</v>
      </c>
      <c r="BQ3" s="46" t="s">
        <v>21</v>
      </c>
    </row>
    <row r="4" spans="1:16378" s="42" customFormat="1" x14ac:dyDescent="0.2">
      <c r="A4" s="42" t="s">
        <v>9</v>
      </c>
      <c r="B4" s="42" t="s">
        <v>6</v>
      </c>
      <c r="C4" s="42" t="s">
        <v>146</v>
      </c>
      <c r="D4" s="42" t="s">
        <v>27</v>
      </c>
      <c r="E4" s="41">
        <v>1985</v>
      </c>
      <c r="F4" s="42" t="s">
        <v>62</v>
      </c>
      <c r="G4" s="42" t="s">
        <v>25</v>
      </c>
      <c r="H4" s="42" t="s">
        <v>546</v>
      </c>
      <c r="I4" s="42" t="s">
        <v>14</v>
      </c>
      <c r="J4" s="44" t="s">
        <v>21</v>
      </c>
      <c r="K4" s="44" t="s">
        <v>21</v>
      </c>
      <c r="L4" s="44" t="s">
        <v>21</v>
      </c>
      <c r="M4" s="44" t="s">
        <v>21</v>
      </c>
      <c r="N4" s="44" t="s">
        <v>21</v>
      </c>
      <c r="O4" s="44" t="s">
        <v>21</v>
      </c>
      <c r="P4" s="46">
        <v>7979</v>
      </c>
      <c r="Q4" s="46">
        <v>8260</v>
      </c>
      <c r="R4" s="46">
        <v>8278</v>
      </c>
      <c r="S4" s="46">
        <v>8433</v>
      </c>
      <c r="T4" s="46">
        <v>8543</v>
      </c>
      <c r="U4" s="46">
        <v>8699</v>
      </c>
      <c r="V4" s="46">
        <v>8912</v>
      </c>
      <c r="W4" s="46">
        <v>9134</v>
      </c>
      <c r="X4" s="46">
        <v>9279</v>
      </c>
      <c r="Y4" s="46">
        <v>9508</v>
      </c>
      <c r="Z4" s="46">
        <v>9558</v>
      </c>
      <c r="AA4" s="46">
        <v>10555</v>
      </c>
      <c r="AB4" s="46">
        <v>10799</v>
      </c>
      <c r="AC4" s="46">
        <v>11041</v>
      </c>
      <c r="AD4" s="46">
        <v>11493</v>
      </c>
      <c r="AE4" s="46">
        <v>11899</v>
      </c>
      <c r="AF4" s="46">
        <v>12252</v>
      </c>
      <c r="AG4" s="46">
        <v>12750</v>
      </c>
      <c r="AH4" s="46">
        <v>13087</v>
      </c>
      <c r="AI4" s="46">
        <v>13146</v>
      </c>
      <c r="AJ4" s="46">
        <v>12939</v>
      </c>
      <c r="AK4" s="46">
        <v>12888</v>
      </c>
      <c r="AL4" s="46">
        <v>11686</v>
      </c>
      <c r="AM4" s="46">
        <v>10934</v>
      </c>
      <c r="AN4" s="46">
        <v>10872</v>
      </c>
      <c r="AO4" s="46" t="s">
        <v>21</v>
      </c>
      <c r="AP4" s="46" t="s">
        <v>21</v>
      </c>
      <c r="AQ4" s="46" t="s">
        <v>21</v>
      </c>
      <c r="AR4" s="46" t="s">
        <v>21</v>
      </c>
      <c r="AS4" s="46" t="s">
        <v>21</v>
      </c>
      <c r="AT4" s="46" t="s">
        <v>21</v>
      </c>
      <c r="AU4" s="46" t="s">
        <v>21</v>
      </c>
      <c r="AV4" s="46" t="s">
        <v>21</v>
      </c>
      <c r="AW4" s="46" t="s">
        <v>21</v>
      </c>
      <c r="AX4" s="46" t="s">
        <v>21</v>
      </c>
      <c r="AY4" s="46" t="s">
        <v>21</v>
      </c>
      <c r="AZ4" s="46" t="s">
        <v>21</v>
      </c>
      <c r="BA4" s="46" t="s">
        <v>21</v>
      </c>
      <c r="BB4" s="46" t="s">
        <v>21</v>
      </c>
      <c r="BC4" s="46" t="s">
        <v>21</v>
      </c>
      <c r="BD4" s="46" t="s">
        <v>21</v>
      </c>
      <c r="BE4" s="46" t="s">
        <v>21</v>
      </c>
      <c r="BF4" s="46" t="s">
        <v>21</v>
      </c>
      <c r="BG4" s="46" t="s">
        <v>21</v>
      </c>
      <c r="BH4" s="46" t="s">
        <v>21</v>
      </c>
      <c r="BI4" s="46" t="s">
        <v>21</v>
      </c>
      <c r="BJ4" s="46" t="s">
        <v>21</v>
      </c>
      <c r="BK4" s="46" t="s">
        <v>21</v>
      </c>
      <c r="BL4" s="46" t="s">
        <v>21</v>
      </c>
      <c r="BM4" s="46" t="s">
        <v>21</v>
      </c>
      <c r="BN4" s="46" t="s">
        <v>21</v>
      </c>
      <c r="BO4" s="46" t="s">
        <v>21</v>
      </c>
      <c r="BP4" s="46" t="s">
        <v>21</v>
      </c>
      <c r="BQ4" s="46" t="s">
        <v>21</v>
      </c>
    </row>
    <row r="5" spans="1:16378" s="42" customFormat="1" x14ac:dyDescent="0.2">
      <c r="A5" s="42" t="s">
        <v>28</v>
      </c>
      <c r="B5" s="42" t="s">
        <v>29</v>
      </c>
      <c r="C5" s="42" t="s">
        <v>146</v>
      </c>
      <c r="D5" s="42" t="s">
        <v>27</v>
      </c>
      <c r="E5" s="41">
        <v>1972</v>
      </c>
      <c r="F5" s="42" t="s">
        <v>2</v>
      </c>
      <c r="G5" s="42" t="s">
        <v>39</v>
      </c>
      <c r="H5" s="42" t="s">
        <v>40</v>
      </c>
      <c r="I5" s="42" t="s">
        <v>30</v>
      </c>
      <c r="J5" s="44" t="s">
        <v>21</v>
      </c>
      <c r="K5" s="44" t="s">
        <v>21</v>
      </c>
      <c r="L5" s="44" t="s">
        <v>21</v>
      </c>
      <c r="M5" s="44" t="s">
        <v>21</v>
      </c>
      <c r="N5" s="44" t="s">
        <v>21</v>
      </c>
      <c r="O5" s="44" t="s">
        <v>21</v>
      </c>
      <c r="P5" s="73">
        <v>33.5</v>
      </c>
      <c r="Q5" s="73">
        <v>35.700000000000003</v>
      </c>
      <c r="R5" s="73">
        <v>36.799999999999997</v>
      </c>
      <c r="S5" s="73">
        <v>38.799999999999997</v>
      </c>
      <c r="T5" s="73">
        <v>40.700000000000003</v>
      </c>
      <c r="U5" s="73">
        <v>43.2</v>
      </c>
      <c r="V5" s="73">
        <v>45.6</v>
      </c>
      <c r="W5" s="73">
        <v>48</v>
      </c>
      <c r="X5" s="73">
        <v>50.9</v>
      </c>
      <c r="Y5" s="73">
        <v>53.9</v>
      </c>
      <c r="Z5" s="73">
        <v>56.5</v>
      </c>
      <c r="AA5" s="73">
        <v>61.7</v>
      </c>
      <c r="AB5" s="72">
        <v>64.8</v>
      </c>
      <c r="AC5" s="72">
        <v>68.400000000000006</v>
      </c>
      <c r="AD5" s="72">
        <v>73.900000000000006</v>
      </c>
      <c r="AE5" s="72">
        <v>78.5</v>
      </c>
      <c r="AF5" s="72">
        <v>82.8</v>
      </c>
      <c r="AG5" s="72">
        <v>88</v>
      </c>
      <c r="AH5" s="72">
        <v>92.6</v>
      </c>
      <c r="AI5" s="72">
        <v>96.2</v>
      </c>
      <c r="AJ5" s="72">
        <v>99</v>
      </c>
      <c r="AK5" s="72">
        <v>99.9</v>
      </c>
      <c r="AL5" s="72">
        <v>93.9</v>
      </c>
      <c r="AM5" s="72">
        <v>89.9</v>
      </c>
      <c r="AN5" s="72">
        <v>91.2</v>
      </c>
      <c r="AO5" s="46" t="s">
        <v>21</v>
      </c>
      <c r="AP5" s="46" t="s">
        <v>21</v>
      </c>
      <c r="AQ5" s="46" t="s">
        <v>21</v>
      </c>
      <c r="AR5" s="46" t="s">
        <v>21</v>
      </c>
      <c r="AS5" s="46" t="s">
        <v>21</v>
      </c>
      <c r="AT5" s="46" t="s">
        <v>21</v>
      </c>
      <c r="AU5" s="46" t="s">
        <v>21</v>
      </c>
      <c r="AV5" s="46" t="s">
        <v>21</v>
      </c>
      <c r="AW5" s="46" t="s">
        <v>21</v>
      </c>
      <c r="AX5" s="46" t="s">
        <v>21</v>
      </c>
      <c r="AY5" s="46" t="s">
        <v>21</v>
      </c>
      <c r="AZ5" s="46" t="s">
        <v>21</v>
      </c>
      <c r="BA5" s="46" t="s">
        <v>21</v>
      </c>
      <c r="BB5" s="46" t="s">
        <v>21</v>
      </c>
      <c r="BC5" s="46" t="s">
        <v>21</v>
      </c>
      <c r="BD5" s="46" t="s">
        <v>21</v>
      </c>
      <c r="BE5" s="46" t="s">
        <v>21</v>
      </c>
      <c r="BF5" s="46" t="s">
        <v>21</v>
      </c>
      <c r="BG5" s="46" t="s">
        <v>21</v>
      </c>
      <c r="BH5" s="46" t="s">
        <v>21</v>
      </c>
      <c r="BI5" s="46" t="s">
        <v>21</v>
      </c>
      <c r="BJ5" s="46" t="s">
        <v>21</v>
      </c>
      <c r="BK5" s="46" t="s">
        <v>21</v>
      </c>
      <c r="BL5" s="46" t="s">
        <v>21</v>
      </c>
      <c r="BM5" s="46" t="s">
        <v>21</v>
      </c>
      <c r="BN5" s="46" t="s">
        <v>21</v>
      </c>
      <c r="BO5" s="46" t="s">
        <v>21</v>
      </c>
      <c r="BP5" s="46" t="s">
        <v>21</v>
      </c>
      <c r="BQ5" s="46" t="s">
        <v>21</v>
      </c>
    </row>
    <row r="6" spans="1:16378" s="42" customFormat="1" x14ac:dyDescent="0.2">
      <c r="A6" s="42" t="s">
        <v>31</v>
      </c>
      <c r="B6" s="42" t="s">
        <v>46</v>
      </c>
      <c r="C6" s="42" t="s">
        <v>146</v>
      </c>
      <c r="D6" s="42" t="s">
        <v>27</v>
      </c>
      <c r="E6" s="41">
        <v>1972</v>
      </c>
      <c r="F6" s="42" t="s">
        <v>2</v>
      </c>
      <c r="G6" s="42" t="s">
        <v>39</v>
      </c>
      <c r="H6" s="42" t="s">
        <v>40</v>
      </c>
      <c r="I6" s="42" t="s">
        <v>30</v>
      </c>
      <c r="J6" s="44" t="s">
        <v>21</v>
      </c>
      <c r="K6" s="44" t="s">
        <v>21</v>
      </c>
      <c r="L6" s="44" t="s">
        <v>21</v>
      </c>
      <c r="M6" s="44" t="s">
        <v>21</v>
      </c>
      <c r="N6" s="44" t="s">
        <v>21</v>
      </c>
      <c r="O6" s="44" t="s">
        <v>21</v>
      </c>
      <c r="P6" s="73">
        <v>11.4</v>
      </c>
      <c r="Q6" s="73">
        <v>12.1</v>
      </c>
      <c r="R6" s="73">
        <v>12</v>
      </c>
      <c r="S6" s="73">
        <v>12.9</v>
      </c>
      <c r="T6" s="73">
        <v>13.4</v>
      </c>
      <c r="U6" s="73">
        <v>13.9</v>
      </c>
      <c r="V6" s="73">
        <v>14.9</v>
      </c>
      <c r="W6" s="73">
        <v>15.8</v>
      </c>
      <c r="X6" s="73">
        <v>16.600000000000001</v>
      </c>
      <c r="Y6" s="73">
        <v>16.899999999999999</v>
      </c>
      <c r="Z6" s="73">
        <v>17</v>
      </c>
      <c r="AA6" s="73">
        <v>18.600000000000001</v>
      </c>
      <c r="AB6" s="72">
        <v>19.3</v>
      </c>
      <c r="AC6" s="72">
        <v>18.3</v>
      </c>
      <c r="AD6" s="72">
        <v>19.8</v>
      </c>
      <c r="AE6" s="72">
        <v>20.8</v>
      </c>
      <c r="AF6" s="72">
        <v>21.6</v>
      </c>
      <c r="AG6" s="72">
        <v>22.6</v>
      </c>
      <c r="AH6" s="72">
        <v>23.7</v>
      </c>
      <c r="AI6" s="72">
        <v>24.6</v>
      </c>
      <c r="AJ6" s="72">
        <v>25.4</v>
      </c>
      <c r="AK6" s="72">
        <v>24.8</v>
      </c>
      <c r="AL6" s="72">
        <v>25.4</v>
      </c>
      <c r="AM6" s="72">
        <v>26.3</v>
      </c>
      <c r="AN6" s="72">
        <v>27.1</v>
      </c>
      <c r="AO6" s="46" t="s">
        <v>21</v>
      </c>
      <c r="AP6" s="46" t="s">
        <v>21</v>
      </c>
      <c r="AQ6" s="46" t="s">
        <v>21</v>
      </c>
      <c r="AR6" s="46" t="s">
        <v>21</v>
      </c>
      <c r="AS6" s="46" t="s">
        <v>21</v>
      </c>
      <c r="AT6" s="46" t="s">
        <v>21</v>
      </c>
      <c r="AU6" s="46" t="s">
        <v>21</v>
      </c>
      <c r="AV6" s="46" t="s">
        <v>21</v>
      </c>
      <c r="AW6" s="46" t="s">
        <v>21</v>
      </c>
      <c r="AX6" s="46" t="s">
        <v>21</v>
      </c>
      <c r="AY6" s="46" t="s">
        <v>21</v>
      </c>
      <c r="AZ6" s="46" t="s">
        <v>21</v>
      </c>
      <c r="BA6" s="46" t="s">
        <v>21</v>
      </c>
      <c r="BB6" s="46" t="s">
        <v>21</v>
      </c>
      <c r="BC6" s="46" t="s">
        <v>21</v>
      </c>
      <c r="BD6" s="46" t="s">
        <v>21</v>
      </c>
      <c r="BE6" s="46" t="s">
        <v>21</v>
      </c>
      <c r="BF6" s="46" t="s">
        <v>21</v>
      </c>
      <c r="BG6" s="46" t="s">
        <v>21</v>
      </c>
      <c r="BH6" s="46" t="s">
        <v>21</v>
      </c>
      <c r="BI6" s="46" t="s">
        <v>21</v>
      </c>
      <c r="BJ6" s="46" t="s">
        <v>21</v>
      </c>
      <c r="BK6" s="46" t="s">
        <v>21</v>
      </c>
      <c r="BL6" s="46" t="s">
        <v>21</v>
      </c>
      <c r="BM6" s="46" t="s">
        <v>21</v>
      </c>
      <c r="BN6" s="46" t="s">
        <v>21</v>
      </c>
      <c r="BO6" s="46" t="s">
        <v>21</v>
      </c>
      <c r="BP6" s="46" t="s">
        <v>21</v>
      </c>
      <c r="BQ6" s="46" t="s">
        <v>21</v>
      </c>
    </row>
    <row r="7" spans="1:16378" s="42" customFormat="1" x14ac:dyDescent="0.2">
      <c r="A7" s="42" t="s">
        <v>32</v>
      </c>
      <c r="B7" s="42" t="s">
        <v>45</v>
      </c>
      <c r="C7" s="42" t="s">
        <v>146</v>
      </c>
      <c r="D7" s="42" t="s">
        <v>27</v>
      </c>
      <c r="E7" s="41">
        <v>1972</v>
      </c>
      <c r="F7" s="42" t="s">
        <v>2</v>
      </c>
      <c r="G7" s="42" t="s">
        <v>39</v>
      </c>
      <c r="H7" s="42" t="s">
        <v>40</v>
      </c>
      <c r="I7" s="42" t="s">
        <v>30</v>
      </c>
      <c r="J7" s="44" t="s">
        <v>21</v>
      </c>
      <c r="K7" s="44" t="s">
        <v>21</v>
      </c>
      <c r="L7" s="44" t="s">
        <v>21</v>
      </c>
      <c r="M7" s="44" t="s">
        <v>21</v>
      </c>
      <c r="N7" s="44" t="s">
        <v>21</v>
      </c>
      <c r="O7" s="44" t="s">
        <v>21</v>
      </c>
      <c r="P7" s="73">
        <v>5.9</v>
      </c>
      <c r="Q7" s="73">
        <v>6.3</v>
      </c>
      <c r="R7" s="73">
        <v>6.5</v>
      </c>
      <c r="S7" s="73">
        <v>6.8</v>
      </c>
      <c r="T7" s="73">
        <v>7.3</v>
      </c>
      <c r="U7" s="73">
        <v>8</v>
      </c>
      <c r="V7" s="73">
        <v>8.6</v>
      </c>
      <c r="W7" s="73">
        <v>9.1</v>
      </c>
      <c r="X7" s="73">
        <v>9.9</v>
      </c>
      <c r="Y7" s="73">
        <v>10.9</v>
      </c>
      <c r="Z7" s="73">
        <v>11.5</v>
      </c>
      <c r="AA7" s="73">
        <v>13</v>
      </c>
      <c r="AB7" s="72">
        <v>13.5</v>
      </c>
      <c r="AC7" s="72">
        <v>17.3</v>
      </c>
      <c r="AD7" s="72">
        <v>18.3</v>
      </c>
      <c r="AE7" s="72">
        <v>19.7</v>
      </c>
      <c r="AF7" s="72">
        <v>21.1</v>
      </c>
      <c r="AG7" s="72">
        <v>22.2</v>
      </c>
      <c r="AH7" s="72">
        <v>23.2</v>
      </c>
      <c r="AI7" s="72">
        <v>24</v>
      </c>
      <c r="AJ7" s="72">
        <v>24.5</v>
      </c>
      <c r="AK7" s="72">
        <v>25.1</v>
      </c>
      <c r="AL7" s="72">
        <v>23.3</v>
      </c>
      <c r="AM7" s="72">
        <v>21.5</v>
      </c>
      <c r="AN7" s="72">
        <v>21.7</v>
      </c>
      <c r="AO7" s="46" t="s">
        <v>21</v>
      </c>
      <c r="AP7" s="46" t="s">
        <v>21</v>
      </c>
      <c r="AQ7" s="46" t="s">
        <v>21</v>
      </c>
      <c r="AR7" s="46" t="s">
        <v>21</v>
      </c>
      <c r="AS7" s="46" t="s">
        <v>21</v>
      </c>
      <c r="AT7" s="46" t="s">
        <v>21</v>
      </c>
      <c r="AU7" s="46" t="s">
        <v>21</v>
      </c>
      <c r="AV7" s="46" t="s">
        <v>21</v>
      </c>
      <c r="AW7" s="46" t="s">
        <v>21</v>
      </c>
      <c r="AX7" s="46" t="s">
        <v>21</v>
      </c>
      <c r="AY7" s="46" t="s">
        <v>21</v>
      </c>
      <c r="AZ7" s="46" t="s">
        <v>21</v>
      </c>
      <c r="BA7" s="46" t="s">
        <v>21</v>
      </c>
      <c r="BB7" s="46" t="s">
        <v>21</v>
      </c>
      <c r="BC7" s="46" t="s">
        <v>21</v>
      </c>
      <c r="BD7" s="46" t="s">
        <v>21</v>
      </c>
      <c r="BE7" s="46" t="s">
        <v>21</v>
      </c>
      <c r="BF7" s="46" t="s">
        <v>21</v>
      </c>
      <c r="BG7" s="46" t="s">
        <v>21</v>
      </c>
      <c r="BH7" s="46" t="s">
        <v>21</v>
      </c>
      <c r="BI7" s="46" t="s">
        <v>21</v>
      </c>
      <c r="BJ7" s="46" t="s">
        <v>21</v>
      </c>
      <c r="BK7" s="46" t="s">
        <v>21</v>
      </c>
      <c r="BL7" s="46" t="s">
        <v>21</v>
      </c>
      <c r="BM7" s="46" t="s">
        <v>21</v>
      </c>
      <c r="BN7" s="46" t="s">
        <v>21</v>
      </c>
      <c r="BO7" s="46" t="s">
        <v>21</v>
      </c>
      <c r="BP7" s="46" t="s">
        <v>21</v>
      </c>
      <c r="BQ7" s="46" t="s">
        <v>21</v>
      </c>
    </row>
    <row r="8" spans="1:16378" s="42" customFormat="1" x14ac:dyDescent="0.2">
      <c r="A8" s="42" t="s">
        <v>33</v>
      </c>
      <c r="B8" s="42" t="s">
        <v>47</v>
      </c>
      <c r="C8" s="42" t="s">
        <v>146</v>
      </c>
      <c r="D8" s="42" t="s">
        <v>27</v>
      </c>
      <c r="E8" s="41">
        <v>1972</v>
      </c>
      <c r="F8" s="42" t="s">
        <v>2</v>
      </c>
      <c r="G8" s="42" t="s">
        <v>39</v>
      </c>
      <c r="H8" s="42" t="s">
        <v>40</v>
      </c>
      <c r="I8" s="42" t="s">
        <v>30</v>
      </c>
      <c r="J8" s="44" t="s">
        <v>21</v>
      </c>
      <c r="K8" s="44" t="s">
        <v>21</v>
      </c>
      <c r="L8" s="44" t="s">
        <v>21</v>
      </c>
      <c r="M8" s="44" t="s">
        <v>21</v>
      </c>
      <c r="N8" s="44" t="s">
        <v>21</v>
      </c>
      <c r="O8" s="44" t="s">
        <v>21</v>
      </c>
      <c r="P8" s="73">
        <v>0.5</v>
      </c>
      <c r="Q8" s="73">
        <v>0.5</v>
      </c>
      <c r="R8" s="73">
        <v>0.5</v>
      </c>
      <c r="S8" s="73">
        <v>0.5</v>
      </c>
      <c r="T8" s="73">
        <v>0.6</v>
      </c>
      <c r="U8" s="73">
        <v>0.7</v>
      </c>
      <c r="V8" s="73">
        <v>0.8</v>
      </c>
      <c r="W8" s="73">
        <v>0.9</v>
      </c>
      <c r="X8" s="73">
        <v>1.1000000000000001</v>
      </c>
      <c r="Y8" s="73">
        <v>1.3</v>
      </c>
      <c r="Z8" s="73">
        <v>1.4</v>
      </c>
      <c r="AA8" s="73">
        <v>1.5</v>
      </c>
      <c r="AB8" s="72">
        <v>1.5</v>
      </c>
      <c r="AC8" s="72">
        <v>1.4</v>
      </c>
      <c r="AD8" s="72">
        <v>1.5</v>
      </c>
      <c r="AE8" s="72">
        <v>1.7</v>
      </c>
      <c r="AF8" s="72">
        <v>1.8</v>
      </c>
      <c r="AG8" s="72">
        <v>2.1</v>
      </c>
      <c r="AH8" s="72">
        <v>2.2000000000000002</v>
      </c>
      <c r="AI8" s="72">
        <v>2.2000000000000002</v>
      </c>
      <c r="AJ8" s="72">
        <v>2</v>
      </c>
      <c r="AK8" s="72">
        <v>2</v>
      </c>
      <c r="AL8" s="72">
        <v>1.8</v>
      </c>
      <c r="AM8" s="72">
        <v>1.8</v>
      </c>
      <c r="AN8" s="72">
        <v>1.6</v>
      </c>
      <c r="AO8" s="46" t="s">
        <v>21</v>
      </c>
      <c r="AP8" s="46" t="s">
        <v>21</v>
      </c>
      <c r="AQ8" s="46" t="s">
        <v>21</v>
      </c>
      <c r="AR8" s="46" t="s">
        <v>21</v>
      </c>
      <c r="AS8" s="46" t="s">
        <v>21</v>
      </c>
      <c r="AT8" s="46" t="s">
        <v>21</v>
      </c>
      <c r="AU8" s="46" t="s">
        <v>21</v>
      </c>
      <c r="AV8" s="46" t="s">
        <v>21</v>
      </c>
      <c r="AW8" s="46" t="s">
        <v>21</v>
      </c>
      <c r="AX8" s="46" t="s">
        <v>21</v>
      </c>
      <c r="AY8" s="46" t="s">
        <v>21</v>
      </c>
      <c r="AZ8" s="46" t="s">
        <v>21</v>
      </c>
      <c r="BA8" s="46" t="s">
        <v>21</v>
      </c>
      <c r="BB8" s="46" t="s">
        <v>21</v>
      </c>
      <c r="BC8" s="46" t="s">
        <v>21</v>
      </c>
      <c r="BD8" s="46" t="s">
        <v>21</v>
      </c>
      <c r="BE8" s="46" t="s">
        <v>21</v>
      </c>
      <c r="BF8" s="46" t="s">
        <v>21</v>
      </c>
      <c r="BG8" s="46" t="s">
        <v>21</v>
      </c>
      <c r="BH8" s="46" t="s">
        <v>21</v>
      </c>
      <c r="BI8" s="46" t="s">
        <v>21</v>
      </c>
      <c r="BJ8" s="46" t="s">
        <v>21</v>
      </c>
      <c r="BK8" s="46" t="s">
        <v>21</v>
      </c>
      <c r="BL8" s="46" t="s">
        <v>21</v>
      </c>
      <c r="BM8" s="46" t="s">
        <v>21</v>
      </c>
      <c r="BN8" s="46" t="s">
        <v>21</v>
      </c>
      <c r="BO8" s="46" t="s">
        <v>21</v>
      </c>
      <c r="BP8" s="46" t="s">
        <v>21</v>
      </c>
      <c r="BQ8" s="46" t="s">
        <v>21</v>
      </c>
    </row>
    <row r="9" spans="1:16378" s="42" customFormat="1" x14ac:dyDescent="0.2">
      <c r="A9" s="42" t="s">
        <v>34</v>
      </c>
      <c r="B9" s="42" t="s">
        <v>48</v>
      </c>
      <c r="C9" s="42" t="s">
        <v>146</v>
      </c>
      <c r="D9" s="42" t="s">
        <v>27</v>
      </c>
      <c r="E9" s="41">
        <v>1972</v>
      </c>
      <c r="F9" s="42" t="s">
        <v>2</v>
      </c>
      <c r="G9" s="42" t="s">
        <v>39</v>
      </c>
      <c r="H9" s="42" t="s">
        <v>40</v>
      </c>
      <c r="I9" s="42" t="s">
        <v>30</v>
      </c>
      <c r="J9" s="44" t="s">
        <v>21</v>
      </c>
      <c r="K9" s="44" t="s">
        <v>21</v>
      </c>
      <c r="L9" s="44" t="s">
        <v>21</v>
      </c>
      <c r="M9" s="44" t="s">
        <v>21</v>
      </c>
      <c r="N9" s="44" t="s">
        <v>21</v>
      </c>
      <c r="O9" s="44" t="s">
        <v>21</v>
      </c>
      <c r="P9" s="73">
        <v>1</v>
      </c>
      <c r="Q9" s="73">
        <v>1.3</v>
      </c>
      <c r="R9" s="73">
        <v>1.5</v>
      </c>
      <c r="S9" s="73">
        <v>1.6</v>
      </c>
      <c r="T9" s="73">
        <v>1.5</v>
      </c>
      <c r="U9" s="73">
        <v>1.6</v>
      </c>
      <c r="V9" s="73">
        <v>1.4</v>
      </c>
      <c r="W9" s="73">
        <v>1.6</v>
      </c>
      <c r="X9" s="73">
        <v>1.3</v>
      </c>
      <c r="Y9" s="73">
        <v>1.3</v>
      </c>
      <c r="Z9" s="73">
        <v>1.8</v>
      </c>
      <c r="AA9" s="73">
        <v>1.9</v>
      </c>
      <c r="AB9" s="72">
        <v>2.2000000000000002</v>
      </c>
      <c r="AC9" s="72">
        <v>4</v>
      </c>
      <c r="AD9" s="72">
        <v>5.3</v>
      </c>
      <c r="AE9" s="72">
        <v>5.8</v>
      </c>
      <c r="AF9" s="72">
        <v>5.9</v>
      </c>
      <c r="AG9" s="72">
        <v>6.8</v>
      </c>
      <c r="AH9" s="72">
        <v>7.1</v>
      </c>
      <c r="AI9" s="72">
        <v>7.8</v>
      </c>
      <c r="AJ9" s="72">
        <v>8.1</v>
      </c>
      <c r="AK9" s="72">
        <v>7.7</v>
      </c>
      <c r="AL9" s="72">
        <v>5.9</v>
      </c>
      <c r="AM9" s="72">
        <v>4.3</v>
      </c>
      <c r="AN9" s="72">
        <v>3.4</v>
      </c>
      <c r="AO9" s="46" t="s">
        <v>21</v>
      </c>
      <c r="AP9" s="46" t="s">
        <v>21</v>
      </c>
      <c r="AQ9" s="46" t="s">
        <v>21</v>
      </c>
      <c r="AR9" s="46" t="s">
        <v>21</v>
      </c>
      <c r="AS9" s="46" t="s">
        <v>21</v>
      </c>
      <c r="AT9" s="46" t="s">
        <v>21</v>
      </c>
      <c r="AU9" s="46" t="s">
        <v>21</v>
      </c>
      <c r="AV9" s="46" t="s">
        <v>21</v>
      </c>
      <c r="AW9" s="46" t="s">
        <v>21</v>
      </c>
      <c r="AX9" s="46" t="s">
        <v>21</v>
      </c>
      <c r="AY9" s="46" t="s">
        <v>21</v>
      </c>
      <c r="AZ9" s="46" t="s">
        <v>21</v>
      </c>
      <c r="BA9" s="46" t="s">
        <v>21</v>
      </c>
      <c r="BB9" s="46" t="s">
        <v>21</v>
      </c>
      <c r="BC9" s="46" t="s">
        <v>21</v>
      </c>
      <c r="BD9" s="46" t="s">
        <v>21</v>
      </c>
      <c r="BE9" s="46" t="s">
        <v>21</v>
      </c>
      <c r="BF9" s="46" t="s">
        <v>21</v>
      </c>
      <c r="BG9" s="46" t="s">
        <v>21</v>
      </c>
      <c r="BH9" s="46" t="s">
        <v>21</v>
      </c>
      <c r="BI9" s="46" t="s">
        <v>21</v>
      </c>
      <c r="BJ9" s="46" t="s">
        <v>21</v>
      </c>
      <c r="BK9" s="46" t="s">
        <v>21</v>
      </c>
      <c r="BL9" s="46" t="s">
        <v>21</v>
      </c>
      <c r="BM9" s="46" t="s">
        <v>21</v>
      </c>
      <c r="BN9" s="46" t="s">
        <v>21</v>
      </c>
      <c r="BO9" s="46" t="s">
        <v>21</v>
      </c>
      <c r="BP9" s="46" t="s">
        <v>21</v>
      </c>
      <c r="BQ9" s="46" t="s">
        <v>21</v>
      </c>
    </row>
    <row r="10" spans="1:16378" s="42" customFormat="1" x14ac:dyDescent="0.2">
      <c r="A10" s="42" t="s">
        <v>35</v>
      </c>
      <c r="B10" s="42" t="s">
        <v>49</v>
      </c>
      <c r="C10" s="42" t="s">
        <v>146</v>
      </c>
      <c r="D10" s="42" t="s">
        <v>27</v>
      </c>
      <c r="E10" s="41">
        <v>1972</v>
      </c>
      <c r="F10" s="42" t="s">
        <v>2</v>
      </c>
      <c r="G10" s="42" t="s">
        <v>39</v>
      </c>
      <c r="H10" s="42" t="s">
        <v>40</v>
      </c>
      <c r="I10" s="42" t="s">
        <v>30</v>
      </c>
      <c r="J10" s="44" t="s">
        <v>21</v>
      </c>
      <c r="K10" s="44" t="s">
        <v>21</v>
      </c>
      <c r="L10" s="44" t="s">
        <v>21</v>
      </c>
      <c r="M10" s="44" t="s">
        <v>21</v>
      </c>
      <c r="N10" s="44" t="s">
        <v>21</v>
      </c>
      <c r="O10" s="44" t="s">
        <v>21</v>
      </c>
      <c r="P10" s="72">
        <v>14.7</v>
      </c>
      <c r="Q10" s="72">
        <v>15.5</v>
      </c>
      <c r="R10" s="72">
        <v>16.399999999999999</v>
      </c>
      <c r="S10" s="72">
        <v>17</v>
      </c>
      <c r="T10" s="72">
        <v>17.899999999999999</v>
      </c>
      <c r="U10" s="72">
        <v>19</v>
      </c>
      <c r="V10" s="72">
        <v>19.899999999999999</v>
      </c>
      <c r="W10" s="72">
        <v>20.6</v>
      </c>
      <c r="X10" s="72">
        <v>22.1</v>
      </c>
      <c r="Y10" s="72">
        <v>23.6</v>
      </c>
      <c r="Z10" s="72">
        <v>24.8</v>
      </c>
      <c r="AA10" s="72">
        <v>26.7</v>
      </c>
      <c r="AB10" s="72">
        <v>28.3</v>
      </c>
      <c r="AC10" s="72">
        <v>27.4</v>
      </c>
      <c r="AD10" s="72">
        <v>29.1</v>
      </c>
      <c r="AE10" s="72">
        <v>30.5</v>
      </c>
      <c r="AF10" s="72">
        <v>32.299999999999997</v>
      </c>
      <c r="AG10" s="72">
        <v>34.200000000000003</v>
      </c>
      <c r="AH10" s="72">
        <v>36.4</v>
      </c>
      <c r="AI10" s="72">
        <v>37.6</v>
      </c>
      <c r="AJ10" s="72">
        <v>39</v>
      </c>
      <c r="AK10" s="72">
        <v>40.299999999999997</v>
      </c>
      <c r="AL10" s="72">
        <v>37.6</v>
      </c>
      <c r="AM10" s="72">
        <v>36.1</v>
      </c>
      <c r="AN10" s="72">
        <v>37.4</v>
      </c>
      <c r="AO10" s="46" t="s">
        <v>21</v>
      </c>
      <c r="AP10" s="46" t="s">
        <v>21</v>
      </c>
      <c r="AQ10" s="46" t="s">
        <v>21</v>
      </c>
      <c r="AR10" s="46" t="s">
        <v>21</v>
      </c>
      <c r="AS10" s="46" t="s">
        <v>21</v>
      </c>
      <c r="AT10" s="46" t="s">
        <v>21</v>
      </c>
      <c r="AU10" s="46" t="s">
        <v>21</v>
      </c>
      <c r="AV10" s="46" t="s">
        <v>21</v>
      </c>
      <c r="AW10" s="46" t="s">
        <v>21</v>
      </c>
      <c r="AX10" s="46" t="s">
        <v>21</v>
      </c>
      <c r="AY10" s="46" t="s">
        <v>21</v>
      </c>
      <c r="AZ10" s="46" t="s">
        <v>21</v>
      </c>
      <c r="BA10" s="46" t="s">
        <v>21</v>
      </c>
      <c r="BB10" s="46" t="s">
        <v>21</v>
      </c>
      <c r="BC10" s="46" t="s">
        <v>21</v>
      </c>
      <c r="BD10" s="46" t="s">
        <v>21</v>
      </c>
      <c r="BE10" s="46" t="s">
        <v>21</v>
      </c>
      <c r="BF10" s="46" t="s">
        <v>21</v>
      </c>
      <c r="BG10" s="46" t="s">
        <v>21</v>
      </c>
      <c r="BH10" s="46" t="s">
        <v>21</v>
      </c>
      <c r="BI10" s="46" t="s">
        <v>21</v>
      </c>
      <c r="BJ10" s="46" t="s">
        <v>21</v>
      </c>
      <c r="BK10" s="46" t="s">
        <v>21</v>
      </c>
      <c r="BL10" s="46" t="s">
        <v>21</v>
      </c>
      <c r="BM10" s="46" t="s">
        <v>21</v>
      </c>
      <c r="BN10" s="46" t="s">
        <v>21</v>
      </c>
      <c r="BO10" s="46" t="s">
        <v>21</v>
      </c>
      <c r="BP10" s="46" t="s">
        <v>21</v>
      </c>
      <c r="BQ10" s="46" t="s">
        <v>21</v>
      </c>
    </row>
    <row r="11" spans="1:16378" s="42" customFormat="1" x14ac:dyDescent="0.2">
      <c r="A11" s="42" t="s">
        <v>44</v>
      </c>
      <c r="B11" s="42" t="s">
        <v>44</v>
      </c>
      <c r="C11" s="42" t="s">
        <v>146</v>
      </c>
      <c r="D11" s="42" t="s">
        <v>26</v>
      </c>
      <c r="E11" s="41" t="s">
        <v>67</v>
      </c>
      <c r="F11" s="42" t="s">
        <v>38</v>
      </c>
      <c r="G11" s="42" t="s">
        <v>61</v>
      </c>
      <c r="H11" s="42" t="s">
        <v>50</v>
      </c>
      <c r="I11" s="42" t="s">
        <v>37</v>
      </c>
      <c r="J11" s="44" t="s">
        <v>21</v>
      </c>
      <c r="K11" s="44" t="s">
        <v>21</v>
      </c>
      <c r="L11" s="44" t="s">
        <v>21</v>
      </c>
      <c r="M11" s="44" t="s">
        <v>21</v>
      </c>
      <c r="N11" s="44" t="s">
        <v>21</v>
      </c>
      <c r="O11" s="44" t="s">
        <v>21</v>
      </c>
      <c r="P11" s="46">
        <v>9603</v>
      </c>
      <c r="Q11" s="46">
        <v>9764</v>
      </c>
      <c r="R11" s="47" t="s">
        <v>21</v>
      </c>
      <c r="S11" s="46">
        <v>10101</v>
      </c>
      <c r="T11" s="46">
        <v>10937</v>
      </c>
      <c r="U11" s="46">
        <v>10866</v>
      </c>
      <c r="V11" s="46">
        <v>10471</v>
      </c>
      <c r="W11" s="47" t="s">
        <v>21</v>
      </c>
      <c r="X11" s="46">
        <v>11358</v>
      </c>
      <c r="Y11" s="46">
        <v>12542</v>
      </c>
      <c r="Z11" s="46">
        <v>12582</v>
      </c>
      <c r="AA11" s="46">
        <v>13865</v>
      </c>
      <c r="AB11" s="46">
        <v>13825</v>
      </c>
      <c r="AC11" s="46">
        <v>14517</v>
      </c>
      <c r="AD11" s="46">
        <v>14238</v>
      </c>
      <c r="AE11" s="46">
        <v>14334</v>
      </c>
      <c r="AF11" s="46">
        <v>16101</v>
      </c>
      <c r="AG11" s="47" t="s">
        <v>21</v>
      </c>
      <c r="AH11" s="46">
        <v>16434</v>
      </c>
      <c r="AI11" s="46">
        <v>17451</v>
      </c>
      <c r="AJ11" s="46">
        <v>17371</v>
      </c>
      <c r="AK11" s="46">
        <v>19211</v>
      </c>
      <c r="AL11" s="46">
        <v>19673</v>
      </c>
      <c r="AM11" s="46">
        <v>19801</v>
      </c>
      <c r="AN11" s="46">
        <v>20595</v>
      </c>
      <c r="AO11" s="46" t="s">
        <v>21</v>
      </c>
      <c r="AP11" s="46" t="s">
        <v>21</v>
      </c>
      <c r="AQ11" s="46" t="s">
        <v>21</v>
      </c>
      <c r="AR11" s="46" t="s">
        <v>21</v>
      </c>
      <c r="AS11" s="46" t="s">
        <v>21</v>
      </c>
      <c r="AT11" s="46" t="s">
        <v>21</v>
      </c>
      <c r="AU11" s="46" t="s">
        <v>21</v>
      </c>
      <c r="AV11" s="46" t="s">
        <v>21</v>
      </c>
      <c r="AW11" s="46" t="s">
        <v>21</v>
      </c>
      <c r="AX11" s="46" t="s">
        <v>21</v>
      </c>
      <c r="AY11" s="46" t="s">
        <v>21</v>
      </c>
      <c r="AZ11" s="46" t="s">
        <v>21</v>
      </c>
      <c r="BA11" s="46" t="s">
        <v>21</v>
      </c>
      <c r="BB11" s="46" t="s">
        <v>21</v>
      </c>
      <c r="BC11" s="46" t="s">
        <v>21</v>
      </c>
      <c r="BD11" s="46" t="s">
        <v>21</v>
      </c>
      <c r="BE11" s="46" t="s">
        <v>21</v>
      </c>
      <c r="BF11" s="46" t="s">
        <v>21</v>
      </c>
      <c r="BG11" s="46" t="s">
        <v>21</v>
      </c>
      <c r="BH11" s="46" t="s">
        <v>21</v>
      </c>
      <c r="BI11" s="46" t="s">
        <v>21</v>
      </c>
      <c r="BJ11" s="46" t="s">
        <v>21</v>
      </c>
      <c r="BK11" s="46" t="s">
        <v>21</v>
      </c>
      <c r="BL11" s="46" t="s">
        <v>21</v>
      </c>
      <c r="BM11" s="46" t="s">
        <v>21</v>
      </c>
      <c r="BN11" s="46" t="s">
        <v>21</v>
      </c>
      <c r="BO11" s="46" t="s">
        <v>21</v>
      </c>
      <c r="BP11" s="46" t="s">
        <v>21</v>
      </c>
      <c r="BQ11" s="46" t="s">
        <v>21</v>
      </c>
    </row>
    <row r="12" spans="1:16378" s="42" customFormat="1" x14ac:dyDescent="0.2">
      <c r="A12" s="42" t="s">
        <v>65</v>
      </c>
      <c r="B12" s="42" t="s">
        <v>63</v>
      </c>
      <c r="C12" s="42" t="s">
        <v>165</v>
      </c>
      <c r="D12" s="42" t="s">
        <v>26</v>
      </c>
      <c r="E12" s="41" t="s">
        <v>67</v>
      </c>
      <c r="F12" s="42" t="s">
        <v>38</v>
      </c>
      <c r="G12" s="42" t="s">
        <v>61</v>
      </c>
      <c r="H12" s="42" t="s">
        <v>50</v>
      </c>
      <c r="I12" s="42" t="s">
        <v>37</v>
      </c>
      <c r="J12" s="44" t="s">
        <v>21</v>
      </c>
      <c r="K12" s="44" t="s">
        <v>21</v>
      </c>
      <c r="L12" s="44" t="s">
        <v>21</v>
      </c>
      <c r="M12" s="44" t="s">
        <v>21</v>
      </c>
      <c r="N12" s="44" t="s">
        <v>21</v>
      </c>
      <c r="O12" s="44" t="s">
        <v>21</v>
      </c>
      <c r="P12" s="46" t="s">
        <v>21</v>
      </c>
      <c r="Q12" s="46" t="s">
        <v>21</v>
      </c>
      <c r="R12" s="47" t="s">
        <v>21</v>
      </c>
      <c r="S12" s="46">
        <v>7143</v>
      </c>
      <c r="T12" s="46">
        <v>7714</v>
      </c>
      <c r="U12" s="46">
        <v>7742</v>
      </c>
      <c r="V12" s="46">
        <v>7124</v>
      </c>
      <c r="W12" s="47" t="s">
        <v>21</v>
      </c>
      <c r="X12" s="46" t="s">
        <v>21</v>
      </c>
      <c r="Y12" s="46">
        <v>8745</v>
      </c>
      <c r="Z12" s="46">
        <v>8823</v>
      </c>
      <c r="AA12" s="46">
        <v>9600</v>
      </c>
      <c r="AB12" s="46">
        <v>9583</v>
      </c>
      <c r="AC12" s="46">
        <v>10073</v>
      </c>
      <c r="AD12" s="46">
        <v>9690</v>
      </c>
      <c r="AE12" s="46">
        <v>9739</v>
      </c>
      <c r="AF12" s="46">
        <v>11020</v>
      </c>
      <c r="AG12" s="47" t="s">
        <v>21</v>
      </c>
      <c r="AH12" s="46">
        <v>11614</v>
      </c>
      <c r="AI12" s="46">
        <v>12339</v>
      </c>
      <c r="AJ12" s="46">
        <v>12211</v>
      </c>
      <c r="AK12" s="46">
        <v>13709</v>
      </c>
      <c r="AL12" s="46">
        <v>12738</v>
      </c>
      <c r="AM12" s="46">
        <v>12841</v>
      </c>
      <c r="AN12" s="46">
        <v>13480</v>
      </c>
      <c r="AO12" s="46" t="s">
        <v>21</v>
      </c>
      <c r="AP12" s="46" t="s">
        <v>21</v>
      </c>
      <c r="AQ12" s="46" t="s">
        <v>21</v>
      </c>
      <c r="AR12" s="46" t="s">
        <v>21</v>
      </c>
      <c r="AS12" s="46" t="s">
        <v>21</v>
      </c>
      <c r="AT12" s="46" t="s">
        <v>21</v>
      </c>
      <c r="AU12" s="46" t="s">
        <v>21</v>
      </c>
      <c r="AV12" s="46" t="s">
        <v>21</v>
      </c>
      <c r="AW12" s="46" t="s">
        <v>21</v>
      </c>
      <c r="AX12" s="46" t="s">
        <v>21</v>
      </c>
      <c r="AY12" s="46" t="s">
        <v>21</v>
      </c>
      <c r="AZ12" s="46" t="s">
        <v>21</v>
      </c>
      <c r="BA12" s="46" t="s">
        <v>21</v>
      </c>
      <c r="BB12" s="46" t="s">
        <v>21</v>
      </c>
      <c r="BC12" s="46" t="s">
        <v>21</v>
      </c>
      <c r="BD12" s="46" t="s">
        <v>21</v>
      </c>
      <c r="BE12" s="46" t="s">
        <v>21</v>
      </c>
      <c r="BF12" s="46" t="s">
        <v>21</v>
      </c>
      <c r="BG12" s="46" t="s">
        <v>21</v>
      </c>
      <c r="BH12" s="46" t="s">
        <v>21</v>
      </c>
      <c r="BI12" s="46" t="s">
        <v>21</v>
      </c>
      <c r="BJ12" s="46" t="s">
        <v>21</v>
      </c>
      <c r="BK12" s="46" t="s">
        <v>21</v>
      </c>
      <c r="BL12" s="46" t="s">
        <v>21</v>
      </c>
      <c r="BM12" s="46" t="s">
        <v>21</v>
      </c>
      <c r="BN12" s="46" t="s">
        <v>21</v>
      </c>
      <c r="BO12" s="46" t="s">
        <v>21</v>
      </c>
      <c r="BP12" s="46" t="s">
        <v>21</v>
      </c>
      <c r="BQ12" s="46" t="s">
        <v>21</v>
      </c>
    </row>
    <row r="13" spans="1:16378" s="42" customFormat="1" x14ac:dyDescent="0.2">
      <c r="A13" s="42" t="s">
        <v>66</v>
      </c>
      <c r="B13" s="42" t="s">
        <v>64</v>
      </c>
      <c r="C13" s="42" t="s">
        <v>166</v>
      </c>
      <c r="D13" s="42" t="s">
        <v>26</v>
      </c>
      <c r="E13" s="41" t="s">
        <v>67</v>
      </c>
      <c r="F13" s="42" t="s">
        <v>38</v>
      </c>
      <c r="G13" s="42" t="s">
        <v>61</v>
      </c>
      <c r="H13" s="42" t="s">
        <v>50</v>
      </c>
      <c r="I13" s="42" t="s">
        <v>37</v>
      </c>
      <c r="J13" s="44" t="s">
        <v>21</v>
      </c>
      <c r="K13" s="44" t="s">
        <v>21</v>
      </c>
      <c r="L13" s="44" t="s">
        <v>21</v>
      </c>
      <c r="M13" s="44" t="s">
        <v>21</v>
      </c>
      <c r="N13" s="44" t="s">
        <v>21</v>
      </c>
      <c r="O13" s="44" t="s">
        <v>21</v>
      </c>
      <c r="P13" s="46" t="s">
        <v>21</v>
      </c>
      <c r="Q13" s="46" t="s">
        <v>21</v>
      </c>
      <c r="R13" s="47" t="s">
        <v>21</v>
      </c>
      <c r="S13" s="46">
        <v>2958</v>
      </c>
      <c r="T13" s="46">
        <v>3223</v>
      </c>
      <c r="U13" s="46">
        <v>3124</v>
      </c>
      <c r="V13" s="46">
        <v>3347</v>
      </c>
      <c r="W13" s="47" t="s">
        <v>21</v>
      </c>
      <c r="X13" s="46" t="s">
        <v>21</v>
      </c>
      <c r="Y13" s="46">
        <v>3797</v>
      </c>
      <c r="Z13" s="46">
        <v>3759</v>
      </c>
      <c r="AA13" s="46">
        <v>4265</v>
      </c>
      <c r="AB13" s="46">
        <v>4242</v>
      </c>
      <c r="AC13" s="46">
        <v>4444</v>
      </c>
      <c r="AD13" s="46">
        <v>4548</v>
      </c>
      <c r="AE13" s="46">
        <v>4595</v>
      </c>
      <c r="AF13" s="46">
        <v>5081</v>
      </c>
      <c r="AG13" s="48" t="s">
        <v>21</v>
      </c>
      <c r="AH13" s="47">
        <v>4820</v>
      </c>
      <c r="AI13" s="46">
        <v>5112</v>
      </c>
      <c r="AJ13" s="46">
        <v>5160</v>
      </c>
      <c r="AK13" s="46">
        <v>5502</v>
      </c>
      <c r="AL13" s="46">
        <v>6935</v>
      </c>
      <c r="AM13" s="46">
        <v>6960</v>
      </c>
      <c r="AN13" s="46">
        <v>7115</v>
      </c>
      <c r="AO13" s="46" t="s">
        <v>21</v>
      </c>
      <c r="AP13" s="46" t="s">
        <v>21</v>
      </c>
      <c r="AQ13" s="46" t="s">
        <v>21</v>
      </c>
      <c r="AR13" s="46" t="s">
        <v>21</v>
      </c>
      <c r="AS13" s="46" t="s">
        <v>21</v>
      </c>
      <c r="AT13" s="46" t="s">
        <v>21</v>
      </c>
      <c r="AU13" s="46" t="s">
        <v>21</v>
      </c>
      <c r="AV13" s="46" t="s">
        <v>21</v>
      </c>
      <c r="AW13" s="46" t="s">
        <v>21</v>
      </c>
      <c r="AX13" s="46" t="s">
        <v>21</v>
      </c>
      <c r="AY13" s="46" t="s">
        <v>21</v>
      </c>
      <c r="AZ13" s="46" t="s">
        <v>21</v>
      </c>
      <c r="BA13" s="46" t="s">
        <v>21</v>
      </c>
      <c r="BB13" s="46" t="s">
        <v>21</v>
      </c>
      <c r="BC13" s="46" t="s">
        <v>21</v>
      </c>
      <c r="BD13" s="46" t="s">
        <v>21</v>
      </c>
      <c r="BE13" s="46" t="s">
        <v>21</v>
      </c>
      <c r="BF13" s="46" t="s">
        <v>21</v>
      </c>
      <c r="BG13" s="46" t="s">
        <v>21</v>
      </c>
      <c r="BH13" s="46" t="s">
        <v>21</v>
      </c>
      <c r="BI13" s="46" t="s">
        <v>21</v>
      </c>
      <c r="BJ13" s="46" t="s">
        <v>21</v>
      </c>
      <c r="BK13" s="46" t="s">
        <v>21</v>
      </c>
      <c r="BL13" s="46" t="s">
        <v>21</v>
      </c>
      <c r="BM13" s="46" t="s">
        <v>21</v>
      </c>
      <c r="BN13" s="46" t="s">
        <v>21</v>
      </c>
      <c r="BO13" s="46" t="s">
        <v>21</v>
      </c>
      <c r="BP13" s="46" t="s">
        <v>21</v>
      </c>
      <c r="BQ13" s="46" t="s">
        <v>21</v>
      </c>
    </row>
    <row r="14" spans="1:16378" s="42" customFormat="1" x14ac:dyDescent="0.2">
      <c r="A14" s="42" t="s">
        <v>51</v>
      </c>
      <c r="B14" s="42" t="s">
        <v>55</v>
      </c>
      <c r="C14" s="42" t="s">
        <v>146</v>
      </c>
      <c r="D14" s="42" t="s">
        <v>26</v>
      </c>
      <c r="E14" s="41" t="s">
        <v>67</v>
      </c>
      <c r="F14" s="42" t="s">
        <v>38</v>
      </c>
      <c r="G14" s="42" t="s">
        <v>61</v>
      </c>
      <c r="H14" s="42" t="s">
        <v>50</v>
      </c>
      <c r="I14" s="42" t="s">
        <v>37</v>
      </c>
      <c r="J14" s="44" t="s">
        <v>21</v>
      </c>
      <c r="K14" s="44" t="s">
        <v>21</v>
      </c>
      <c r="L14" s="44" t="s">
        <v>21</v>
      </c>
      <c r="M14" s="44" t="s">
        <v>21</v>
      </c>
      <c r="N14" s="44" t="s">
        <v>21</v>
      </c>
      <c r="O14" s="44" t="s">
        <v>21</v>
      </c>
      <c r="P14" s="46">
        <v>5898</v>
      </c>
      <c r="Q14" s="46">
        <v>5779</v>
      </c>
      <c r="R14" s="47" t="s">
        <v>21</v>
      </c>
      <c r="S14" s="46">
        <v>5725</v>
      </c>
      <c r="T14" s="46">
        <v>6290</v>
      </c>
      <c r="U14" s="46">
        <v>6330</v>
      </c>
      <c r="V14" s="46">
        <v>5631</v>
      </c>
      <c r="W14" s="47" t="s">
        <v>21</v>
      </c>
      <c r="X14" s="46">
        <v>6100</v>
      </c>
      <c r="Y14" s="46">
        <v>6321</v>
      </c>
      <c r="Z14" s="46">
        <v>6863</v>
      </c>
      <c r="AA14" s="46">
        <v>7766</v>
      </c>
      <c r="AB14" s="46">
        <v>7684</v>
      </c>
      <c r="AC14" s="46">
        <v>7768</v>
      </c>
      <c r="AD14" s="46">
        <v>7659</v>
      </c>
      <c r="AE14" s="46">
        <v>7474</v>
      </c>
      <c r="AF14" s="46">
        <v>8422</v>
      </c>
      <c r="AG14" s="47" t="s">
        <v>21</v>
      </c>
      <c r="AH14" s="46">
        <v>8453</v>
      </c>
      <c r="AI14" s="46">
        <v>8929</v>
      </c>
      <c r="AJ14" s="46">
        <v>8920</v>
      </c>
      <c r="AK14" s="46">
        <v>9880</v>
      </c>
      <c r="AL14" s="46">
        <v>9740</v>
      </c>
      <c r="AM14" s="46">
        <v>9698</v>
      </c>
      <c r="AN14" s="46">
        <v>10289</v>
      </c>
      <c r="AO14" s="46" t="s">
        <v>21</v>
      </c>
      <c r="AP14" s="46" t="s">
        <v>21</v>
      </c>
      <c r="AQ14" s="46" t="s">
        <v>21</v>
      </c>
      <c r="AR14" s="46" t="s">
        <v>21</v>
      </c>
      <c r="AS14" s="46" t="s">
        <v>21</v>
      </c>
      <c r="AT14" s="46" t="s">
        <v>21</v>
      </c>
      <c r="AU14" s="46" t="s">
        <v>21</v>
      </c>
      <c r="AV14" s="46" t="s">
        <v>21</v>
      </c>
      <c r="AW14" s="46" t="s">
        <v>21</v>
      </c>
      <c r="AX14" s="46" t="s">
        <v>21</v>
      </c>
      <c r="AY14" s="46" t="s">
        <v>21</v>
      </c>
      <c r="AZ14" s="46" t="s">
        <v>21</v>
      </c>
      <c r="BA14" s="46" t="s">
        <v>21</v>
      </c>
      <c r="BB14" s="46" t="s">
        <v>21</v>
      </c>
      <c r="BC14" s="46" t="s">
        <v>21</v>
      </c>
      <c r="BD14" s="46" t="s">
        <v>21</v>
      </c>
      <c r="BE14" s="46" t="s">
        <v>21</v>
      </c>
      <c r="BF14" s="46" t="s">
        <v>21</v>
      </c>
      <c r="BG14" s="46" t="s">
        <v>21</v>
      </c>
      <c r="BH14" s="46" t="s">
        <v>21</v>
      </c>
      <c r="BI14" s="46" t="s">
        <v>21</v>
      </c>
      <c r="BJ14" s="46" t="s">
        <v>21</v>
      </c>
      <c r="BK14" s="46" t="s">
        <v>21</v>
      </c>
      <c r="BL14" s="46" t="s">
        <v>21</v>
      </c>
      <c r="BM14" s="46" t="s">
        <v>21</v>
      </c>
      <c r="BN14" s="46" t="s">
        <v>21</v>
      </c>
      <c r="BO14" s="46" t="s">
        <v>21</v>
      </c>
      <c r="BP14" s="46" t="s">
        <v>21</v>
      </c>
      <c r="BQ14" s="46" t="s">
        <v>21</v>
      </c>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c r="EN14" s="49"/>
      <c r="EO14" s="49"/>
      <c r="EP14" s="49"/>
      <c r="EQ14" s="49"/>
      <c r="ER14" s="49"/>
      <c r="ES14" s="49"/>
      <c r="ET14" s="49"/>
      <c r="EU14" s="49"/>
      <c r="EV14" s="49"/>
      <c r="EW14" s="49"/>
      <c r="EX14" s="49"/>
      <c r="EY14" s="49"/>
      <c r="EZ14" s="49"/>
      <c r="FA14" s="49"/>
      <c r="FB14" s="49"/>
      <c r="FC14" s="49"/>
      <c r="FD14" s="49"/>
      <c r="FE14" s="49"/>
      <c r="FF14" s="49"/>
      <c r="FG14" s="49"/>
      <c r="FH14" s="49"/>
      <c r="FI14" s="49"/>
      <c r="FJ14" s="49"/>
      <c r="FK14" s="49"/>
      <c r="FL14" s="49"/>
      <c r="FM14" s="49"/>
      <c r="FN14" s="49"/>
      <c r="FO14" s="49"/>
      <c r="FP14" s="49"/>
      <c r="FQ14" s="49"/>
      <c r="FR14" s="49"/>
      <c r="FS14" s="49"/>
      <c r="FT14" s="49"/>
      <c r="FU14" s="49"/>
      <c r="FV14" s="49"/>
      <c r="FW14" s="49"/>
      <c r="FX14" s="49"/>
      <c r="FY14" s="49"/>
      <c r="FZ14" s="49"/>
      <c r="GA14" s="49"/>
      <c r="GB14" s="49"/>
      <c r="GC14" s="49"/>
      <c r="GD14" s="49"/>
      <c r="GE14" s="49"/>
      <c r="GF14" s="49"/>
      <c r="GG14" s="49"/>
      <c r="GH14" s="49"/>
      <c r="GI14" s="49"/>
      <c r="GJ14" s="49"/>
      <c r="GK14" s="49"/>
      <c r="GL14" s="49"/>
      <c r="GM14" s="49"/>
      <c r="GN14" s="49"/>
      <c r="GO14" s="49"/>
      <c r="GP14" s="49"/>
      <c r="GQ14" s="49"/>
      <c r="GR14" s="49"/>
      <c r="GS14" s="49"/>
      <c r="GT14" s="49"/>
      <c r="GU14" s="49"/>
      <c r="GV14" s="49"/>
      <c r="GW14" s="49"/>
      <c r="GX14" s="49"/>
      <c r="GY14" s="49"/>
      <c r="GZ14" s="49"/>
      <c r="HA14" s="49"/>
      <c r="HB14" s="49"/>
      <c r="HC14" s="49"/>
      <c r="HD14" s="49"/>
      <c r="HE14" s="49"/>
      <c r="HF14" s="49"/>
      <c r="HG14" s="49"/>
      <c r="HH14" s="49"/>
      <c r="HI14" s="49"/>
      <c r="HJ14" s="49"/>
      <c r="HK14" s="49"/>
      <c r="HL14" s="49"/>
      <c r="HM14" s="49"/>
      <c r="HN14" s="49"/>
      <c r="HO14" s="49"/>
      <c r="HP14" s="49"/>
      <c r="HQ14" s="49"/>
      <c r="HR14" s="49"/>
      <c r="HS14" s="49"/>
      <c r="HT14" s="49"/>
      <c r="HU14" s="49"/>
      <c r="HV14" s="49"/>
      <c r="HW14" s="49"/>
      <c r="HX14" s="49"/>
      <c r="HY14" s="49"/>
      <c r="HZ14" s="49"/>
      <c r="IA14" s="49"/>
      <c r="IB14" s="49"/>
      <c r="IC14" s="49"/>
      <c r="ID14" s="49"/>
      <c r="IE14" s="49"/>
      <c r="IF14" s="49"/>
      <c r="IG14" s="49"/>
      <c r="IH14" s="49"/>
      <c r="II14" s="49"/>
      <c r="IJ14" s="49"/>
      <c r="IK14" s="49"/>
      <c r="IL14" s="49"/>
      <c r="IM14" s="49"/>
      <c r="IN14" s="49"/>
      <c r="IO14" s="49"/>
      <c r="IP14" s="49"/>
      <c r="IQ14" s="49"/>
      <c r="IR14" s="49"/>
      <c r="IS14" s="49"/>
      <c r="IT14" s="49"/>
      <c r="IU14" s="49"/>
      <c r="IV14" s="49"/>
      <c r="IW14" s="49"/>
      <c r="IX14" s="49"/>
      <c r="IY14" s="49"/>
      <c r="IZ14" s="49"/>
      <c r="JA14" s="49"/>
      <c r="JB14" s="49"/>
      <c r="JC14" s="49"/>
      <c r="JD14" s="49"/>
      <c r="JE14" s="49"/>
      <c r="JF14" s="49"/>
      <c r="JG14" s="49"/>
      <c r="JH14" s="49"/>
      <c r="JI14" s="49"/>
      <c r="JJ14" s="49"/>
      <c r="JK14" s="49"/>
      <c r="JL14" s="49"/>
      <c r="JM14" s="49"/>
      <c r="JN14" s="49"/>
      <c r="JO14" s="49"/>
      <c r="JP14" s="49"/>
      <c r="JQ14" s="49"/>
      <c r="JR14" s="49"/>
      <c r="JS14" s="49"/>
      <c r="JT14" s="49"/>
      <c r="JU14" s="49"/>
      <c r="JV14" s="49"/>
      <c r="JW14" s="49"/>
      <c r="JX14" s="49"/>
      <c r="JY14" s="49"/>
      <c r="JZ14" s="49"/>
      <c r="KA14" s="49"/>
      <c r="KB14" s="49"/>
      <c r="KC14" s="49"/>
      <c r="KD14" s="49"/>
      <c r="KE14" s="49"/>
      <c r="KF14" s="49"/>
      <c r="KG14" s="49"/>
      <c r="KH14" s="49"/>
      <c r="KI14" s="49"/>
      <c r="KJ14" s="49"/>
      <c r="KK14" s="49"/>
      <c r="KL14" s="49"/>
      <c r="KM14" s="49"/>
      <c r="KN14" s="49"/>
      <c r="KO14" s="49"/>
      <c r="KP14" s="49"/>
      <c r="KQ14" s="49"/>
      <c r="KR14" s="49"/>
      <c r="KS14" s="49"/>
      <c r="KT14" s="49"/>
      <c r="KU14" s="49"/>
      <c r="KV14" s="49"/>
      <c r="KW14" s="49"/>
      <c r="KX14" s="49"/>
      <c r="KY14" s="49"/>
      <c r="KZ14" s="49"/>
      <c r="LA14" s="49"/>
      <c r="LB14" s="49"/>
      <c r="LC14" s="49"/>
      <c r="LD14" s="49"/>
      <c r="LE14" s="49"/>
      <c r="LF14" s="49"/>
      <c r="LG14" s="49"/>
      <c r="LH14" s="49"/>
      <c r="LI14" s="49"/>
      <c r="LJ14" s="49"/>
      <c r="LK14" s="49"/>
      <c r="LL14" s="49"/>
      <c r="LM14" s="49"/>
      <c r="LN14" s="49"/>
      <c r="LO14" s="49"/>
      <c r="LP14" s="49"/>
      <c r="LQ14" s="49"/>
      <c r="LR14" s="49"/>
      <c r="LS14" s="49"/>
      <c r="LT14" s="49"/>
      <c r="LU14" s="49"/>
      <c r="LV14" s="49"/>
      <c r="LW14" s="49"/>
      <c r="LX14" s="49"/>
      <c r="LY14" s="49"/>
      <c r="LZ14" s="49"/>
      <c r="MA14" s="49"/>
      <c r="MB14" s="49"/>
      <c r="MC14" s="49"/>
      <c r="MD14" s="49"/>
      <c r="ME14" s="49"/>
      <c r="MF14" s="49"/>
      <c r="MG14" s="49"/>
      <c r="MH14" s="49"/>
      <c r="MI14" s="49"/>
      <c r="MJ14" s="49"/>
      <c r="MK14" s="49"/>
      <c r="ML14" s="49"/>
      <c r="MM14" s="49"/>
      <c r="MN14" s="49"/>
      <c r="MO14" s="49"/>
      <c r="MP14" s="49"/>
      <c r="MQ14" s="49"/>
      <c r="MR14" s="49"/>
      <c r="MS14" s="49"/>
      <c r="MT14" s="49"/>
      <c r="MU14" s="49"/>
      <c r="MV14" s="49"/>
      <c r="MW14" s="49"/>
      <c r="MX14" s="49"/>
      <c r="MY14" s="49"/>
      <c r="MZ14" s="49"/>
      <c r="NA14" s="49"/>
      <c r="NB14" s="49"/>
      <c r="NC14" s="49"/>
      <c r="ND14" s="49"/>
      <c r="NE14" s="49"/>
      <c r="NF14" s="49"/>
      <c r="NG14" s="49"/>
      <c r="NH14" s="49"/>
      <c r="NI14" s="49"/>
      <c r="NJ14" s="49"/>
      <c r="NK14" s="49"/>
      <c r="NL14" s="49"/>
      <c r="NM14" s="49"/>
      <c r="NN14" s="49"/>
      <c r="NO14" s="49"/>
      <c r="NP14" s="49"/>
      <c r="NQ14" s="49"/>
      <c r="NR14" s="49"/>
      <c r="NS14" s="49"/>
      <c r="NT14" s="49"/>
      <c r="NU14" s="49"/>
      <c r="NV14" s="49"/>
      <c r="NW14" s="49"/>
      <c r="NX14" s="49"/>
      <c r="NY14" s="49"/>
      <c r="NZ14" s="49"/>
      <c r="OA14" s="49"/>
      <c r="OB14" s="49"/>
      <c r="OC14" s="49"/>
      <c r="OD14" s="49"/>
      <c r="OE14" s="49"/>
      <c r="OF14" s="49"/>
      <c r="OG14" s="49"/>
      <c r="OH14" s="49"/>
      <c r="OI14" s="49"/>
      <c r="OJ14" s="49"/>
      <c r="OK14" s="49"/>
      <c r="OL14" s="49"/>
      <c r="OM14" s="49"/>
      <c r="ON14" s="49"/>
      <c r="OO14" s="49"/>
      <c r="OP14" s="49"/>
      <c r="OQ14" s="49"/>
      <c r="OR14" s="49"/>
      <c r="OS14" s="49"/>
      <c r="OT14" s="49"/>
      <c r="OU14" s="49"/>
      <c r="OV14" s="49"/>
      <c r="OW14" s="49"/>
      <c r="OX14" s="49"/>
      <c r="OY14" s="49"/>
      <c r="OZ14" s="49"/>
      <c r="PA14" s="49"/>
      <c r="PB14" s="49"/>
      <c r="PC14" s="49"/>
      <c r="PD14" s="49"/>
      <c r="PE14" s="49"/>
      <c r="PF14" s="49"/>
      <c r="PG14" s="49"/>
      <c r="PH14" s="49"/>
      <c r="PI14" s="49"/>
      <c r="PJ14" s="49"/>
      <c r="PK14" s="49"/>
      <c r="PL14" s="49"/>
      <c r="PM14" s="49"/>
      <c r="PN14" s="49"/>
      <c r="PO14" s="49"/>
      <c r="PP14" s="49"/>
      <c r="PQ14" s="49"/>
      <c r="PR14" s="49"/>
      <c r="PS14" s="49"/>
      <c r="PT14" s="49"/>
      <c r="PU14" s="49"/>
      <c r="PV14" s="49"/>
      <c r="PW14" s="49"/>
      <c r="PX14" s="49"/>
      <c r="PY14" s="49"/>
      <c r="PZ14" s="49"/>
      <c r="QA14" s="49"/>
      <c r="QB14" s="49"/>
      <c r="QC14" s="49"/>
      <c r="QD14" s="49"/>
      <c r="QE14" s="49"/>
      <c r="QF14" s="49"/>
      <c r="QG14" s="49"/>
      <c r="QH14" s="49"/>
      <c r="QI14" s="49"/>
      <c r="QJ14" s="49"/>
      <c r="QK14" s="49"/>
      <c r="QL14" s="49"/>
      <c r="QM14" s="49"/>
      <c r="QN14" s="49"/>
      <c r="QO14" s="49"/>
      <c r="QP14" s="49"/>
      <c r="QQ14" s="49"/>
      <c r="QR14" s="49"/>
      <c r="QS14" s="49"/>
      <c r="QT14" s="49"/>
      <c r="QU14" s="49"/>
      <c r="QV14" s="49"/>
      <c r="QW14" s="49"/>
      <c r="QX14" s="49"/>
      <c r="QY14" s="49"/>
      <c r="QZ14" s="49"/>
      <c r="RA14" s="49"/>
      <c r="RB14" s="49"/>
      <c r="RC14" s="49"/>
      <c r="RD14" s="49"/>
      <c r="RE14" s="49"/>
      <c r="RF14" s="49"/>
      <c r="RG14" s="49"/>
      <c r="RH14" s="49"/>
      <c r="RI14" s="49"/>
      <c r="RJ14" s="49"/>
      <c r="RK14" s="49"/>
      <c r="RL14" s="49"/>
      <c r="RM14" s="49"/>
      <c r="RN14" s="49"/>
      <c r="RO14" s="49"/>
      <c r="RP14" s="49"/>
      <c r="RQ14" s="49"/>
      <c r="RR14" s="49"/>
      <c r="RS14" s="49"/>
      <c r="RT14" s="49"/>
      <c r="RU14" s="49"/>
      <c r="RV14" s="49"/>
      <c r="RW14" s="49"/>
      <c r="RX14" s="49"/>
      <c r="RY14" s="49"/>
      <c r="RZ14" s="49"/>
      <c r="SA14" s="49"/>
      <c r="SB14" s="49"/>
      <c r="SC14" s="49"/>
      <c r="SD14" s="49"/>
      <c r="SE14" s="49"/>
      <c r="SF14" s="49"/>
      <c r="SG14" s="49"/>
      <c r="SH14" s="49"/>
      <c r="SI14" s="49"/>
      <c r="SJ14" s="49"/>
      <c r="SK14" s="49"/>
      <c r="SL14" s="49"/>
      <c r="SM14" s="49"/>
      <c r="SN14" s="49"/>
      <c r="SO14" s="49"/>
      <c r="SP14" s="49"/>
      <c r="SQ14" s="49"/>
      <c r="SR14" s="49"/>
      <c r="SS14" s="49"/>
      <c r="ST14" s="49"/>
      <c r="SU14" s="49"/>
      <c r="SV14" s="49"/>
      <c r="SW14" s="49"/>
      <c r="SX14" s="49"/>
      <c r="SY14" s="49"/>
      <c r="SZ14" s="49"/>
      <c r="TA14" s="49"/>
      <c r="TB14" s="49"/>
      <c r="TC14" s="49"/>
      <c r="TD14" s="49"/>
      <c r="TE14" s="49"/>
      <c r="TF14" s="49"/>
      <c r="TG14" s="49"/>
      <c r="TH14" s="49"/>
      <c r="TI14" s="49"/>
      <c r="TJ14" s="49"/>
      <c r="TK14" s="49"/>
      <c r="TL14" s="49"/>
      <c r="TM14" s="49"/>
      <c r="TN14" s="49"/>
      <c r="TO14" s="49"/>
      <c r="TP14" s="49"/>
      <c r="TQ14" s="49"/>
      <c r="TR14" s="49"/>
      <c r="TS14" s="49"/>
      <c r="TT14" s="49"/>
      <c r="TU14" s="49"/>
      <c r="TV14" s="49"/>
      <c r="TW14" s="49"/>
      <c r="TX14" s="49"/>
      <c r="TY14" s="49"/>
      <c r="TZ14" s="49"/>
      <c r="UA14" s="49"/>
      <c r="UB14" s="49"/>
      <c r="UC14" s="49"/>
      <c r="UD14" s="49"/>
      <c r="UE14" s="49"/>
      <c r="UF14" s="49"/>
      <c r="UG14" s="49"/>
      <c r="UH14" s="49"/>
      <c r="UI14" s="49"/>
      <c r="UJ14" s="49"/>
      <c r="UK14" s="49"/>
      <c r="UL14" s="49"/>
      <c r="UM14" s="49"/>
      <c r="UN14" s="49"/>
      <c r="UO14" s="49"/>
      <c r="UP14" s="49"/>
      <c r="UQ14" s="49"/>
      <c r="UR14" s="49"/>
      <c r="US14" s="49"/>
      <c r="UT14" s="49"/>
      <c r="UU14" s="49"/>
      <c r="UV14" s="49"/>
      <c r="UW14" s="49"/>
      <c r="UX14" s="49"/>
      <c r="UY14" s="49"/>
      <c r="UZ14" s="49"/>
      <c r="VA14" s="49"/>
      <c r="VB14" s="49"/>
      <c r="VC14" s="49"/>
      <c r="VD14" s="49"/>
      <c r="VE14" s="49"/>
      <c r="VF14" s="49"/>
      <c r="VG14" s="49"/>
      <c r="VH14" s="49"/>
      <c r="VI14" s="49"/>
      <c r="VJ14" s="49"/>
      <c r="VK14" s="49"/>
      <c r="VL14" s="49"/>
      <c r="VM14" s="49"/>
      <c r="VN14" s="49"/>
      <c r="VO14" s="49"/>
      <c r="VP14" s="49"/>
      <c r="VQ14" s="49"/>
      <c r="VR14" s="49"/>
      <c r="VS14" s="49"/>
      <c r="VT14" s="49"/>
      <c r="VU14" s="49"/>
      <c r="VV14" s="49"/>
      <c r="VW14" s="49"/>
      <c r="VX14" s="49"/>
      <c r="VY14" s="49"/>
      <c r="VZ14" s="49"/>
      <c r="WA14" s="49"/>
      <c r="WB14" s="49"/>
      <c r="WC14" s="49"/>
      <c r="WD14" s="49"/>
      <c r="WE14" s="49"/>
      <c r="WF14" s="49"/>
      <c r="WG14" s="49"/>
      <c r="WH14" s="49"/>
      <c r="WI14" s="49"/>
      <c r="WJ14" s="49"/>
      <c r="WK14" s="49"/>
      <c r="WL14" s="49"/>
      <c r="WM14" s="49"/>
      <c r="WN14" s="49"/>
      <c r="WO14" s="49"/>
      <c r="WP14" s="49"/>
      <c r="WQ14" s="49"/>
      <c r="WR14" s="49"/>
      <c r="WS14" s="49"/>
      <c r="WT14" s="49"/>
      <c r="WU14" s="49"/>
      <c r="WV14" s="49"/>
      <c r="WW14" s="49"/>
      <c r="WX14" s="49"/>
      <c r="WY14" s="49"/>
      <c r="WZ14" s="49"/>
      <c r="XA14" s="49"/>
      <c r="XB14" s="49"/>
      <c r="XC14" s="49"/>
      <c r="XD14" s="49"/>
      <c r="XE14" s="49"/>
      <c r="XF14" s="49"/>
      <c r="XG14" s="49"/>
      <c r="XH14" s="49"/>
      <c r="XI14" s="49"/>
      <c r="XJ14" s="49"/>
      <c r="XK14" s="49"/>
      <c r="XL14" s="49"/>
      <c r="XM14" s="49"/>
      <c r="XN14" s="49"/>
      <c r="XO14" s="49"/>
      <c r="XP14" s="49"/>
      <c r="XQ14" s="49"/>
      <c r="XR14" s="49"/>
      <c r="XS14" s="49"/>
      <c r="XT14" s="49"/>
      <c r="XU14" s="49"/>
      <c r="XV14" s="49"/>
      <c r="XW14" s="49"/>
      <c r="XX14" s="49"/>
      <c r="XY14" s="49"/>
      <c r="XZ14" s="49"/>
      <c r="YA14" s="49"/>
      <c r="YB14" s="49"/>
      <c r="YC14" s="49"/>
      <c r="YD14" s="49"/>
      <c r="YE14" s="49"/>
      <c r="YF14" s="49"/>
      <c r="YG14" s="49"/>
      <c r="YH14" s="49"/>
      <c r="YI14" s="49"/>
      <c r="YJ14" s="49"/>
      <c r="YK14" s="49"/>
      <c r="YL14" s="49"/>
      <c r="YM14" s="49"/>
      <c r="YN14" s="49"/>
      <c r="YO14" s="49"/>
      <c r="YP14" s="49"/>
      <c r="YQ14" s="49"/>
      <c r="YR14" s="49"/>
      <c r="YS14" s="49"/>
      <c r="YT14" s="49"/>
      <c r="YU14" s="49"/>
      <c r="YV14" s="49"/>
      <c r="YW14" s="49"/>
      <c r="YX14" s="49"/>
      <c r="YY14" s="49"/>
      <c r="YZ14" s="49"/>
      <c r="ZA14" s="49"/>
      <c r="ZB14" s="49"/>
      <c r="ZC14" s="49"/>
      <c r="ZD14" s="49"/>
      <c r="ZE14" s="49"/>
      <c r="ZF14" s="49"/>
      <c r="ZG14" s="49"/>
      <c r="ZH14" s="49"/>
      <c r="ZI14" s="49"/>
      <c r="ZJ14" s="49"/>
      <c r="ZK14" s="49"/>
      <c r="ZL14" s="49"/>
      <c r="ZM14" s="49"/>
      <c r="ZN14" s="49"/>
      <c r="ZO14" s="49"/>
      <c r="ZP14" s="49"/>
      <c r="ZQ14" s="49"/>
      <c r="ZR14" s="49"/>
      <c r="ZS14" s="49"/>
      <c r="ZT14" s="49"/>
      <c r="ZU14" s="49"/>
      <c r="ZV14" s="49"/>
      <c r="ZW14" s="49"/>
      <c r="ZX14" s="49"/>
      <c r="ZY14" s="49"/>
      <c r="ZZ14" s="49"/>
      <c r="AAA14" s="49"/>
      <c r="AAB14" s="49"/>
      <c r="AAC14" s="49"/>
      <c r="AAD14" s="49"/>
      <c r="AAE14" s="49"/>
      <c r="AAF14" s="49"/>
      <c r="AAG14" s="49"/>
      <c r="AAH14" s="49"/>
      <c r="AAI14" s="49"/>
      <c r="AAJ14" s="49"/>
      <c r="AAK14" s="49"/>
      <c r="AAL14" s="49"/>
      <c r="AAM14" s="49"/>
      <c r="AAN14" s="49"/>
      <c r="AAO14" s="49"/>
      <c r="AAP14" s="49"/>
      <c r="AAQ14" s="49"/>
      <c r="AAR14" s="49"/>
      <c r="AAS14" s="49"/>
      <c r="AAT14" s="49"/>
      <c r="AAU14" s="49"/>
      <c r="AAV14" s="49"/>
      <c r="AAW14" s="49"/>
      <c r="AAX14" s="49"/>
      <c r="AAY14" s="49"/>
      <c r="AAZ14" s="49"/>
      <c r="ABA14" s="49"/>
      <c r="ABB14" s="49"/>
      <c r="ABC14" s="49"/>
      <c r="ABD14" s="49"/>
      <c r="ABE14" s="49"/>
      <c r="ABF14" s="49"/>
      <c r="ABG14" s="49"/>
      <c r="ABH14" s="49"/>
      <c r="ABI14" s="49"/>
      <c r="ABJ14" s="49"/>
      <c r="ABK14" s="49"/>
      <c r="ABL14" s="49"/>
      <c r="ABM14" s="49"/>
      <c r="ABN14" s="49"/>
      <c r="ABO14" s="49"/>
      <c r="ABP14" s="49"/>
      <c r="ABQ14" s="49"/>
      <c r="ABR14" s="49"/>
      <c r="ABS14" s="49"/>
      <c r="ABT14" s="49"/>
      <c r="ABU14" s="49"/>
      <c r="ABV14" s="49"/>
      <c r="ABW14" s="49"/>
      <c r="ABX14" s="49"/>
      <c r="ABY14" s="49"/>
      <c r="ABZ14" s="49"/>
      <c r="ACA14" s="49"/>
      <c r="ACB14" s="49"/>
      <c r="ACC14" s="49"/>
      <c r="ACD14" s="49"/>
      <c r="ACE14" s="49"/>
      <c r="ACF14" s="49"/>
      <c r="ACG14" s="49"/>
      <c r="ACH14" s="49"/>
      <c r="ACI14" s="49"/>
      <c r="ACJ14" s="49"/>
      <c r="ACK14" s="49"/>
      <c r="ACL14" s="49"/>
      <c r="ACM14" s="49"/>
      <c r="ACN14" s="49"/>
      <c r="ACO14" s="49"/>
      <c r="ACP14" s="49"/>
      <c r="ACQ14" s="49"/>
      <c r="ACR14" s="49"/>
      <c r="ACS14" s="49"/>
      <c r="ACT14" s="49"/>
      <c r="ACU14" s="49"/>
      <c r="ACV14" s="49"/>
      <c r="ACW14" s="49"/>
      <c r="ACX14" s="49"/>
      <c r="ACY14" s="49"/>
      <c r="ACZ14" s="49"/>
      <c r="ADA14" s="49"/>
      <c r="ADB14" s="49"/>
      <c r="ADC14" s="49"/>
      <c r="ADD14" s="49"/>
      <c r="ADE14" s="49"/>
      <c r="ADF14" s="49"/>
      <c r="ADG14" s="49"/>
      <c r="ADH14" s="49"/>
      <c r="ADI14" s="49"/>
      <c r="ADJ14" s="49"/>
      <c r="ADK14" s="49"/>
      <c r="ADL14" s="49"/>
      <c r="ADM14" s="49"/>
      <c r="ADN14" s="49"/>
      <c r="ADO14" s="49"/>
      <c r="ADP14" s="49"/>
      <c r="ADQ14" s="49"/>
      <c r="ADR14" s="49"/>
      <c r="ADS14" s="49"/>
      <c r="ADT14" s="49"/>
      <c r="ADU14" s="49"/>
      <c r="ADV14" s="49"/>
      <c r="ADW14" s="49"/>
      <c r="ADX14" s="49"/>
      <c r="ADY14" s="49"/>
      <c r="ADZ14" s="49"/>
      <c r="AEA14" s="49"/>
      <c r="AEB14" s="49"/>
      <c r="AEC14" s="49"/>
      <c r="AED14" s="49"/>
      <c r="AEE14" s="49"/>
      <c r="AEF14" s="49"/>
      <c r="AEG14" s="49"/>
      <c r="AEH14" s="49"/>
      <c r="AEI14" s="49"/>
      <c r="AEJ14" s="49"/>
      <c r="AEK14" s="49"/>
      <c r="AEL14" s="49"/>
      <c r="AEM14" s="49"/>
      <c r="AEN14" s="49"/>
      <c r="AEO14" s="49"/>
      <c r="AEP14" s="49"/>
      <c r="AEQ14" s="49"/>
      <c r="AER14" s="49"/>
      <c r="AES14" s="49"/>
      <c r="AET14" s="49"/>
      <c r="AEU14" s="49"/>
      <c r="AEV14" s="49"/>
      <c r="AEW14" s="49"/>
      <c r="AEX14" s="49"/>
      <c r="AEY14" s="49"/>
      <c r="AEZ14" s="49"/>
      <c r="AFA14" s="49"/>
      <c r="AFB14" s="49"/>
      <c r="AFC14" s="49"/>
      <c r="AFD14" s="49"/>
      <c r="AFE14" s="49"/>
      <c r="AFF14" s="49"/>
      <c r="AFG14" s="49"/>
      <c r="AFH14" s="49"/>
      <c r="AFI14" s="49"/>
      <c r="AFJ14" s="49"/>
      <c r="AFK14" s="49"/>
      <c r="AFL14" s="49"/>
      <c r="AFM14" s="49"/>
      <c r="AFN14" s="49"/>
      <c r="AFO14" s="49"/>
      <c r="AFP14" s="49"/>
      <c r="AFQ14" s="49"/>
      <c r="AFR14" s="49"/>
      <c r="AFS14" s="49"/>
      <c r="AFT14" s="49"/>
      <c r="AFU14" s="49"/>
      <c r="AFV14" s="49"/>
      <c r="AFW14" s="49"/>
      <c r="AFX14" s="49"/>
      <c r="AFY14" s="49"/>
      <c r="AFZ14" s="49"/>
      <c r="AGA14" s="49"/>
      <c r="AGB14" s="49"/>
      <c r="AGC14" s="49"/>
      <c r="AGD14" s="49"/>
      <c r="AGE14" s="49"/>
      <c r="AGF14" s="49"/>
      <c r="AGG14" s="49"/>
      <c r="AGH14" s="49"/>
      <c r="AGI14" s="49"/>
      <c r="AGJ14" s="49"/>
      <c r="AGK14" s="49"/>
      <c r="AGL14" s="49"/>
      <c r="AGM14" s="49"/>
      <c r="AGN14" s="49"/>
      <c r="AGO14" s="49"/>
      <c r="AGP14" s="49"/>
      <c r="AGQ14" s="49"/>
      <c r="AGR14" s="49"/>
      <c r="AGS14" s="49"/>
      <c r="AGT14" s="49"/>
      <c r="AGU14" s="49"/>
      <c r="AGV14" s="49"/>
      <c r="AGW14" s="49"/>
      <c r="AGX14" s="49"/>
      <c r="AGY14" s="49"/>
      <c r="AGZ14" s="49"/>
      <c r="AHA14" s="49"/>
      <c r="AHB14" s="49"/>
      <c r="AHC14" s="49"/>
      <c r="AHD14" s="49"/>
      <c r="AHE14" s="49"/>
      <c r="AHF14" s="49"/>
      <c r="AHG14" s="49"/>
      <c r="AHH14" s="49"/>
      <c r="AHI14" s="49"/>
      <c r="AHJ14" s="49"/>
      <c r="AHK14" s="49"/>
      <c r="AHL14" s="49"/>
      <c r="AHM14" s="49"/>
      <c r="AHN14" s="49"/>
      <c r="AHO14" s="49"/>
      <c r="AHP14" s="49"/>
      <c r="AHQ14" s="49"/>
      <c r="AHR14" s="49"/>
      <c r="AHS14" s="49"/>
      <c r="AHT14" s="49"/>
      <c r="AHU14" s="49"/>
      <c r="AHV14" s="49"/>
      <c r="AHW14" s="49"/>
      <c r="AHX14" s="49"/>
      <c r="AHY14" s="49"/>
      <c r="AHZ14" s="49"/>
      <c r="AIA14" s="49"/>
      <c r="AIB14" s="49"/>
      <c r="AIC14" s="49"/>
      <c r="AID14" s="49"/>
      <c r="AIE14" s="49"/>
      <c r="AIF14" s="49"/>
      <c r="AIG14" s="49"/>
      <c r="AIH14" s="49"/>
      <c r="AII14" s="49"/>
      <c r="AIJ14" s="49"/>
      <c r="AIK14" s="49"/>
      <c r="AIL14" s="49"/>
      <c r="AIM14" s="49"/>
      <c r="AIN14" s="49"/>
      <c r="AIO14" s="49"/>
      <c r="AIP14" s="49"/>
      <c r="AIQ14" s="49"/>
      <c r="AIR14" s="49"/>
      <c r="AIS14" s="49"/>
      <c r="AIT14" s="49"/>
      <c r="AIU14" s="49"/>
      <c r="AIV14" s="49"/>
      <c r="AIW14" s="49"/>
      <c r="AIX14" s="49"/>
      <c r="AIY14" s="49"/>
      <c r="AIZ14" s="49"/>
      <c r="AJA14" s="49"/>
      <c r="AJB14" s="49"/>
      <c r="AJC14" s="49"/>
      <c r="AJD14" s="49"/>
      <c r="AJE14" s="49"/>
      <c r="AJF14" s="49"/>
      <c r="AJG14" s="49"/>
      <c r="AJH14" s="49"/>
      <c r="AJI14" s="49"/>
      <c r="AJJ14" s="49"/>
      <c r="AJK14" s="49"/>
      <c r="AJL14" s="49"/>
      <c r="AJM14" s="49"/>
      <c r="AJN14" s="49"/>
      <c r="AJO14" s="49"/>
      <c r="AJP14" s="49"/>
      <c r="AJQ14" s="49"/>
      <c r="AJR14" s="49"/>
      <c r="AJS14" s="49"/>
      <c r="AJT14" s="49"/>
      <c r="AJU14" s="49"/>
      <c r="AJV14" s="49"/>
      <c r="AJW14" s="49"/>
      <c r="AJX14" s="49"/>
      <c r="AJY14" s="49"/>
      <c r="AJZ14" s="49"/>
      <c r="AKA14" s="49"/>
      <c r="AKB14" s="49"/>
      <c r="AKC14" s="49"/>
      <c r="AKD14" s="49"/>
      <c r="AKE14" s="49"/>
      <c r="AKF14" s="49"/>
      <c r="AKG14" s="49"/>
      <c r="AKH14" s="49"/>
      <c r="AKI14" s="49"/>
      <c r="AKJ14" s="49"/>
      <c r="AKK14" s="49"/>
      <c r="AKL14" s="49"/>
      <c r="AKM14" s="49"/>
      <c r="AKN14" s="49"/>
      <c r="AKO14" s="49"/>
      <c r="AKP14" s="49"/>
      <c r="AKQ14" s="49"/>
      <c r="AKR14" s="49"/>
      <c r="AKS14" s="49"/>
      <c r="AKT14" s="49"/>
      <c r="AKU14" s="49"/>
      <c r="AKV14" s="49"/>
      <c r="AKW14" s="49"/>
      <c r="AKX14" s="49"/>
      <c r="AKY14" s="49"/>
      <c r="AKZ14" s="49"/>
      <c r="ALA14" s="49"/>
      <c r="ALB14" s="49"/>
      <c r="ALC14" s="49"/>
      <c r="ALD14" s="49"/>
      <c r="ALE14" s="49"/>
      <c r="ALF14" s="49"/>
      <c r="ALG14" s="49"/>
      <c r="ALH14" s="49"/>
      <c r="ALI14" s="49"/>
      <c r="ALJ14" s="49"/>
      <c r="ALK14" s="49"/>
      <c r="ALL14" s="49"/>
      <c r="ALM14" s="49"/>
      <c r="ALN14" s="49"/>
      <c r="ALO14" s="49"/>
      <c r="ALP14" s="49"/>
      <c r="ALQ14" s="49"/>
      <c r="ALR14" s="49"/>
      <c r="ALS14" s="49"/>
      <c r="ALT14" s="49"/>
      <c r="ALU14" s="49"/>
      <c r="ALV14" s="49"/>
      <c r="ALW14" s="49"/>
      <c r="ALX14" s="49"/>
      <c r="ALY14" s="49"/>
      <c r="ALZ14" s="49"/>
      <c r="AMA14" s="49"/>
      <c r="AMB14" s="49"/>
      <c r="AMC14" s="49"/>
      <c r="AMD14" s="49"/>
      <c r="AME14" s="49"/>
      <c r="AMF14" s="49"/>
      <c r="AMG14" s="49"/>
      <c r="AMH14" s="49"/>
      <c r="AMI14" s="49"/>
      <c r="AMJ14" s="49"/>
      <c r="AMK14" s="49"/>
      <c r="AML14" s="49"/>
      <c r="AMM14" s="49"/>
      <c r="AMN14" s="49"/>
      <c r="AMO14" s="49"/>
      <c r="AMP14" s="49"/>
      <c r="AMQ14" s="49"/>
      <c r="AMR14" s="49"/>
      <c r="AMS14" s="49"/>
      <c r="AMT14" s="49"/>
      <c r="AMU14" s="49"/>
      <c r="AMV14" s="49"/>
      <c r="AMW14" s="49"/>
      <c r="AMX14" s="49"/>
      <c r="AMY14" s="49"/>
      <c r="AMZ14" s="49"/>
      <c r="ANA14" s="49"/>
      <c r="ANB14" s="49"/>
      <c r="ANC14" s="49"/>
      <c r="AND14" s="49"/>
      <c r="ANE14" s="49"/>
      <c r="ANF14" s="49"/>
      <c r="ANG14" s="49"/>
      <c r="ANH14" s="49"/>
      <c r="ANI14" s="49"/>
      <c r="ANJ14" s="49"/>
      <c r="ANK14" s="49"/>
      <c r="ANL14" s="49"/>
      <c r="ANM14" s="49"/>
      <c r="ANN14" s="49"/>
      <c r="ANO14" s="49"/>
      <c r="ANP14" s="49"/>
      <c r="ANQ14" s="49"/>
      <c r="ANR14" s="49"/>
      <c r="ANS14" s="49"/>
      <c r="ANT14" s="49"/>
      <c r="ANU14" s="49"/>
      <c r="ANV14" s="49"/>
      <c r="ANW14" s="49"/>
      <c r="ANX14" s="49"/>
      <c r="ANY14" s="49"/>
      <c r="ANZ14" s="49"/>
      <c r="AOA14" s="49"/>
      <c r="AOB14" s="49"/>
      <c r="AOC14" s="49"/>
      <c r="AOD14" s="49"/>
      <c r="AOE14" s="49"/>
      <c r="AOF14" s="49"/>
      <c r="AOG14" s="49"/>
      <c r="AOH14" s="49"/>
      <c r="AOI14" s="49"/>
      <c r="AOJ14" s="49"/>
      <c r="AOK14" s="49"/>
      <c r="AOL14" s="49"/>
      <c r="AOM14" s="49"/>
      <c r="AON14" s="49"/>
      <c r="AOO14" s="49"/>
      <c r="AOP14" s="49"/>
      <c r="AOQ14" s="49"/>
      <c r="AOR14" s="49"/>
      <c r="AOS14" s="49"/>
      <c r="AOT14" s="49"/>
      <c r="AOU14" s="49"/>
      <c r="AOV14" s="49"/>
      <c r="AOW14" s="49"/>
      <c r="AOX14" s="49"/>
      <c r="AOY14" s="49"/>
      <c r="AOZ14" s="49"/>
      <c r="APA14" s="49"/>
      <c r="APB14" s="49"/>
      <c r="APC14" s="49"/>
      <c r="APD14" s="49"/>
      <c r="APE14" s="49"/>
      <c r="APF14" s="49"/>
      <c r="APG14" s="49"/>
      <c r="APH14" s="49"/>
      <c r="API14" s="49"/>
      <c r="APJ14" s="49"/>
      <c r="APK14" s="49"/>
      <c r="APL14" s="49"/>
      <c r="APM14" s="49"/>
      <c r="APN14" s="49"/>
      <c r="APO14" s="49"/>
      <c r="APP14" s="49"/>
      <c r="APQ14" s="49"/>
      <c r="APR14" s="49"/>
      <c r="APS14" s="49"/>
      <c r="APT14" s="49"/>
      <c r="APU14" s="49"/>
      <c r="APV14" s="49"/>
      <c r="APW14" s="49"/>
      <c r="APX14" s="49"/>
      <c r="APY14" s="49"/>
      <c r="APZ14" s="49"/>
      <c r="AQA14" s="49"/>
      <c r="AQB14" s="49"/>
      <c r="AQC14" s="49"/>
      <c r="AQD14" s="49"/>
      <c r="AQE14" s="49"/>
      <c r="AQF14" s="49"/>
      <c r="AQG14" s="49"/>
      <c r="AQH14" s="49"/>
      <c r="AQI14" s="49"/>
      <c r="AQJ14" s="49"/>
      <c r="AQK14" s="49"/>
      <c r="AQL14" s="49"/>
      <c r="AQM14" s="49"/>
      <c r="AQN14" s="49"/>
      <c r="AQO14" s="49"/>
      <c r="AQP14" s="49"/>
      <c r="AQQ14" s="49"/>
      <c r="AQR14" s="49"/>
      <c r="AQS14" s="49"/>
      <c r="AQT14" s="49"/>
      <c r="AQU14" s="49"/>
      <c r="AQV14" s="49"/>
      <c r="AQW14" s="49"/>
      <c r="AQX14" s="49"/>
      <c r="AQY14" s="49"/>
      <c r="AQZ14" s="49"/>
      <c r="ARA14" s="49"/>
      <c r="ARB14" s="49"/>
      <c r="ARC14" s="49"/>
      <c r="ARD14" s="49"/>
      <c r="ARE14" s="49"/>
      <c r="ARF14" s="49"/>
      <c r="ARG14" s="49"/>
      <c r="ARH14" s="49"/>
      <c r="ARI14" s="49"/>
      <c r="ARJ14" s="49"/>
      <c r="ARK14" s="49"/>
      <c r="ARL14" s="49"/>
      <c r="ARM14" s="49"/>
      <c r="ARN14" s="49"/>
      <c r="ARO14" s="49"/>
      <c r="ARP14" s="49"/>
      <c r="ARQ14" s="49"/>
      <c r="ARR14" s="49"/>
      <c r="ARS14" s="49"/>
      <c r="ART14" s="49"/>
      <c r="ARU14" s="49"/>
      <c r="ARV14" s="49"/>
      <c r="ARW14" s="49"/>
      <c r="ARX14" s="49"/>
      <c r="ARY14" s="49"/>
      <c r="ARZ14" s="49"/>
      <c r="ASA14" s="49"/>
      <c r="ASB14" s="49"/>
      <c r="ASC14" s="49"/>
      <c r="ASD14" s="49"/>
      <c r="ASE14" s="49"/>
      <c r="ASF14" s="49"/>
      <c r="ASG14" s="49"/>
      <c r="ASH14" s="49"/>
      <c r="ASI14" s="49"/>
      <c r="ASJ14" s="49"/>
      <c r="ASK14" s="49"/>
      <c r="ASL14" s="49"/>
      <c r="ASM14" s="49"/>
      <c r="ASN14" s="49"/>
      <c r="ASO14" s="49"/>
      <c r="ASP14" s="49"/>
      <c r="ASQ14" s="49"/>
      <c r="ASR14" s="49"/>
      <c r="ASS14" s="49"/>
      <c r="AST14" s="49"/>
      <c r="ASU14" s="49"/>
      <c r="ASV14" s="49"/>
      <c r="ASW14" s="49"/>
      <c r="ASX14" s="49"/>
      <c r="ASY14" s="49"/>
      <c r="ASZ14" s="49"/>
      <c r="ATA14" s="49"/>
      <c r="ATB14" s="49"/>
      <c r="ATC14" s="49"/>
      <c r="ATD14" s="49"/>
      <c r="ATE14" s="49"/>
      <c r="ATF14" s="49"/>
      <c r="ATG14" s="49"/>
      <c r="ATH14" s="49"/>
      <c r="ATI14" s="49"/>
      <c r="ATJ14" s="49"/>
      <c r="ATK14" s="49"/>
      <c r="ATL14" s="49"/>
      <c r="ATM14" s="49"/>
      <c r="ATN14" s="49"/>
      <c r="ATO14" s="49"/>
      <c r="ATP14" s="49"/>
      <c r="ATQ14" s="49"/>
      <c r="ATR14" s="49"/>
      <c r="ATS14" s="49"/>
      <c r="ATT14" s="49"/>
      <c r="ATU14" s="49"/>
      <c r="ATV14" s="49"/>
      <c r="ATW14" s="49"/>
      <c r="ATX14" s="49"/>
      <c r="ATY14" s="49"/>
      <c r="ATZ14" s="49"/>
      <c r="AUA14" s="49"/>
      <c r="AUB14" s="49"/>
      <c r="AUC14" s="49"/>
      <c r="AUD14" s="49"/>
      <c r="AUE14" s="49"/>
      <c r="AUF14" s="49"/>
      <c r="AUG14" s="49"/>
      <c r="AUH14" s="49"/>
      <c r="AUI14" s="49"/>
      <c r="AUJ14" s="49"/>
      <c r="AUK14" s="49"/>
      <c r="AUL14" s="49"/>
      <c r="AUM14" s="49"/>
      <c r="AUN14" s="49"/>
      <c r="AUO14" s="49"/>
      <c r="AUP14" s="49"/>
      <c r="AUQ14" s="49"/>
      <c r="AUR14" s="49"/>
      <c r="AUS14" s="49"/>
      <c r="AUT14" s="49"/>
      <c r="AUU14" s="49"/>
      <c r="AUV14" s="49"/>
      <c r="AUW14" s="49"/>
      <c r="AUX14" s="49"/>
      <c r="AUY14" s="49"/>
      <c r="AUZ14" s="49"/>
      <c r="AVA14" s="49"/>
      <c r="AVB14" s="49"/>
      <c r="AVC14" s="49"/>
      <c r="AVD14" s="49"/>
      <c r="AVE14" s="49"/>
      <c r="AVF14" s="49"/>
      <c r="AVG14" s="49"/>
      <c r="AVH14" s="49"/>
      <c r="AVI14" s="49"/>
      <c r="AVJ14" s="49"/>
      <c r="AVK14" s="49"/>
      <c r="AVL14" s="49"/>
      <c r="AVM14" s="49"/>
      <c r="AVN14" s="49"/>
      <c r="AVO14" s="49"/>
      <c r="AVP14" s="49"/>
      <c r="AVQ14" s="49"/>
      <c r="AVR14" s="49"/>
      <c r="AVS14" s="49"/>
      <c r="AVT14" s="49"/>
      <c r="AVU14" s="49"/>
      <c r="AVV14" s="49"/>
      <c r="AVW14" s="49"/>
      <c r="AVX14" s="49"/>
      <c r="AVY14" s="49"/>
      <c r="AVZ14" s="49"/>
      <c r="AWA14" s="49"/>
      <c r="AWB14" s="49"/>
      <c r="AWC14" s="49"/>
      <c r="AWD14" s="49"/>
      <c r="AWE14" s="49"/>
      <c r="AWF14" s="49"/>
      <c r="AWG14" s="49"/>
      <c r="AWH14" s="49"/>
      <c r="AWI14" s="49"/>
      <c r="AWJ14" s="49"/>
      <c r="AWK14" s="49"/>
      <c r="AWL14" s="49"/>
      <c r="AWM14" s="49"/>
      <c r="AWN14" s="49"/>
      <c r="AWO14" s="49"/>
      <c r="AWP14" s="49"/>
      <c r="AWQ14" s="49"/>
      <c r="AWR14" s="49"/>
      <c r="AWS14" s="49"/>
      <c r="AWT14" s="49"/>
      <c r="AWU14" s="49"/>
      <c r="AWV14" s="49"/>
      <c r="AWW14" s="49"/>
      <c r="AWX14" s="49"/>
      <c r="AWY14" s="49"/>
      <c r="AWZ14" s="49"/>
      <c r="AXA14" s="49"/>
      <c r="AXB14" s="49"/>
      <c r="AXC14" s="49"/>
      <c r="AXD14" s="49"/>
      <c r="AXE14" s="49"/>
      <c r="AXF14" s="49"/>
      <c r="AXG14" s="49"/>
      <c r="AXH14" s="49"/>
      <c r="AXI14" s="49"/>
      <c r="AXJ14" s="49"/>
      <c r="AXK14" s="49"/>
      <c r="AXL14" s="49"/>
      <c r="AXM14" s="49"/>
      <c r="AXN14" s="49"/>
      <c r="AXO14" s="49"/>
      <c r="AXP14" s="49"/>
      <c r="AXQ14" s="49"/>
      <c r="AXR14" s="49"/>
      <c r="AXS14" s="49"/>
      <c r="AXT14" s="49"/>
      <c r="AXU14" s="49"/>
      <c r="AXV14" s="49"/>
      <c r="AXW14" s="49"/>
      <c r="AXX14" s="49"/>
      <c r="AXY14" s="49"/>
      <c r="AXZ14" s="49"/>
      <c r="AYA14" s="49"/>
      <c r="AYB14" s="49"/>
      <c r="AYC14" s="49"/>
      <c r="AYD14" s="49"/>
      <c r="AYE14" s="49"/>
      <c r="AYF14" s="49"/>
      <c r="AYG14" s="49"/>
      <c r="AYH14" s="49"/>
      <c r="AYI14" s="49"/>
      <c r="AYJ14" s="49"/>
      <c r="AYK14" s="49"/>
      <c r="AYL14" s="49"/>
      <c r="AYM14" s="49"/>
      <c r="AYN14" s="49"/>
      <c r="AYO14" s="49"/>
      <c r="AYP14" s="49"/>
      <c r="AYQ14" s="49"/>
      <c r="AYR14" s="49"/>
      <c r="AYS14" s="49"/>
      <c r="AYT14" s="49"/>
      <c r="AYU14" s="49"/>
      <c r="AYV14" s="49"/>
      <c r="AYW14" s="49"/>
      <c r="AYX14" s="49"/>
      <c r="AYY14" s="49"/>
      <c r="AYZ14" s="49"/>
      <c r="AZA14" s="49"/>
      <c r="AZB14" s="49"/>
      <c r="AZC14" s="49"/>
      <c r="AZD14" s="49"/>
      <c r="AZE14" s="49"/>
      <c r="AZF14" s="49"/>
      <c r="AZG14" s="49"/>
      <c r="AZH14" s="49"/>
      <c r="AZI14" s="49"/>
      <c r="AZJ14" s="49"/>
      <c r="AZK14" s="49"/>
      <c r="AZL14" s="49"/>
      <c r="AZM14" s="49"/>
      <c r="AZN14" s="49"/>
      <c r="AZO14" s="49"/>
      <c r="AZP14" s="49"/>
      <c r="AZQ14" s="49"/>
      <c r="AZR14" s="49"/>
      <c r="AZS14" s="49"/>
      <c r="AZT14" s="49"/>
      <c r="AZU14" s="49"/>
      <c r="AZV14" s="49"/>
      <c r="AZW14" s="49"/>
      <c r="AZX14" s="49"/>
      <c r="AZY14" s="49"/>
      <c r="AZZ14" s="49"/>
      <c r="BAA14" s="49"/>
      <c r="BAB14" s="49"/>
      <c r="BAC14" s="49"/>
      <c r="BAD14" s="49"/>
      <c r="BAE14" s="49"/>
      <c r="BAF14" s="49"/>
      <c r="BAG14" s="49"/>
      <c r="BAH14" s="49"/>
      <c r="BAI14" s="49"/>
      <c r="BAJ14" s="49"/>
      <c r="BAK14" s="49"/>
      <c r="BAL14" s="49"/>
      <c r="BAM14" s="49"/>
      <c r="BAN14" s="49"/>
      <c r="BAO14" s="49"/>
      <c r="BAP14" s="49"/>
      <c r="BAQ14" s="49"/>
      <c r="BAR14" s="49"/>
      <c r="BAS14" s="49"/>
      <c r="BAT14" s="49"/>
      <c r="BAU14" s="49"/>
      <c r="BAV14" s="49"/>
      <c r="BAW14" s="49"/>
      <c r="BAX14" s="49"/>
      <c r="BAY14" s="49"/>
      <c r="BAZ14" s="49"/>
      <c r="BBA14" s="49"/>
      <c r="BBB14" s="49"/>
      <c r="BBC14" s="49"/>
      <c r="BBD14" s="49"/>
      <c r="BBE14" s="49"/>
      <c r="BBF14" s="49"/>
      <c r="BBG14" s="49"/>
      <c r="BBH14" s="49"/>
      <c r="BBI14" s="49"/>
      <c r="BBJ14" s="49"/>
      <c r="BBK14" s="49"/>
      <c r="BBL14" s="49"/>
      <c r="BBM14" s="49"/>
      <c r="BBN14" s="49"/>
      <c r="BBO14" s="49"/>
      <c r="BBP14" s="49"/>
      <c r="BBQ14" s="49"/>
      <c r="BBR14" s="49"/>
      <c r="BBS14" s="49"/>
      <c r="BBT14" s="49"/>
      <c r="BBU14" s="49"/>
      <c r="BBV14" s="49"/>
      <c r="BBW14" s="49"/>
      <c r="BBX14" s="49"/>
      <c r="BBY14" s="49"/>
      <c r="BBZ14" s="49"/>
      <c r="BCA14" s="49"/>
      <c r="BCB14" s="49"/>
      <c r="BCC14" s="49"/>
      <c r="BCD14" s="49"/>
      <c r="BCE14" s="49"/>
      <c r="BCF14" s="49"/>
      <c r="BCG14" s="49"/>
      <c r="BCH14" s="49"/>
      <c r="BCI14" s="49"/>
      <c r="BCJ14" s="49"/>
      <c r="BCK14" s="49"/>
      <c r="BCL14" s="49"/>
      <c r="BCM14" s="49"/>
      <c r="BCN14" s="49"/>
      <c r="BCO14" s="49"/>
      <c r="BCP14" s="49"/>
      <c r="BCQ14" s="49"/>
      <c r="BCR14" s="49"/>
      <c r="BCS14" s="49"/>
      <c r="BCT14" s="49"/>
      <c r="BCU14" s="49"/>
      <c r="BCV14" s="49"/>
      <c r="BCW14" s="49"/>
      <c r="BCX14" s="49"/>
      <c r="BCY14" s="49"/>
      <c r="BCZ14" s="49"/>
      <c r="BDA14" s="49"/>
      <c r="BDB14" s="49"/>
      <c r="BDC14" s="49"/>
      <c r="BDD14" s="49"/>
      <c r="BDE14" s="49"/>
      <c r="BDF14" s="49"/>
      <c r="BDG14" s="49"/>
      <c r="BDH14" s="49"/>
      <c r="BDI14" s="49"/>
      <c r="BDJ14" s="49"/>
      <c r="BDK14" s="49"/>
      <c r="BDL14" s="49"/>
      <c r="BDM14" s="49"/>
      <c r="BDN14" s="49"/>
      <c r="BDO14" s="49"/>
      <c r="BDP14" s="49"/>
      <c r="BDQ14" s="49"/>
      <c r="BDR14" s="49"/>
      <c r="BDS14" s="49"/>
      <c r="BDT14" s="49"/>
      <c r="BDU14" s="49"/>
      <c r="BDV14" s="49"/>
      <c r="BDW14" s="49"/>
      <c r="BDX14" s="49"/>
      <c r="BDY14" s="49"/>
      <c r="BDZ14" s="49"/>
      <c r="BEA14" s="49"/>
      <c r="BEB14" s="49"/>
      <c r="BEC14" s="49"/>
      <c r="BED14" s="49"/>
      <c r="BEE14" s="49"/>
      <c r="BEF14" s="49"/>
      <c r="BEG14" s="49"/>
      <c r="BEH14" s="49"/>
      <c r="BEI14" s="49"/>
      <c r="BEJ14" s="49"/>
      <c r="BEK14" s="49"/>
      <c r="BEL14" s="49"/>
      <c r="BEM14" s="49"/>
      <c r="BEN14" s="49"/>
      <c r="BEO14" s="49"/>
      <c r="BEP14" s="49"/>
      <c r="BEQ14" s="49"/>
      <c r="BER14" s="49"/>
      <c r="BES14" s="49"/>
      <c r="BET14" s="49"/>
      <c r="BEU14" s="49"/>
      <c r="BEV14" s="49"/>
      <c r="BEW14" s="49"/>
      <c r="BEX14" s="49"/>
      <c r="BEY14" s="49"/>
      <c r="BEZ14" s="49"/>
      <c r="BFA14" s="49"/>
      <c r="BFB14" s="49"/>
      <c r="BFC14" s="49"/>
      <c r="BFD14" s="49"/>
      <c r="BFE14" s="49"/>
      <c r="BFF14" s="49"/>
      <c r="BFG14" s="49"/>
      <c r="BFH14" s="49"/>
      <c r="BFI14" s="49"/>
      <c r="BFJ14" s="49"/>
      <c r="BFK14" s="49"/>
      <c r="BFL14" s="49"/>
      <c r="BFM14" s="49"/>
      <c r="BFN14" s="49"/>
      <c r="BFO14" s="49"/>
      <c r="BFP14" s="49"/>
      <c r="BFQ14" s="49"/>
      <c r="BFR14" s="49"/>
      <c r="BFS14" s="49"/>
      <c r="BFT14" s="49"/>
      <c r="BFU14" s="49"/>
      <c r="BFV14" s="49"/>
      <c r="BFW14" s="49"/>
      <c r="BFX14" s="49"/>
      <c r="BFY14" s="49"/>
      <c r="BFZ14" s="49"/>
      <c r="BGA14" s="49"/>
      <c r="BGB14" s="49"/>
      <c r="BGC14" s="49"/>
      <c r="BGD14" s="49"/>
      <c r="BGE14" s="49"/>
      <c r="BGF14" s="49"/>
      <c r="BGG14" s="49"/>
      <c r="BGH14" s="49"/>
      <c r="BGI14" s="49"/>
      <c r="BGJ14" s="49"/>
      <c r="BGK14" s="49"/>
      <c r="BGL14" s="49"/>
      <c r="BGM14" s="49"/>
      <c r="BGN14" s="49"/>
      <c r="BGO14" s="49"/>
      <c r="BGP14" s="49"/>
      <c r="BGQ14" s="49"/>
      <c r="BGR14" s="49"/>
      <c r="BGS14" s="49"/>
      <c r="BGT14" s="49"/>
      <c r="BGU14" s="49"/>
      <c r="BGV14" s="49"/>
      <c r="BGW14" s="49"/>
      <c r="BGX14" s="49"/>
      <c r="BGY14" s="49"/>
      <c r="BGZ14" s="49"/>
      <c r="BHA14" s="49"/>
      <c r="BHB14" s="49"/>
      <c r="BHC14" s="49"/>
      <c r="BHD14" s="49"/>
      <c r="BHE14" s="49"/>
      <c r="BHF14" s="49"/>
      <c r="BHG14" s="49"/>
      <c r="BHH14" s="49"/>
      <c r="BHI14" s="49"/>
      <c r="BHJ14" s="49"/>
      <c r="BHK14" s="49"/>
      <c r="BHL14" s="49"/>
      <c r="BHM14" s="49"/>
      <c r="BHN14" s="49"/>
      <c r="BHO14" s="49"/>
      <c r="BHP14" s="49"/>
      <c r="BHQ14" s="49"/>
      <c r="BHR14" s="49"/>
      <c r="BHS14" s="49"/>
      <c r="BHT14" s="49"/>
      <c r="BHU14" s="49"/>
      <c r="BHV14" s="49"/>
      <c r="BHW14" s="49"/>
      <c r="BHX14" s="49"/>
      <c r="BHY14" s="49"/>
      <c r="BHZ14" s="49"/>
      <c r="BIA14" s="49"/>
      <c r="BIB14" s="49"/>
      <c r="BIC14" s="49"/>
      <c r="BID14" s="49"/>
      <c r="BIE14" s="49"/>
      <c r="BIF14" s="49"/>
      <c r="BIG14" s="49"/>
      <c r="BIH14" s="49"/>
      <c r="BII14" s="49"/>
      <c r="BIJ14" s="49"/>
      <c r="BIK14" s="49"/>
      <c r="BIL14" s="49"/>
      <c r="BIM14" s="49"/>
      <c r="BIN14" s="49"/>
      <c r="BIO14" s="49"/>
      <c r="BIP14" s="49"/>
      <c r="BIQ14" s="49"/>
      <c r="BIR14" s="49"/>
      <c r="BIS14" s="49"/>
      <c r="BIT14" s="49"/>
      <c r="BIU14" s="49"/>
      <c r="BIV14" s="49"/>
      <c r="BIW14" s="49"/>
      <c r="BIX14" s="49"/>
      <c r="BIY14" s="49"/>
      <c r="BIZ14" s="49"/>
      <c r="BJA14" s="49"/>
      <c r="BJB14" s="49"/>
      <c r="BJC14" s="49"/>
      <c r="BJD14" s="49"/>
      <c r="BJE14" s="49"/>
      <c r="BJF14" s="49"/>
      <c r="BJG14" s="49"/>
      <c r="BJH14" s="49"/>
      <c r="BJI14" s="49"/>
      <c r="BJJ14" s="49"/>
      <c r="BJK14" s="49"/>
      <c r="BJL14" s="49"/>
      <c r="BJM14" s="49"/>
      <c r="BJN14" s="49"/>
      <c r="BJO14" s="49"/>
      <c r="BJP14" s="49"/>
      <c r="BJQ14" s="49"/>
      <c r="BJR14" s="49"/>
      <c r="BJS14" s="49"/>
      <c r="BJT14" s="49"/>
      <c r="BJU14" s="49"/>
      <c r="BJV14" s="49"/>
      <c r="BJW14" s="49"/>
      <c r="BJX14" s="49"/>
      <c r="BJY14" s="49"/>
      <c r="BJZ14" s="49"/>
      <c r="BKA14" s="49"/>
      <c r="BKB14" s="49"/>
      <c r="BKC14" s="49"/>
      <c r="BKD14" s="49"/>
      <c r="BKE14" s="49"/>
      <c r="BKF14" s="49"/>
      <c r="BKG14" s="49"/>
      <c r="BKH14" s="49"/>
      <c r="BKI14" s="49"/>
      <c r="BKJ14" s="49"/>
      <c r="BKK14" s="49"/>
      <c r="BKL14" s="49"/>
      <c r="BKM14" s="49"/>
      <c r="BKN14" s="49"/>
      <c r="BKO14" s="49"/>
      <c r="BKP14" s="49"/>
      <c r="BKQ14" s="49"/>
      <c r="BKR14" s="49"/>
      <c r="BKS14" s="49"/>
      <c r="BKT14" s="49"/>
      <c r="BKU14" s="49"/>
      <c r="BKV14" s="49"/>
      <c r="BKW14" s="49"/>
      <c r="BKX14" s="49"/>
      <c r="BKY14" s="49"/>
      <c r="BKZ14" s="49"/>
      <c r="BLA14" s="49"/>
      <c r="BLB14" s="49"/>
      <c r="BLC14" s="49"/>
      <c r="BLD14" s="49"/>
      <c r="BLE14" s="49"/>
      <c r="BLF14" s="49"/>
      <c r="BLG14" s="49"/>
      <c r="BLH14" s="49"/>
      <c r="BLI14" s="49"/>
      <c r="BLJ14" s="49"/>
      <c r="BLK14" s="49"/>
      <c r="BLL14" s="49"/>
      <c r="BLM14" s="49"/>
      <c r="BLN14" s="49"/>
      <c r="BLO14" s="49"/>
      <c r="BLP14" s="49"/>
      <c r="BLQ14" s="49"/>
      <c r="BLR14" s="49"/>
      <c r="BLS14" s="49"/>
      <c r="BLT14" s="49"/>
      <c r="BLU14" s="49"/>
      <c r="BLV14" s="49"/>
      <c r="BLW14" s="49"/>
      <c r="BLX14" s="49"/>
      <c r="BLY14" s="49"/>
      <c r="BLZ14" s="49"/>
      <c r="BMA14" s="49"/>
      <c r="BMB14" s="49"/>
      <c r="BMC14" s="49"/>
      <c r="BMD14" s="49"/>
      <c r="BME14" s="49"/>
      <c r="BMF14" s="49"/>
      <c r="BMG14" s="49"/>
      <c r="BMH14" s="49"/>
      <c r="BMI14" s="49"/>
      <c r="BMJ14" s="49"/>
      <c r="BMK14" s="49"/>
      <c r="BML14" s="49"/>
      <c r="BMM14" s="49"/>
      <c r="BMN14" s="49"/>
      <c r="BMO14" s="49"/>
      <c r="BMP14" s="49"/>
      <c r="BMQ14" s="49"/>
      <c r="BMR14" s="49"/>
      <c r="BMS14" s="49"/>
      <c r="BMT14" s="49"/>
      <c r="BMU14" s="49"/>
      <c r="BMV14" s="49"/>
      <c r="BMW14" s="49"/>
      <c r="BMX14" s="49"/>
      <c r="BMY14" s="49"/>
      <c r="BMZ14" s="49"/>
      <c r="BNA14" s="49"/>
      <c r="BNB14" s="49"/>
      <c r="BNC14" s="49"/>
      <c r="BND14" s="49"/>
      <c r="BNE14" s="49"/>
      <c r="BNF14" s="49"/>
      <c r="BNG14" s="49"/>
      <c r="BNH14" s="49"/>
      <c r="BNI14" s="49"/>
      <c r="BNJ14" s="49"/>
      <c r="BNK14" s="49"/>
      <c r="BNL14" s="49"/>
      <c r="BNM14" s="49"/>
      <c r="BNN14" s="49"/>
      <c r="BNO14" s="49"/>
      <c r="BNP14" s="49"/>
      <c r="BNQ14" s="49"/>
      <c r="BNR14" s="49"/>
      <c r="BNS14" s="49"/>
      <c r="BNT14" s="49"/>
      <c r="BNU14" s="49"/>
      <c r="BNV14" s="49"/>
      <c r="BNW14" s="49"/>
      <c r="BNX14" s="49"/>
      <c r="BNY14" s="49"/>
      <c r="BNZ14" s="49"/>
      <c r="BOA14" s="49"/>
      <c r="BOB14" s="49"/>
      <c r="BOC14" s="49"/>
      <c r="BOD14" s="49"/>
      <c r="BOE14" s="49"/>
      <c r="BOF14" s="49"/>
      <c r="BOG14" s="49"/>
      <c r="BOH14" s="49"/>
      <c r="BOI14" s="49"/>
      <c r="BOJ14" s="49"/>
      <c r="BOK14" s="49"/>
      <c r="BOL14" s="49"/>
      <c r="BOM14" s="49"/>
      <c r="BON14" s="49"/>
      <c r="BOO14" s="49"/>
      <c r="BOP14" s="49"/>
      <c r="BOQ14" s="49"/>
      <c r="BOR14" s="49"/>
      <c r="BOS14" s="49"/>
      <c r="BOT14" s="49"/>
      <c r="BOU14" s="49"/>
      <c r="BOV14" s="49"/>
      <c r="BOW14" s="49"/>
      <c r="BOX14" s="49"/>
      <c r="BOY14" s="49"/>
      <c r="BOZ14" s="49"/>
      <c r="BPA14" s="49"/>
      <c r="BPB14" s="49"/>
      <c r="BPC14" s="49"/>
      <c r="BPD14" s="49"/>
      <c r="BPE14" s="49"/>
      <c r="BPF14" s="49"/>
      <c r="BPG14" s="49"/>
      <c r="BPH14" s="49"/>
      <c r="BPI14" s="49"/>
      <c r="BPJ14" s="49"/>
      <c r="BPK14" s="49"/>
      <c r="BPL14" s="49"/>
      <c r="BPM14" s="49"/>
      <c r="BPN14" s="49"/>
      <c r="BPO14" s="49"/>
      <c r="BPP14" s="49"/>
      <c r="BPQ14" s="49"/>
      <c r="BPR14" s="49"/>
      <c r="BPS14" s="49"/>
      <c r="BPT14" s="49"/>
      <c r="BPU14" s="49"/>
      <c r="BPV14" s="49"/>
      <c r="BPW14" s="49"/>
      <c r="BPX14" s="49"/>
      <c r="BPY14" s="49"/>
      <c r="BPZ14" s="49"/>
      <c r="BQA14" s="49"/>
      <c r="BQB14" s="49"/>
      <c r="BQC14" s="49"/>
      <c r="BQD14" s="49"/>
      <c r="BQE14" s="49"/>
      <c r="BQF14" s="49"/>
      <c r="BQG14" s="49"/>
      <c r="BQH14" s="49"/>
      <c r="BQI14" s="49"/>
      <c r="BQJ14" s="49"/>
      <c r="BQK14" s="49"/>
      <c r="BQL14" s="49"/>
      <c r="BQM14" s="49"/>
      <c r="BQN14" s="49"/>
      <c r="BQO14" s="49"/>
      <c r="BQP14" s="49"/>
      <c r="BQQ14" s="49"/>
      <c r="BQR14" s="49"/>
      <c r="BQS14" s="49"/>
      <c r="BQT14" s="49"/>
      <c r="BQU14" s="49"/>
      <c r="BQV14" s="49"/>
      <c r="BQW14" s="49"/>
      <c r="BQX14" s="49"/>
      <c r="BQY14" s="49"/>
      <c r="BQZ14" s="49"/>
      <c r="BRA14" s="49"/>
      <c r="BRB14" s="49"/>
      <c r="BRC14" s="49"/>
      <c r="BRD14" s="49"/>
      <c r="BRE14" s="49"/>
      <c r="BRF14" s="49"/>
      <c r="BRG14" s="49"/>
      <c r="BRH14" s="49"/>
      <c r="BRI14" s="49"/>
      <c r="BRJ14" s="49"/>
      <c r="BRK14" s="49"/>
      <c r="BRL14" s="49"/>
      <c r="BRM14" s="49"/>
      <c r="BRN14" s="49"/>
      <c r="BRO14" s="49"/>
      <c r="BRP14" s="49"/>
      <c r="BRQ14" s="49"/>
      <c r="BRR14" s="49"/>
      <c r="BRS14" s="49"/>
      <c r="BRT14" s="49"/>
      <c r="BRU14" s="49"/>
      <c r="BRV14" s="49"/>
      <c r="BRW14" s="49"/>
      <c r="BRX14" s="49"/>
      <c r="BRY14" s="49"/>
      <c r="BRZ14" s="49"/>
      <c r="BSA14" s="49"/>
      <c r="BSB14" s="49"/>
      <c r="BSC14" s="49"/>
      <c r="BSD14" s="49"/>
      <c r="BSE14" s="49"/>
      <c r="BSF14" s="49"/>
      <c r="BSG14" s="49"/>
      <c r="BSH14" s="49"/>
      <c r="BSI14" s="49"/>
      <c r="BSJ14" s="49"/>
      <c r="BSK14" s="49"/>
      <c r="BSL14" s="49"/>
      <c r="BSM14" s="49"/>
      <c r="BSN14" s="49"/>
      <c r="BSO14" s="49"/>
      <c r="BSP14" s="49"/>
      <c r="BSQ14" s="49"/>
      <c r="BSR14" s="49"/>
      <c r="BSS14" s="49"/>
      <c r="BST14" s="49"/>
      <c r="BSU14" s="49"/>
      <c r="BSV14" s="49"/>
      <c r="BSW14" s="49"/>
      <c r="BSX14" s="49"/>
      <c r="BSY14" s="49"/>
      <c r="BSZ14" s="49"/>
      <c r="BTA14" s="49"/>
      <c r="BTB14" s="49"/>
      <c r="BTC14" s="49"/>
      <c r="BTD14" s="49"/>
      <c r="BTE14" s="49"/>
      <c r="BTF14" s="49"/>
      <c r="BTG14" s="49"/>
      <c r="BTH14" s="49"/>
      <c r="BTI14" s="49"/>
      <c r="BTJ14" s="49"/>
      <c r="BTK14" s="49"/>
      <c r="BTL14" s="49"/>
      <c r="BTM14" s="49"/>
      <c r="BTN14" s="49"/>
      <c r="BTO14" s="49"/>
      <c r="BTP14" s="49"/>
      <c r="BTQ14" s="49"/>
      <c r="BTR14" s="49"/>
      <c r="BTS14" s="49"/>
      <c r="BTT14" s="49"/>
      <c r="BTU14" s="49"/>
      <c r="BTV14" s="49"/>
      <c r="BTW14" s="49"/>
      <c r="BTX14" s="49"/>
      <c r="BTY14" s="49"/>
      <c r="BTZ14" s="49"/>
      <c r="BUA14" s="49"/>
      <c r="BUB14" s="49"/>
      <c r="BUC14" s="49"/>
      <c r="BUD14" s="49"/>
      <c r="BUE14" s="49"/>
      <c r="BUF14" s="49"/>
      <c r="BUG14" s="49"/>
      <c r="BUH14" s="49"/>
      <c r="BUI14" s="49"/>
      <c r="BUJ14" s="49"/>
      <c r="BUK14" s="49"/>
      <c r="BUL14" s="49"/>
      <c r="BUM14" s="49"/>
      <c r="BUN14" s="49"/>
      <c r="BUO14" s="49"/>
      <c r="BUP14" s="49"/>
      <c r="BUQ14" s="49"/>
      <c r="BUR14" s="49"/>
      <c r="BUS14" s="49"/>
      <c r="BUT14" s="49"/>
      <c r="BUU14" s="49"/>
      <c r="BUV14" s="49"/>
      <c r="BUW14" s="49"/>
      <c r="BUX14" s="49"/>
      <c r="BUY14" s="49"/>
      <c r="BUZ14" s="49"/>
      <c r="BVA14" s="49"/>
      <c r="BVB14" s="49"/>
      <c r="BVC14" s="49"/>
      <c r="BVD14" s="49"/>
      <c r="BVE14" s="49"/>
      <c r="BVF14" s="49"/>
      <c r="BVG14" s="49"/>
      <c r="BVH14" s="49"/>
      <c r="BVI14" s="49"/>
      <c r="BVJ14" s="49"/>
      <c r="BVK14" s="49"/>
      <c r="BVL14" s="49"/>
      <c r="BVM14" s="49"/>
      <c r="BVN14" s="49"/>
      <c r="BVO14" s="49"/>
      <c r="BVP14" s="49"/>
      <c r="BVQ14" s="49"/>
      <c r="BVR14" s="49"/>
      <c r="BVS14" s="49"/>
      <c r="BVT14" s="49"/>
      <c r="BVU14" s="49"/>
      <c r="BVV14" s="49"/>
      <c r="BVW14" s="49"/>
      <c r="BVX14" s="49"/>
      <c r="BVY14" s="49"/>
      <c r="BVZ14" s="49"/>
      <c r="BWA14" s="49"/>
      <c r="BWB14" s="49"/>
      <c r="BWC14" s="49"/>
      <c r="BWD14" s="49"/>
      <c r="BWE14" s="49"/>
      <c r="BWF14" s="49"/>
      <c r="BWG14" s="49"/>
      <c r="BWH14" s="49"/>
      <c r="BWI14" s="49"/>
      <c r="BWJ14" s="49"/>
      <c r="BWK14" s="49"/>
      <c r="BWL14" s="49"/>
      <c r="BWM14" s="49"/>
      <c r="BWN14" s="49"/>
      <c r="BWO14" s="49"/>
      <c r="BWP14" s="49"/>
      <c r="BWQ14" s="49"/>
      <c r="BWR14" s="49"/>
      <c r="BWS14" s="49"/>
      <c r="BWT14" s="49"/>
      <c r="BWU14" s="49"/>
      <c r="BWV14" s="49"/>
      <c r="BWW14" s="49"/>
      <c r="BWX14" s="49"/>
      <c r="BWY14" s="49"/>
      <c r="BWZ14" s="49"/>
      <c r="BXA14" s="49"/>
      <c r="BXB14" s="49"/>
      <c r="BXC14" s="49"/>
      <c r="BXD14" s="49"/>
      <c r="BXE14" s="49"/>
      <c r="BXF14" s="49"/>
      <c r="BXG14" s="49"/>
      <c r="BXH14" s="49"/>
      <c r="BXI14" s="49"/>
      <c r="BXJ14" s="49"/>
      <c r="BXK14" s="49"/>
      <c r="BXL14" s="49"/>
      <c r="BXM14" s="49"/>
      <c r="BXN14" s="49"/>
      <c r="BXO14" s="49"/>
      <c r="BXP14" s="49"/>
      <c r="BXQ14" s="49"/>
      <c r="BXR14" s="49"/>
      <c r="BXS14" s="49"/>
      <c r="BXT14" s="49"/>
      <c r="BXU14" s="49"/>
      <c r="BXV14" s="49"/>
      <c r="BXW14" s="49"/>
      <c r="BXX14" s="49"/>
      <c r="BXY14" s="49"/>
      <c r="BXZ14" s="49"/>
      <c r="BYA14" s="49"/>
      <c r="BYB14" s="49"/>
      <c r="BYC14" s="49"/>
      <c r="BYD14" s="49"/>
      <c r="BYE14" s="49"/>
      <c r="BYF14" s="49"/>
      <c r="BYG14" s="49"/>
      <c r="BYH14" s="49"/>
      <c r="BYI14" s="49"/>
      <c r="BYJ14" s="49"/>
      <c r="BYK14" s="49"/>
      <c r="BYL14" s="49"/>
      <c r="BYM14" s="49"/>
      <c r="BYN14" s="49"/>
      <c r="BYO14" s="49"/>
      <c r="BYP14" s="49"/>
      <c r="BYQ14" s="49"/>
      <c r="BYR14" s="49"/>
      <c r="BYS14" s="49"/>
      <c r="BYT14" s="49"/>
      <c r="BYU14" s="49"/>
      <c r="BYV14" s="49"/>
      <c r="BYW14" s="49"/>
      <c r="BYX14" s="49"/>
      <c r="BYY14" s="49"/>
      <c r="BYZ14" s="49"/>
      <c r="BZA14" s="49"/>
      <c r="BZB14" s="49"/>
      <c r="BZC14" s="49"/>
      <c r="BZD14" s="49"/>
      <c r="BZE14" s="49"/>
      <c r="BZF14" s="49"/>
      <c r="BZG14" s="49"/>
      <c r="BZH14" s="49"/>
      <c r="BZI14" s="49"/>
      <c r="BZJ14" s="49"/>
      <c r="BZK14" s="49"/>
      <c r="BZL14" s="49"/>
      <c r="BZM14" s="49"/>
      <c r="BZN14" s="49"/>
      <c r="BZO14" s="49"/>
      <c r="BZP14" s="49"/>
      <c r="BZQ14" s="49"/>
      <c r="BZR14" s="49"/>
      <c r="BZS14" s="49"/>
      <c r="BZT14" s="49"/>
      <c r="BZU14" s="49"/>
      <c r="BZV14" s="49"/>
      <c r="BZW14" s="49"/>
      <c r="BZX14" s="49"/>
      <c r="BZY14" s="49"/>
      <c r="BZZ14" s="49"/>
      <c r="CAA14" s="49"/>
      <c r="CAB14" s="49"/>
      <c r="CAC14" s="49"/>
      <c r="CAD14" s="49"/>
      <c r="CAE14" s="49"/>
      <c r="CAF14" s="49"/>
      <c r="CAG14" s="49"/>
      <c r="CAH14" s="49"/>
      <c r="CAI14" s="49"/>
      <c r="CAJ14" s="49"/>
      <c r="CAK14" s="49"/>
      <c r="CAL14" s="49"/>
      <c r="CAM14" s="49"/>
      <c r="CAN14" s="49"/>
      <c r="CAO14" s="49"/>
      <c r="CAP14" s="49"/>
      <c r="CAQ14" s="49"/>
      <c r="CAR14" s="49"/>
      <c r="CAS14" s="49"/>
      <c r="CAT14" s="49"/>
      <c r="CAU14" s="49"/>
      <c r="CAV14" s="49"/>
      <c r="CAW14" s="49"/>
      <c r="CAX14" s="49"/>
      <c r="CAY14" s="49"/>
      <c r="CAZ14" s="49"/>
      <c r="CBA14" s="49"/>
      <c r="CBB14" s="49"/>
      <c r="CBC14" s="49"/>
      <c r="CBD14" s="49"/>
      <c r="CBE14" s="49"/>
      <c r="CBF14" s="49"/>
      <c r="CBG14" s="49"/>
      <c r="CBH14" s="49"/>
      <c r="CBI14" s="49"/>
      <c r="CBJ14" s="49"/>
      <c r="CBK14" s="49"/>
      <c r="CBL14" s="49"/>
      <c r="CBM14" s="49"/>
      <c r="CBN14" s="49"/>
      <c r="CBO14" s="49"/>
      <c r="CBP14" s="49"/>
      <c r="CBQ14" s="49"/>
      <c r="CBR14" s="49"/>
      <c r="CBS14" s="49"/>
      <c r="CBT14" s="49"/>
      <c r="CBU14" s="49"/>
      <c r="CBV14" s="49"/>
      <c r="CBW14" s="49"/>
      <c r="CBX14" s="49"/>
      <c r="CBY14" s="49"/>
      <c r="CBZ14" s="49"/>
      <c r="CCA14" s="49"/>
      <c r="CCB14" s="49"/>
      <c r="CCC14" s="49"/>
      <c r="CCD14" s="49"/>
      <c r="CCE14" s="49"/>
      <c r="CCF14" s="49"/>
      <c r="CCG14" s="49"/>
      <c r="CCH14" s="49"/>
      <c r="CCI14" s="49"/>
      <c r="CCJ14" s="49"/>
      <c r="CCK14" s="49"/>
      <c r="CCL14" s="49"/>
      <c r="CCM14" s="49"/>
      <c r="CCN14" s="49"/>
      <c r="CCO14" s="49"/>
      <c r="CCP14" s="49"/>
      <c r="CCQ14" s="49"/>
      <c r="CCR14" s="49"/>
      <c r="CCS14" s="49"/>
      <c r="CCT14" s="49"/>
      <c r="CCU14" s="49"/>
      <c r="CCV14" s="49"/>
      <c r="CCW14" s="49"/>
      <c r="CCX14" s="49"/>
      <c r="CCY14" s="49"/>
      <c r="CCZ14" s="49"/>
      <c r="CDA14" s="49"/>
      <c r="CDB14" s="49"/>
      <c r="CDC14" s="49"/>
      <c r="CDD14" s="49"/>
      <c r="CDE14" s="49"/>
      <c r="CDF14" s="49"/>
      <c r="CDG14" s="49"/>
      <c r="CDH14" s="49"/>
      <c r="CDI14" s="49"/>
      <c r="CDJ14" s="49"/>
      <c r="CDK14" s="49"/>
      <c r="CDL14" s="49"/>
      <c r="CDM14" s="49"/>
      <c r="CDN14" s="49"/>
      <c r="CDO14" s="49"/>
      <c r="CDP14" s="49"/>
      <c r="CDQ14" s="49"/>
      <c r="CDR14" s="49"/>
      <c r="CDS14" s="49"/>
      <c r="CDT14" s="49"/>
      <c r="CDU14" s="49"/>
      <c r="CDV14" s="49"/>
      <c r="CDW14" s="49"/>
      <c r="CDX14" s="49"/>
      <c r="CDY14" s="49"/>
      <c r="CDZ14" s="49"/>
      <c r="CEA14" s="49"/>
      <c r="CEB14" s="49"/>
      <c r="CEC14" s="49"/>
      <c r="CED14" s="49"/>
      <c r="CEE14" s="49"/>
      <c r="CEF14" s="49"/>
      <c r="CEG14" s="49"/>
      <c r="CEH14" s="49"/>
      <c r="CEI14" s="49"/>
      <c r="CEJ14" s="49"/>
      <c r="CEK14" s="49"/>
      <c r="CEL14" s="49"/>
      <c r="CEM14" s="49"/>
      <c r="CEN14" s="49"/>
      <c r="CEO14" s="49"/>
      <c r="CEP14" s="49"/>
      <c r="CEQ14" s="49"/>
      <c r="CER14" s="49"/>
      <c r="CES14" s="49"/>
      <c r="CET14" s="49"/>
      <c r="CEU14" s="49"/>
      <c r="CEV14" s="49"/>
      <c r="CEW14" s="49"/>
      <c r="CEX14" s="49"/>
      <c r="CEY14" s="49"/>
      <c r="CEZ14" s="49"/>
      <c r="CFA14" s="49"/>
      <c r="CFB14" s="49"/>
      <c r="CFC14" s="49"/>
      <c r="CFD14" s="49"/>
      <c r="CFE14" s="49"/>
      <c r="CFF14" s="49"/>
      <c r="CFG14" s="49"/>
      <c r="CFH14" s="49"/>
      <c r="CFI14" s="49"/>
      <c r="CFJ14" s="49"/>
      <c r="CFK14" s="49"/>
      <c r="CFL14" s="49"/>
      <c r="CFM14" s="49"/>
      <c r="CFN14" s="49"/>
      <c r="CFO14" s="49"/>
      <c r="CFP14" s="49"/>
      <c r="CFQ14" s="49"/>
      <c r="CFR14" s="49"/>
      <c r="CFS14" s="49"/>
      <c r="CFT14" s="49"/>
      <c r="CFU14" s="49"/>
      <c r="CFV14" s="49"/>
      <c r="CFW14" s="49"/>
      <c r="CFX14" s="49"/>
      <c r="CFY14" s="49"/>
      <c r="CFZ14" s="49"/>
      <c r="CGA14" s="49"/>
      <c r="CGB14" s="49"/>
      <c r="CGC14" s="49"/>
      <c r="CGD14" s="49"/>
      <c r="CGE14" s="49"/>
      <c r="CGF14" s="49"/>
      <c r="CGG14" s="49"/>
      <c r="CGH14" s="49"/>
      <c r="CGI14" s="49"/>
      <c r="CGJ14" s="49"/>
      <c r="CGK14" s="49"/>
      <c r="CGL14" s="49"/>
      <c r="CGM14" s="49"/>
      <c r="CGN14" s="49"/>
      <c r="CGO14" s="49"/>
      <c r="CGP14" s="49"/>
      <c r="CGQ14" s="49"/>
      <c r="CGR14" s="49"/>
      <c r="CGS14" s="49"/>
      <c r="CGT14" s="49"/>
      <c r="CGU14" s="49"/>
      <c r="CGV14" s="49"/>
      <c r="CGW14" s="49"/>
      <c r="CGX14" s="49"/>
      <c r="CGY14" s="49"/>
      <c r="CGZ14" s="49"/>
      <c r="CHA14" s="49"/>
      <c r="CHB14" s="49"/>
      <c r="CHC14" s="49"/>
      <c r="CHD14" s="49"/>
      <c r="CHE14" s="49"/>
      <c r="CHF14" s="49"/>
      <c r="CHG14" s="49"/>
      <c r="CHH14" s="49"/>
      <c r="CHI14" s="49"/>
      <c r="CHJ14" s="49"/>
      <c r="CHK14" s="49"/>
      <c r="CHL14" s="49"/>
      <c r="CHM14" s="49"/>
      <c r="CHN14" s="49"/>
      <c r="CHO14" s="49"/>
      <c r="CHP14" s="49"/>
      <c r="CHQ14" s="49"/>
      <c r="CHR14" s="49"/>
      <c r="CHS14" s="49"/>
      <c r="CHT14" s="49"/>
      <c r="CHU14" s="49"/>
      <c r="CHV14" s="49"/>
      <c r="CHW14" s="49"/>
      <c r="CHX14" s="49"/>
      <c r="CHY14" s="49"/>
      <c r="CHZ14" s="49"/>
      <c r="CIA14" s="49"/>
      <c r="CIB14" s="49"/>
      <c r="CIC14" s="49"/>
      <c r="CID14" s="49"/>
      <c r="CIE14" s="49"/>
      <c r="CIF14" s="49"/>
      <c r="CIG14" s="49"/>
      <c r="CIH14" s="49"/>
      <c r="CII14" s="49"/>
      <c r="CIJ14" s="49"/>
      <c r="CIK14" s="49"/>
      <c r="CIL14" s="49"/>
      <c r="CIM14" s="49"/>
      <c r="CIN14" s="49"/>
      <c r="CIO14" s="49"/>
      <c r="CIP14" s="49"/>
      <c r="CIQ14" s="49"/>
      <c r="CIR14" s="49"/>
      <c r="CIS14" s="49"/>
      <c r="CIT14" s="49"/>
      <c r="CIU14" s="49"/>
      <c r="CIV14" s="49"/>
      <c r="CIW14" s="49"/>
      <c r="CIX14" s="49"/>
      <c r="CIY14" s="49"/>
      <c r="CIZ14" s="49"/>
      <c r="CJA14" s="49"/>
      <c r="CJB14" s="49"/>
      <c r="CJC14" s="49"/>
      <c r="CJD14" s="49"/>
      <c r="CJE14" s="49"/>
      <c r="CJF14" s="49"/>
      <c r="CJG14" s="49"/>
      <c r="CJH14" s="49"/>
      <c r="CJI14" s="49"/>
      <c r="CJJ14" s="49"/>
      <c r="CJK14" s="49"/>
      <c r="CJL14" s="49"/>
      <c r="CJM14" s="49"/>
      <c r="CJN14" s="49"/>
      <c r="CJO14" s="49"/>
      <c r="CJP14" s="49"/>
      <c r="CJQ14" s="49"/>
      <c r="CJR14" s="49"/>
      <c r="CJS14" s="49"/>
      <c r="CJT14" s="49"/>
      <c r="CJU14" s="49"/>
      <c r="CJV14" s="49"/>
      <c r="CJW14" s="49"/>
      <c r="CJX14" s="49"/>
      <c r="CJY14" s="49"/>
      <c r="CJZ14" s="49"/>
      <c r="CKA14" s="49"/>
      <c r="CKB14" s="49"/>
      <c r="CKC14" s="49"/>
      <c r="CKD14" s="49"/>
      <c r="CKE14" s="49"/>
      <c r="CKF14" s="49"/>
      <c r="CKG14" s="49"/>
      <c r="CKH14" s="49"/>
      <c r="CKI14" s="49"/>
      <c r="CKJ14" s="49"/>
      <c r="CKK14" s="49"/>
      <c r="CKL14" s="49"/>
      <c r="CKM14" s="49"/>
      <c r="CKN14" s="49"/>
      <c r="CKO14" s="49"/>
      <c r="CKP14" s="49"/>
      <c r="CKQ14" s="49"/>
      <c r="CKR14" s="49"/>
      <c r="CKS14" s="49"/>
      <c r="CKT14" s="49"/>
      <c r="CKU14" s="49"/>
      <c r="CKV14" s="49"/>
      <c r="CKW14" s="49"/>
      <c r="CKX14" s="49"/>
      <c r="CKY14" s="49"/>
      <c r="CKZ14" s="49"/>
      <c r="CLA14" s="49"/>
      <c r="CLB14" s="49"/>
      <c r="CLC14" s="49"/>
      <c r="CLD14" s="49"/>
      <c r="CLE14" s="49"/>
      <c r="CLF14" s="49"/>
      <c r="CLG14" s="49"/>
      <c r="CLH14" s="49"/>
      <c r="CLI14" s="49"/>
      <c r="CLJ14" s="49"/>
      <c r="CLK14" s="49"/>
      <c r="CLL14" s="49"/>
      <c r="CLM14" s="49"/>
      <c r="CLN14" s="49"/>
      <c r="CLO14" s="49"/>
      <c r="CLP14" s="49"/>
      <c r="CLQ14" s="49"/>
      <c r="CLR14" s="49"/>
      <c r="CLS14" s="49"/>
      <c r="CLT14" s="49"/>
      <c r="CLU14" s="49"/>
      <c r="CLV14" s="49"/>
      <c r="CLW14" s="49"/>
      <c r="CLX14" s="49"/>
      <c r="CLY14" s="49"/>
      <c r="CLZ14" s="49"/>
      <c r="CMA14" s="49"/>
      <c r="CMB14" s="49"/>
      <c r="CMC14" s="49"/>
      <c r="CMD14" s="49"/>
      <c r="CME14" s="49"/>
      <c r="CMF14" s="49"/>
      <c r="CMG14" s="49"/>
      <c r="CMH14" s="49"/>
      <c r="CMI14" s="49"/>
      <c r="CMJ14" s="49"/>
      <c r="CMK14" s="49"/>
      <c r="CML14" s="49"/>
      <c r="CMM14" s="49"/>
      <c r="CMN14" s="49"/>
      <c r="CMO14" s="49"/>
      <c r="CMP14" s="49"/>
      <c r="CMQ14" s="49"/>
      <c r="CMR14" s="49"/>
      <c r="CMS14" s="49"/>
      <c r="CMT14" s="49"/>
      <c r="CMU14" s="49"/>
      <c r="CMV14" s="49"/>
      <c r="CMW14" s="49"/>
      <c r="CMX14" s="49"/>
      <c r="CMY14" s="49"/>
      <c r="CMZ14" s="49"/>
      <c r="CNA14" s="49"/>
      <c r="CNB14" s="49"/>
      <c r="CNC14" s="49"/>
      <c r="CND14" s="49"/>
      <c r="CNE14" s="49"/>
      <c r="CNF14" s="49"/>
      <c r="CNG14" s="49"/>
      <c r="CNH14" s="49"/>
      <c r="CNI14" s="49"/>
      <c r="CNJ14" s="49"/>
      <c r="CNK14" s="49"/>
      <c r="CNL14" s="49"/>
      <c r="CNM14" s="49"/>
      <c r="CNN14" s="49"/>
      <c r="CNO14" s="49"/>
      <c r="CNP14" s="49"/>
      <c r="CNQ14" s="49"/>
      <c r="CNR14" s="49"/>
      <c r="CNS14" s="49"/>
      <c r="CNT14" s="49"/>
      <c r="CNU14" s="49"/>
      <c r="CNV14" s="49"/>
      <c r="CNW14" s="49"/>
      <c r="CNX14" s="49"/>
      <c r="CNY14" s="49"/>
      <c r="CNZ14" s="49"/>
      <c r="COA14" s="49"/>
      <c r="COB14" s="49"/>
      <c r="COC14" s="49"/>
      <c r="COD14" s="49"/>
      <c r="COE14" s="49"/>
      <c r="COF14" s="49"/>
      <c r="COG14" s="49"/>
      <c r="COH14" s="49"/>
      <c r="COI14" s="49"/>
      <c r="COJ14" s="49"/>
      <c r="COK14" s="49"/>
      <c r="COL14" s="49"/>
      <c r="COM14" s="49"/>
      <c r="CON14" s="49"/>
      <c r="COO14" s="49"/>
      <c r="COP14" s="49"/>
      <c r="COQ14" s="49"/>
      <c r="COR14" s="49"/>
      <c r="COS14" s="49"/>
      <c r="COT14" s="49"/>
      <c r="COU14" s="49"/>
      <c r="COV14" s="49"/>
      <c r="COW14" s="49"/>
      <c r="COX14" s="49"/>
      <c r="COY14" s="49"/>
      <c r="COZ14" s="49"/>
      <c r="CPA14" s="49"/>
      <c r="CPB14" s="49"/>
      <c r="CPC14" s="49"/>
      <c r="CPD14" s="49"/>
      <c r="CPE14" s="49"/>
      <c r="CPF14" s="49"/>
      <c r="CPG14" s="49"/>
      <c r="CPH14" s="49"/>
      <c r="CPI14" s="49"/>
      <c r="CPJ14" s="49"/>
      <c r="CPK14" s="49"/>
      <c r="CPL14" s="49"/>
      <c r="CPM14" s="49"/>
      <c r="CPN14" s="49"/>
      <c r="CPO14" s="49"/>
      <c r="CPP14" s="49"/>
      <c r="CPQ14" s="49"/>
      <c r="CPR14" s="49"/>
      <c r="CPS14" s="49"/>
      <c r="CPT14" s="49"/>
      <c r="CPU14" s="49"/>
      <c r="CPV14" s="49"/>
      <c r="CPW14" s="49"/>
      <c r="CPX14" s="49"/>
      <c r="CPY14" s="49"/>
      <c r="CPZ14" s="49"/>
      <c r="CQA14" s="49"/>
      <c r="CQB14" s="49"/>
      <c r="CQC14" s="49"/>
      <c r="CQD14" s="49"/>
      <c r="CQE14" s="49"/>
      <c r="CQF14" s="49"/>
      <c r="CQG14" s="49"/>
      <c r="CQH14" s="49"/>
      <c r="CQI14" s="49"/>
      <c r="CQJ14" s="49"/>
      <c r="CQK14" s="49"/>
      <c r="CQL14" s="49"/>
      <c r="CQM14" s="49"/>
      <c r="CQN14" s="49"/>
      <c r="CQO14" s="49"/>
      <c r="CQP14" s="49"/>
      <c r="CQQ14" s="49"/>
      <c r="CQR14" s="49"/>
      <c r="CQS14" s="49"/>
      <c r="CQT14" s="49"/>
      <c r="CQU14" s="49"/>
      <c r="CQV14" s="49"/>
      <c r="CQW14" s="49"/>
      <c r="CQX14" s="49"/>
      <c r="CQY14" s="49"/>
      <c r="CQZ14" s="49"/>
      <c r="CRA14" s="49"/>
      <c r="CRB14" s="49"/>
      <c r="CRC14" s="49"/>
      <c r="CRD14" s="49"/>
      <c r="CRE14" s="49"/>
      <c r="CRF14" s="49"/>
      <c r="CRG14" s="49"/>
      <c r="CRH14" s="49"/>
      <c r="CRI14" s="49"/>
      <c r="CRJ14" s="49"/>
      <c r="CRK14" s="49"/>
      <c r="CRL14" s="49"/>
      <c r="CRM14" s="49"/>
      <c r="CRN14" s="49"/>
      <c r="CRO14" s="49"/>
      <c r="CRP14" s="49"/>
      <c r="CRQ14" s="49"/>
      <c r="CRR14" s="49"/>
      <c r="CRS14" s="49"/>
      <c r="CRT14" s="49"/>
      <c r="CRU14" s="49"/>
      <c r="CRV14" s="49"/>
      <c r="CRW14" s="49"/>
      <c r="CRX14" s="49"/>
      <c r="CRY14" s="49"/>
      <c r="CRZ14" s="49"/>
      <c r="CSA14" s="49"/>
      <c r="CSB14" s="49"/>
      <c r="CSC14" s="49"/>
      <c r="CSD14" s="49"/>
      <c r="CSE14" s="49"/>
      <c r="CSF14" s="49"/>
      <c r="CSG14" s="49"/>
      <c r="CSH14" s="49"/>
      <c r="CSI14" s="49"/>
      <c r="CSJ14" s="49"/>
      <c r="CSK14" s="49"/>
      <c r="CSL14" s="49"/>
      <c r="CSM14" s="49"/>
      <c r="CSN14" s="49"/>
      <c r="CSO14" s="49"/>
      <c r="CSP14" s="49"/>
      <c r="CSQ14" s="49"/>
      <c r="CSR14" s="49"/>
      <c r="CSS14" s="49"/>
      <c r="CST14" s="49"/>
      <c r="CSU14" s="49"/>
      <c r="CSV14" s="49"/>
      <c r="CSW14" s="49"/>
      <c r="CSX14" s="49"/>
      <c r="CSY14" s="49"/>
      <c r="CSZ14" s="49"/>
      <c r="CTA14" s="49"/>
      <c r="CTB14" s="49"/>
      <c r="CTC14" s="49"/>
      <c r="CTD14" s="49"/>
      <c r="CTE14" s="49"/>
      <c r="CTF14" s="49"/>
      <c r="CTG14" s="49"/>
      <c r="CTH14" s="49"/>
      <c r="CTI14" s="49"/>
      <c r="CTJ14" s="49"/>
      <c r="CTK14" s="49"/>
      <c r="CTL14" s="49"/>
      <c r="CTM14" s="49"/>
      <c r="CTN14" s="49"/>
      <c r="CTO14" s="49"/>
      <c r="CTP14" s="49"/>
      <c r="CTQ14" s="49"/>
      <c r="CTR14" s="49"/>
      <c r="CTS14" s="49"/>
      <c r="CTT14" s="49"/>
      <c r="CTU14" s="49"/>
      <c r="CTV14" s="49"/>
      <c r="CTW14" s="49"/>
      <c r="CTX14" s="49"/>
      <c r="CTY14" s="49"/>
      <c r="CTZ14" s="49"/>
      <c r="CUA14" s="49"/>
      <c r="CUB14" s="49"/>
      <c r="CUC14" s="49"/>
      <c r="CUD14" s="49"/>
      <c r="CUE14" s="49"/>
      <c r="CUF14" s="49"/>
      <c r="CUG14" s="49"/>
      <c r="CUH14" s="49"/>
      <c r="CUI14" s="49"/>
      <c r="CUJ14" s="49"/>
      <c r="CUK14" s="49"/>
      <c r="CUL14" s="49"/>
      <c r="CUM14" s="49"/>
      <c r="CUN14" s="49"/>
      <c r="CUO14" s="49"/>
      <c r="CUP14" s="49"/>
      <c r="CUQ14" s="49"/>
      <c r="CUR14" s="49"/>
      <c r="CUS14" s="49"/>
      <c r="CUT14" s="49"/>
      <c r="CUU14" s="49"/>
      <c r="CUV14" s="49"/>
      <c r="CUW14" s="49"/>
      <c r="CUX14" s="49"/>
      <c r="CUY14" s="49"/>
      <c r="CUZ14" s="49"/>
      <c r="CVA14" s="49"/>
      <c r="CVB14" s="49"/>
      <c r="CVC14" s="49"/>
      <c r="CVD14" s="49"/>
      <c r="CVE14" s="49"/>
      <c r="CVF14" s="49"/>
      <c r="CVG14" s="49"/>
      <c r="CVH14" s="49"/>
      <c r="CVI14" s="49"/>
      <c r="CVJ14" s="49"/>
      <c r="CVK14" s="49"/>
      <c r="CVL14" s="49"/>
      <c r="CVM14" s="49"/>
      <c r="CVN14" s="49"/>
      <c r="CVO14" s="49"/>
      <c r="CVP14" s="49"/>
      <c r="CVQ14" s="49"/>
      <c r="CVR14" s="49"/>
      <c r="CVS14" s="49"/>
      <c r="CVT14" s="49"/>
      <c r="CVU14" s="49"/>
      <c r="CVV14" s="49"/>
      <c r="CVW14" s="49"/>
      <c r="CVX14" s="49"/>
      <c r="CVY14" s="49"/>
      <c r="CVZ14" s="49"/>
      <c r="CWA14" s="49"/>
      <c r="CWB14" s="49"/>
      <c r="CWC14" s="49"/>
      <c r="CWD14" s="49"/>
      <c r="CWE14" s="49"/>
      <c r="CWF14" s="49"/>
      <c r="CWG14" s="49"/>
      <c r="CWH14" s="49"/>
      <c r="CWI14" s="49"/>
      <c r="CWJ14" s="49"/>
      <c r="CWK14" s="49"/>
      <c r="CWL14" s="49"/>
      <c r="CWM14" s="49"/>
      <c r="CWN14" s="49"/>
      <c r="CWO14" s="49"/>
      <c r="CWP14" s="49"/>
      <c r="CWQ14" s="49"/>
      <c r="CWR14" s="49"/>
      <c r="CWS14" s="49"/>
      <c r="CWT14" s="49"/>
      <c r="CWU14" s="49"/>
      <c r="CWV14" s="49"/>
      <c r="CWW14" s="49"/>
      <c r="CWX14" s="49"/>
      <c r="CWY14" s="49"/>
      <c r="CWZ14" s="49"/>
      <c r="CXA14" s="49"/>
      <c r="CXB14" s="49"/>
      <c r="CXC14" s="49"/>
      <c r="CXD14" s="49"/>
      <c r="CXE14" s="49"/>
      <c r="CXF14" s="49"/>
      <c r="CXG14" s="49"/>
      <c r="CXH14" s="49"/>
      <c r="CXI14" s="49"/>
      <c r="CXJ14" s="49"/>
      <c r="CXK14" s="49"/>
      <c r="CXL14" s="49"/>
      <c r="CXM14" s="49"/>
      <c r="CXN14" s="49"/>
      <c r="CXO14" s="49"/>
      <c r="CXP14" s="49"/>
      <c r="CXQ14" s="49"/>
      <c r="CXR14" s="49"/>
      <c r="CXS14" s="49"/>
      <c r="CXT14" s="49"/>
      <c r="CXU14" s="49"/>
      <c r="CXV14" s="49"/>
      <c r="CXW14" s="49"/>
      <c r="CXX14" s="49"/>
      <c r="CXY14" s="49"/>
      <c r="CXZ14" s="49"/>
      <c r="CYA14" s="49"/>
      <c r="CYB14" s="49"/>
      <c r="CYC14" s="49"/>
      <c r="CYD14" s="49"/>
      <c r="CYE14" s="49"/>
      <c r="CYF14" s="49"/>
      <c r="CYG14" s="49"/>
      <c r="CYH14" s="49"/>
      <c r="CYI14" s="49"/>
      <c r="CYJ14" s="49"/>
      <c r="CYK14" s="49"/>
      <c r="CYL14" s="49"/>
      <c r="CYM14" s="49"/>
      <c r="CYN14" s="49"/>
      <c r="CYO14" s="49"/>
      <c r="CYP14" s="49"/>
      <c r="CYQ14" s="49"/>
      <c r="CYR14" s="49"/>
      <c r="CYS14" s="49"/>
      <c r="CYT14" s="49"/>
      <c r="CYU14" s="49"/>
      <c r="CYV14" s="49"/>
      <c r="CYW14" s="49"/>
      <c r="CYX14" s="49"/>
      <c r="CYY14" s="49"/>
      <c r="CYZ14" s="49"/>
      <c r="CZA14" s="49"/>
      <c r="CZB14" s="49"/>
      <c r="CZC14" s="49"/>
      <c r="CZD14" s="49"/>
      <c r="CZE14" s="49"/>
      <c r="CZF14" s="49"/>
      <c r="CZG14" s="49"/>
      <c r="CZH14" s="49"/>
      <c r="CZI14" s="49"/>
      <c r="CZJ14" s="49"/>
      <c r="CZK14" s="49"/>
      <c r="CZL14" s="49"/>
      <c r="CZM14" s="49"/>
      <c r="CZN14" s="49"/>
      <c r="CZO14" s="49"/>
      <c r="CZP14" s="49"/>
      <c r="CZQ14" s="49"/>
      <c r="CZR14" s="49"/>
      <c r="CZS14" s="49"/>
      <c r="CZT14" s="49"/>
      <c r="CZU14" s="49"/>
      <c r="CZV14" s="49"/>
      <c r="CZW14" s="49"/>
      <c r="CZX14" s="49"/>
      <c r="CZY14" s="49"/>
      <c r="CZZ14" s="49"/>
      <c r="DAA14" s="49"/>
      <c r="DAB14" s="49"/>
      <c r="DAC14" s="49"/>
      <c r="DAD14" s="49"/>
      <c r="DAE14" s="49"/>
      <c r="DAF14" s="49"/>
      <c r="DAG14" s="49"/>
      <c r="DAH14" s="49"/>
      <c r="DAI14" s="49"/>
      <c r="DAJ14" s="49"/>
      <c r="DAK14" s="49"/>
      <c r="DAL14" s="49"/>
      <c r="DAM14" s="49"/>
      <c r="DAN14" s="49"/>
      <c r="DAO14" s="49"/>
      <c r="DAP14" s="49"/>
      <c r="DAQ14" s="49"/>
      <c r="DAR14" s="49"/>
      <c r="DAS14" s="49"/>
      <c r="DAT14" s="49"/>
      <c r="DAU14" s="49"/>
      <c r="DAV14" s="49"/>
      <c r="DAW14" s="49"/>
      <c r="DAX14" s="49"/>
      <c r="DAY14" s="49"/>
      <c r="DAZ14" s="49"/>
      <c r="DBA14" s="49"/>
      <c r="DBB14" s="49"/>
      <c r="DBC14" s="49"/>
      <c r="DBD14" s="49"/>
      <c r="DBE14" s="49"/>
      <c r="DBF14" s="49"/>
      <c r="DBG14" s="49"/>
      <c r="DBH14" s="49"/>
      <c r="DBI14" s="49"/>
      <c r="DBJ14" s="49"/>
      <c r="DBK14" s="49"/>
      <c r="DBL14" s="49"/>
      <c r="DBM14" s="49"/>
      <c r="DBN14" s="49"/>
      <c r="DBO14" s="49"/>
      <c r="DBP14" s="49"/>
      <c r="DBQ14" s="49"/>
      <c r="DBR14" s="49"/>
      <c r="DBS14" s="49"/>
      <c r="DBT14" s="49"/>
      <c r="DBU14" s="49"/>
      <c r="DBV14" s="49"/>
      <c r="DBW14" s="49"/>
      <c r="DBX14" s="49"/>
      <c r="DBY14" s="49"/>
      <c r="DBZ14" s="49"/>
      <c r="DCA14" s="49"/>
      <c r="DCB14" s="49"/>
      <c r="DCC14" s="49"/>
      <c r="DCD14" s="49"/>
      <c r="DCE14" s="49"/>
      <c r="DCF14" s="49"/>
      <c r="DCG14" s="49"/>
      <c r="DCH14" s="49"/>
      <c r="DCI14" s="49"/>
      <c r="DCJ14" s="49"/>
      <c r="DCK14" s="49"/>
      <c r="DCL14" s="49"/>
      <c r="DCM14" s="49"/>
      <c r="DCN14" s="49"/>
      <c r="DCO14" s="49"/>
      <c r="DCP14" s="49"/>
      <c r="DCQ14" s="49"/>
      <c r="DCR14" s="49"/>
      <c r="DCS14" s="49"/>
      <c r="DCT14" s="49"/>
      <c r="DCU14" s="49"/>
      <c r="DCV14" s="49"/>
      <c r="DCW14" s="49"/>
      <c r="DCX14" s="49"/>
      <c r="DCY14" s="49"/>
      <c r="DCZ14" s="49"/>
      <c r="DDA14" s="49"/>
      <c r="DDB14" s="49"/>
      <c r="DDC14" s="49"/>
      <c r="DDD14" s="49"/>
      <c r="DDE14" s="49"/>
      <c r="DDF14" s="49"/>
      <c r="DDG14" s="49"/>
      <c r="DDH14" s="49"/>
      <c r="DDI14" s="49"/>
      <c r="DDJ14" s="49"/>
      <c r="DDK14" s="49"/>
      <c r="DDL14" s="49"/>
      <c r="DDM14" s="49"/>
      <c r="DDN14" s="49"/>
      <c r="DDO14" s="49"/>
      <c r="DDP14" s="49"/>
      <c r="DDQ14" s="49"/>
      <c r="DDR14" s="49"/>
      <c r="DDS14" s="49"/>
      <c r="DDT14" s="49"/>
      <c r="DDU14" s="49"/>
      <c r="DDV14" s="49"/>
      <c r="DDW14" s="49"/>
      <c r="DDX14" s="49"/>
      <c r="DDY14" s="49"/>
      <c r="DDZ14" s="49"/>
      <c r="DEA14" s="49"/>
      <c r="DEB14" s="49"/>
      <c r="DEC14" s="49"/>
      <c r="DED14" s="49"/>
      <c r="DEE14" s="49"/>
      <c r="DEF14" s="49"/>
      <c r="DEG14" s="49"/>
      <c r="DEH14" s="49"/>
      <c r="DEI14" s="49"/>
      <c r="DEJ14" s="49"/>
      <c r="DEK14" s="49"/>
      <c r="DEL14" s="49"/>
      <c r="DEM14" s="49"/>
      <c r="DEN14" s="49"/>
      <c r="DEO14" s="49"/>
      <c r="DEP14" s="49"/>
      <c r="DEQ14" s="49"/>
      <c r="DER14" s="49"/>
      <c r="DES14" s="49"/>
      <c r="DET14" s="49"/>
      <c r="DEU14" s="49"/>
      <c r="DEV14" s="49"/>
      <c r="DEW14" s="49"/>
      <c r="DEX14" s="49"/>
      <c r="DEY14" s="49"/>
      <c r="DEZ14" s="49"/>
      <c r="DFA14" s="49"/>
      <c r="DFB14" s="49"/>
      <c r="DFC14" s="49"/>
      <c r="DFD14" s="49"/>
      <c r="DFE14" s="49"/>
      <c r="DFF14" s="49"/>
      <c r="DFG14" s="49"/>
      <c r="DFH14" s="49"/>
      <c r="DFI14" s="49"/>
      <c r="DFJ14" s="49"/>
      <c r="DFK14" s="49"/>
      <c r="DFL14" s="49"/>
      <c r="DFM14" s="49"/>
      <c r="DFN14" s="49"/>
      <c r="DFO14" s="49"/>
      <c r="DFP14" s="49"/>
      <c r="DFQ14" s="49"/>
      <c r="DFR14" s="49"/>
      <c r="DFS14" s="49"/>
      <c r="DFT14" s="49"/>
      <c r="DFU14" s="49"/>
      <c r="DFV14" s="49"/>
      <c r="DFW14" s="49"/>
      <c r="DFX14" s="49"/>
      <c r="DFY14" s="49"/>
      <c r="DFZ14" s="49"/>
      <c r="DGA14" s="49"/>
      <c r="DGB14" s="49"/>
      <c r="DGC14" s="49"/>
      <c r="DGD14" s="49"/>
      <c r="DGE14" s="49"/>
      <c r="DGF14" s="49"/>
      <c r="DGG14" s="49"/>
      <c r="DGH14" s="49"/>
      <c r="DGI14" s="49"/>
      <c r="DGJ14" s="49"/>
      <c r="DGK14" s="49"/>
      <c r="DGL14" s="49"/>
      <c r="DGM14" s="49"/>
      <c r="DGN14" s="49"/>
      <c r="DGO14" s="49"/>
      <c r="DGP14" s="49"/>
      <c r="DGQ14" s="49"/>
      <c r="DGR14" s="49"/>
      <c r="DGS14" s="49"/>
      <c r="DGT14" s="49"/>
      <c r="DGU14" s="49"/>
      <c r="DGV14" s="49"/>
      <c r="DGW14" s="49"/>
      <c r="DGX14" s="49"/>
      <c r="DGY14" s="49"/>
      <c r="DGZ14" s="49"/>
      <c r="DHA14" s="49"/>
      <c r="DHB14" s="49"/>
      <c r="DHC14" s="49"/>
      <c r="DHD14" s="49"/>
      <c r="DHE14" s="49"/>
      <c r="DHF14" s="49"/>
      <c r="DHG14" s="49"/>
      <c r="DHH14" s="49"/>
      <c r="DHI14" s="49"/>
      <c r="DHJ14" s="49"/>
      <c r="DHK14" s="49"/>
      <c r="DHL14" s="49"/>
      <c r="DHM14" s="49"/>
      <c r="DHN14" s="49"/>
      <c r="DHO14" s="49"/>
      <c r="DHP14" s="49"/>
      <c r="DHQ14" s="49"/>
      <c r="DHR14" s="49"/>
      <c r="DHS14" s="49"/>
      <c r="DHT14" s="49"/>
      <c r="DHU14" s="49"/>
      <c r="DHV14" s="49"/>
      <c r="DHW14" s="49"/>
      <c r="DHX14" s="49"/>
      <c r="DHY14" s="49"/>
      <c r="DHZ14" s="49"/>
      <c r="DIA14" s="49"/>
      <c r="DIB14" s="49"/>
      <c r="DIC14" s="49"/>
      <c r="DID14" s="49"/>
      <c r="DIE14" s="49"/>
      <c r="DIF14" s="49"/>
      <c r="DIG14" s="49"/>
      <c r="DIH14" s="49"/>
      <c r="DII14" s="49"/>
      <c r="DIJ14" s="49"/>
      <c r="DIK14" s="49"/>
      <c r="DIL14" s="49"/>
      <c r="DIM14" s="49"/>
      <c r="DIN14" s="49"/>
      <c r="DIO14" s="49"/>
      <c r="DIP14" s="49"/>
      <c r="DIQ14" s="49"/>
      <c r="DIR14" s="49"/>
      <c r="DIS14" s="49"/>
      <c r="DIT14" s="49"/>
      <c r="DIU14" s="49"/>
      <c r="DIV14" s="49"/>
      <c r="DIW14" s="49"/>
      <c r="DIX14" s="49"/>
      <c r="DIY14" s="49"/>
      <c r="DIZ14" s="49"/>
      <c r="DJA14" s="49"/>
      <c r="DJB14" s="49"/>
      <c r="DJC14" s="49"/>
      <c r="DJD14" s="49"/>
      <c r="DJE14" s="49"/>
      <c r="DJF14" s="49"/>
      <c r="DJG14" s="49"/>
      <c r="DJH14" s="49"/>
      <c r="DJI14" s="49"/>
      <c r="DJJ14" s="49"/>
      <c r="DJK14" s="49"/>
      <c r="DJL14" s="49"/>
      <c r="DJM14" s="49"/>
      <c r="DJN14" s="49"/>
      <c r="DJO14" s="49"/>
      <c r="DJP14" s="49"/>
      <c r="DJQ14" s="49"/>
      <c r="DJR14" s="49"/>
      <c r="DJS14" s="49"/>
      <c r="DJT14" s="49"/>
      <c r="DJU14" s="49"/>
      <c r="DJV14" s="49"/>
      <c r="DJW14" s="49"/>
      <c r="DJX14" s="49"/>
      <c r="DJY14" s="49"/>
      <c r="DJZ14" s="49"/>
      <c r="DKA14" s="49"/>
      <c r="DKB14" s="49"/>
      <c r="DKC14" s="49"/>
      <c r="DKD14" s="49"/>
      <c r="DKE14" s="49"/>
      <c r="DKF14" s="49"/>
      <c r="DKG14" s="49"/>
      <c r="DKH14" s="49"/>
      <c r="DKI14" s="49"/>
      <c r="DKJ14" s="49"/>
      <c r="DKK14" s="49"/>
      <c r="DKL14" s="49"/>
      <c r="DKM14" s="49"/>
      <c r="DKN14" s="49"/>
      <c r="DKO14" s="49"/>
      <c r="DKP14" s="49"/>
      <c r="DKQ14" s="49"/>
      <c r="DKR14" s="49"/>
      <c r="DKS14" s="49"/>
      <c r="DKT14" s="49"/>
      <c r="DKU14" s="49"/>
      <c r="DKV14" s="49"/>
      <c r="DKW14" s="49"/>
      <c r="DKX14" s="49"/>
      <c r="DKY14" s="49"/>
      <c r="DKZ14" s="49"/>
      <c r="DLA14" s="49"/>
      <c r="DLB14" s="49"/>
      <c r="DLC14" s="49"/>
      <c r="DLD14" s="49"/>
      <c r="DLE14" s="49"/>
      <c r="DLF14" s="49"/>
      <c r="DLG14" s="49"/>
      <c r="DLH14" s="49"/>
      <c r="DLI14" s="49"/>
      <c r="DLJ14" s="49"/>
      <c r="DLK14" s="49"/>
      <c r="DLL14" s="49"/>
      <c r="DLM14" s="49"/>
      <c r="DLN14" s="49"/>
      <c r="DLO14" s="49"/>
      <c r="DLP14" s="49"/>
      <c r="DLQ14" s="49"/>
      <c r="DLR14" s="49"/>
      <c r="DLS14" s="49"/>
      <c r="DLT14" s="49"/>
      <c r="DLU14" s="49"/>
      <c r="DLV14" s="49"/>
      <c r="DLW14" s="49"/>
      <c r="DLX14" s="49"/>
      <c r="DLY14" s="49"/>
      <c r="DLZ14" s="49"/>
      <c r="DMA14" s="49"/>
      <c r="DMB14" s="49"/>
      <c r="DMC14" s="49"/>
      <c r="DMD14" s="49"/>
      <c r="DME14" s="49"/>
      <c r="DMF14" s="49"/>
      <c r="DMG14" s="49"/>
      <c r="DMH14" s="49"/>
      <c r="DMI14" s="49"/>
      <c r="DMJ14" s="49"/>
      <c r="DMK14" s="49"/>
      <c r="DML14" s="49"/>
      <c r="DMM14" s="49"/>
      <c r="DMN14" s="49"/>
      <c r="DMO14" s="49"/>
      <c r="DMP14" s="49"/>
      <c r="DMQ14" s="49"/>
      <c r="DMR14" s="49"/>
      <c r="DMS14" s="49"/>
      <c r="DMT14" s="49"/>
      <c r="DMU14" s="49"/>
      <c r="DMV14" s="49"/>
      <c r="DMW14" s="49"/>
      <c r="DMX14" s="49"/>
      <c r="DMY14" s="49"/>
      <c r="DMZ14" s="49"/>
      <c r="DNA14" s="49"/>
      <c r="DNB14" s="49"/>
      <c r="DNC14" s="49"/>
      <c r="DND14" s="49"/>
      <c r="DNE14" s="49"/>
      <c r="DNF14" s="49"/>
      <c r="DNG14" s="49"/>
      <c r="DNH14" s="49"/>
      <c r="DNI14" s="49"/>
      <c r="DNJ14" s="49"/>
      <c r="DNK14" s="49"/>
      <c r="DNL14" s="49"/>
      <c r="DNM14" s="49"/>
      <c r="DNN14" s="49"/>
      <c r="DNO14" s="49"/>
      <c r="DNP14" s="49"/>
      <c r="DNQ14" s="49"/>
      <c r="DNR14" s="49"/>
      <c r="DNS14" s="49"/>
      <c r="DNT14" s="49"/>
      <c r="DNU14" s="49"/>
      <c r="DNV14" s="49"/>
      <c r="DNW14" s="49"/>
      <c r="DNX14" s="49"/>
      <c r="DNY14" s="49"/>
      <c r="DNZ14" s="49"/>
      <c r="DOA14" s="49"/>
      <c r="DOB14" s="49"/>
      <c r="DOC14" s="49"/>
      <c r="DOD14" s="49"/>
      <c r="DOE14" s="49"/>
      <c r="DOF14" s="49"/>
      <c r="DOG14" s="49"/>
      <c r="DOH14" s="49"/>
      <c r="DOI14" s="49"/>
      <c r="DOJ14" s="49"/>
      <c r="DOK14" s="49"/>
      <c r="DOL14" s="49"/>
      <c r="DOM14" s="49"/>
      <c r="DON14" s="49"/>
      <c r="DOO14" s="49"/>
      <c r="DOP14" s="49"/>
      <c r="DOQ14" s="49"/>
      <c r="DOR14" s="49"/>
      <c r="DOS14" s="49"/>
      <c r="DOT14" s="49"/>
      <c r="DOU14" s="49"/>
      <c r="DOV14" s="49"/>
      <c r="DOW14" s="49"/>
      <c r="DOX14" s="49"/>
      <c r="DOY14" s="49"/>
      <c r="DOZ14" s="49"/>
      <c r="DPA14" s="49"/>
      <c r="DPB14" s="49"/>
      <c r="DPC14" s="49"/>
      <c r="DPD14" s="49"/>
      <c r="DPE14" s="49"/>
      <c r="DPF14" s="49"/>
      <c r="DPG14" s="49"/>
      <c r="DPH14" s="49"/>
      <c r="DPI14" s="49"/>
      <c r="DPJ14" s="49"/>
      <c r="DPK14" s="49"/>
      <c r="DPL14" s="49"/>
      <c r="DPM14" s="49"/>
      <c r="DPN14" s="49"/>
      <c r="DPO14" s="49"/>
      <c r="DPP14" s="49"/>
      <c r="DPQ14" s="49"/>
      <c r="DPR14" s="49"/>
      <c r="DPS14" s="49"/>
      <c r="DPT14" s="49"/>
      <c r="DPU14" s="49"/>
      <c r="DPV14" s="49"/>
      <c r="DPW14" s="49"/>
      <c r="DPX14" s="49"/>
      <c r="DPY14" s="49"/>
      <c r="DPZ14" s="49"/>
      <c r="DQA14" s="49"/>
      <c r="DQB14" s="49"/>
      <c r="DQC14" s="49"/>
      <c r="DQD14" s="49"/>
      <c r="DQE14" s="49"/>
      <c r="DQF14" s="49"/>
      <c r="DQG14" s="49"/>
      <c r="DQH14" s="49"/>
      <c r="DQI14" s="49"/>
      <c r="DQJ14" s="49"/>
      <c r="DQK14" s="49"/>
      <c r="DQL14" s="49"/>
      <c r="DQM14" s="49"/>
      <c r="DQN14" s="49"/>
      <c r="DQO14" s="49"/>
      <c r="DQP14" s="49"/>
      <c r="DQQ14" s="49"/>
      <c r="DQR14" s="49"/>
      <c r="DQS14" s="49"/>
      <c r="DQT14" s="49"/>
      <c r="DQU14" s="49"/>
      <c r="DQV14" s="49"/>
      <c r="DQW14" s="49"/>
      <c r="DQX14" s="49"/>
      <c r="DQY14" s="49"/>
      <c r="DQZ14" s="49"/>
      <c r="DRA14" s="49"/>
      <c r="DRB14" s="49"/>
      <c r="DRC14" s="49"/>
      <c r="DRD14" s="49"/>
      <c r="DRE14" s="49"/>
      <c r="DRF14" s="49"/>
      <c r="DRG14" s="49"/>
      <c r="DRH14" s="49"/>
      <c r="DRI14" s="49"/>
      <c r="DRJ14" s="49"/>
      <c r="DRK14" s="49"/>
      <c r="DRL14" s="49"/>
      <c r="DRM14" s="49"/>
      <c r="DRN14" s="49"/>
      <c r="DRO14" s="49"/>
      <c r="DRP14" s="49"/>
      <c r="DRQ14" s="49"/>
      <c r="DRR14" s="49"/>
      <c r="DRS14" s="49"/>
      <c r="DRT14" s="49"/>
      <c r="DRU14" s="49"/>
      <c r="DRV14" s="49"/>
      <c r="DRW14" s="49"/>
      <c r="DRX14" s="49"/>
      <c r="DRY14" s="49"/>
      <c r="DRZ14" s="49"/>
      <c r="DSA14" s="49"/>
      <c r="DSB14" s="49"/>
      <c r="DSC14" s="49"/>
      <c r="DSD14" s="49"/>
      <c r="DSE14" s="49"/>
      <c r="DSF14" s="49"/>
      <c r="DSG14" s="49"/>
      <c r="DSH14" s="49"/>
      <c r="DSI14" s="49"/>
      <c r="DSJ14" s="49"/>
      <c r="DSK14" s="49"/>
      <c r="DSL14" s="49"/>
      <c r="DSM14" s="49"/>
      <c r="DSN14" s="49"/>
      <c r="DSO14" s="49"/>
      <c r="DSP14" s="49"/>
      <c r="DSQ14" s="49"/>
      <c r="DSR14" s="49"/>
      <c r="DSS14" s="49"/>
      <c r="DST14" s="49"/>
      <c r="DSU14" s="49"/>
      <c r="DSV14" s="49"/>
      <c r="DSW14" s="49"/>
      <c r="DSX14" s="49"/>
      <c r="DSY14" s="49"/>
      <c r="DSZ14" s="49"/>
      <c r="DTA14" s="49"/>
      <c r="DTB14" s="49"/>
      <c r="DTC14" s="49"/>
      <c r="DTD14" s="49"/>
      <c r="DTE14" s="49"/>
      <c r="DTF14" s="49"/>
      <c r="DTG14" s="49"/>
      <c r="DTH14" s="49"/>
      <c r="DTI14" s="49"/>
      <c r="DTJ14" s="49"/>
      <c r="DTK14" s="49"/>
      <c r="DTL14" s="49"/>
      <c r="DTM14" s="49"/>
      <c r="DTN14" s="49"/>
      <c r="DTO14" s="49"/>
      <c r="DTP14" s="49"/>
      <c r="DTQ14" s="49"/>
      <c r="DTR14" s="49"/>
      <c r="DTS14" s="49"/>
      <c r="DTT14" s="49"/>
      <c r="DTU14" s="49"/>
      <c r="DTV14" s="49"/>
      <c r="DTW14" s="49"/>
      <c r="DTX14" s="49"/>
      <c r="DTY14" s="49"/>
      <c r="DTZ14" s="49"/>
      <c r="DUA14" s="49"/>
      <c r="DUB14" s="49"/>
      <c r="DUC14" s="49"/>
      <c r="DUD14" s="49"/>
      <c r="DUE14" s="49"/>
      <c r="DUF14" s="49"/>
      <c r="DUG14" s="49"/>
      <c r="DUH14" s="49"/>
      <c r="DUI14" s="49"/>
      <c r="DUJ14" s="49"/>
      <c r="DUK14" s="49"/>
      <c r="DUL14" s="49"/>
      <c r="DUM14" s="49"/>
      <c r="DUN14" s="49"/>
      <c r="DUO14" s="49"/>
      <c r="DUP14" s="49"/>
      <c r="DUQ14" s="49"/>
      <c r="DUR14" s="49"/>
      <c r="DUS14" s="49"/>
      <c r="DUT14" s="49"/>
      <c r="DUU14" s="49"/>
      <c r="DUV14" s="49"/>
      <c r="DUW14" s="49"/>
      <c r="DUX14" s="49"/>
      <c r="DUY14" s="49"/>
      <c r="DUZ14" s="49"/>
      <c r="DVA14" s="49"/>
      <c r="DVB14" s="49"/>
      <c r="DVC14" s="49"/>
      <c r="DVD14" s="49"/>
      <c r="DVE14" s="49"/>
      <c r="DVF14" s="49"/>
      <c r="DVG14" s="49"/>
      <c r="DVH14" s="49"/>
      <c r="DVI14" s="49"/>
      <c r="DVJ14" s="49"/>
      <c r="DVK14" s="49"/>
      <c r="DVL14" s="49"/>
      <c r="DVM14" s="49"/>
      <c r="DVN14" s="49"/>
      <c r="DVO14" s="49"/>
      <c r="DVP14" s="49"/>
      <c r="DVQ14" s="49"/>
      <c r="DVR14" s="49"/>
      <c r="DVS14" s="49"/>
      <c r="DVT14" s="49"/>
      <c r="DVU14" s="49"/>
      <c r="DVV14" s="49"/>
      <c r="DVW14" s="49"/>
      <c r="DVX14" s="49"/>
      <c r="DVY14" s="49"/>
      <c r="DVZ14" s="49"/>
      <c r="DWA14" s="49"/>
      <c r="DWB14" s="49"/>
      <c r="DWC14" s="49"/>
      <c r="DWD14" s="49"/>
      <c r="DWE14" s="49"/>
      <c r="DWF14" s="49"/>
      <c r="DWG14" s="49"/>
      <c r="DWH14" s="49"/>
      <c r="DWI14" s="49"/>
      <c r="DWJ14" s="49"/>
      <c r="DWK14" s="49"/>
      <c r="DWL14" s="49"/>
      <c r="DWM14" s="49"/>
      <c r="DWN14" s="49"/>
      <c r="DWO14" s="49"/>
      <c r="DWP14" s="49"/>
      <c r="DWQ14" s="49"/>
      <c r="DWR14" s="49"/>
      <c r="DWS14" s="49"/>
      <c r="DWT14" s="49"/>
      <c r="DWU14" s="49"/>
      <c r="DWV14" s="49"/>
      <c r="DWW14" s="49"/>
      <c r="DWX14" s="49"/>
      <c r="DWY14" s="49"/>
      <c r="DWZ14" s="49"/>
      <c r="DXA14" s="49"/>
      <c r="DXB14" s="49"/>
      <c r="DXC14" s="49"/>
      <c r="DXD14" s="49"/>
      <c r="DXE14" s="49"/>
      <c r="DXF14" s="49"/>
      <c r="DXG14" s="49"/>
      <c r="DXH14" s="49"/>
      <c r="DXI14" s="49"/>
      <c r="DXJ14" s="49"/>
      <c r="DXK14" s="49"/>
      <c r="DXL14" s="49"/>
      <c r="DXM14" s="49"/>
      <c r="DXN14" s="49"/>
      <c r="DXO14" s="49"/>
      <c r="DXP14" s="49"/>
      <c r="DXQ14" s="49"/>
      <c r="DXR14" s="49"/>
      <c r="DXS14" s="49"/>
      <c r="DXT14" s="49"/>
      <c r="DXU14" s="49"/>
      <c r="DXV14" s="49"/>
      <c r="DXW14" s="49"/>
      <c r="DXX14" s="49"/>
      <c r="DXY14" s="49"/>
      <c r="DXZ14" s="49"/>
      <c r="DYA14" s="49"/>
      <c r="DYB14" s="49"/>
      <c r="DYC14" s="49"/>
      <c r="DYD14" s="49"/>
      <c r="DYE14" s="49"/>
      <c r="DYF14" s="49"/>
      <c r="DYG14" s="49"/>
      <c r="DYH14" s="49"/>
      <c r="DYI14" s="49"/>
      <c r="DYJ14" s="49"/>
      <c r="DYK14" s="49"/>
      <c r="DYL14" s="49"/>
      <c r="DYM14" s="49"/>
      <c r="DYN14" s="49"/>
      <c r="DYO14" s="49"/>
      <c r="DYP14" s="49"/>
      <c r="DYQ14" s="49"/>
      <c r="DYR14" s="49"/>
      <c r="DYS14" s="49"/>
      <c r="DYT14" s="49"/>
      <c r="DYU14" s="49"/>
      <c r="DYV14" s="49"/>
      <c r="DYW14" s="49"/>
      <c r="DYX14" s="49"/>
      <c r="DYY14" s="49"/>
      <c r="DYZ14" s="49"/>
      <c r="DZA14" s="49"/>
      <c r="DZB14" s="49"/>
      <c r="DZC14" s="49"/>
      <c r="DZD14" s="49"/>
      <c r="DZE14" s="49"/>
      <c r="DZF14" s="49"/>
      <c r="DZG14" s="49"/>
      <c r="DZH14" s="49"/>
      <c r="DZI14" s="49"/>
      <c r="DZJ14" s="49"/>
      <c r="DZK14" s="49"/>
      <c r="DZL14" s="49"/>
      <c r="DZM14" s="49"/>
      <c r="DZN14" s="49"/>
      <c r="DZO14" s="49"/>
      <c r="DZP14" s="49"/>
      <c r="DZQ14" s="49"/>
      <c r="DZR14" s="49"/>
      <c r="DZS14" s="49"/>
      <c r="DZT14" s="49"/>
      <c r="DZU14" s="49"/>
      <c r="DZV14" s="49"/>
      <c r="DZW14" s="49"/>
      <c r="DZX14" s="49"/>
      <c r="DZY14" s="49"/>
      <c r="DZZ14" s="49"/>
      <c r="EAA14" s="49"/>
      <c r="EAB14" s="49"/>
      <c r="EAC14" s="49"/>
      <c r="EAD14" s="49"/>
      <c r="EAE14" s="49"/>
      <c r="EAF14" s="49"/>
      <c r="EAG14" s="49"/>
      <c r="EAH14" s="49"/>
      <c r="EAI14" s="49"/>
      <c r="EAJ14" s="49"/>
      <c r="EAK14" s="49"/>
      <c r="EAL14" s="49"/>
      <c r="EAM14" s="49"/>
      <c r="EAN14" s="49"/>
      <c r="EAO14" s="49"/>
      <c r="EAP14" s="49"/>
      <c r="EAQ14" s="49"/>
      <c r="EAR14" s="49"/>
      <c r="EAS14" s="49"/>
      <c r="EAT14" s="49"/>
      <c r="EAU14" s="49"/>
      <c r="EAV14" s="49"/>
      <c r="EAW14" s="49"/>
      <c r="EAX14" s="49"/>
      <c r="EAY14" s="49"/>
      <c r="EAZ14" s="49"/>
      <c r="EBA14" s="49"/>
      <c r="EBB14" s="49"/>
      <c r="EBC14" s="49"/>
      <c r="EBD14" s="49"/>
      <c r="EBE14" s="49"/>
      <c r="EBF14" s="49"/>
      <c r="EBG14" s="49"/>
      <c r="EBH14" s="49"/>
      <c r="EBI14" s="49"/>
      <c r="EBJ14" s="49"/>
      <c r="EBK14" s="49"/>
      <c r="EBL14" s="49"/>
      <c r="EBM14" s="49"/>
      <c r="EBN14" s="49"/>
      <c r="EBO14" s="49"/>
      <c r="EBP14" s="49"/>
      <c r="EBQ14" s="49"/>
      <c r="EBR14" s="49"/>
      <c r="EBS14" s="49"/>
      <c r="EBT14" s="49"/>
      <c r="EBU14" s="49"/>
      <c r="EBV14" s="49"/>
      <c r="EBW14" s="49"/>
      <c r="EBX14" s="49"/>
      <c r="EBY14" s="49"/>
      <c r="EBZ14" s="49"/>
      <c r="ECA14" s="49"/>
      <c r="ECB14" s="49"/>
      <c r="ECC14" s="49"/>
      <c r="ECD14" s="49"/>
      <c r="ECE14" s="49"/>
      <c r="ECF14" s="49"/>
      <c r="ECG14" s="49"/>
      <c r="ECH14" s="49"/>
      <c r="ECI14" s="49"/>
      <c r="ECJ14" s="49"/>
      <c r="ECK14" s="49"/>
      <c r="ECL14" s="49"/>
      <c r="ECM14" s="49"/>
      <c r="ECN14" s="49"/>
      <c r="ECO14" s="49"/>
      <c r="ECP14" s="49"/>
      <c r="ECQ14" s="49"/>
      <c r="ECR14" s="49"/>
      <c r="ECS14" s="49"/>
      <c r="ECT14" s="49"/>
      <c r="ECU14" s="49"/>
      <c r="ECV14" s="49"/>
      <c r="ECW14" s="49"/>
      <c r="ECX14" s="49"/>
      <c r="ECY14" s="49"/>
      <c r="ECZ14" s="49"/>
      <c r="EDA14" s="49"/>
      <c r="EDB14" s="49"/>
      <c r="EDC14" s="49"/>
      <c r="EDD14" s="49"/>
      <c r="EDE14" s="49"/>
      <c r="EDF14" s="49"/>
      <c r="EDG14" s="49"/>
      <c r="EDH14" s="49"/>
      <c r="EDI14" s="49"/>
      <c r="EDJ14" s="49"/>
      <c r="EDK14" s="49"/>
      <c r="EDL14" s="49"/>
      <c r="EDM14" s="49"/>
      <c r="EDN14" s="49"/>
      <c r="EDO14" s="49"/>
      <c r="EDP14" s="49"/>
      <c r="EDQ14" s="49"/>
      <c r="EDR14" s="49"/>
      <c r="EDS14" s="49"/>
      <c r="EDT14" s="49"/>
      <c r="EDU14" s="49"/>
      <c r="EDV14" s="49"/>
      <c r="EDW14" s="49"/>
      <c r="EDX14" s="49"/>
      <c r="EDY14" s="49"/>
      <c r="EDZ14" s="49"/>
      <c r="EEA14" s="49"/>
      <c r="EEB14" s="49"/>
      <c r="EEC14" s="49"/>
      <c r="EED14" s="49"/>
      <c r="EEE14" s="49"/>
      <c r="EEF14" s="49"/>
      <c r="EEG14" s="49"/>
      <c r="EEH14" s="49"/>
      <c r="EEI14" s="49"/>
      <c r="EEJ14" s="49"/>
      <c r="EEK14" s="49"/>
      <c r="EEL14" s="49"/>
      <c r="EEM14" s="49"/>
      <c r="EEN14" s="49"/>
      <c r="EEO14" s="49"/>
      <c r="EEP14" s="49"/>
      <c r="EEQ14" s="49"/>
      <c r="EER14" s="49"/>
      <c r="EES14" s="49"/>
      <c r="EET14" s="49"/>
      <c r="EEU14" s="49"/>
      <c r="EEV14" s="49"/>
      <c r="EEW14" s="49"/>
      <c r="EEX14" s="49"/>
      <c r="EEY14" s="49"/>
      <c r="EEZ14" s="49"/>
      <c r="EFA14" s="49"/>
      <c r="EFB14" s="49"/>
      <c r="EFC14" s="49"/>
      <c r="EFD14" s="49"/>
      <c r="EFE14" s="49"/>
      <c r="EFF14" s="49"/>
      <c r="EFG14" s="49"/>
      <c r="EFH14" s="49"/>
      <c r="EFI14" s="49"/>
      <c r="EFJ14" s="49"/>
      <c r="EFK14" s="49"/>
      <c r="EFL14" s="49"/>
      <c r="EFM14" s="49"/>
      <c r="EFN14" s="49"/>
      <c r="EFO14" s="49"/>
      <c r="EFP14" s="49"/>
      <c r="EFQ14" s="49"/>
      <c r="EFR14" s="49"/>
      <c r="EFS14" s="49"/>
      <c r="EFT14" s="49"/>
      <c r="EFU14" s="49"/>
      <c r="EFV14" s="49"/>
      <c r="EFW14" s="49"/>
      <c r="EFX14" s="49"/>
      <c r="EFY14" s="49"/>
      <c r="EFZ14" s="49"/>
      <c r="EGA14" s="49"/>
      <c r="EGB14" s="49"/>
      <c r="EGC14" s="49"/>
      <c r="EGD14" s="49"/>
      <c r="EGE14" s="49"/>
      <c r="EGF14" s="49"/>
      <c r="EGG14" s="49"/>
      <c r="EGH14" s="49"/>
      <c r="EGI14" s="49"/>
      <c r="EGJ14" s="49"/>
      <c r="EGK14" s="49"/>
      <c r="EGL14" s="49"/>
      <c r="EGM14" s="49"/>
      <c r="EGN14" s="49"/>
      <c r="EGO14" s="49"/>
      <c r="EGP14" s="49"/>
      <c r="EGQ14" s="49"/>
      <c r="EGR14" s="49"/>
      <c r="EGS14" s="49"/>
      <c r="EGT14" s="49"/>
      <c r="EGU14" s="49"/>
      <c r="EGV14" s="49"/>
      <c r="EGW14" s="49"/>
      <c r="EGX14" s="49"/>
      <c r="EGY14" s="49"/>
      <c r="EGZ14" s="49"/>
      <c r="EHA14" s="49"/>
      <c r="EHB14" s="49"/>
      <c r="EHC14" s="49"/>
      <c r="EHD14" s="49"/>
      <c r="EHE14" s="49"/>
      <c r="EHF14" s="49"/>
      <c r="EHG14" s="49"/>
      <c r="EHH14" s="49"/>
      <c r="EHI14" s="49"/>
      <c r="EHJ14" s="49"/>
      <c r="EHK14" s="49"/>
      <c r="EHL14" s="49"/>
      <c r="EHM14" s="49"/>
      <c r="EHN14" s="49"/>
      <c r="EHO14" s="49"/>
      <c r="EHP14" s="49"/>
      <c r="EHQ14" s="49"/>
      <c r="EHR14" s="49"/>
      <c r="EHS14" s="49"/>
      <c r="EHT14" s="49"/>
      <c r="EHU14" s="49"/>
      <c r="EHV14" s="49"/>
      <c r="EHW14" s="49"/>
      <c r="EHX14" s="49"/>
      <c r="EHY14" s="49"/>
      <c r="EHZ14" s="49"/>
      <c r="EIA14" s="49"/>
      <c r="EIB14" s="49"/>
      <c r="EIC14" s="49"/>
      <c r="EID14" s="49"/>
      <c r="EIE14" s="49"/>
      <c r="EIF14" s="49"/>
      <c r="EIG14" s="49"/>
      <c r="EIH14" s="49"/>
      <c r="EII14" s="49"/>
      <c r="EIJ14" s="49"/>
      <c r="EIK14" s="49"/>
      <c r="EIL14" s="49"/>
      <c r="EIM14" s="49"/>
      <c r="EIN14" s="49"/>
      <c r="EIO14" s="49"/>
      <c r="EIP14" s="49"/>
      <c r="EIQ14" s="49"/>
      <c r="EIR14" s="49"/>
      <c r="EIS14" s="49"/>
      <c r="EIT14" s="49"/>
      <c r="EIU14" s="49"/>
      <c r="EIV14" s="49"/>
      <c r="EIW14" s="49"/>
      <c r="EIX14" s="49"/>
      <c r="EIY14" s="49"/>
      <c r="EIZ14" s="49"/>
      <c r="EJA14" s="49"/>
      <c r="EJB14" s="49"/>
      <c r="EJC14" s="49"/>
      <c r="EJD14" s="49"/>
      <c r="EJE14" s="49"/>
      <c r="EJF14" s="49"/>
      <c r="EJG14" s="49"/>
      <c r="EJH14" s="49"/>
      <c r="EJI14" s="49"/>
      <c r="EJJ14" s="49"/>
      <c r="EJK14" s="49"/>
      <c r="EJL14" s="49"/>
      <c r="EJM14" s="49"/>
      <c r="EJN14" s="49"/>
      <c r="EJO14" s="49"/>
      <c r="EJP14" s="49"/>
      <c r="EJQ14" s="49"/>
      <c r="EJR14" s="49"/>
      <c r="EJS14" s="49"/>
      <c r="EJT14" s="49"/>
      <c r="EJU14" s="49"/>
      <c r="EJV14" s="49"/>
      <c r="EJW14" s="49"/>
      <c r="EJX14" s="49"/>
      <c r="EJY14" s="49"/>
      <c r="EJZ14" s="49"/>
      <c r="EKA14" s="49"/>
      <c r="EKB14" s="49"/>
      <c r="EKC14" s="49"/>
      <c r="EKD14" s="49"/>
      <c r="EKE14" s="49"/>
      <c r="EKF14" s="49"/>
      <c r="EKG14" s="49"/>
      <c r="EKH14" s="49"/>
      <c r="EKI14" s="49"/>
      <c r="EKJ14" s="49"/>
      <c r="EKK14" s="49"/>
      <c r="EKL14" s="49"/>
      <c r="EKM14" s="49"/>
      <c r="EKN14" s="49"/>
      <c r="EKO14" s="49"/>
      <c r="EKP14" s="49"/>
      <c r="EKQ14" s="49"/>
      <c r="EKR14" s="49"/>
      <c r="EKS14" s="49"/>
      <c r="EKT14" s="49"/>
      <c r="EKU14" s="49"/>
      <c r="EKV14" s="49"/>
      <c r="EKW14" s="49"/>
      <c r="EKX14" s="49"/>
      <c r="EKY14" s="49"/>
      <c r="EKZ14" s="49"/>
      <c r="ELA14" s="49"/>
      <c r="ELB14" s="49"/>
      <c r="ELC14" s="49"/>
      <c r="ELD14" s="49"/>
      <c r="ELE14" s="49"/>
      <c r="ELF14" s="49"/>
      <c r="ELG14" s="49"/>
      <c r="ELH14" s="49"/>
      <c r="ELI14" s="49"/>
      <c r="ELJ14" s="49"/>
      <c r="ELK14" s="49"/>
      <c r="ELL14" s="49"/>
      <c r="ELM14" s="49"/>
      <c r="ELN14" s="49"/>
      <c r="ELO14" s="49"/>
      <c r="ELP14" s="49"/>
      <c r="ELQ14" s="49"/>
      <c r="ELR14" s="49"/>
      <c r="ELS14" s="49"/>
      <c r="ELT14" s="49"/>
      <c r="ELU14" s="49"/>
      <c r="ELV14" s="49"/>
      <c r="ELW14" s="49"/>
      <c r="ELX14" s="49"/>
      <c r="ELY14" s="49"/>
      <c r="ELZ14" s="49"/>
      <c r="EMA14" s="49"/>
      <c r="EMB14" s="49"/>
      <c r="EMC14" s="49"/>
      <c r="EMD14" s="49"/>
      <c r="EME14" s="49"/>
      <c r="EMF14" s="49"/>
      <c r="EMG14" s="49"/>
      <c r="EMH14" s="49"/>
      <c r="EMI14" s="49"/>
      <c r="EMJ14" s="49"/>
      <c r="EMK14" s="49"/>
      <c r="EML14" s="49"/>
      <c r="EMM14" s="49"/>
      <c r="EMN14" s="49"/>
      <c r="EMO14" s="49"/>
      <c r="EMP14" s="49"/>
      <c r="EMQ14" s="49"/>
      <c r="EMR14" s="49"/>
      <c r="EMS14" s="49"/>
      <c r="EMT14" s="49"/>
      <c r="EMU14" s="49"/>
      <c r="EMV14" s="49"/>
      <c r="EMW14" s="49"/>
      <c r="EMX14" s="49"/>
      <c r="EMY14" s="49"/>
      <c r="EMZ14" s="49"/>
      <c r="ENA14" s="49"/>
      <c r="ENB14" s="49"/>
      <c r="ENC14" s="49"/>
      <c r="END14" s="49"/>
      <c r="ENE14" s="49"/>
      <c r="ENF14" s="49"/>
      <c r="ENG14" s="49"/>
      <c r="ENH14" s="49"/>
      <c r="ENI14" s="49"/>
      <c r="ENJ14" s="49"/>
      <c r="ENK14" s="49"/>
      <c r="ENL14" s="49"/>
      <c r="ENM14" s="49"/>
      <c r="ENN14" s="49"/>
      <c r="ENO14" s="49"/>
      <c r="ENP14" s="49"/>
      <c r="ENQ14" s="49"/>
      <c r="ENR14" s="49"/>
      <c r="ENS14" s="49"/>
      <c r="ENT14" s="49"/>
      <c r="ENU14" s="49"/>
      <c r="ENV14" s="49"/>
      <c r="ENW14" s="49"/>
      <c r="ENX14" s="49"/>
      <c r="ENY14" s="49"/>
      <c r="ENZ14" s="49"/>
      <c r="EOA14" s="49"/>
      <c r="EOB14" s="49"/>
      <c r="EOC14" s="49"/>
      <c r="EOD14" s="49"/>
      <c r="EOE14" s="49"/>
      <c r="EOF14" s="49"/>
      <c r="EOG14" s="49"/>
      <c r="EOH14" s="49"/>
      <c r="EOI14" s="49"/>
      <c r="EOJ14" s="49"/>
      <c r="EOK14" s="49"/>
      <c r="EOL14" s="49"/>
      <c r="EOM14" s="49"/>
      <c r="EON14" s="49"/>
      <c r="EOO14" s="49"/>
      <c r="EOP14" s="49"/>
      <c r="EOQ14" s="49"/>
      <c r="EOR14" s="49"/>
      <c r="EOS14" s="49"/>
      <c r="EOT14" s="49"/>
      <c r="EOU14" s="49"/>
      <c r="EOV14" s="49"/>
      <c r="EOW14" s="49"/>
      <c r="EOX14" s="49"/>
      <c r="EOY14" s="49"/>
      <c r="EOZ14" s="49"/>
      <c r="EPA14" s="49"/>
      <c r="EPB14" s="49"/>
      <c r="EPC14" s="49"/>
      <c r="EPD14" s="49"/>
      <c r="EPE14" s="49"/>
      <c r="EPF14" s="49"/>
      <c r="EPG14" s="49"/>
      <c r="EPH14" s="49"/>
      <c r="EPI14" s="49"/>
      <c r="EPJ14" s="49"/>
      <c r="EPK14" s="49"/>
      <c r="EPL14" s="49"/>
      <c r="EPM14" s="49"/>
      <c r="EPN14" s="49"/>
      <c r="EPO14" s="49"/>
      <c r="EPP14" s="49"/>
      <c r="EPQ14" s="49"/>
      <c r="EPR14" s="49"/>
      <c r="EPS14" s="49"/>
      <c r="EPT14" s="49"/>
      <c r="EPU14" s="49"/>
      <c r="EPV14" s="49"/>
      <c r="EPW14" s="49"/>
      <c r="EPX14" s="49"/>
      <c r="EPY14" s="49"/>
      <c r="EPZ14" s="49"/>
      <c r="EQA14" s="49"/>
      <c r="EQB14" s="49"/>
      <c r="EQC14" s="49"/>
      <c r="EQD14" s="49"/>
      <c r="EQE14" s="49"/>
      <c r="EQF14" s="49"/>
      <c r="EQG14" s="49"/>
      <c r="EQH14" s="49"/>
      <c r="EQI14" s="49"/>
      <c r="EQJ14" s="49"/>
      <c r="EQK14" s="49"/>
      <c r="EQL14" s="49"/>
      <c r="EQM14" s="49"/>
      <c r="EQN14" s="49"/>
      <c r="EQO14" s="49"/>
      <c r="EQP14" s="49"/>
      <c r="EQQ14" s="49"/>
      <c r="EQR14" s="49"/>
      <c r="EQS14" s="49"/>
      <c r="EQT14" s="49"/>
      <c r="EQU14" s="49"/>
      <c r="EQV14" s="49"/>
      <c r="EQW14" s="49"/>
      <c r="EQX14" s="49"/>
      <c r="EQY14" s="49"/>
      <c r="EQZ14" s="49"/>
      <c r="ERA14" s="49"/>
      <c r="ERB14" s="49"/>
      <c r="ERC14" s="49"/>
      <c r="ERD14" s="49"/>
      <c r="ERE14" s="49"/>
      <c r="ERF14" s="49"/>
      <c r="ERG14" s="49"/>
      <c r="ERH14" s="49"/>
      <c r="ERI14" s="49"/>
      <c r="ERJ14" s="49"/>
      <c r="ERK14" s="49"/>
      <c r="ERL14" s="49"/>
      <c r="ERM14" s="49"/>
      <c r="ERN14" s="49"/>
      <c r="ERO14" s="49"/>
      <c r="ERP14" s="49"/>
      <c r="ERQ14" s="49"/>
      <c r="ERR14" s="49"/>
      <c r="ERS14" s="49"/>
      <c r="ERT14" s="49"/>
      <c r="ERU14" s="49"/>
      <c r="ERV14" s="49"/>
      <c r="ERW14" s="49"/>
      <c r="ERX14" s="49"/>
      <c r="ERY14" s="49"/>
      <c r="ERZ14" s="49"/>
      <c r="ESA14" s="49"/>
      <c r="ESB14" s="49"/>
      <c r="ESC14" s="49"/>
      <c r="ESD14" s="49"/>
      <c r="ESE14" s="49"/>
      <c r="ESF14" s="49"/>
      <c r="ESG14" s="49"/>
      <c r="ESH14" s="49"/>
      <c r="ESI14" s="49"/>
      <c r="ESJ14" s="49"/>
      <c r="ESK14" s="49"/>
      <c r="ESL14" s="49"/>
      <c r="ESM14" s="49"/>
      <c r="ESN14" s="49"/>
      <c r="ESO14" s="49"/>
      <c r="ESP14" s="49"/>
      <c r="ESQ14" s="49"/>
      <c r="ESR14" s="49"/>
      <c r="ESS14" s="49"/>
      <c r="EST14" s="49"/>
      <c r="ESU14" s="49"/>
      <c r="ESV14" s="49"/>
      <c r="ESW14" s="49"/>
      <c r="ESX14" s="49"/>
      <c r="ESY14" s="49"/>
      <c r="ESZ14" s="49"/>
      <c r="ETA14" s="49"/>
      <c r="ETB14" s="49"/>
      <c r="ETC14" s="49"/>
      <c r="ETD14" s="49"/>
      <c r="ETE14" s="49"/>
      <c r="ETF14" s="49"/>
      <c r="ETG14" s="49"/>
      <c r="ETH14" s="49"/>
      <c r="ETI14" s="49"/>
      <c r="ETJ14" s="49"/>
      <c r="ETK14" s="49"/>
      <c r="ETL14" s="49"/>
      <c r="ETM14" s="49"/>
      <c r="ETN14" s="49"/>
      <c r="ETO14" s="49"/>
      <c r="ETP14" s="49"/>
      <c r="ETQ14" s="49"/>
      <c r="ETR14" s="49"/>
      <c r="ETS14" s="49"/>
      <c r="ETT14" s="49"/>
      <c r="ETU14" s="49"/>
      <c r="ETV14" s="49"/>
      <c r="ETW14" s="49"/>
      <c r="ETX14" s="49"/>
      <c r="ETY14" s="49"/>
      <c r="ETZ14" s="49"/>
      <c r="EUA14" s="49"/>
      <c r="EUB14" s="49"/>
      <c r="EUC14" s="49"/>
      <c r="EUD14" s="49"/>
      <c r="EUE14" s="49"/>
      <c r="EUF14" s="49"/>
      <c r="EUG14" s="49"/>
      <c r="EUH14" s="49"/>
      <c r="EUI14" s="49"/>
      <c r="EUJ14" s="49"/>
      <c r="EUK14" s="49"/>
      <c r="EUL14" s="49"/>
      <c r="EUM14" s="49"/>
      <c r="EUN14" s="49"/>
      <c r="EUO14" s="49"/>
      <c r="EUP14" s="49"/>
      <c r="EUQ14" s="49"/>
      <c r="EUR14" s="49"/>
      <c r="EUS14" s="49"/>
      <c r="EUT14" s="49"/>
      <c r="EUU14" s="49"/>
      <c r="EUV14" s="49"/>
      <c r="EUW14" s="49"/>
      <c r="EUX14" s="49"/>
      <c r="EUY14" s="49"/>
      <c r="EUZ14" s="49"/>
      <c r="EVA14" s="49"/>
      <c r="EVB14" s="49"/>
      <c r="EVC14" s="49"/>
      <c r="EVD14" s="49"/>
      <c r="EVE14" s="49"/>
      <c r="EVF14" s="49"/>
      <c r="EVG14" s="49"/>
      <c r="EVH14" s="49"/>
      <c r="EVI14" s="49"/>
      <c r="EVJ14" s="49"/>
      <c r="EVK14" s="49"/>
      <c r="EVL14" s="49"/>
      <c r="EVM14" s="49"/>
      <c r="EVN14" s="49"/>
      <c r="EVO14" s="49"/>
      <c r="EVP14" s="49"/>
      <c r="EVQ14" s="49"/>
      <c r="EVR14" s="49"/>
      <c r="EVS14" s="49"/>
      <c r="EVT14" s="49"/>
      <c r="EVU14" s="49"/>
      <c r="EVV14" s="49"/>
      <c r="EVW14" s="49"/>
      <c r="EVX14" s="49"/>
      <c r="EVY14" s="49"/>
      <c r="EVZ14" s="49"/>
      <c r="EWA14" s="49"/>
      <c r="EWB14" s="49"/>
      <c r="EWC14" s="49"/>
      <c r="EWD14" s="49"/>
      <c r="EWE14" s="49"/>
      <c r="EWF14" s="49"/>
      <c r="EWG14" s="49"/>
      <c r="EWH14" s="49"/>
      <c r="EWI14" s="49"/>
      <c r="EWJ14" s="49"/>
      <c r="EWK14" s="49"/>
      <c r="EWL14" s="49"/>
      <c r="EWM14" s="49"/>
      <c r="EWN14" s="49"/>
      <c r="EWO14" s="49"/>
      <c r="EWP14" s="49"/>
      <c r="EWQ14" s="49"/>
      <c r="EWR14" s="49"/>
      <c r="EWS14" s="49"/>
      <c r="EWT14" s="49"/>
      <c r="EWU14" s="49"/>
      <c r="EWV14" s="49"/>
      <c r="EWW14" s="49"/>
      <c r="EWX14" s="49"/>
      <c r="EWY14" s="49"/>
      <c r="EWZ14" s="49"/>
      <c r="EXA14" s="49"/>
      <c r="EXB14" s="49"/>
      <c r="EXC14" s="49"/>
      <c r="EXD14" s="49"/>
      <c r="EXE14" s="49"/>
      <c r="EXF14" s="49"/>
      <c r="EXG14" s="49"/>
      <c r="EXH14" s="49"/>
      <c r="EXI14" s="49"/>
      <c r="EXJ14" s="49"/>
      <c r="EXK14" s="49"/>
      <c r="EXL14" s="49"/>
      <c r="EXM14" s="49"/>
      <c r="EXN14" s="49"/>
      <c r="EXO14" s="49"/>
      <c r="EXP14" s="49"/>
      <c r="EXQ14" s="49"/>
      <c r="EXR14" s="49"/>
      <c r="EXS14" s="49"/>
      <c r="EXT14" s="49"/>
      <c r="EXU14" s="49"/>
      <c r="EXV14" s="49"/>
      <c r="EXW14" s="49"/>
      <c r="EXX14" s="49"/>
      <c r="EXY14" s="49"/>
      <c r="EXZ14" s="49"/>
      <c r="EYA14" s="49"/>
      <c r="EYB14" s="49"/>
      <c r="EYC14" s="49"/>
      <c r="EYD14" s="49"/>
      <c r="EYE14" s="49"/>
      <c r="EYF14" s="49"/>
      <c r="EYG14" s="49"/>
      <c r="EYH14" s="49"/>
      <c r="EYI14" s="49"/>
      <c r="EYJ14" s="49"/>
      <c r="EYK14" s="49"/>
      <c r="EYL14" s="49"/>
      <c r="EYM14" s="49"/>
      <c r="EYN14" s="49"/>
      <c r="EYO14" s="49"/>
      <c r="EYP14" s="49"/>
      <c r="EYQ14" s="49"/>
      <c r="EYR14" s="49"/>
      <c r="EYS14" s="49"/>
      <c r="EYT14" s="49"/>
      <c r="EYU14" s="49"/>
      <c r="EYV14" s="49"/>
      <c r="EYW14" s="49"/>
      <c r="EYX14" s="49"/>
      <c r="EYY14" s="49"/>
      <c r="EYZ14" s="49"/>
      <c r="EZA14" s="49"/>
      <c r="EZB14" s="49"/>
      <c r="EZC14" s="49"/>
      <c r="EZD14" s="49"/>
      <c r="EZE14" s="49"/>
      <c r="EZF14" s="49"/>
      <c r="EZG14" s="49"/>
      <c r="EZH14" s="49"/>
      <c r="EZI14" s="49"/>
      <c r="EZJ14" s="49"/>
      <c r="EZK14" s="49"/>
      <c r="EZL14" s="49"/>
      <c r="EZM14" s="49"/>
      <c r="EZN14" s="49"/>
      <c r="EZO14" s="49"/>
      <c r="EZP14" s="49"/>
      <c r="EZQ14" s="49"/>
      <c r="EZR14" s="49"/>
      <c r="EZS14" s="49"/>
      <c r="EZT14" s="49"/>
      <c r="EZU14" s="49"/>
      <c r="EZV14" s="49"/>
      <c r="EZW14" s="49"/>
      <c r="EZX14" s="49"/>
      <c r="EZY14" s="49"/>
      <c r="EZZ14" s="49"/>
      <c r="FAA14" s="49"/>
      <c r="FAB14" s="49"/>
      <c r="FAC14" s="49"/>
      <c r="FAD14" s="49"/>
      <c r="FAE14" s="49"/>
      <c r="FAF14" s="49"/>
      <c r="FAG14" s="49"/>
      <c r="FAH14" s="49"/>
      <c r="FAI14" s="49"/>
      <c r="FAJ14" s="49"/>
      <c r="FAK14" s="49"/>
      <c r="FAL14" s="49"/>
      <c r="FAM14" s="49"/>
      <c r="FAN14" s="49"/>
      <c r="FAO14" s="49"/>
      <c r="FAP14" s="49"/>
      <c r="FAQ14" s="49"/>
      <c r="FAR14" s="49"/>
      <c r="FAS14" s="49"/>
      <c r="FAT14" s="49"/>
      <c r="FAU14" s="49"/>
      <c r="FAV14" s="49"/>
      <c r="FAW14" s="49"/>
      <c r="FAX14" s="49"/>
      <c r="FAY14" s="49"/>
      <c r="FAZ14" s="49"/>
      <c r="FBA14" s="49"/>
      <c r="FBB14" s="49"/>
      <c r="FBC14" s="49"/>
      <c r="FBD14" s="49"/>
      <c r="FBE14" s="49"/>
      <c r="FBF14" s="49"/>
      <c r="FBG14" s="49"/>
      <c r="FBH14" s="49"/>
      <c r="FBI14" s="49"/>
      <c r="FBJ14" s="49"/>
      <c r="FBK14" s="49"/>
      <c r="FBL14" s="49"/>
      <c r="FBM14" s="49"/>
      <c r="FBN14" s="49"/>
      <c r="FBO14" s="49"/>
      <c r="FBP14" s="49"/>
      <c r="FBQ14" s="49"/>
      <c r="FBR14" s="49"/>
      <c r="FBS14" s="49"/>
      <c r="FBT14" s="49"/>
      <c r="FBU14" s="49"/>
      <c r="FBV14" s="49"/>
      <c r="FBW14" s="49"/>
      <c r="FBX14" s="49"/>
      <c r="FBY14" s="49"/>
      <c r="FBZ14" s="49"/>
      <c r="FCA14" s="49"/>
      <c r="FCB14" s="49"/>
      <c r="FCC14" s="49"/>
      <c r="FCD14" s="49"/>
      <c r="FCE14" s="49"/>
      <c r="FCF14" s="49"/>
      <c r="FCG14" s="49"/>
      <c r="FCH14" s="49"/>
      <c r="FCI14" s="49"/>
      <c r="FCJ14" s="49"/>
      <c r="FCK14" s="49"/>
      <c r="FCL14" s="49"/>
      <c r="FCM14" s="49"/>
      <c r="FCN14" s="49"/>
      <c r="FCO14" s="49"/>
      <c r="FCP14" s="49"/>
      <c r="FCQ14" s="49"/>
      <c r="FCR14" s="49"/>
      <c r="FCS14" s="49"/>
      <c r="FCT14" s="49"/>
      <c r="FCU14" s="49"/>
      <c r="FCV14" s="49"/>
      <c r="FCW14" s="49"/>
      <c r="FCX14" s="49"/>
      <c r="FCY14" s="49"/>
      <c r="FCZ14" s="49"/>
      <c r="FDA14" s="49"/>
      <c r="FDB14" s="49"/>
      <c r="FDC14" s="49"/>
      <c r="FDD14" s="49"/>
      <c r="FDE14" s="49"/>
      <c r="FDF14" s="49"/>
      <c r="FDG14" s="49"/>
      <c r="FDH14" s="49"/>
      <c r="FDI14" s="49"/>
      <c r="FDJ14" s="49"/>
      <c r="FDK14" s="49"/>
      <c r="FDL14" s="49"/>
      <c r="FDM14" s="49"/>
      <c r="FDN14" s="49"/>
      <c r="FDO14" s="49"/>
      <c r="FDP14" s="49"/>
      <c r="FDQ14" s="49"/>
      <c r="FDR14" s="49"/>
      <c r="FDS14" s="49"/>
      <c r="FDT14" s="49"/>
      <c r="FDU14" s="49"/>
      <c r="FDV14" s="49"/>
      <c r="FDW14" s="49"/>
      <c r="FDX14" s="49"/>
      <c r="FDY14" s="49"/>
      <c r="FDZ14" s="49"/>
      <c r="FEA14" s="49"/>
      <c r="FEB14" s="49"/>
      <c r="FEC14" s="49"/>
      <c r="FED14" s="49"/>
      <c r="FEE14" s="49"/>
      <c r="FEF14" s="49"/>
      <c r="FEG14" s="49"/>
      <c r="FEH14" s="49"/>
      <c r="FEI14" s="49"/>
      <c r="FEJ14" s="49"/>
      <c r="FEK14" s="49"/>
      <c r="FEL14" s="49"/>
      <c r="FEM14" s="49"/>
      <c r="FEN14" s="49"/>
      <c r="FEO14" s="49"/>
      <c r="FEP14" s="49"/>
      <c r="FEQ14" s="49"/>
      <c r="FER14" s="49"/>
      <c r="FES14" s="49"/>
      <c r="FET14" s="49"/>
      <c r="FEU14" s="49"/>
      <c r="FEV14" s="49"/>
      <c r="FEW14" s="49"/>
      <c r="FEX14" s="49"/>
      <c r="FEY14" s="49"/>
      <c r="FEZ14" s="49"/>
      <c r="FFA14" s="49"/>
      <c r="FFB14" s="49"/>
      <c r="FFC14" s="49"/>
      <c r="FFD14" s="49"/>
      <c r="FFE14" s="49"/>
      <c r="FFF14" s="49"/>
      <c r="FFG14" s="49"/>
      <c r="FFH14" s="49"/>
      <c r="FFI14" s="49"/>
      <c r="FFJ14" s="49"/>
      <c r="FFK14" s="49"/>
      <c r="FFL14" s="49"/>
      <c r="FFM14" s="49"/>
      <c r="FFN14" s="49"/>
      <c r="FFO14" s="49"/>
      <c r="FFP14" s="49"/>
      <c r="FFQ14" s="49"/>
      <c r="FFR14" s="49"/>
      <c r="FFS14" s="49"/>
      <c r="FFT14" s="49"/>
      <c r="FFU14" s="49"/>
      <c r="FFV14" s="49"/>
      <c r="FFW14" s="49"/>
      <c r="FFX14" s="49"/>
      <c r="FFY14" s="49"/>
      <c r="FFZ14" s="49"/>
      <c r="FGA14" s="49"/>
      <c r="FGB14" s="49"/>
      <c r="FGC14" s="49"/>
      <c r="FGD14" s="49"/>
      <c r="FGE14" s="49"/>
      <c r="FGF14" s="49"/>
      <c r="FGG14" s="49"/>
      <c r="FGH14" s="49"/>
      <c r="FGI14" s="49"/>
      <c r="FGJ14" s="49"/>
      <c r="FGK14" s="49"/>
      <c r="FGL14" s="49"/>
      <c r="FGM14" s="49"/>
      <c r="FGN14" s="49"/>
      <c r="FGO14" s="49"/>
      <c r="FGP14" s="49"/>
      <c r="FGQ14" s="49"/>
      <c r="FGR14" s="49"/>
      <c r="FGS14" s="49"/>
      <c r="FGT14" s="49"/>
      <c r="FGU14" s="49"/>
      <c r="FGV14" s="49"/>
      <c r="FGW14" s="49"/>
      <c r="FGX14" s="49"/>
      <c r="FGY14" s="49"/>
      <c r="FGZ14" s="49"/>
      <c r="FHA14" s="49"/>
      <c r="FHB14" s="49"/>
      <c r="FHC14" s="49"/>
      <c r="FHD14" s="49"/>
      <c r="FHE14" s="49"/>
      <c r="FHF14" s="49"/>
      <c r="FHG14" s="49"/>
      <c r="FHH14" s="49"/>
      <c r="FHI14" s="49"/>
      <c r="FHJ14" s="49"/>
      <c r="FHK14" s="49"/>
      <c r="FHL14" s="49"/>
      <c r="FHM14" s="49"/>
      <c r="FHN14" s="49"/>
      <c r="FHO14" s="49"/>
      <c r="FHP14" s="49"/>
      <c r="FHQ14" s="49"/>
      <c r="FHR14" s="49"/>
      <c r="FHS14" s="49"/>
      <c r="FHT14" s="49"/>
      <c r="FHU14" s="49"/>
      <c r="FHV14" s="49"/>
      <c r="FHW14" s="49"/>
      <c r="FHX14" s="49"/>
      <c r="FHY14" s="49"/>
      <c r="FHZ14" s="49"/>
      <c r="FIA14" s="49"/>
      <c r="FIB14" s="49"/>
      <c r="FIC14" s="49"/>
      <c r="FID14" s="49"/>
      <c r="FIE14" s="49"/>
      <c r="FIF14" s="49"/>
      <c r="FIG14" s="49"/>
      <c r="FIH14" s="49"/>
      <c r="FII14" s="49"/>
      <c r="FIJ14" s="49"/>
      <c r="FIK14" s="49"/>
      <c r="FIL14" s="49"/>
      <c r="FIM14" s="49"/>
      <c r="FIN14" s="49"/>
      <c r="FIO14" s="49"/>
      <c r="FIP14" s="49"/>
      <c r="FIQ14" s="49"/>
      <c r="FIR14" s="49"/>
      <c r="FIS14" s="49"/>
      <c r="FIT14" s="49"/>
      <c r="FIU14" s="49"/>
      <c r="FIV14" s="49"/>
      <c r="FIW14" s="49"/>
      <c r="FIX14" s="49"/>
      <c r="FIY14" s="49"/>
      <c r="FIZ14" s="49"/>
      <c r="FJA14" s="49"/>
      <c r="FJB14" s="49"/>
      <c r="FJC14" s="49"/>
      <c r="FJD14" s="49"/>
      <c r="FJE14" s="49"/>
      <c r="FJF14" s="49"/>
      <c r="FJG14" s="49"/>
      <c r="FJH14" s="49"/>
      <c r="FJI14" s="49"/>
      <c r="FJJ14" s="49"/>
      <c r="FJK14" s="49"/>
      <c r="FJL14" s="49"/>
      <c r="FJM14" s="49"/>
      <c r="FJN14" s="49"/>
      <c r="FJO14" s="49"/>
      <c r="FJP14" s="49"/>
      <c r="FJQ14" s="49"/>
      <c r="FJR14" s="49"/>
      <c r="FJS14" s="49"/>
      <c r="FJT14" s="49"/>
      <c r="FJU14" s="49"/>
      <c r="FJV14" s="49"/>
      <c r="FJW14" s="49"/>
      <c r="FJX14" s="49"/>
      <c r="FJY14" s="49"/>
      <c r="FJZ14" s="49"/>
      <c r="FKA14" s="49"/>
      <c r="FKB14" s="49"/>
      <c r="FKC14" s="49"/>
      <c r="FKD14" s="49"/>
      <c r="FKE14" s="49"/>
      <c r="FKF14" s="49"/>
      <c r="FKG14" s="49"/>
      <c r="FKH14" s="49"/>
      <c r="FKI14" s="49"/>
      <c r="FKJ14" s="49"/>
      <c r="FKK14" s="49"/>
      <c r="FKL14" s="49"/>
      <c r="FKM14" s="49"/>
      <c r="FKN14" s="49"/>
      <c r="FKO14" s="49"/>
      <c r="FKP14" s="49"/>
      <c r="FKQ14" s="49"/>
      <c r="FKR14" s="49"/>
      <c r="FKS14" s="49"/>
      <c r="FKT14" s="49"/>
      <c r="FKU14" s="49"/>
      <c r="FKV14" s="49"/>
      <c r="FKW14" s="49"/>
      <c r="FKX14" s="49"/>
      <c r="FKY14" s="49"/>
      <c r="FKZ14" s="49"/>
      <c r="FLA14" s="49"/>
      <c r="FLB14" s="49"/>
      <c r="FLC14" s="49"/>
      <c r="FLD14" s="49"/>
      <c r="FLE14" s="49"/>
      <c r="FLF14" s="49"/>
      <c r="FLG14" s="49"/>
      <c r="FLH14" s="49"/>
      <c r="FLI14" s="49"/>
      <c r="FLJ14" s="49"/>
      <c r="FLK14" s="49"/>
      <c r="FLL14" s="49"/>
      <c r="FLM14" s="49"/>
      <c r="FLN14" s="49"/>
      <c r="FLO14" s="49"/>
      <c r="FLP14" s="49"/>
      <c r="FLQ14" s="49"/>
      <c r="FLR14" s="49"/>
      <c r="FLS14" s="49"/>
      <c r="FLT14" s="49"/>
      <c r="FLU14" s="49"/>
      <c r="FLV14" s="49"/>
      <c r="FLW14" s="49"/>
      <c r="FLX14" s="49"/>
      <c r="FLY14" s="49"/>
      <c r="FLZ14" s="49"/>
      <c r="FMA14" s="49"/>
      <c r="FMB14" s="49"/>
      <c r="FMC14" s="49"/>
      <c r="FMD14" s="49"/>
      <c r="FME14" s="49"/>
      <c r="FMF14" s="49"/>
      <c r="FMG14" s="49"/>
      <c r="FMH14" s="49"/>
      <c r="FMI14" s="49"/>
      <c r="FMJ14" s="49"/>
      <c r="FMK14" s="49"/>
      <c r="FML14" s="49"/>
      <c r="FMM14" s="49"/>
      <c r="FMN14" s="49"/>
      <c r="FMO14" s="49"/>
      <c r="FMP14" s="49"/>
      <c r="FMQ14" s="49"/>
      <c r="FMR14" s="49"/>
      <c r="FMS14" s="49"/>
      <c r="FMT14" s="49"/>
      <c r="FMU14" s="49"/>
      <c r="FMV14" s="49"/>
      <c r="FMW14" s="49"/>
      <c r="FMX14" s="49"/>
      <c r="FMY14" s="49"/>
      <c r="FMZ14" s="49"/>
      <c r="FNA14" s="49"/>
      <c r="FNB14" s="49"/>
      <c r="FNC14" s="49"/>
      <c r="FND14" s="49"/>
      <c r="FNE14" s="49"/>
      <c r="FNF14" s="49"/>
      <c r="FNG14" s="49"/>
      <c r="FNH14" s="49"/>
      <c r="FNI14" s="49"/>
      <c r="FNJ14" s="49"/>
      <c r="FNK14" s="49"/>
      <c r="FNL14" s="49"/>
      <c r="FNM14" s="49"/>
      <c r="FNN14" s="49"/>
      <c r="FNO14" s="49"/>
      <c r="FNP14" s="49"/>
      <c r="FNQ14" s="49"/>
      <c r="FNR14" s="49"/>
      <c r="FNS14" s="49"/>
      <c r="FNT14" s="49"/>
      <c r="FNU14" s="49"/>
      <c r="FNV14" s="49"/>
      <c r="FNW14" s="49"/>
      <c r="FNX14" s="49"/>
      <c r="FNY14" s="49"/>
      <c r="FNZ14" s="49"/>
      <c r="FOA14" s="49"/>
      <c r="FOB14" s="49"/>
      <c r="FOC14" s="49"/>
      <c r="FOD14" s="49"/>
      <c r="FOE14" s="49"/>
      <c r="FOF14" s="49"/>
      <c r="FOG14" s="49"/>
      <c r="FOH14" s="49"/>
      <c r="FOI14" s="49"/>
      <c r="FOJ14" s="49"/>
      <c r="FOK14" s="49"/>
      <c r="FOL14" s="49"/>
      <c r="FOM14" s="49"/>
      <c r="FON14" s="49"/>
      <c r="FOO14" s="49"/>
      <c r="FOP14" s="49"/>
      <c r="FOQ14" s="49"/>
      <c r="FOR14" s="49"/>
      <c r="FOS14" s="49"/>
      <c r="FOT14" s="49"/>
      <c r="FOU14" s="49"/>
      <c r="FOV14" s="49"/>
      <c r="FOW14" s="49"/>
      <c r="FOX14" s="49"/>
      <c r="FOY14" s="49"/>
      <c r="FOZ14" s="49"/>
      <c r="FPA14" s="49"/>
      <c r="FPB14" s="49"/>
      <c r="FPC14" s="49"/>
      <c r="FPD14" s="49"/>
      <c r="FPE14" s="49"/>
      <c r="FPF14" s="49"/>
      <c r="FPG14" s="49"/>
      <c r="FPH14" s="49"/>
      <c r="FPI14" s="49"/>
      <c r="FPJ14" s="49"/>
      <c r="FPK14" s="49"/>
      <c r="FPL14" s="49"/>
      <c r="FPM14" s="49"/>
      <c r="FPN14" s="49"/>
      <c r="FPO14" s="49"/>
      <c r="FPP14" s="49"/>
      <c r="FPQ14" s="49"/>
      <c r="FPR14" s="49"/>
      <c r="FPS14" s="49"/>
      <c r="FPT14" s="49"/>
      <c r="FPU14" s="49"/>
      <c r="FPV14" s="49"/>
      <c r="FPW14" s="49"/>
      <c r="FPX14" s="49"/>
      <c r="FPY14" s="49"/>
      <c r="FPZ14" s="49"/>
      <c r="FQA14" s="49"/>
      <c r="FQB14" s="49"/>
      <c r="FQC14" s="49"/>
      <c r="FQD14" s="49"/>
      <c r="FQE14" s="49"/>
      <c r="FQF14" s="49"/>
      <c r="FQG14" s="49"/>
      <c r="FQH14" s="49"/>
      <c r="FQI14" s="49"/>
      <c r="FQJ14" s="49"/>
      <c r="FQK14" s="49"/>
      <c r="FQL14" s="49"/>
      <c r="FQM14" s="49"/>
      <c r="FQN14" s="49"/>
      <c r="FQO14" s="49"/>
      <c r="FQP14" s="49"/>
      <c r="FQQ14" s="49"/>
      <c r="FQR14" s="49"/>
      <c r="FQS14" s="49"/>
      <c r="FQT14" s="49"/>
      <c r="FQU14" s="49"/>
      <c r="FQV14" s="49"/>
      <c r="FQW14" s="49"/>
      <c r="FQX14" s="49"/>
      <c r="FQY14" s="49"/>
      <c r="FQZ14" s="49"/>
      <c r="FRA14" s="49"/>
      <c r="FRB14" s="49"/>
      <c r="FRC14" s="49"/>
      <c r="FRD14" s="49"/>
      <c r="FRE14" s="49"/>
      <c r="FRF14" s="49"/>
      <c r="FRG14" s="49"/>
      <c r="FRH14" s="49"/>
      <c r="FRI14" s="49"/>
      <c r="FRJ14" s="49"/>
      <c r="FRK14" s="49"/>
      <c r="FRL14" s="49"/>
      <c r="FRM14" s="49"/>
      <c r="FRN14" s="49"/>
      <c r="FRO14" s="49"/>
      <c r="FRP14" s="49"/>
      <c r="FRQ14" s="49"/>
      <c r="FRR14" s="49"/>
      <c r="FRS14" s="49"/>
      <c r="FRT14" s="49"/>
      <c r="FRU14" s="49"/>
      <c r="FRV14" s="49"/>
      <c r="FRW14" s="49"/>
      <c r="FRX14" s="49"/>
      <c r="FRY14" s="49"/>
      <c r="FRZ14" s="49"/>
      <c r="FSA14" s="49"/>
      <c r="FSB14" s="49"/>
      <c r="FSC14" s="49"/>
      <c r="FSD14" s="49"/>
      <c r="FSE14" s="49"/>
      <c r="FSF14" s="49"/>
      <c r="FSG14" s="49"/>
      <c r="FSH14" s="49"/>
      <c r="FSI14" s="49"/>
      <c r="FSJ14" s="49"/>
      <c r="FSK14" s="49"/>
      <c r="FSL14" s="49"/>
      <c r="FSM14" s="49"/>
      <c r="FSN14" s="49"/>
      <c r="FSO14" s="49"/>
      <c r="FSP14" s="49"/>
      <c r="FSQ14" s="49"/>
      <c r="FSR14" s="49"/>
      <c r="FSS14" s="49"/>
      <c r="FST14" s="49"/>
      <c r="FSU14" s="49"/>
      <c r="FSV14" s="49"/>
      <c r="FSW14" s="49"/>
      <c r="FSX14" s="49"/>
      <c r="FSY14" s="49"/>
      <c r="FSZ14" s="49"/>
      <c r="FTA14" s="49"/>
      <c r="FTB14" s="49"/>
      <c r="FTC14" s="49"/>
      <c r="FTD14" s="49"/>
      <c r="FTE14" s="49"/>
      <c r="FTF14" s="49"/>
      <c r="FTG14" s="49"/>
      <c r="FTH14" s="49"/>
      <c r="FTI14" s="49"/>
      <c r="FTJ14" s="49"/>
      <c r="FTK14" s="49"/>
      <c r="FTL14" s="49"/>
      <c r="FTM14" s="49"/>
      <c r="FTN14" s="49"/>
      <c r="FTO14" s="49"/>
      <c r="FTP14" s="49"/>
      <c r="FTQ14" s="49"/>
      <c r="FTR14" s="49"/>
      <c r="FTS14" s="49"/>
      <c r="FTT14" s="49"/>
      <c r="FTU14" s="49"/>
      <c r="FTV14" s="49"/>
      <c r="FTW14" s="49"/>
      <c r="FTX14" s="49"/>
      <c r="FTY14" s="49"/>
      <c r="FTZ14" s="49"/>
      <c r="FUA14" s="49"/>
      <c r="FUB14" s="49"/>
      <c r="FUC14" s="49"/>
      <c r="FUD14" s="49"/>
      <c r="FUE14" s="49"/>
      <c r="FUF14" s="49"/>
      <c r="FUG14" s="49"/>
      <c r="FUH14" s="49"/>
      <c r="FUI14" s="49"/>
      <c r="FUJ14" s="49"/>
      <c r="FUK14" s="49"/>
      <c r="FUL14" s="49"/>
      <c r="FUM14" s="49"/>
      <c r="FUN14" s="49"/>
      <c r="FUO14" s="49"/>
      <c r="FUP14" s="49"/>
      <c r="FUQ14" s="49"/>
      <c r="FUR14" s="49"/>
      <c r="FUS14" s="49"/>
      <c r="FUT14" s="49"/>
      <c r="FUU14" s="49"/>
      <c r="FUV14" s="49"/>
      <c r="FUW14" s="49"/>
      <c r="FUX14" s="49"/>
      <c r="FUY14" s="49"/>
      <c r="FUZ14" s="49"/>
      <c r="FVA14" s="49"/>
      <c r="FVB14" s="49"/>
      <c r="FVC14" s="49"/>
      <c r="FVD14" s="49"/>
      <c r="FVE14" s="49"/>
      <c r="FVF14" s="49"/>
      <c r="FVG14" s="49"/>
      <c r="FVH14" s="49"/>
      <c r="FVI14" s="49"/>
      <c r="FVJ14" s="49"/>
      <c r="FVK14" s="49"/>
      <c r="FVL14" s="49"/>
      <c r="FVM14" s="49"/>
      <c r="FVN14" s="49"/>
      <c r="FVO14" s="49"/>
      <c r="FVP14" s="49"/>
      <c r="FVQ14" s="49"/>
      <c r="FVR14" s="49"/>
      <c r="FVS14" s="49"/>
      <c r="FVT14" s="49"/>
      <c r="FVU14" s="49"/>
      <c r="FVV14" s="49"/>
      <c r="FVW14" s="49"/>
      <c r="FVX14" s="49"/>
      <c r="FVY14" s="49"/>
      <c r="FVZ14" s="49"/>
      <c r="FWA14" s="49"/>
      <c r="FWB14" s="49"/>
      <c r="FWC14" s="49"/>
      <c r="FWD14" s="49"/>
      <c r="FWE14" s="49"/>
      <c r="FWF14" s="49"/>
      <c r="FWG14" s="49"/>
      <c r="FWH14" s="49"/>
      <c r="FWI14" s="49"/>
      <c r="FWJ14" s="49"/>
      <c r="FWK14" s="49"/>
      <c r="FWL14" s="49"/>
      <c r="FWM14" s="49"/>
      <c r="FWN14" s="49"/>
      <c r="FWO14" s="49"/>
      <c r="FWP14" s="49"/>
      <c r="FWQ14" s="49"/>
      <c r="FWR14" s="49"/>
      <c r="FWS14" s="49"/>
      <c r="FWT14" s="49"/>
      <c r="FWU14" s="49"/>
      <c r="FWV14" s="49"/>
      <c r="FWW14" s="49"/>
      <c r="FWX14" s="49"/>
      <c r="FWY14" s="49"/>
      <c r="FWZ14" s="49"/>
      <c r="FXA14" s="49"/>
      <c r="FXB14" s="49"/>
      <c r="FXC14" s="49"/>
      <c r="FXD14" s="49"/>
      <c r="FXE14" s="49"/>
      <c r="FXF14" s="49"/>
      <c r="FXG14" s="49"/>
      <c r="FXH14" s="49"/>
      <c r="FXI14" s="49"/>
      <c r="FXJ14" s="49"/>
      <c r="FXK14" s="49"/>
      <c r="FXL14" s="49"/>
      <c r="FXM14" s="49"/>
      <c r="FXN14" s="49"/>
      <c r="FXO14" s="49"/>
      <c r="FXP14" s="49"/>
      <c r="FXQ14" s="49"/>
      <c r="FXR14" s="49"/>
      <c r="FXS14" s="49"/>
      <c r="FXT14" s="49"/>
      <c r="FXU14" s="49"/>
      <c r="FXV14" s="49"/>
      <c r="FXW14" s="49"/>
      <c r="FXX14" s="49"/>
      <c r="FXY14" s="49"/>
      <c r="FXZ14" s="49"/>
      <c r="FYA14" s="49"/>
      <c r="FYB14" s="49"/>
      <c r="FYC14" s="49"/>
      <c r="FYD14" s="49"/>
      <c r="FYE14" s="49"/>
      <c r="FYF14" s="49"/>
      <c r="FYG14" s="49"/>
      <c r="FYH14" s="49"/>
      <c r="FYI14" s="49"/>
      <c r="FYJ14" s="49"/>
      <c r="FYK14" s="49"/>
      <c r="FYL14" s="49"/>
      <c r="FYM14" s="49"/>
      <c r="FYN14" s="49"/>
      <c r="FYO14" s="49"/>
      <c r="FYP14" s="49"/>
      <c r="FYQ14" s="49"/>
      <c r="FYR14" s="49"/>
      <c r="FYS14" s="49"/>
      <c r="FYT14" s="49"/>
      <c r="FYU14" s="49"/>
      <c r="FYV14" s="49"/>
      <c r="FYW14" s="49"/>
      <c r="FYX14" s="49"/>
      <c r="FYY14" s="49"/>
      <c r="FYZ14" s="49"/>
      <c r="FZA14" s="49"/>
      <c r="FZB14" s="49"/>
      <c r="FZC14" s="49"/>
      <c r="FZD14" s="49"/>
      <c r="FZE14" s="49"/>
      <c r="FZF14" s="49"/>
      <c r="FZG14" s="49"/>
      <c r="FZH14" s="49"/>
      <c r="FZI14" s="49"/>
      <c r="FZJ14" s="49"/>
      <c r="FZK14" s="49"/>
      <c r="FZL14" s="49"/>
      <c r="FZM14" s="49"/>
      <c r="FZN14" s="49"/>
      <c r="FZO14" s="49"/>
      <c r="FZP14" s="49"/>
      <c r="FZQ14" s="49"/>
      <c r="FZR14" s="49"/>
      <c r="FZS14" s="49"/>
      <c r="FZT14" s="49"/>
      <c r="FZU14" s="49"/>
      <c r="FZV14" s="49"/>
      <c r="FZW14" s="49"/>
      <c r="FZX14" s="49"/>
      <c r="FZY14" s="49"/>
      <c r="FZZ14" s="49"/>
      <c r="GAA14" s="49"/>
      <c r="GAB14" s="49"/>
      <c r="GAC14" s="49"/>
      <c r="GAD14" s="49"/>
      <c r="GAE14" s="49"/>
      <c r="GAF14" s="49"/>
      <c r="GAG14" s="49"/>
      <c r="GAH14" s="49"/>
      <c r="GAI14" s="49"/>
      <c r="GAJ14" s="49"/>
      <c r="GAK14" s="49"/>
      <c r="GAL14" s="49"/>
      <c r="GAM14" s="49"/>
      <c r="GAN14" s="49"/>
      <c r="GAO14" s="49"/>
      <c r="GAP14" s="49"/>
      <c r="GAQ14" s="49"/>
      <c r="GAR14" s="49"/>
      <c r="GAS14" s="49"/>
      <c r="GAT14" s="49"/>
      <c r="GAU14" s="49"/>
      <c r="GAV14" s="49"/>
      <c r="GAW14" s="49"/>
      <c r="GAX14" s="49"/>
      <c r="GAY14" s="49"/>
      <c r="GAZ14" s="49"/>
      <c r="GBA14" s="49"/>
      <c r="GBB14" s="49"/>
      <c r="GBC14" s="49"/>
      <c r="GBD14" s="49"/>
      <c r="GBE14" s="49"/>
      <c r="GBF14" s="49"/>
      <c r="GBG14" s="49"/>
      <c r="GBH14" s="49"/>
      <c r="GBI14" s="49"/>
      <c r="GBJ14" s="49"/>
      <c r="GBK14" s="49"/>
      <c r="GBL14" s="49"/>
      <c r="GBM14" s="49"/>
      <c r="GBN14" s="49"/>
      <c r="GBO14" s="49"/>
      <c r="GBP14" s="49"/>
      <c r="GBQ14" s="49"/>
      <c r="GBR14" s="49"/>
      <c r="GBS14" s="49"/>
      <c r="GBT14" s="49"/>
      <c r="GBU14" s="49"/>
      <c r="GBV14" s="49"/>
      <c r="GBW14" s="49"/>
      <c r="GBX14" s="49"/>
      <c r="GBY14" s="49"/>
      <c r="GBZ14" s="49"/>
      <c r="GCA14" s="49"/>
      <c r="GCB14" s="49"/>
      <c r="GCC14" s="49"/>
      <c r="GCD14" s="49"/>
      <c r="GCE14" s="49"/>
      <c r="GCF14" s="49"/>
      <c r="GCG14" s="49"/>
      <c r="GCH14" s="49"/>
      <c r="GCI14" s="49"/>
      <c r="GCJ14" s="49"/>
      <c r="GCK14" s="49"/>
      <c r="GCL14" s="49"/>
      <c r="GCM14" s="49"/>
      <c r="GCN14" s="49"/>
      <c r="GCO14" s="49"/>
      <c r="GCP14" s="49"/>
      <c r="GCQ14" s="49"/>
      <c r="GCR14" s="49"/>
      <c r="GCS14" s="49"/>
      <c r="GCT14" s="49"/>
      <c r="GCU14" s="49"/>
      <c r="GCV14" s="49"/>
      <c r="GCW14" s="49"/>
      <c r="GCX14" s="49"/>
      <c r="GCY14" s="49"/>
      <c r="GCZ14" s="49"/>
      <c r="GDA14" s="49"/>
      <c r="GDB14" s="49"/>
      <c r="GDC14" s="49"/>
      <c r="GDD14" s="49"/>
      <c r="GDE14" s="49"/>
      <c r="GDF14" s="49"/>
      <c r="GDG14" s="49"/>
      <c r="GDH14" s="49"/>
      <c r="GDI14" s="49"/>
      <c r="GDJ14" s="49"/>
      <c r="GDK14" s="49"/>
      <c r="GDL14" s="49"/>
      <c r="GDM14" s="49"/>
      <c r="GDN14" s="49"/>
      <c r="GDO14" s="49"/>
      <c r="GDP14" s="49"/>
      <c r="GDQ14" s="49"/>
      <c r="GDR14" s="49"/>
      <c r="GDS14" s="49"/>
      <c r="GDT14" s="49"/>
      <c r="GDU14" s="49"/>
      <c r="GDV14" s="49"/>
      <c r="GDW14" s="49"/>
      <c r="GDX14" s="49"/>
      <c r="GDY14" s="49"/>
      <c r="GDZ14" s="49"/>
      <c r="GEA14" s="49"/>
      <c r="GEB14" s="49"/>
      <c r="GEC14" s="49"/>
      <c r="GED14" s="49"/>
      <c r="GEE14" s="49"/>
      <c r="GEF14" s="49"/>
      <c r="GEG14" s="49"/>
      <c r="GEH14" s="49"/>
      <c r="GEI14" s="49"/>
      <c r="GEJ14" s="49"/>
      <c r="GEK14" s="49"/>
      <c r="GEL14" s="49"/>
      <c r="GEM14" s="49"/>
      <c r="GEN14" s="49"/>
      <c r="GEO14" s="49"/>
      <c r="GEP14" s="49"/>
      <c r="GEQ14" s="49"/>
      <c r="GER14" s="49"/>
      <c r="GES14" s="49"/>
      <c r="GET14" s="49"/>
      <c r="GEU14" s="49"/>
      <c r="GEV14" s="49"/>
      <c r="GEW14" s="49"/>
      <c r="GEX14" s="49"/>
      <c r="GEY14" s="49"/>
      <c r="GEZ14" s="49"/>
      <c r="GFA14" s="49"/>
      <c r="GFB14" s="49"/>
      <c r="GFC14" s="49"/>
      <c r="GFD14" s="49"/>
      <c r="GFE14" s="49"/>
      <c r="GFF14" s="49"/>
      <c r="GFG14" s="49"/>
      <c r="GFH14" s="49"/>
      <c r="GFI14" s="49"/>
      <c r="GFJ14" s="49"/>
      <c r="GFK14" s="49"/>
      <c r="GFL14" s="49"/>
      <c r="GFM14" s="49"/>
      <c r="GFN14" s="49"/>
      <c r="GFO14" s="49"/>
      <c r="GFP14" s="49"/>
      <c r="GFQ14" s="49"/>
      <c r="GFR14" s="49"/>
      <c r="GFS14" s="49"/>
      <c r="GFT14" s="49"/>
      <c r="GFU14" s="49"/>
      <c r="GFV14" s="49"/>
      <c r="GFW14" s="49"/>
      <c r="GFX14" s="49"/>
      <c r="GFY14" s="49"/>
      <c r="GFZ14" s="49"/>
      <c r="GGA14" s="49"/>
      <c r="GGB14" s="49"/>
      <c r="GGC14" s="49"/>
      <c r="GGD14" s="49"/>
      <c r="GGE14" s="49"/>
      <c r="GGF14" s="49"/>
      <c r="GGG14" s="49"/>
      <c r="GGH14" s="49"/>
      <c r="GGI14" s="49"/>
      <c r="GGJ14" s="49"/>
      <c r="GGK14" s="49"/>
      <c r="GGL14" s="49"/>
      <c r="GGM14" s="49"/>
      <c r="GGN14" s="49"/>
      <c r="GGO14" s="49"/>
      <c r="GGP14" s="49"/>
      <c r="GGQ14" s="49"/>
      <c r="GGR14" s="49"/>
      <c r="GGS14" s="49"/>
      <c r="GGT14" s="49"/>
      <c r="GGU14" s="49"/>
      <c r="GGV14" s="49"/>
      <c r="GGW14" s="49"/>
      <c r="GGX14" s="49"/>
      <c r="GGY14" s="49"/>
      <c r="GGZ14" s="49"/>
      <c r="GHA14" s="49"/>
      <c r="GHB14" s="49"/>
      <c r="GHC14" s="49"/>
      <c r="GHD14" s="49"/>
      <c r="GHE14" s="49"/>
      <c r="GHF14" s="49"/>
      <c r="GHG14" s="49"/>
      <c r="GHH14" s="49"/>
      <c r="GHI14" s="49"/>
      <c r="GHJ14" s="49"/>
      <c r="GHK14" s="49"/>
      <c r="GHL14" s="49"/>
      <c r="GHM14" s="49"/>
      <c r="GHN14" s="49"/>
      <c r="GHO14" s="49"/>
      <c r="GHP14" s="49"/>
      <c r="GHQ14" s="49"/>
      <c r="GHR14" s="49"/>
      <c r="GHS14" s="49"/>
      <c r="GHT14" s="49"/>
      <c r="GHU14" s="49"/>
      <c r="GHV14" s="49"/>
      <c r="GHW14" s="49"/>
      <c r="GHX14" s="49"/>
      <c r="GHY14" s="49"/>
      <c r="GHZ14" s="49"/>
      <c r="GIA14" s="49"/>
      <c r="GIB14" s="49"/>
      <c r="GIC14" s="49"/>
      <c r="GID14" s="49"/>
      <c r="GIE14" s="49"/>
      <c r="GIF14" s="49"/>
      <c r="GIG14" s="49"/>
      <c r="GIH14" s="49"/>
      <c r="GII14" s="49"/>
      <c r="GIJ14" s="49"/>
      <c r="GIK14" s="49"/>
      <c r="GIL14" s="49"/>
      <c r="GIM14" s="49"/>
      <c r="GIN14" s="49"/>
      <c r="GIO14" s="49"/>
      <c r="GIP14" s="49"/>
      <c r="GIQ14" s="49"/>
      <c r="GIR14" s="49"/>
      <c r="GIS14" s="49"/>
      <c r="GIT14" s="49"/>
      <c r="GIU14" s="49"/>
      <c r="GIV14" s="49"/>
      <c r="GIW14" s="49"/>
      <c r="GIX14" s="49"/>
      <c r="GIY14" s="49"/>
      <c r="GIZ14" s="49"/>
      <c r="GJA14" s="49"/>
      <c r="GJB14" s="49"/>
      <c r="GJC14" s="49"/>
      <c r="GJD14" s="49"/>
      <c r="GJE14" s="49"/>
      <c r="GJF14" s="49"/>
      <c r="GJG14" s="49"/>
      <c r="GJH14" s="49"/>
      <c r="GJI14" s="49"/>
      <c r="GJJ14" s="49"/>
      <c r="GJK14" s="49"/>
      <c r="GJL14" s="49"/>
      <c r="GJM14" s="49"/>
      <c r="GJN14" s="49"/>
      <c r="GJO14" s="49"/>
      <c r="GJP14" s="49"/>
      <c r="GJQ14" s="49"/>
      <c r="GJR14" s="49"/>
      <c r="GJS14" s="49"/>
      <c r="GJT14" s="49"/>
      <c r="GJU14" s="49"/>
      <c r="GJV14" s="49"/>
      <c r="GJW14" s="49"/>
      <c r="GJX14" s="49"/>
      <c r="GJY14" s="49"/>
      <c r="GJZ14" s="49"/>
      <c r="GKA14" s="49"/>
      <c r="GKB14" s="49"/>
      <c r="GKC14" s="49"/>
      <c r="GKD14" s="49"/>
      <c r="GKE14" s="49"/>
      <c r="GKF14" s="49"/>
      <c r="GKG14" s="49"/>
      <c r="GKH14" s="49"/>
      <c r="GKI14" s="49"/>
      <c r="GKJ14" s="49"/>
      <c r="GKK14" s="49"/>
      <c r="GKL14" s="49"/>
      <c r="GKM14" s="49"/>
      <c r="GKN14" s="49"/>
      <c r="GKO14" s="49"/>
      <c r="GKP14" s="49"/>
      <c r="GKQ14" s="49"/>
      <c r="GKR14" s="49"/>
      <c r="GKS14" s="49"/>
      <c r="GKT14" s="49"/>
      <c r="GKU14" s="49"/>
      <c r="GKV14" s="49"/>
      <c r="GKW14" s="49"/>
      <c r="GKX14" s="49"/>
      <c r="GKY14" s="49"/>
      <c r="GKZ14" s="49"/>
      <c r="GLA14" s="49"/>
      <c r="GLB14" s="49"/>
      <c r="GLC14" s="49"/>
      <c r="GLD14" s="49"/>
      <c r="GLE14" s="49"/>
      <c r="GLF14" s="49"/>
      <c r="GLG14" s="49"/>
      <c r="GLH14" s="49"/>
      <c r="GLI14" s="49"/>
      <c r="GLJ14" s="49"/>
      <c r="GLK14" s="49"/>
      <c r="GLL14" s="49"/>
      <c r="GLM14" s="49"/>
      <c r="GLN14" s="49"/>
      <c r="GLO14" s="49"/>
      <c r="GLP14" s="49"/>
      <c r="GLQ14" s="49"/>
      <c r="GLR14" s="49"/>
      <c r="GLS14" s="49"/>
      <c r="GLT14" s="49"/>
      <c r="GLU14" s="49"/>
      <c r="GLV14" s="49"/>
      <c r="GLW14" s="49"/>
      <c r="GLX14" s="49"/>
      <c r="GLY14" s="49"/>
      <c r="GLZ14" s="49"/>
      <c r="GMA14" s="49"/>
      <c r="GMB14" s="49"/>
      <c r="GMC14" s="49"/>
      <c r="GMD14" s="49"/>
      <c r="GME14" s="49"/>
      <c r="GMF14" s="49"/>
      <c r="GMG14" s="49"/>
      <c r="GMH14" s="49"/>
      <c r="GMI14" s="49"/>
      <c r="GMJ14" s="49"/>
      <c r="GMK14" s="49"/>
      <c r="GML14" s="49"/>
      <c r="GMM14" s="49"/>
      <c r="GMN14" s="49"/>
      <c r="GMO14" s="49"/>
      <c r="GMP14" s="49"/>
      <c r="GMQ14" s="49"/>
      <c r="GMR14" s="49"/>
      <c r="GMS14" s="49"/>
      <c r="GMT14" s="49"/>
      <c r="GMU14" s="49"/>
      <c r="GMV14" s="49"/>
      <c r="GMW14" s="49"/>
      <c r="GMX14" s="49"/>
      <c r="GMY14" s="49"/>
      <c r="GMZ14" s="49"/>
      <c r="GNA14" s="49"/>
      <c r="GNB14" s="49"/>
      <c r="GNC14" s="49"/>
      <c r="GND14" s="49"/>
      <c r="GNE14" s="49"/>
      <c r="GNF14" s="49"/>
      <c r="GNG14" s="49"/>
      <c r="GNH14" s="49"/>
      <c r="GNI14" s="49"/>
      <c r="GNJ14" s="49"/>
      <c r="GNK14" s="49"/>
      <c r="GNL14" s="49"/>
      <c r="GNM14" s="49"/>
      <c r="GNN14" s="49"/>
      <c r="GNO14" s="49"/>
      <c r="GNP14" s="49"/>
      <c r="GNQ14" s="49"/>
      <c r="GNR14" s="49"/>
      <c r="GNS14" s="49"/>
      <c r="GNT14" s="49"/>
      <c r="GNU14" s="49"/>
      <c r="GNV14" s="49"/>
      <c r="GNW14" s="49"/>
      <c r="GNX14" s="49"/>
      <c r="GNY14" s="49"/>
      <c r="GNZ14" s="49"/>
      <c r="GOA14" s="49"/>
      <c r="GOB14" s="49"/>
      <c r="GOC14" s="49"/>
      <c r="GOD14" s="49"/>
      <c r="GOE14" s="49"/>
      <c r="GOF14" s="49"/>
      <c r="GOG14" s="49"/>
      <c r="GOH14" s="49"/>
      <c r="GOI14" s="49"/>
      <c r="GOJ14" s="49"/>
      <c r="GOK14" s="49"/>
      <c r="GOL14" s="49"/>
      <c r="GOM14" s="49"/>
      <c r="GON14" s="49"/>
      <c r="GOO14" s="49"/>
      <c r="GOP14" s="49"/>
      <c r="GOQ14" s="49"/>
      <c r="GOR14" s="49"/>
      <c r="GOS14" s="49"/>
      <c r="GOT14" s="49"/>
      <c r="GOU14" s="49"/>
      <c r="GOV14" s="49"/>
      <c r="GOW14" s="49"/>
      <c r="GOX14" s="49"/>
      <c r="GOY14" s="49"/>
      <c r="GOZ14" s="49"/>
      <c r="GPA14" s="49"/>
      <c r="GPB14" s="49"/>
      <c r="GPC14" s="49"/>
      <c r="GPD14" s="49"/>
      <c r="GPE14" s="49"/>
      <c r="GPF14" s="49"/>
      <c r="GPG14" s="49"/>
      <c r="GPH14" s="49"/>
      <c r="GPI14" s="49"/>
      <c r="GPJ14" s="49"/>
      <c r="GPK14" s="49"/>
      <c r="GPL14" s="49"/>
      <c r="GPM14" s="49"/>
      <c r="GPN14" s="49"/>
      <c r="GPO14" s="49"/>
      <c r="GPP14" s="49"/>
      <c r="GPQ14" s="49"/>
      <c r="GPR14" s="49"/>
      <c r="GPS14" s="49"/>
      <c r="GPT14" s="49"/>
      <c r="GPU14" s="49"/>
      <c r="GPV14" s="49"/>
      <c r="GPW14" s="49"/>
      <c r="GPX14" s="49"/>
      <c r="GPY14" s="49"/>
      <c r="GPZ14" s="49"/>
      <c r="GQA14" s="49"/>
      <c r="GQB14" s="49"/>
      <c r="GQC14" s="49"/>
      <c r="GQD14" s="49"/>
      <c r="GQE14" s="49"/>
      <c r="GQF14" s="49"/>
      <c r="GQG14" s="49"/>
      <c r="GQH14" s="49"/>
      <c r="GQI14" s="49"/>
      <c r="GQJ14" s="49"/>
      <c r="GQK14" s="49"/>
      <c r="GQL14" s="49"/>
      <c r="GQM14" s="49"/>
      <c r="GQN14" s="49"/>
      <c r="GQO14" s="49"/>
      <c r="GQP14" s="49"/>
      <c r="GQQ14" s="49"/>
      <c r="GQR14" s="49"/>
      <c r="GQS14" s="49"/>
      <c r="GQT14" s="49"/>
      <c r="GQU14" s="49"/>
      <c r="GQV14" s="49"/>
      <c r="GQW14" s="49"/>
      <c r="GQX14" s="49"/>
      <c r="GQY14" s="49"/>
      <c r="GQZ14" s="49"/>
      <c r="GRA14" s="49"/>
      <c r="GRB14" s="49"/>
      <c r="GRC14" s="49"/>
      <c r="GRD14" s="49"/>
      <c r="GRE14" s="49"/>
      <c r="GRF14" s="49"/>
      <c r="GRG14" s="49"/>
      <c r="GRH14" s="49"/>
      <c r="GRI14" s="49"/>
      <c r="GRJ14" s="49"/>
      <c r="GRK14" s="49"/>
      <c r="GRL14" s="49"/>
      <c r="GRM14" s="49"/>
      <c r="GRN14" s="49"/>
      <c r="GRO14" s="49"/>
      <c r="GRP14" s="49"/>
      <c r="GRQ14" s="49"/>
      <c r="GRR14" s="49"/>
      <c r="GRS14" s="49"/>
      <c r="GRT14" s="49"/>
      <c r="GRU14" s="49"/>
      <c r="GRV14" s="49"/>
      <c r="GRW14" s="49"/>
      <c r="GRX14" s="49"/>
      <c r="GRY14" s="49"/>
      <c r="GRZ14" s="49"/>
      <c r="GSA14" s="49"/>
      <c r="GSB14" s="49"/>
      <c r="GSC14" s="49"/>
      <c r="GSD14" s="49"/>
      <c r="GSE14" s="49"/>
      <c r="GSF14" s="49"/>
      <c r="GSG14" s="49"/>
      <c r="GSH14" s="49"/>
      <c r="GSI14" s="49"/>
      <c r="GSJ14" s="49"/>
      <c r="GSK14" s="49"/>
      <c r="GSL14" s="49"/>
      <c r="GSM14" s="49"/>
      <c r="GSN14" s="49"/>
      <c r="GSO14" s="49"/>
      <c r="GSP14" s="49"/>
      <c r="GSQ14" s="49"/>
      <c r="GSR14" s="49"/>
      <c r="GSS14" s="49"/>
      <c r="GST14" s="49"/>
      <c r="GSU14" s="49"/>
      <c r="GSV14" s="49"/>
      <c r="GSW14" s="49"/>
      <c r="GSX14" s="49"/>
      <c r="GSY14" s="49"/>
      <c r="GSZ14" s="49"/>
      <c r="GTA14" s="49"/>
      <c r="GTB14" s="49"/>
      <c r="GTC14" s="49"/>
      <c r="GTD14" s="49"/>
      <c r="GTE14" s="49"/>
      <c r="GTF14" s="49"/>
      <c r="GTG14" s="49"/>
      <c r="GTH14" s="49"/>
      <c r="GTI14" s="49"/>
      <c r="GTJ14" s="49"/>
      <c r="GTK14" s="49"/>
      <c r="GTL14" s="49"/>
      <c r="GTM14" s="49"/>
      <c r="GTN14" s="49"/>
      <c r="GTO14" s="49"/>
      <c r="GTP14" s="49"/>
      <c r="GTQ14" s="49"/>
      <c r="GTR14" s="49"/>
      <c r="GTS14" s="49"/>
      <c r="GTT14" s="49"/>
      <c r="GTU14" s="49"/>
      <c r="GTV14" s="49"/>
      <c r="GTW14" s="49"/>
      <c r="GTX14" s="49"/>
      <c r="GTY14" s="49"/>
      <c r="GTZ14" s="49"/>
      <c r="GUA14" s="49"/>
      <c r="GUB14" s="49"/>
      <c r="GUC14" s="49"/>
      <c r="GUD14" s="49"/>
      <c r="GUE14" s="49"/>
      <c r="GUF14" s="49"/>
      <c r="GUG14" s="49"/>
      <c r="GUH14" s="49"/>
      <c r="GUI14" s="49"/>
      <c r="GUJ14" s="49"/>
      <c r="GUK14" s="49"/>
      <c r="GUL14" s="49"/>
      <c r="GUM14" s="49"/>
      <c r="GUN14" s="49"/>
      <c r="GUO14" s="49"/>
      <c r="GUP14" s="49"/>
      <c r="GUQ14" s="49"/>
      <c r="GUR14" s="49"/>
      <c r="GUS14" s="49"/>
      <c r="GUT14" s="49"/>
      <c r="GUU14" s="49"/>
      <c r="GUV14" s="49"/>
      <c r="GUW14" s="49"/>
      <c r="GUX14" s="49"/>
      <c r="GUY14" s="49"/>
      <c r="GUZ14" s="49"/>
      <c r="GVA14" s="49"/>
      <c r="GVB14" s="49"/>
      <c r="GVC14" s="49"/>
      <c r="GVD14" s="49"/>
      <c r="GVE14" s="49"/>
      <c r="GVF14" s="49"/>
      <c r="GVG14" s="49"/>
      <c r="GVH14" s="49"/>
      <c r="GVI14" s="49"/>
      <c r="GVJ14" s="49"/>
      <c r="GVK14" s="49"/>
      <c r="GVL14" s="49"/>
      <c r="GVM14" s="49"/>
      <c r="GVN14" s="49"/>
      <c r="GVO14" s="49"/>
      <c r="GVP14" s="49"/>
      <c r="GVQ14" s="49"/>
      <c r="GVR14" s="49"/>
      <c r="GVS14" s="49"/>
      <c r="GVT14" s="49"/>
      <c r="GVU14" s="49"/>
      <c r="GVV14" s="49"/>
      <c r="GVW14" s="49"/>
      <c r="GVX14" s="49"/>
      <c r="GVY14" s="49"/>
      <c r="GVZ14" s="49"/>
      <c r="GWA14" s="49"/>
      <c r="GWB14" s="49"/>
      <c r="GWC14" s="49"/>
      <c r="GWD14" s="49"/>
      <c r="GWE14" s="49"/>
      <c r="GWF14" s="49"/>
      <c r="GWG14" s="49"/>
      <c r="GWH14" s="49"/>
      <c r="GWI14" s="49"/>
      <c r="GWJ14" s="49"/>
      <c r="GWK14" s="49"/>
      <c r="GWL14" s="49"/>
      <c r="GWM14" s="49"/>
      <c r="GWN14" s="49"/>
      <c r="GWO14" s="49"/>
      <c r="GWP14" s="49"/>
      <c r="GWQ14" s="49"/>
      <c r="GWR14" s="49"/>
      <c r="GWS14" s="49"/>
      <c r="GWT14" s="49"/>
      <c r="GWU14" s="49"/>
      <c r="GWV14" s="49"/>
      <c r="GWW14" s="49"/>
      <c r="GWX14" s="49"/>
      <c r="GWY14" s="49"/>
      <c r="GWZ14" s="49"/>
      <c r="GXA14" s="49"/>
      <c r="GXB14" s="49"/>
      <c r="GXC14" s="49"/>
      <c r="GXD14" s="49"/>
      <c r="GXE14" s="49"/>
      <c r="GXF14" s="49"/>
      <c r="GXG14" s="49"/>
      <c r="GXH14" s="49"/>
      <c r="GXI14" s="49"/>
      <c r="GXJ14" s="49"/>
      <c r="GXK14" s="49"/>
      <c r="GXL14" s="49"/>
      <c r="GXM14" s="49"/>
      <c r="GXN14" s="49"/>
      <c r="GXO14" s="49"/>
      <c r="GXP14" s="49"/>
      <c r="GXQ14" s="49"/>
      <c r="GXR14" s="49"/>
      <c r="GXS14" s="49"/>
      <c r="GXT14" s="49"/>
      <c r="GXU14" s="49"/>
      <c r="GXV14" s="49"/>
      <c r="GXW14" s="49"/>
      <c r="GXX14" s="49"/>
      <c r="GXY14" s="49"/>
      <c r="GXZ14" s="49"/>
      <c r="GYA14" s="49"/>
      <c r="GYB14" s="49"/>
      <c r="GYC14" s="49"/>
      <c r="GYD14" s="49"/>
      <c r="GYE14" s="49"/>
      <c r="GYF14" s="49"/>
      <c r="GYG14" s="49"/>
      <c r="GYH14" s="49"/>
      <c r="GYI14" s="49"/>
      <c r="GYJ14" s="49"/>
      <c r="GYK14" s="49"/>
      <c r="GYL14" s="49"/>
      <c r="GYM14" s="49"/>
      <c r="GYN14" s="49"/>
      <c r="GYO14" s="49"/>
      <c r="GYP14" s="49"/>
      <c r="GYQ14" s="49"/>
      <c r="GYR14" s="49"/>
      <c r="GYS14" s="49"/>
      <c r="GYT14" s="49"/>
      <c r="GYU14" s="49"/>
      <c r="GYV14" s="49"/>
      <c r="GYW14" s="49"/>
      <c r="GYX14" s="49"/>
      <c r="GYY14" s="49"/>
      <c r="GYZ14" s="49"/>
      <c r="GZA14" s="49"/>
      <c r="GZB14" s="49"/>
      <c r="GZC14" s="49"/>
      <c r="GZD14" s="49"/>
      <c r="GZE14" s="49"/>
      <c r="GZF14" s="49"/>
      <c r="GZG14" s="49"/>
      <c r="GZH14" s="49"/>
      <c r="GZI14" s="49"/>
      <c r="GZJ14" s="49"/>
      <c r="GZK14" s="49"/>
      <c r="GZL14" s="49"/>
      <c r="GZM14" s="49"/>
      <c r="GZN14" s="49"/>
      <c r="GZO14" s="49"/>
      <c r="GZP14" s="49"/>
      <c r="GZQ14" s="49"/>
      <c r="GZR14" s="49"/>
      <c r="GZS14" s="49"/>
      <c r="GZT14" s="49"/>
      <c r="GZU14" s="49"/>
      <c r="GZV14" s="49"/>
      <c r="GZW14" s="49"/>
      <c r="GZX14" s="49"/>
      <c r="GZY14" s="49"/>
      <c r="GZZ14" s="49"/>
      <c r="HAA14" s="49"/>
      <c r="HAB14" s="49"/>
      <c r="HAC14" s="49"/>
      <c r="HAD14" s="49"/>
      <c r="HAE14" s="49"/>
      <c r="HAF14" s="49"/>
      <c r="HAG14" s="49"/>
      <c r="HAH14" s="49"/>
      <c r="HAI14" s="49"/>
      <c r="HAJ14" s="49"/>
      <c r="HAK14" s="49"/>
      <c r="HAL14" s="49"/>
      <c r="HAM14" s="49"/>
      <c r="HAN14" s="49"/>
      <c r="HAO14" s="49"/>
      <c r="HAP14" s="49"/>
      <c r="HAQ14" s="49"/>
      <c r="HAR14" s="49"/>
      <c r="HAS14" s="49"/>
      <c r="HAT14" s="49"/>
      <c r="HAU14" s="49"/>
      <c r="HAV14" s="49"/>
      <c r="HAW14" s="49"/>
      <c r="HAX14" s="49"/>
      <c r="HAY14" s="49"/>
      <c r="HAZ14" s="49"/>
      <c r="HBA14" s="49"/>
      <c r="HBB14" s="49"/>
      <c r="HBC14" s="49"/>
      <c r="HBD14" s="49"/>
      <c r="HBE14" s="49"/>
      <c r="HBF14" s="49"/>
      <c r="HBG14" s="49"/>
      <c r="HBH14" s="49"/>
      <c r="HBI14" s="49"/>
      <c r="HBJ14" s="49"/>
      <c r="HBK14" s="49"/>
      <c r="HBL14" s="49"/>
      <c r="HBM14" s="49"/>
      <c r="HBN14" s="49"/>
      <c r="HBO14" s="49"/>
      <c r="HBP14" s="49"/>
      <c r="HBQ14" s="49"/>
      <c r="HBR14" s="49"/>
      <c r="HBS14" s="49"/>
      <c r="HBT14" s="49"/>
      <c r="HBU14" s="49"/>
      <c r="HBV14" s="49"/>
      <c r="HBW14" s="49"/>
      <c r="HBX14" s="49"/>
      <c r="HBY14" s="49"/>
      <c r="HBZ14" s="49"/>
      <c r="HCA14" s="49"/>
      <c r="HCB14" s="49"/>
      <c r="HCC14" s="49"/>
      <c r="HCD14" s="49"/>
      <c r="HCE14" s="49"/>
      <c r="HCF14" s="49"/>
      <c r="HCG14" s="49"/>
      <c r="HCH14" s="49"/>
      <c r="HCI14" s="49"/>
      <c r="HCJ14" s="49"/>
      <c r="HCK14" s="49"/>
      <c r="HCL14" s="49"/>
      <c r="HCM14" s="49"/>
      <c r="HCN14" s="49"/>
      <c r="HCO14" s="49"/>
      <c r="HCP14" s="49"/>
      <c r="HCQ14" s="49"/>
      <c r="HCR14" s="49"/>
      <c r="HCS14" s="49"/>
      <c r="HCT14" s="49"/>
      <c r="HCU14" s="49"/>
      <c r="HCV14" s="49"/>
      <c r="HCW14" s="49"/>
      <c r="HCX14" s="49"/>
      <c r="HCY14" s="49"/>
      <c r="HCZ14" s="49"/>
      <c r="HDA14" s="49"/>
      <c r="HDB14" s="49"/>
      <c r="HDC14" s="49"/>
      <c r="HDD14" s="49"/>
      <c r="HDE14" s="49"/>
      <c r="HDF14" s="49"/>
      <c r="HDG14" s="49"/>
      <c r="HDH14" s="49"/>
      <c r="HDI14" s="49"/>
      <c r="HDJ14" s="49"/>
      <c r="HDK14" s="49"/>
      <c r="HDL14" s="49"/>
      <c r="HDM14" s="49"/>
      <c r="HDN14" s="49"/>
      <c r="HDO14" s="49"/>
      <c r="HDP14" s="49"/>
      <c r="HDQ14" s="49"/>
      <c r="HDR14" s="49"/>
      <c r="HDS14" s="49"/>
      <c r="HDT14" s="49"/>
      <c r="HDU14" s="49"/>
      <c r="HDV14" s="49"/>
      <c r="HDW14" s="49"/>
      <c r="HDX14" s="49"/>
      <c r="HDY14" s="49"/>
      <c r="HDZ14" s="49"/>
      <c r="HEA14" s="49"/>
      <c r="HEB14" s="49"/>
      <c r="HEC14" s="49"/>
      <c r="HED14" s="49"/>
      <c r="HEE14" s="49"/>
      <c r="HEF14" s="49"/>
      <c r="HEG14" s="49"/>
      <c r="HEH14" s="49"/>
      <c r="HEI14" s="49"/>
      <c r="HEJ14" s="49"/>
      <c r="HEK14" s="49"/>
      <c r="HEL14" s="49"/>
      <c r="HEM14" s="49"/>
      <c r="HEN14" s="49"/>
      <c r="HEO14" s="49"/>
      <c r="HEP14" s="49"/>
      <c r="HEQ14" s="49"/>
      <c r="HER14" s="49"/>
      <c r="HES14" s="49"/>
      <c r="HET14" s="49"/>
      <c r="HEU14" s="49"/>
      <c r="HEV14" s="49"/>
      <c r="HEW14" s="49"/>
      <c r="HEX14" s="49"/>
      <c r="HEY14" s="49"/>
      <c r="HEZ14" s="49"/>
      <c r="HFA14" s="49"/>
      <c r="HFB14" s="49"/>
      <c r="HFC14" s="49"/>
      <c r="HFD14" s="49"/>
      <c r="HFE14" s="49"/>
      <c r="HFF14" s="49"/>
      <c r="HFG14" s="49"/>
      <c r="HFH14" s="49"/>
      <c r="HFI14" s="49"/>
      <c r="HFJ14" s="49"/>
      <c r="HFK14" s="49"/>
      <c r="HFL14" s="49"/>
      <c r="HFM14" s="49"/>
      <c r="HFN14" s="49"/>
      <c r="HFO14" s="49"/>
      <c r="HFP14" s="49"/>
      <c r="HFQ14" s="49"/>
      <c r="HFR14" s="49"/>
      <c r="HFS14" s="49"/>
      <c r="HFT14" s="49"/>
      <c r="HFU14" s="49"/>
      <c r="HFV14" s="49"/>
      <c r="HFW14" s="49"/>
      <c r="HFX14" s="49"/>
      <c r="HFY14" s="49"/>
      <c r="HFZ14" s="49"/>
      <c r="HGA14" s="49"/>
      <c r="HGB14" s="49"/>
      <c r="HGC14" s="49"/>
      <c r="HGD14" s="49"/>
      <c r="HGE14" s="49"/>
      <c r="HGF14" s="49"/>
      <c r="HGG14" s="49"/>
      <c r="HGH14" s="49"/>
      <c r="HGI14" s="49"/>
      <c r="HGJ14" s="49"/>
      <c r="HGK14" s="49"/>
      <c r="HGL14" s="49"/>
      <c r="HGM14" s="49"/>
      <c r="HGN14" s="49"/>
      <c r="HGO14" s="49"/>
      <c r="HGP14" s="49"/>
      <c r="HGQ14" s="49"/>
      <c r="HGR14" s="49"/>
      <c r="HGS14" s="49"/>
      <c r="HGT14" s="49"/>
      <c r="HGU14" s="49"/>
      <c r="HGV14" s="49"/>
      <c r="HGW14" s="49"/>
      <c r="HGX14" s="49"/>
      <c r="HGY14" s="49"/>
      <c r="HGZ14" s="49"/>
      <c r="HHA14" s="49"/>
      <c r="HHB14" s="49"/>
      <c r="HHC14" s="49"/>
      <c r="HHD14" s="49"/>
      <c r="HHE14" s="49"/>
      <c r="HHF14" s="49"/>
      <c r="HHG14" s="49"/>
      <c r="HHH14" s="49"/>
      <c r="HHI14" s="49"/>
      <c r="HHJ14" s="49"/>
      <c r="HHK14" s="49"/>
      <c r="HHL14" s="49"/>
      <c r="HHM14" s="49"/>
      <c r="HHN14" s="49"/>
      <c r="HHO14" s="49"/>
      <c r="HHP14" s="49"/>
      <c r="HHQ14" s="49"/>
      <c r="HHR14" s="49"/>
      <c r="HHS14" s="49"/>
      <c r="HHT14" s="49"/>
      <c r="HHU14" s="49"/>
      <c r="HHV14" s="49"/>
      <c r="HHW14" s="49"/>
      <c r="HHX14" s="49"/>
      <c r="HHY14" s="49"/>
      <c r="HHZ14" s="49"/>
      <c r="HIA14" s="49"/>
      <c r="HIB14" s="49"/>
      <c r="HIC14" s="49"/>
      <c r="HID14" s="49"/>
      <c r="HIE14" s="49"/>
      <c r="HIF14" s="49"/>
      <c r="HIG14" s="49"/>
      <c r="HIH14" s="49"/>
      <c r="HII14" s="49"/>
      <c r="HIJ14" s="49"/>
      <c r="HIK14" s="49"/>
      <c r="HIL14" s="49"/>
      <c r="HIM14" s="49"/>
      <c r="HIN14" s="49"/>
      <c r="HIO14" s="49"/>
      <c r="HIP14" s="49"/>
      <c r="HIQ14" s="49"/>
      <c r="HIR14" s="49"/>
      <c r="HIS14" s="49"/>
      <c r="HIT14" s="49"/>
      <c r="HIU14" s="49"/>
      <c r="HIV14" s="49"/>
      <c r="HIW14" s="49"/>
      <c r="HIX14" s="49"/>
      <c r="HIY14" s="49"/>
      <c r="HIZ14" s="49"/>
      <c r="HJA14" s="49"/>
      <c r="HJB14" s="49"/>
      <c r="HJC14" s="49"/>
      <c r="HJD14" s="49"/>
      <c r="HJE14" s="49"/>
      <c r="HJF14" s="49"/>
      <c r="HJG14" s="49"/>
      <c r="HJH14" s="49"/>
      <c r="HJI14" s="49"/>
      <c r="HJJ14" s="49"/>
      <c r="HJK14" s="49"/>
      <c r="HJL14" s="49"/>
      <c r="HJM14" s="49"/>
      <c r="HJN14" s="49"/>
      <c r="HJO14" s="49"/>
      <c r="HJP14" s="49"/>
      <c r="HJQ14" s="49"/>
      <c r="HJR14" s="49"/>
      <c r="HJS14" s="49"/>
      <c r="HJT14" s="49"/>
      <c r="HJU14" s="49"/>
      <c r="HJV14" s="49"/>
      <c r="HJW14" s="49"/>
      <c r="HJX14" s="49"/>
      <c r="HJY14" s="49"/>
      <c r="HJZ14" s="49"/>
      <c r="HKA14" s="49"/>
      <c r="HKB14" s="49"/>
      <c r="HKC14" s="49"/>
      <c r="HKD14" s="49"/>
      <c r="HKE14" s="49"/>
      <c r="HKF14" s="49"/>
      <c r="HKG14" s="49"/>
      <c r="HKH14" s="49"/>
      <c r="HKI14" s="49"/>
      <c r="HKJ14" s="49"/>
      <c r="HKK14" s="49"/>
      <c r="HKL14" s="49"/>
      <c r="HKM14" s="49"/>
      <c r="HKN14" s="49"/>
      <c r="HKO14" s="49"/>
      <c r="HKP14" s="49"/>
      <c r="HKQ14" s="49"/>
      <c r="HKR14" s="49"/>
      <c r="HKS14" s="49"/>
      <c r="HKT14" s="49"/>
      <c r="HKU14" s="49"/>
      <c r="HKV14" s="49"/>
      <c r="HKW14" s="49"/>
      <c r="HKX14" s="49"/>
      <c r="HKY14" s="49"/>
      <c r="HKZ14" s="49"/>
      <c r="HLA14" s="49"/>
      <c r="HLB14" s="49"/>
      <c r="HLC14" s="49"/>
      <c r="HLD14" s="49"/>
      <c r="HLE14" s="49"/>
      <c r="HLF14" s="49"/>
      <c r="HLG14" s="49"/>
      <c r="HLH14" s="49"/>
      <c r="HLI14" s="49"/>
      <c r="HLJ14" s="49"/>
      <c r="HLK14" s="49"/>
      <c r="HLL14" s="49"/>
      <c r="HLM14" s="49"/>
      <c r="HLN14" s="49"/>
      <c r="HLO14" s="49"/>
      <c r="HLP14" s="49"/>
      <c r="HLQ14" s="49"/>
      <c r="HLR14" s="49"/>
      <c r="HLS14" s="49"/>
      <c r="HLT14" s="49"/>
      <c r="HLU14" s="49"/>
      <c r="HLV14" s="49"/>
      <c r="HLW14" s="49"/>
      <c r="HLX14" s="49"/>
      <c r="HLY14" s="49"/>
      <c r="HLZ14" s="49"/>
      <c r="HMA14" s="49"/>
      <c r="HMB14" s="49"/>
      <c r="HMC14" s="49"/>
      <c r="HMD14" s="49"/>
      <c r="HME14" s="49"/>
      <c r="HMF14" s="49"/>
      <c r="HMG14" s="49"/>
      <c r="HMH14" s="49"/>
      <c r="HMI14" s="49"/>
      <c r="HMJ14" s="49"/>
      <c r="HMK14" s="49"/>
      <c r="HML14" s="49"/>
      <c r="HMM14" s="49"/>
      <c r="HMN14" s="49"/>
      <c r="HMO14" s="49"/>
      <c r="HMP14" s="49"/>
      <c r="HMQ14" s="49"/>
      <c r="HMR14" s="49"/>
      <c r="HMS14" s="49"/>
      <c r="HMT14" s="49"/>
      <c r="HMU14" s="49"/>
      <c r="HMV14" s="49"/>
      <c r="HMW14" s="49"/>
      <c r="HMX14" s="49"/>
      <c r="HMY14" s="49"/>
      <c r="HMZ14" s="49"/>
      <c r="HNA14" s="49"/>
      <c r="HNB14" s="49"/>
      <c r="HNC14" s="49"/>
      <c r="HND14" s="49"/>
      <c r="HNE14" s="49"/>
      <c r="HNF14" s="49"/>
      <c r="HNG14" s="49"/>
      <c r="HNH14" s="49"/>
      <c r="HNI14" s="49"/>
      <c r="HNJ14" s="49"/>
      <c r="HNK14" s="49"/>
      <c r="HNL14" s="49"/>
      <c r="HNM14" s="49"/>
      <c r="HNN14" s="49"/>
      <c r="HNO14" s="49"/>
      <c r="HNP14" s="49"/>
      <c r="HNQ14" s="49"/>
      <c r="HNR14" s="49"/>
      <c r="HNS14" s="49"/>
      <c r="HNT14" s="49"/>
      <c r="HNU14" s="49"/>
      <c r="HNV14" s="49"/>
      <c r="HNW14" s="49"/>
      <c r="HNX14" s="49"/>
      <c r="HNY14" s="49"/>
      <c r="HNZ14" s="49"/>
      <c r="HOA14" s="49"/>
      <c r="HOB14" s="49"/>
      <c r="HOC14" s="49"/>
      <c r="HOD14" s="49"/>
      <c r="HOE14" s="49"/>
      <c r="HOF14" s="49"/>
      <c r="HOG14" s="49"/>
      <c r="HOH14" s="49"/>
      <c r="HOI14" s="49"/>
      <c r="HOJ14" s="49"/>
      <c r="HOK14" s="49"/>
      <c r="HOL14" s="49"/>
      <c r="HOM14" s="49"/>
      <c r="HON14" s="49"/>
      <c r="HOO14" s="49"/>
      <c r="HOP14" s="49"/>
      <c r="HOQ14" s="49"/>
      <c r="HOR14" s="49"/>
      <c r="HOS14" s="49"/>
      <c r="HOT14" s="49"/>
      <c r="HOU14" s="49"/>
      <c r="HOV14" s="49"/>
      <c r="HOW14" s="49"/>
      <c r="HOX14" s="49"/>
      <c r="HOY14" s="49"/>
      <c r="HOZ14" s="49"/>
      <c r="HPA14" s="49"/>
      <c r="HPB14" s="49"/>
      <c r="HPC14" s="49"/>
      <c r="HPD14" s="49"/>
      <c r="HPE14" s="49"/>
      <c r="HPF14" s="49"/>
      <c r="HPG14" s="49"/>
      <c r="HPH14" s="49"/>
      <c r="HPI14" s="49"/>
      <c r="HPJ14" s="49"/>
      <c r="HPK14" s="49"/>
      <c r="HPL14" s="49"/>
      <c r="HPM14" s="49"/>
      <c r="HPN14" s="49"/>
      <c r="HPO14" s="49"/>
      <c r="HPP14" s="49"/>
      <c r="HPQ14" s="49"/>
      <c r="HPR14" s="49"/>
      <c r="HPS14" s="49"/>
      <c r="HPT14" s="49"/>
      <c r="HPU14" s="49"/>
      <c r="HPV14" s="49"/>
      <c r="HPW14" s="49"/>
      <c r="HPX14" s="49"/>
      <c r="HPY14" s="49"/>
      <c r="HPZ14" s="49"/>
      <c r="HQA14" s="49"/>
      <c r="HQB14" s="49"/>
      <c r="HQC14" s="49"/>
      <c r="HQD14" s="49"/>
      <c r="HQE14" s="49"/>
      <c r="HQF14" s="49"/>
      <c r="HQG14" s="49"/>
      <c r="HQH14" s="49"/>
      <c r="HQI14" s="49"/>
      <c r="HQJ14" s="49"/>
      <c r="HQK14" s="49"/>
      <c r="HQL14" s="49"/>
      <c r="HQM14" s="49"/>
      <c r="HQN14" s="49"/>
      <c r="HQO14" s="49"/>
      <c r="HQP14" s="49"/>
      <c r="HQQ14" s="49"/>
      <c r="HQR14" s="49"/>
      <c r="HQS14" s="49"/>
      <c r="HQT14" s="49"/>
      <c r="HQU14" s="49"/>
      <c r="HQV14" s="49"/>
      <c r="HQW14" s="49"/>
      <c r="HQX14" s="49"/>
      <c r="HQY14" s="49"/>
      <c r="HQZ14" s="49"/>
      <c r="HRA14" s="49"/>
      <c r="HRB14" s="49"/>
      <c r="HRC14" s="49"/>
      <c r="HRD14" s="49"/>
      <c r="HRE14" s="49"/>
      <c r="HRF14" s="49"/>
      <c r="HRG14" s="49"/>
      <c r="HRH14" s="49"/>
      <c r="HRI14" s="49"/>
      <c r="HRJ14" s="49"/>
      <c r="HRK14" s="49"/>
      <c r="HRL14" s="49"/>
      <c r="HRM14" s="49"/>
      <c r="HRN14" s="49"/>
      <c r="HRO14" s="49"/>
      <c r="HRP14" s="49"/>
      <c r="HRQ14" s="49"/>
      <c r="HRR14" s="49"/>
      <c r="HRS14" s="49"/>
      <c r="HRT14" s="49"/>
      <c r="HRU14" s="49"/>
      <c r="HRV14" s="49"/>
      <c r="HRW14" s="49"/>
      <c r="HRX14" s="49"/>
      <c r="HRY14" s="49"/>
      <c r="HRZ14" s="49"/>
      <c r="HSA14" s="49"/>
      <c r="HSB14" s="49"/>
      <c r="HSC14" s="49"/>
      <c r="HSD14" s="49"/>
      <c r="HSE14" s="49"/>
      <c r="HSF14" s="49"/>
      <c r="HSG14" s="49"/>
      <c r="HSH14" s="49"/>
      <c r="HSI14" s="49"/>
      <c r="HSJ14" s="49"/>
      <c r="HSK14" s="49"/>
      <c r="HSL14" s="49"/>
      <c r="HSM14" s="49"/>
      <c r="HSN14" s="49"/>
      <c r="HSO14" s="49"/>
      <c r="HSP14" s="49"/>
      <c r="HSQ14" s="49"/>
      <c r="HSR14" s="49"/>
      <c r="HSS14" s="49"/>
      <c r="HST14" s="49"/>
      <c r="HSU14" s="49"/>
      <c r="HSV14" s="49"/>
      <c r="HSW14" s="49"/>
      <c r="HSX14" s="49"/>
      <c r="HSY14" s="49"/>
      <c r="HSZ14" s="49"/>
      <c r="HTA14" s="49"/>
      <c r="HTB14" s="49"/>
      <c r="HTC14" s="49"/>
      <c r="HTD14" s="49"/>
      <c r="HTE14" s="49"/>
      <c r="HTF14" s="49"/>
      <c r="HTG14" s="49"/>
      <c r="HTH14" s="49"/>
      <c r="HTI14" s="49"/>
      <c r="HTJ14" s="49"/>
      <c r="HTK14" s="49"/>
      <c r="HTL14" s="49"/>
      <c r="HTM14" s="49"/>
      <c r="HTN14" s="49"/>
      <c r="HTO14" s="49"/>
      <c r="HTP14" s="49"/>
      <c r="HTQ14" s="49"/>
      <c r="HTR14" s="49"/>
      <c r="HTS14" s="49"/>
      <c r="HTT14" s="49"/>
      <c r="HTU14" s="49"/>
      <c r="HTV14" s="49"/>
      <c r="HTW14" s="49"/>
      <c r="HTX14" s="49"/>
      <c r="HTY14" s="49"/>
      <c r="HTZ14" s="49"/>
      <c r="HUA14" s="49"/>
      <c r="HUB14" s="49"/>
      <c r="HUC14" s="49"/>
      <c r="HUD14" s="49"/>
      <c r="HUE14" s="49"/>
      <c r="HUF14" s="49"/>
      <c r="HUG14" s="49"/>
      <c r="HUH14" s="49"/>
      <c r="HUI14" s="49"/>
      <c r="HUJ14" s="49"/>
      <c r="HUK14" s="49"/>
      <c r="HUL14" s="49"/>
      <c r="HUM14" s="49"/>
      <c r="HUN14" s="49"/>
      <c r="HUO14" s="49"/>
      <c r="HUP14" s="49"/>
      <c r="HUQ14" s="49"/>
      <c r="HUR14" s="49"/>
      <c r="HUS14" s="49"/>
      <c r="HUT14" s="49"/>
      <c r="HUU14" s="49"/>
      <c r="HUV14" s="49"/>
      <c r="HUW14" s="49"/>
      <c r="HUX14" s="49"/>
      <c r="HUY14" s="49"/>
      <c r="HUZ14" s="49"/>
      <c r="HVA14" s="49"/>
      <c r="HVB14" s="49"/>
      <c r="HVC14" s="49"/>
      <c r="HVD14" s="49"/>
      <c r="HVE14" s="49"/>
      <c r="HVF14" s="49"/>
      <c r="HVG14" s="49"/>
      <c r="HVH14" s="49"/>
      <c r="HVI14" s="49"/>
      <c r="HVJ14" s="49"/>
      <c r="HVK14" s="49"/>
      <c r="HVL14" s="49"/>
      <c r="HVM14" s="49"/>
      <c r="HVN14" s="49"/>
      <c r="HVO14" s="49"/>
      <c r="HVP14" s="49"/>
      <c r="HVQ14" s="49"/>
      <c r="HVR14" s="49"/>
      <c r="HVS14" s="49"/>
      <c r="HVT14" s="49"/>
      <c r="HVU14" s="49"/>
      <c r="HVV14" s="49"/>
      <c r="HVW14" s="49"/>
      <c r="HVX14" s="49"/>
      <c r="HVY14" s="49"/>
      <c r="HVZ14" s="49"/>
      <c r="HWA14" s="49"/>
      <c r="HWB14" s="49"/>
      <c r="HWC14" s="49"/>
      <c r="HWD14" s="49"/>
      <c r="HWE14" s="49"/>
      <c r="HWF14" s="49"/>
      <c r="HWG14" s="49"/>
      <c r="HWH14" s="49"/>
      <c r="HWI14" s="49"/>
      <c r="HWJ14" s="49"/>
      <c r="HWK14" s="49"/>
      <c r="HWL14" s="49"/>
      <c r="HWM14" s="49"/>
      <c r="HWN14" s="49"/>
      <c r="HWO14" s="49"/>
      <c r="HWP14" s="49"/>
      <c r="HWQ14" s="49"/>
      <c r="HWR14" s="49"/>
      <c r="HWS14" s="49"/>
      <c r="HWT14" s="49"/>
      <c r="HWU14" s="49"/>
      <c r="HWV14" s="49"/>
      <c r="HWW14" s="49"/>
      <c r="HWX14" s="49"/>
      <c r="HWY14" s="49"/>
      <c r="HWZ14" s="49"/>
      <c r="HXA14" s="49"/>
      <c r="HXB14" s="49"/>
      <c r="HXC14" s="49"/>
      <c r="HXD14" s="49"/>
      <c r="HXE14" s="49"/>
      <c r="HXF14" s="49"/>
      <c r="HXG14" s="49"/>
      <c r="HXH14" s="49"/>
      <c r="HXI14" s="49"/>
      <c r="HXJ14" s="49"/>
      <c r="HXK14" s="49"/>
      <c r="HXL14" s="49"/>
      <c r="HXM14" s="49"/>
      <c r="HXN14" s="49"/>
      <c r="HXO14" s="49"/>
      <c r="HXP14" s="49"/>
      <c r="HXQ14" s="49"/>
      <c r="HXR14" s="49"/>
      <c r="HXS14" s="49"/>
      <c r="HXT14" s="49"/>
      <c r="HXU14" s="49"/>
      <c r="HXV14" s="49"/>
      <c r="HXW14" s="49"/>
      <c r="HXX14" s="49"/>
      <c r="HXY14" s="49"/>
      <c r="HXZ14" s="49"/>
      <c r="HYA14" s="49"/>
      <c r="HYB14" s="49"/>
      <c r="HYC14" s="49"/>
      <c r="HYD14" s="49"/>
      <c r="HYE14" s="49"/>
      <c r="HYF14" s="49"/>
      <c r="HYG14" s="49"/>
      <c r="HYH14" s="49"/>
      <c r="HYI14" s="49"/>
      <c r="HYJ14" s="49"/>
      <c r="HYK14" s="49"/>
      <c r="HYL14" s="49"/>
      <c r="HYM14" s="49"/>
      <c r="HYN14" s="49"/>
      <c r="HYO14" s="49"/>
      <c r="HYP14" s="49"/>
      <c r="HYQ14" s="49"/>
      <c r="HYR14" s="49"/>
      <c r="HYS14" s="49"/>
      <c r="HYT14" s="49"/>
      <c r="HYU14" s="49"/>
      <c r="HYV14" s="49"/>
      <c r="HYW14" s="49"/>
      <c r="HYX14" s="49"/>
      <c r="HYY14" s="49"/>
      <c r="HYZ14" s="49"/>
      <c r="HZA14" s="49"/>
      <c r="HZB14" s="49"/>
      <c r="HZC14" s="49"/>
      <c r="HZD14" s="49"/>
      <c r="HZE14" s="49"/>
      <c r="HZF14" s="49"/>
      <c r="HZG14" s="49"/>
      <c r="HZH14" s="49"/>
      <c r="HZI14" s="49"/>
      <c r="HZJ14" s="49"/>
      <c r="HZK14" s="49"/>
      <c r="HZL14" s="49"/>
      <c r="HZM14" s="49"/>
      <c r="HZN14" s="49"/>
      <c r="HZO14" s="49"/>
      <c r="HZP14" s="49"/>
      <c r="HZQ14" s="49"/>
      <c r="HZR14" s="49"/>
      <c r="HZS14" s="49"/>
      <c r="HZT14" s="49"/>
      <c r="HZU14" s="49"/>
      <c r="HZV14" s="49"/>
      <c r="HZW14" s="49"/>
      <c r="HZX14" s="49"/>
      <c r="HZY14" s="49"/>
      <c r="HZZ14" s="49"/>
      <c r="IAA14" s="49"/>
      <c r="IAB14" s="49"/>
      <c r="IAC14" s="49"/>
      <c r="IAD14" s="49"/>
      <c r="IAE14" s="49"/>
      <c r="IAF14" s="49"/>
      <c r="IAG14" s="49"/>
      <c r="IAH14" s="49"/>
      <c r="IAI14" s="49"/>
      <c r="IAJ14" s="49"/>
      <c r="IAK14" s="49"/>
      <c r="IAL14" s="49"/>
      <c r="IAM14" s="49"/>
      <c r="IAN14" s="49"/>
      <c r="IAO14" s="49"/>
      <c r="IAP14" s="49"/>
      <c r="IAQ14" s="49"/>
      <c r="IAR14" s="49"/>
      <c r="IAS14" s="49"/>
      <c r="IAT14" s="49"/>
      <c r="IAU14" s="49"/>
      <c r="IAV14" s="49"/>
      <c r="IAW14" s="49"/>
      <c r="IAX14" s="49"/>
      <c r="IAY14" s="49"/>
      <c r="IAZ14" s="49"/>
      <c r="IBA14" s="49"/>
      <c r="IBB14" s="49"/>
      <c r="IBC14" s="49"/>
      <c r="IBD14" s="49"/>
      <c r="IBE14" s="49"/>
      <c r="IBF14" s="49"/>
      <c r="IBG14" s="49"/>
      <c r="IBH14" s="49"/>
      <c r="IBI14" s="49"/>
      <c r="IBJ14" s="49"/>
      <c r="IBK14" s="49"/>
      <c r="IBL14" s="49"/>
      <c r="IBM14" s="49"/>
      <c r="IBN14" s="49"/>
      <c r="IBO14" s="49"/>
      <c r="IBP14" s="49"/>
      <c r="IBQ14" s="49"/>
      <c r="IBR14" s="49"/>
      <c r="IBS14" s="49"/>
      <c r="IBT14" s="49"/>
      <c r="IBU14" s="49"/>
      <c r="IBV14" s="49"/>
      <c r="IBW14" s="49"/>
      <c r="IBX14" s="49"/>
      <c r="IBY14" s="49"/>
      <c r="IBZ14" s="49"/>
      <c r="ICA14" s="49"/>
      <c r="ICB14" s="49"/>
      <c r="ICC14" s="49"/>
      <c r="ICD14" s="49"/>
      <c r="ICE14" s="49"/>
      <c r="ICF14" s="49"/>
      <c r="ICG14" s="49"/>
      <c r="ICH14" s="49"/>
      <c r="ICI14" s="49"/>
      <c r="ICJ14" s="49"/>
      <c r="ICK14" s="49"/>
      <c r="ICL14" s="49"/>
      <c r="ICM14" s="49"/>
      <c r="ICN14" s="49"/>
      <c r="ICO14" s="49"/>
      <c r="ICP14" s="49"/>
      <c r="ICQ14" s="49"/>
      <c r="ICR14" s="49"/>
      <c r="ICS14" s="49"/>
      <c r="ICT14" s="49"/>
      <c r="ICU14" s="49"/>
      <c r="ICV14" s="49"/>
      <c r="ICW14" s="49"/>
      <c r="ICX14" s="49"/>
      <c r="ICY14" s="49"/>
      <c r="ICZ14" s="49"/>
      <c r="IDA14" s="49"/>
      <c r="IDB14" s="49"/>
      <c r="IDC14" s="49"/>
      <c r="IDD14" s="49"/>
      <c r="IDE14" s="49"/>
      <c r="IDF14" s="49"/>
      <c r="IDG14" s="49"/>
      <c r="IDH14" s="49"/>
      <c r="IDI14" s="49"/>
      <c r="IDJ14" s="49"/>
      <c r="IDK14" s="49"/>
      <c r="IDL14" s="49"/>
      <c r="IDM14" s="49"/>
      <c r="IDN14" s="49"/>
      <c r="IDO14" s="49"/>
      <c r="IDP14" s="49"/>
      <c r="IDQ14" s="49"/>
      <c r="IDR14" s="49"/>
      <c r="IDS14" s="49"/>
      <c r="IDT14" s="49"/>
      <c r="IDU14" s="49"/>
      <c r="IDV14" s="49"/>
      <c r="IDW14" s="49"/>
      <c r="IDX14" s="49"/>
      <c r="IDY14" s="49"/>
      <c r="IDZ14" s="49"/>
      <c r="IEA14" s="49"/>
      <c r="IEB14" s="49"/>
      <c r="IEC14" s="49"/>
      <c r="IED14" s="49"/>
      <c r="IEE14" s="49"/>
      <c r="IEF14" s="49"/>
      <c r="IEG14" s="49"/>
      <c r="IEH14" s="49"/>
      <c r="IEI14" s="49"/>
      <c r="IEJ14" s="49"/>
      <c r="IEK14" s="49"/>
      <c r="IEL14" s="49"/>
      <c r="IEM14" s="49"/>
      <c r="IEN14" s="49"/>
      <c r="IEO14" s="49"/>
      <c r="IEP14" s="49"/>
      <c r="IEQ14" s="49"/>
      <c r="IER14" s="49"/>
      <c r="IES14" s="49"/>
      <c r="IET14" s="49"/>
      <c r="IEU14" s="49"/>
      <c r="IEV14" s="49"/>
      <c r="IEW14" s="49"/>
      <c r="IEX14" s="49"/>
      <c r="IEY14" s="49"/>
      <c r="IEZ14" s="49"/>
      <c r="IFA14" s="49"/>
      <c r="IFB14" s="49"/>
      <c r="IFC14" s="49"/>
      <c r="IFD14" s="49"/>
      <c r="IFE14" s="49"/>
      <c r="IFF14" s="49"/>
      <c r="IFG14" s="49"/>
      <c r="IFH14" s="49"/>
      <c r="IFI14" s="49"/>
      <c r="IFJ14" s="49"/>
      <c r="IFK14" s="49"/>
      <c r="IFL14" s="49"/>
      <c r="IFM14" s="49"/>
      <c r="IFN14" s="49"/>
      <c r="IFO14" s="49"/>
      <c r="IFP14" s="49"/>
      <c r="IFQ14" s="49"/>
      <c r="IFR14" s="49"/>
      <c r="IFS14" s="49"/>
      <c r="IFT14" s="49"/>
      <c r="IFU14" s="49"/>
      <c r="IFV14" s="49"/>
      <c r="IFW14" s="49"/>
      <c r="IFX14" s="49"/>
      <c r="IFY14" s="49"/>
      <c r="IFZ14" s="49"/>
      <c r="IGA14" s="49"/>
      <c r="IGB14" s="49"/>
      <c r="IGC14" s="49"/>
      <c r="IGD14" s="49"/>
      <c r="IGE14" s="49"/>
      <c r="IGF14" s="49"/>
      <c r="IGG14" s="49"/>
      <c r="IGH14" s="49"/>
      <c r="IGI14" s="49"/>
      <c r="IGJ14" s="49"/>
      <c r="IGK14" s="49"/>
      <c r="IGL14" s="49"/>
      <c r="IGM14" s="49"/>
      <c r="IGN14" s="49"/>
      <c r="IGO14" s="49"/>
      <c r="IGP14" s="49"/>
      <c r="IGQ14" s="49"/>
      <c r="IGR14" s="49"/>
      <c r="IGS14" s="49"/>
      <c r="IGT14" s="49"/>
      <c r="IGU14" s="49"/>
      <c r="IGV14" s="49"/>
      <c r="IGW14" s="49"/>
      <c r="IGX14" s="49"/>
      <c r="IGY14" s="49"/>
      <c r="IGZ14" s="49"/>
      <c r="IHA14" s="49"/>
      <c r="IHB14" s="49"/>
      <c r="IHC14" s="49"/>
      <c r="IHD14" s="49"/>
      <c r="IHE14" s="49"/>
      <c r="IHF14" s="49"/>
      <c r="IHG14" s="49"/>
      <c r="IHH14" s="49"/>
      <c r="IHI14" s="49"/>
      <c r="IHJ14" s="49"/>
      <c r="IHK14" s="49"/>
      <c r="IHL14" s="49"/>
      <c r="IHM14" s="49"/>
      <c r="IHN14" s="49"/>
      <c r="IHO14" s="49"/>
      <c r="IHP14" s="49"/>
      <c r="IHQ14" s="49"/>
      <c r="IHR14" s="49"/>
      <c r="IHS14" s="49"/>
      <c r="IHT14" s="49"/>
      <c r="IHU14" s="49"/>
      <c r="IHV14" s="49"/>
      <c r="IHW14" s="49"/>
      <c r="IHX14" s="49"/>
      <c r="IHY14" s="49"/>
      <c r="IHZ14" s="49"/>
      <c r="IIA14" s="49"/>
      <c r="IIB14" s="49"/>
      <c r="IIC14" s="49"/>
      <c r="IID14" s="49"/>
      <c r="IIE14" s="49"/>
      <c r="IIF14" s="49"/>
      <c r="IIG14" s="49"/>
      <c r="IIH14" s="49"/>
      <c r="III14" s="49"/>
      <c r="IIJ14" s="49"/>
      <c r="IIK14" s="49"/>
      <c r="IIL14" s="49"/>
      <c r="IIM14" s="49"/>
      <c r="IIN14" s="49"/>
      <c r="IIO14" s="49"/>
      <c r="IIP14" s="49"/>
      <c r="IIQ14" s="49"/>
      <c r="IIR14" s="49"/>
      <c r="IIS14" s="49"/>
      <c r="IIT14" s="49"/>
      <c r="IIU14" s="49"/>
      <c r="IIV14" s="49"/>
      <c r="IIW14" s="49"/>
      <c r="IIX14" s="49"/>
      <c r="IIY14" s="49"/>
      <c r="IIZ14" s="49"/>
      <c r="IJA14" s="49"/>
      <c r="IJB14" s="49"/>
      <c r="IJC14" s="49"/>
      <c r="IJD14" s="49"/>
      <c r="IJE14" s="49"/>
      <c r="IJF14" s="49"/>
      <c r="IJG14" s="49"/>
      <c r="IJH14" s="49"/>
      <c r="IJI14" s="49"/>
      <c r="IJJ14" s="49"/>
      <c r="IJK14" s="49"/>
      <c r="IJL14" s="49"/>
      <c r="IJM14" s="49"/>
      <c r="IJN14" s="49"/>
      <c r="IJO14" s="49"/>
      <c r="IJP14" s="49"/>
      <c r="IJQ14" s="49"/>
      <c r="IJR14" s="49"/>
      <c r="IJS14" s="49"/>
      <c r="IJT14" s="49"/>
      <c r="IJU14" s="49"/>
      <c r="IJV14" s="49"/>
      <c r="IJW14" s="49"/>
      <c r="IJX14" s="49"/>
      <c r="IJY14" s="49"/>
      <c r="IJZ14" s="49"/>
      <c r="IKA14" s="49"/>
      <c r="IKB14" s="49"/>
      <c r="IKC14" s="49"/>
      <c r="IKD14" s="49"/>
      <c r="IKE14" s="49"/>
      <c r="IKF14" s="49"/>
      <c r="IKG14" s="49"/>
      <c r="IKH14" s="49"/>
      <c r="IKI14" s="49"/>
      <c r="IKJ14" s="49"/>
      <c r="IKK14" s="49"/>
      <c r="IKL14" s="49"/>
      <c r="IKM14" s="49"/>
      <c r="IKN14" s="49"/>
      <c r="IKO14" s="49"/>
      <c r="IKP14" s="49"/>
      <c r="IKQ14" s="49"/>
      <c r="IKR14" s="49"/>
      <c r="IKS14" s="49"/>
      <c r="IKT14" s="49"/>
      <c r="IKU14" s="49"/>
      <c r="IKV14" s="49"/>
      <c r="IKW14" s="49"/>
      <c r="IKX14" s="49"/>
      <c r="IKY14" s="49"/>
      <c r="IKZ14" s="49"/>
      <c r="ILA14" s="49"/>
      <c r="ILB14" s="49"/>
      <c r="ILC14" s="49"/>
      <c r="ILD14" s="49"/>
      <c r="ILE14" s="49"/>
      <c r="ILF14" s="49"/>
      <c r="ILG14" s="49"/>
      <c r="ILH14" s="49"/>
      <c r="ILI14" s="49"/>
      <c r="ILJ14" s="49"/>
      <c r="ILK14" s="49"/>
      <c r="ILL14" s="49"/>
      <c r="ILM14" s="49"/>
      <c r="ILN14" s="49"/>
      <c r="ILO14" s="49"/>
      <c r="ILP14" s="49"/>
      <c r="ILQ14" s="49"/>
      <c r="ILR14" s="49"/>
      <c r="ILS14" s="49"/>
      <c r="ILT14" s="49"/>
      <c r="ILU14" s="49"/>
      <c r="ILV14" s="49"/>
      <c r="ILW14" s="49"/>
      <c r="ILX14" s="49"/>
      <c r="ILY14" s="49"/>
      <c r="ILZ14" s="49"/>
      <c r="IMA14" s="49"/>
      <c r="IMB14" s="49"/>
      <c r="IMC14" s="49"/>
      <c r="IMD14" s="49"/>
      <c r="IME14" s="49"/>
      <c r="IMF14" s="49"/>
      <c r="IMG14" s="49"/>
      <c r="IMH14" s="49"/>
      <c r="IMI14" s="49"/>
      <c r="IMJ14" s="49"/>
      <c r="IMK14" s="49"/>
      <c r="IML14" s="49"/>
      <c r="IMM14" s="49"/>
      <c r="IMN14" s="49"/>
      <c r="IMO14" s="49"/>
      <c r="IMP14" s="49"/>
      <c r="IMQ14" s="49"/>
      <c r="IMR14" s="49"/>
      <c r="IMS14" s="49"/>
      <c r="IMT14" s="49"/>
      <c r="IMU14" s="49"/>
      <c r="IMV14" s="49"/>
      <c r="IMW14" s="49"/>
      <c r="IMX14" s="49"/>
      <c r="IMY14" s="49"/>
      <c r="IMZ14" s="49"/>
      <c r="INA14" s="49"/>
      <c r="INB14" s="49"/>
      <c r="INC14" s="49"/>
      <c r="IND14" s="49"/>
      <c r="INE14" s="49"/>
      <c r="INF14" s="49"/>
      <c r="ING14" s="49"/>
      <c r="INH14" s="49"/>
      <c r="INI14" s="49"/>
      <c r="INJ14" s="49"/>
      <c r="INK14" s="49"/>
      <c r="INL14" s="49"/>
      <c r="INM14" s="49"/>
      <c r="INN14" s="49"/>
      <c r="INO14" s="49"/>
      <c r="INP14" s="49"/>
      <c r="INQ14" s="49"/>
      <c r="INR14" s="49"/>
      <c r="INS14" s="49"/>
      <c r="INT14" s="49"/>
      <c r="INU14" s="49"/>
      <c r="INV14" s="49"/>
      <c r="INW14" s="49"/>
      <c r="INX14" s="49"/>
      <c r="INY14" s="49"/>
      <c r="INZ14" s="49"/>
      <c r="IOA14" s="49"/>
      <c r="IOB14" s="49"/>
      <c r="IOC14" s="49"/>
      <c r="IOD14" s="49"/>
      <c r="IOE14" s="49"/>
      <c r="IOF14" s="49"/>
      <c r="IOG14" s="49"/>
      <c r="IOH14" s="49"/>
      <c r="IOI14" s="49"/>
      <c r="IOJ14" s="49"/>
      <c r="IOK14" s="49"/>
      <c r="IOL14" s="49"/>
      <c r="IOM14" s="49"/>
      <c r="ION14" s="49"/>
      <c r="IOO14" s="49"/>
      <c r="IOP14" s="49"/>
      <c r="IOQ14" s="49"/>
      <c r="IOR14" s="49"/>
      <c r="IOS14" s="49"/>
      <c r="IOT14" s="49"/>
      <c r="IOU14" s="49"/>
      <c r="IOV14" s="49"/>
      <c r="IOW14" s="49"/>
      <c r="IOX14" s="49"/>
      <c r="IOY14" s="49"/>
      <c r="IOZ14" s="49"/>
      <c r="IPA14" s="49"/>
      <c r="IPB14" s="49"/>
      <c r="IPC14" s="49"/>
      <c r="IPD14" s="49"/>
      <c r="IPE14" s="49"/>
      <c r="IPF14" s="49"/>
      <c r="IPG14" s="49"/>
      <c r="IPH14" s="49"/>
      <c r="IPI14" s="49"/>
      <c r="IPJ14" s="49"/>
      <c r="IPK14" s="49"/>
      <c r="IPL14" s="49"/>
      <c r="IPM14" s="49"/>
      <c r="IPN14" s="49"/>
      <c r="IPO14" s="49"/>
      <c r="IPP14" s="49"/>
      <c r="IPQ14" s="49"/>
      <c r="IPR14" s="49"/>
      <c r="IPS14" s="49"/>
      <c r="IPT14" s="49"/>
      <c r="IPU14" s="49"/>
      <c r="IPV14" s="49"/>
      <c r="IPW14" s="49"/>
      <c r="IPX14" s="49"/>
      <c r="IPY14" s="49"/>
      <c r="IPZ14" s="49"/>
      <c r="IQA14" s="49"/>
      <c r="IQB14" s="49"/>
      <c r="IQC14" s="49"/>
      <c r="IQD14" s="49"/>
      <c r="IQE14" s="49"/>
      <c r="IQF14" s="49"/>
      <c r="IQG14" s="49"/>
      <c r="IQH14" s="49"/>
      <c r="IQI14" s="49"/>
      <c r="IQJ14" s="49"/>
      <c r="IQK14" s="49"/>
      <c r="IQL14" s="49"/>
      <c r="IQM14" s="49"/>
      <c r="IQN14" s="49"/>
      <c r="IQO14" s="49"/>
      <c r="IQP14" s="49"/>
      <c r="IQQ14" s="49"/>
      <c r="IQR14" s="49"/>
      <c r="IQS14" s="49"/>
      <c r="IQT14" s="49"/>
      <c r="IQU14" s="49"/>
      <c r="IQV14" s="49"/>
      <c r="IQW14" s="49"/>
      <c r="IQX14" s="49"/>
      <c r="IQY14" s="49"/>
      <c r="IQZ14" s="49"/>
      <c r="IRA14" s="49"/>
      <c r="IRB14" s="49"/>
      <c r="IRC14" s="49"/>
      <c r="IRD14" s="49"/>
      <c r="IRE14" s="49"/>
      <c r="IRF14" s="49"/>
      <c r="IRG14" s="49"/>
      <c r="IRH14" s="49"/>
      <c r="IRI14" s="49"/>
      <c r="IRJ14" s="49"/>
      <c r="IRK14" s="49"/>
      <c r="IRL14" s="49"/>
      <c r="IRM14" s="49"/>
      <c r="IRN14" s="49"/>
      <c r="IRO14" s="49"/>
      <c r="IRP14" s="49"/>
      <c r="IRQ14" s="49"/>
      <c r="IRR14" s="49"/>
      <c r="IRS14" s="49"/>
      <c r="IRT14" s="49"/>
      <c r="IRU14" s="49"/>
      <c r="IRV14" s="49"/>
      <c r="IRW14" s="49"/>
      <c r="IRX14" s="49"/>
      <c r="IRY14" s="49"/>
      <c r="IRZ14" s="49"/>
      <c r="ISA14" s="49"/>
      <c r="ISB14" s="49"/>
      <c r="ISC14" s="49"/>
      <c r="ISD14" s="49"/>
      <c r="ISE14" s="49"/>
      <c r="ISF14" s="49"/>
      <c r="ISG14" s="49"/>
      <c r="ISH14" s="49"/>
      <c r="ISI14" s="49"/>
      <c r="ISJ14" s="49"/>
      <c r="ISK14" s="49"/>
      <c r="ISL14" s="49"/>
      <c r="ISM14" s="49"/>
      <c r="ISN14" s="49"/>
      <c r="ISO14" s="49"/>
      <c r="ISP14" s="49"/>
      <c r="ISQ14" s="49"/>
      <c r="ISR14" s="49"/>
      <c r="ISS14" s="49"/>
      <c r="IST14" s="49"/>
      <c r="ISU14" s="49"/>
      <c r="ISV14" s="49"/>
      <c r="ISW14" s="49"/>
      <c r="ISX14" s="49"/>
      <c r="ISY14" s="49"/>
      <c r="ISZ14" s="49"/>
      <c r="ITA14" s="49"/>
      <c r="ITB14" s="49"/>
      <c r="ITC14" s="49"/>
      <c r="ITD14" s="49"/>
      <c r="ITE14" s="49"/>
      <c r="ITF14" s="49"/>
      <c r="ITG14" s="49"/>
      <c r="ITH14" s="49"/>
      <c r="ITI14" s="49"/>
      <c r="ITJ14" s="49"/>
      <c r="ITK14" s="49"/>
      <c r="ITL14" s="49"/>
      <c r="ITM14" s="49"/>
      <c r="ITN14" s="49"/>
      <c r="ITO14" s="49"/>
      <c r="ITP14" s="49"/>
      <c r="ITQ14" s="49"/>
      <c r="ITR14" s="49"/>
      <c r="ITS14" s="49"/>
      <c r="ITT14" s="49"/>
      <c r="ITU14" s="49"/>
      <c r="ITV14" s="49"/>
      <c r="ITW14" s="49"/>
      <c r="ITX14" s="49"/>
      <c r="ITY14" s="49"/>
      <c r="ITZ14" s="49"/>
      <c r="IUA14" s="49"/>
      <c r="IUB14" s="49"/>
      <c r="IUC14" s="49"/>
      <c r="IUD14" s="49"/>
      <c r="IUE14" s="49"/>
      <c r="IUF14" s="49"/>
      <c r="IUG14" s="49"/>
      <c r="IUH14" s="49"/>
      <c r="IUI14" s="49"/>
      <c r="IUJ14" s="49"/>
      <c r="IUK14" s="49"/>
      <c r="IUL14" s="49"/>
      <c r="IUM14" s="49"/>
      <c r="IUN14" s="49"/>
      <c r="IUO14" s="49"/>
      <c r="IUP14" s="49"/>
      <c r="IUQ14" s="49"/>
      <c r="IUR14" s="49"/>
      <c r="IUS14" s="49"/>
      <c r="IUT14" s="49"/>
      <c r="IUU14" s="49"/>
      <c r="IUV14" s="49"/>
      <c r="IUW14" s="49"/>
      <c r="IUX14" s="49"/>
      <c r="IUY14" s="49"/>
      <c r="IUZ14" s="49"/>
      <c r="IVA14" s="49"/>
      <c r="IVB14" s="49"/>
      <c r="IVC14" s="49"/>
      <c r="IVD14" s="49"/>
      <c r="IVE14" s="49"/>
      <c r="IVF14" s="49"/>
      <c r="IVG14" s="49"/>
      <c r="IVH14" s="49"/>
      <c r="IVI14" s="49"/>
      <c r="IVJ14" s="49"/>
      <c r="IVK14" s="49"/>
      <c r="IVL14" s="49"/>
      <c r="IVM14" s="49"/>
      <c r="IVN14" s="49"/>
      <c r="IVO14" s="49"/>
      <c r="IVP14" s="49"/>
      <c r="IVQ14" s="49"/>
      <c r="IVR14" s="49"/>
      <c r="IVS14" s="49"/>
      <c r="IVT14" s="49"/>
      <c r="IVU14" s="49"/>
      <c r="IVV14" s="49"/>
      <c r="IVW14" s="49"/>
      <c r="IVX14" s="49"/>
      <c r="IVY14" s="49"/>
      <c r="IVZ14" s="49"/>
      <c r="IWA14" s="49"/>
      <c r="IWB14" s="49"/>
      <c r="IWC14" s="49"/>
      <c r="IWD14" s="49"/>
      <c r="IWE14" s="49"/>
      <c r="IWF14" s="49"/>
      <c r="IWG14" s="49"/>
      <c r="IWH14" s="49"/>
      <c r="IWI14" s="49"/>
      <c r="IWJ14" s="49"/>
      <c r="IWK14" s="49"/>
      <c r="IWL14" s="49"/>
      <c r="IWM14" s="49"/>
      <c r="IWN14" s="49"/>
      <c r="IWO14" s="49"/>
      <c r="IWP14" s="49"/>
      <c r="IWQ14" s="49"/>
      <c r="IWR14" s="49"/>
      <c r="IWS14" s="49"/>
      <c r="IWT14" s="49"/>
      <c r="IWU14" s="49"/>
      <c r="IWV14" s="49"/>
      <c r="IWW14" s="49"/>
      <c r="IWX14" s="49"/>
      <c r="IWY14" s="49"/>
      <c r="IWZ14" s="49"/>
      <c r="IXA14" s="49"/>
      <c r="IXB14" s="49"/>
      <c r="IXC14" s="49"/>
      <c r="IXD14" s="49"/>
      <c r="IXE14" s="49"/>
      <c r="IXF14" s="49"/>
      <c r="IXG14" s="49"/>
      <c r="IXH14" s="49"/>
      <c r="IXI14" s="49"/>
      <c r="IXJ14" s="49"/>
      <c r="IXK14" s="49"/>
      <c r="IXL14" s="49"/>
      <c r="IXM14" s="49"/>
      <c r="IXN14" s="49"/>
      <c r="IXO14" s="49"/>
      <c r="IXP14" s="49"/>
      <c r="IXQ14" s="49"/>
      <c r="IXR14" s="49"/>
      <c r="IXS14" s="49"/>
      <c r="IXT14" s="49"/>
      <c r="IXU14" s="49"/>
      <c r="IXV14" s="49"/>
      <c r="IXW14" s="49"/>
      <c r="IXX14" s="49"/>
      <c r="IXY14" s="49"/>
      <c r="IXZ14" s="49"/>
      <c r="IYA14" s="49"/>
      <c r="IYB14" s="49"/>
      <c r="IYC14" s="49"/>
      <c r="IYD14" s="49"/>
      <c r="IYE14" s="49"/>
      <c r="IYF14" s="49"/>
      <c r="IYG14" s="49"/>
      <c r="IYH14" s="49"/>
      <c r="IYI14" s="49"/>
      <c r="IYJ14" s="49"/>
      <c r="IYK14" s="49"/>
      <c r="IYL14" s="49"/>
      <c r="IYM14" s="49"/>
      <c r="IYN14" s="49"/>
      <c r="IYO14" s="49"/>
      <c r="IYP14" s="49"/>
      <c r="IYQ14" s="49"/>
      <c r="IYR14" s="49"/>
      <c r="IYS14" s="49"/>
      <c r="IYT14" s="49"/>
      <c r="IYU14" s="49"/>
      <c r="IYV14" s="49"/>
      <c r="IYW14" s="49"/>
      <c r="IYX14" s="49"/>
      <c r="IYY14" s="49"/>
      <c r="IYZ14" s="49"/>
      <c r="IZA14" s="49"/>
      <c r="IZB14" s="49"/>
      <c r="IZC14" s="49"/>
      <c r="IZD14" s="49"/>
      <c r="IZE14" s="49"/>
      <c r="IZF14" s="49"/>
      <c r="IZG14" s="49"/>
      <c r="IZH14" s="49"/>
      <c r="IZI14" s="49"/>
      <c r="IZJ14" s="49"/>
      <c r="IZK14" s="49"/>
      <c r="IZL14" s="49"/>
      <c r="IZM14" s="49"/>
      <c r="IZN14" s="49"/>
      <c r="IZO14" s="49"/>
      <c r="IZP14" s="49"/>
      <c r="IZQ14" s="49"/>
      <c r="IZR14" s="49"/>
      <c r="IZS14" s="49"/>
      <c r="IZT14" s="49"/>
      <c r="IZU14" s="49"/>
      <c r="IZV14" s="49"/>
      <c r="IZW14" s="49"/>
      <c r="IZX14" s="49"/>
      <c r="IZY14" s="49"/>
      <c r="IZZ14" s="49"/>
      <c r="JAA14" s="49"/>
      <c r="JAB14" s="49"/>
      <c r="JAC14" s="49"/>
      <c r="JAD14" s="49"/>
      <c r="JAE14" s="49"/>
      <c r="JAF14" s="49"/>
      <c r="JAG14" s="49"/>
      <c r="JAH14" s="49"/>
      <c r="JAI14" s="49"/>
      <c r="JAJ14" s="49"/>
      <c r="JAK14" s="49"/>
      <c r="JAL14" s="49"/>
      <c r="JAM14" s="49"/>
      <c r="JAN14" s="49"/>
      <c r="JAO14" s="49"/>
      <c r="JAP14" s="49"/>
      <c r="JAQ14" s="49"/>
      <c r="JAR14" s="49"/>
      <c r="JAS14" s="49"/>
      <c r="JAT14" s="49"/>
      <c r="JAU14" s="49"/>
      <c r="JAV14" s="49"/>
      <c r="JAW14" s="49"/>
      <c r="JAX14" s="49"/>
      <c r="JAY14" s="49"/>
      <c r="JAZ14" s="49"/>
      <c r="JBA14" s="49"/>
      <c r="JBB14" s="49"/>
      <c r="JBC14" s="49"/>
      <c r="JBD14" s="49"/>
      <c r="JBE14" s="49"/>
      <c r="JBF14" s="49"/>
      <c r="JBG14" s="49"/>
      <c r="JBH14" s="49"/>
      <c r="JBI14" s="49"/>
      <c r="JBJ14" s="49"/>
      <c r="JBK14" s="49"/>
      <c r="JBL14" s="49"/>
      <c r="JBM14" s="49"/>
      <c r="JBN14" s="49"/>
      <c r="JBO14" s="49"/>
      <c r="JBP14" s="49"/>
      <c r="JBQ14" s="49"/>
      <c r="JBR14" s="49"/>
      <c r="JBS14" s="49"/>
      <c r="JBT14" s="49"/>
      <c r="JBU14" s="49"/>
      <c r="JBV14" s="49"/>
      <c r="JBW14" s="49"/>
      <c r="JBX14" s="49"/>
      <c r="JBY14" s="49"/>
      <c r="JBZ14" s="49"/>
      <c r="JCA14" s="49"/>
      <c r="JCB14" s="49"/>
      <c r="JCC14" s="49"/>
      <c r="JCD14" s="49"/>
      <c r="JCE14" s="49"/>
      <c r="JCF14" s="49"/>
      <c r="JCG14" s="49"/>
      <c r="JCH14" s="49"/>
      <c r="JCI14" s="49"/>
      <c r="JCJ14" s="49"/>
      <c r="JCK14" s="49"/>
      <c r="JCL14" s="49"/>
      <c r="JCM14" s="49"/>
      <c r="JCN14" s="49"/>
      <c r="JCO14" s="49"/>
      <c r="JCP14" s="49"/>
      <c r="JCQ14" s="49"/>
      <c r="JCR14" s="49"/>
      <c r="JCS14" s="49"/>
      <c r="JCT14" s="49"/>
      <c r="JCU14" s="49"/>
      <c r="JCV14" s="49"/>
      <c r="JCW14" s="49"/>
      <c r="JCX14" s="49"/>
      <c r="JCY14" s="49"/>
      <c r="JCZ14" s="49"/>
      <c r="JDA14" s="49"/>
      <c r="JDB14" s="49"/>
      <c r="JDC14" s="49"/>
      <c r="JDD14" s="49"/>
      <c r="JDE14" s="49"/>
      <c r="JDF14" s="49"/>
      <c r="JDG14" s="49"/>
      <c r="JDH14" s="49"/>
      <c r="JDI14" s="49"/>
      <c r="JDJ14" s="49"/>
      <c r="JDK14" s="49"/>
      <c r="JDL14" s="49"/>
      <c r="JDM14" s="49"/>
      <c r="JDN14" s="49"/>
      <c r="JDO14" s="49"/>
      <c r="JDP14" s="49"/>
      <c r="JDQ14" s="49"/>
      <c r="JDR14" s="49"/>
      <c r="JDS14" s="49"/>
      <c r="JDT14" s="49"/>
      <c r="JDU14" s="49"/>
      <c r="JDV14" s="49"/>
      <c r="JDW14" s="49"/>
      <c r="JDX14" s="49"/>
      <c r="JDY14" s="49"/>
      <c r="JDZ14" s="49"/>
      <c r="JEA14" s="49"/>
      <c r="JEB14" s="49"/>
      <c r="JEC14" s="49"/>
      <c r="JED14" s="49"/>
      <c r="JEE14" s="49"/>
      <c r="JEF14" s="49"/>
      <c r="JEG14" s="49"/>
      <c r="JEH14" s="49"/>
      <c r="JEI14" s="49"/>
      <c r="JEJ14" s="49"/>
      <c r="JEK14" s="49"/>
      <c r="JEL14" s="49"/>
      <c r="JEM14" s="49"/>
      <c r="JEN14" s="49"/>
      <c r="JEO14" s="49"/>
      <c r="JEP14" s="49"/>
      <c r="JEQ14" s="49"/>
      <c r="JER14" s="49"/>
      <c r="JES14" s="49"/>
      <c r="JET14" s="49"/>
      <c r="JEU14" s="49"/>
      <c r="JEV14" s="49"/>
      <c r="JEW14" s="49"/>
      <c r="JEX14" s="49"/>
      <c r="JEY14" s="49"/>
      <c r="JEZ14" s="49"/>
      <c r="JFA14" s="49"/>
      <c r="JFB14" s="49"/>
      <c r="JFC14" s="49"/>
      <c r="JFD14" s="49"/>
      <c r="JFE14" s="49"/>
      <c r="JFF14" s="49"/>
      <c r="JFG14" s="49"/>
      <c r="JFH14" s="49"/>
      <c r="JFI14" s="49"/>
      <c r="JFJ14" s="49"/>
      <c r="JFK14" s="49"/>
      <c r="JFL14" s="49"/>
      <c r="JFM14" s="49"/>
      <c r="JFN14" s="49"/>
      <c r="JFO14" s="49"/>
      <c r="JFP14" s="49"/>
      <c r="JFQ14" s="49"/>
      <c r="JFR14" s="49"/>
      <c r="JFS14" s="49"/>
      <c r="JFT14" s="49"/>
      <c r="JFU14" s="49"/>
      <c r="JFV14" s="49"/>
      <c r="JFW14" s="49"/>
      <c r="JFX14" s="49"/>
      <c r="JFY14" s="49"/>
      <c r="JFZ14" s="49"/>
      <c r="JGA14" s="49"/>
      <c r="JGB14" s="49"/>
      <c r="JGC14" s="49"/>
      <c r="JGD14" s="49"/>
      <c r="JGE14" s="49"/>
      <c r="JGF14" s="49"/>
      <c r="JGG14" s="49"/>
      <c r="JGH14" s="49"/>
      <c r="JGI14" s="49"/>
      <c r="JGJ14" s="49"/>
      <c r="JGK14" s="49"/>
      <c r="JGL14" s="49"/>
      <c r="JGM14" s="49"/>
      <c r="JGN14" s="49"/>
      <c r="JGO14" s="49"/>
      <c r="JGP14" s="49"/>
      <c r="JGQ14" s="49"/>
      <c r="JGR14" s="49"/>
      <c r="JGS14" s="49"/>
      <c r="JGT14" s="49"/>
      <c r="JGU14" s="49"/>
      <c r="JGV14" s="49"/>
      <c r="JGW14" s="49"/>
      <c r="JGX14" s="49"/>
      <c r="JGY14" s="49"/>
      <c r="JGZ14" s="49"/>
      <c r="JHA14" s="49"/>
      <c r="JHB14" s="49"/>
      <c r="JHC14" s="49"/>
      <c r="JHD14" s="49"/>
      <c r="JHE14" s="49"/>
      <c r="JHF14" s="49"/>
      <c r="JHG14" s="49"/>
      <c r="JHH14" s="49"/>
      <c r="JHI14" s="49"/>
      <c r="JHJ14" s="49"/>
      <c r="JHK14" s="49"/>
      <c r="JHL14" s="49"/>
      <c r="JHM14" s="49"/>
      <c r="JHN14" s="49"/>
      <c r="JHO14" s="49"/>
      <c r="JHP14" s="49"/>
      <c r="JHQ14" s="49"/>
      <c r="JHR14" s="49"/>
      <c r="JHS14" s="49"/>
      <c r="JHT14" s="49"/>
      <c r="JHU14" s="49"/>
      <c r="JHV14" s="49"/>
      <c r="JHW14" s="49"/>
      <c r="JHX14" s="49"/>
      <c r="JHY14" s="49"/>
      <c r="JHZ14" s="49"/>
      <c r="JIA14" s="49"/>
      <c r="JIB14" s="49"/>
      <c r="JIC14" s="49"/>
      <c r="JID14" s="49"/>
      <c r="JIE14" s="49"/>
      <c r="JIF14" s="49"/>
      <c r="JIG14" s="49"/>
      <c r="JIH14" s="49"/>
      <c r="JII14" s="49"/>
      <c r="JIJ14" s="49"/>
      <c r="JIK14" s="49"/>
      <c r="JIL14" s="49"/>
      <c r="JIM14" s="49"/>
      <c r="JIN14" s="49"/>
      <c r="JIO14" s="49"/>
      <c r="JIP14" s="49"/>
      <c r="JIQ14" s="49"/>
      <c r="JIR14" s="49"/>
      <c r="JIS14" s="49"/>
      <c r="JIT14" s="49"/>
      <c r="JIU14" s="49"/>
      <c r="JIV14" s="49"/>
      <c r="JIW14" s="49"/>
      <c r="JIX14" s="49"/>
      <c r="JIY14" s="49"/>
      <c r="JIZ14" s="49"/>
      <c r="JJA14" s="49"/>
      <c r="JJB14" s="49"/>
      <c r="JJC14" s="49"/>
      <c r="JJD14" s="49"/>
      <c r="JJE14" s="49"/>
      <c r="JJF14" s="49"/>
      <c r="JJG14" s="49"/>
      <c r="JJH14" s="49"/>
      <c r="JJI14" s="49"/>
      <c r="JJJ14" s="49"/>
      <c r="JJK14" s="49"/>
      <c r="JJL14" s="49"/>
      <c r="JJM14" s="49"/>
      <c r="JJN14" s="49"/>
      <c r="JJO14" s="49"/>
      <c r="JJP14" s="49"/>
      <c r="JJQ14" s="49"/>
      <c r="JJR14" s="49"/>
      <c r="JJS14" s="49"/>
      <c r="JJT14" s="49"/>
      <c r="JJU14" s="49"/>
      <c r="JJV14" s="49"/>
      <c r="JJW14" s="49"/>
      <c r="JJX14" s="49"/>
      <c r="JJY14" s="49"/>
      <c r="JJZ14" s="49"/>
      <c r="JKA14" s="49"/>
      <c r="JKB14" s="49"/>
      <c r="JKC14" s="49"/>
      <c r="JKD14" s="49"/>
      <c r="JKE14" s="49"/>
      <c r="JKF14" s="49"/>
      <c r="JKG14" s="49"/>
      <c r="JKH14" s="49"/>
      <c r="JKI14" s="49"/>
      <c r="JKJ14" s="49"/>
      <c r="JKK14" s="49"/>
      <c r="JKL14" s="49"/>
      <c r="JKM14" s="49"/>
      <c r="JKN14" s="49"/>
      <c r="JKO14" s="49"/>
      <c r="JKP14" s="49"/>
      <c r="JKQ14" s="49"/>
      <c r="JKR14" s="49"/>
      <c r="JKS14" s="49"/>
      <c r="JKT14" s="49"/>
      <c r="JKU14" s="49"/>
      <c r="JKV14" s="49"/>
      <c r="JKW14" s="49"/>
      <c r="JKX14" s="49"/>
      <c r="JKY14" s="49"/>
      <c r="JKZ14" s="49"/>
      <c r="JLA14" s="49"/>
      <c r="JLB14" s="49"/>
      <c r="JLC14" s="49"/>
      <c r="JLD14" s="49"/>
      <c r="JLE14" s="49"/>
      <c r="JLF14" s="49"/>
      <c r="JLG14" s="49"/>
      <c r="JLH14" s="49"/>
      <c r="JLI14" s="49"/>
      <c r="JLJ14" s="49"/>
      <c r="JLK14" s="49"/>
      <c r="JLL14" s="49"/>
      <c r="JLM14" s="49"/>
      <c r="JLN14" s="49"/>
      <c r="JLO14" s="49"/>
      <c r="JLP14" s="49"/>
      <c r="JLQ14" s="49"/>
      <c r="JLR14" s="49"/>
      <c r="JLS14" s="49"/>
      <c r="JLT14" s="49"/>
      <c r="JLU14" s="49"/>
      <c r="JLV14" s="49"/>
      <c r="JLW14" s="49"/>
      <c r="JLX14" s="49"/>
      <c r="JLY14" s="49"/>
      <c r="JLZ14" s="49"/>
      <c r="JMA14" s="49"/>
      <c r="JMB14" s="49"/>
      <c r="JMC14" s="49"/>
      <c r="JMD14" s="49"/>
      <c r="JME14" s="49"/>
      <c r="JMF14" s="49"/>
      <c r="JMG14" s="49"/>
      <c r="JMH14" s="49"/>
      <c r="JMI14" s="49"/>
      <c r="JMJ14" s="49"/>
      <c r="JMK14" s="49"/>
      <c r="JML14" s="49"/>
      <c r="JMM14" s="49"/>
      <c r="JMN14" s="49"/>
      <c r="JMO14" s="49"/>
      <c r="JMP14" s="49"/>
      <c r="JMQ14" s="49"/>
      <c r="JMR14" s="49"/>
      <c r="JMS14" s="49"/>
      <c r="JMT14" s="49"/>
      <c r="JMU14" s="49"/>
      <c r="JMV14" s="49"/>
      <c r="JMW14" s="49"/>
      <c r="JMX14" s="49"/>
      <c r="JMY14" s="49"/>
      <c r="JMZ14" s="49"/>
      <c r="JNA14" s="49"/>
      <c r="JNB14" s="49"/>
      <c r="JNC14" s="49"/>
      <c r="JND14" s="49"/>
      <c r="JNE14" s="49"/>
      <c r="JNF14" s="49"/>
      <c r="JNG14" s="49"/>
      <c r="JNH14" s="49"/>
      <c r="JNI14" s="49"/>
      <c r="JNJ14" s="49"/>
      <c r="JNK14" s="49"/>
      <c r="JNL14" s="49"/>
      <c r="JNM14" s="49"/>
      <c r="JNN14" s="49"/>
      <c r="JNO14" s="49"/>
      <c r="JNP14" s="49"/>
      <c r="JNQ14" s="49"/>
      <c r="JNR14" s="49"/>
      <c r="JNS14" s="49"/>
      <c r="JNT14" s="49"/>
      <c r="JNU14" s="49"/>
      <c r="JNV14" s="49"/>
      <c r="JNW14" s="49"/>
      <c r="JNX14" s="49"/>
      <c r="JNY14" s="49"/>
      <c r="JNZ14" s="49"/>
      <c r="JOA14" s="49"/>
      <c r="JOB14" s="49"/>
      <c r="JOC14" s="49"/>
      <c r="JOD14" s="49"/>
      <c r="JOE14" s="49"/>
      <c r="JOF14" s="49"/>
      <c r="JOG14" s="49"/>
      <c r="JOH14" s="49"/>
      <c r="JOI14" s="49"/>
      <c r="JOJ14" s="49"/>
      <c r="JOK14" s="49"/>
      <c r="JOL14" s="49"/>
      <c r="JOM14" s="49"/>
      <c r="JON14" s="49"/>
      <c r="JOO14" s="49"/>
      <c r="JOP14" s="49"/>
      <c r="JOQ14" s="49"/>
      <c r="JOR14" s="49"/>
      <c r="JOS14" s="49"/>
      <c r="JOT14" s="49"/>
      <c r="JOU14" s="49"/>
      <c r="JOV14" s="49"/>
      <c r="JOW14" s="49"/>
      <c r="JOX14" s="49"/>
      <c r="JOY14" s="49"/>
      <c r="JOZ14" s="49"/>
      <c r="JPA14" s="49"/>
      <c r="JPB14" s="49"/>
      <c r="JPC14" s="49"/>
      <c r="JPD14" s="49"/>
      <c r="JPE14" s="49"/>
      <c r="JPF14" s="49"/>
      <c r="JPG14" s="49"/>
      <c r="JPH14" s="49"/>
      <c r="JPI14" s="49"/>
      <c r="JPJ14" s="49"/>
      <c r="JPK14" s="49"/>
      <c r="JPL14" s="49"/>
      <c r="JPM14" s="49"/>
      <c r="JPN14" s="49"/>
      <c r="JPO14" s="49"/>
      <c r="JPP14" s="49"/>
      <c r="JPQ14" s="49"/>
      <c r="JPR14" s="49"/>
      <c r="JPS14" s="49"/>
      <c r="JPT14" s="49"/>
      <c r="JPU14" s="49"/>
      <c r="JPV14" s="49"/>
      <c r="JPW14" s="49"/>
      <c r="JPX14" s="49"/>
      <c r="JPY14" s="49"/>
      <c r="JPZ14" s="49"/>
      <c r="JQA14" s="49"/>
      <c r="JQB14" s="49"/>
      <c r="JQC14" s="49"/>
      <c r="JQD14" s="49"/>
      <c r="JQE14" s="49"/>
      <c r="JQF14" s="49"/>
      <c r="JQG14" s="49"/>
      <c r="JQH14" s="49"/>
      <c r="JQI14" s="49"/>
      <c r="JQJ14" s="49"/>
      <c r="JQK14" s="49"/>
      <c r="JQL14" s="49"/>
      <c r="JQM14" s="49"/>
      <c r="JQN14" s="49"/>
      <c r="JQO14" s="49"/>
      <c r="JQP14" s="49"/>
      <c r="JQQ14" s="49"/>
      <c r="JQR14" s="49"/>
      <c r="JQS14" s="49"/>
      <c r="JQT14" s="49"/>
      <c r="JQU14" s="49"/>
      <c r="JQV14" s="49"/>
      <c r="JQW14" s="49"/>
      <c r="JQX14" s="49"/>
      <c r="JQY14" s="49"/>
      <c r="JQZ14" s="49"/>
      <c r="JRA14" s="49"/>
      <c r="JRB14" s="49"/>
      <c r="JRC14" s="49"/>
      <c r="JRD14" s="49"/>
      <c r="JRE14" s="49"/>
      <c r="JRF14" s="49"/>
      <c r="JRG14" s="49"/>
      <c r="JRH14" s="49"/>
      <c r="JRI14" s="49"/>
      <c r="JRJ14" s="49"/>
      <c r="JRK14" s="49"/>
      <c r="JRL14" s="49"/>
      <c r="JRM14" s="49"/>
      <c r="JRN14" s="49"/>
      <c r="JRO14" s="49"/>
      <c r="JRP14" s="49"/>
      <c r="JRQ14" s="49"/>
      <c r="JRR14" s="49"/>
      <c r="JRS14" s="49"/>
      <c r="JRT14" s="49"/>
      <c r="JRU14" s="49"/>
      <c r="JRV14" s="49"/>
      <c r="JRW14" s="49"/>
      <c r="JRX14" s="49"/>
      <c r="JRY14" s="49"/>
      <c r="JRZ14" s="49"/>
      <c r="JSA14" s="49"/>
      <c r="JSB14" s="49"/>
      <c r="JSC14" s="49"/>
      <c r="JSD14" s="49"/>
      <c r="JSE14" s="49"/>
      <c r="JSF14" s="49"/>
      <c r="JSG14" s="49"/>
      <c r="JSH14" s="49"/>
      <c r="JSI14" s="49"/>
      <c r="JSJ14" s="49"/>
      <c r="JSK14" s="49"/>
      <c r="JSL14" s="49"/>
      <c r="JSM14" s="49"/>
      <c r="JSN14" s="49"/>
      <c r="JSO14" s="49"/>
      <c r="JSP14" s="49"/>
      <c r="JSQ14" s="49"/>
      <c r="JSR14" s="49"/>
      <c r="JSS14" s="49"/>
      <c r="JST14" s="49"/>
      <c r="JSU14" s="49"/>
      <c r="JSV14" s="49"/>
      <c r="JSW14" s="49"/>
      <c r="JSX14" s="49"/>
      <c r="JSY14" s="49"/>
      <c r="JSZ14" s="49"/>
      <c r="JTA14" s="49"/>
      <c r="JTB14" s="49"/>
      <c r="JTC14" s="49"/>
      <c r="JTD14" s="49"/>
      <c r="JTE14" s="49"/>
      <c r="JTF14" s="49"/>
      <c r="JTG14" s="49"/>
      <c r="JTH14" s="49"/>
      <c r="JTI14" s="49"/>
      <c r="JTJ14" s="49"/>
      <c r="JTK14" s="49"/>
      <c r="JTL14" s="49"/>
      <c r="JTM14" s="49"/>
      <c r="JTN14" s="49"/>
      <c r="JTO14" s="49"/>
      <c r="JTP14" s="49"/>
      <c r="JTQ14" s="49"/>
      <c r="JTR14" s="49"/>
      <c r="JTS14" s="49"/>
      <c r="JTT14" s="49"/>
      <c r="JTU14" s="49"/>
      <c r="JTV14" s="49"/>
      <c r="JTW14" s="49"/>
      <c r="JTX14" s="49"/>
      <c r="JTY14" s="49"/>
      <c r="JTZ14" s="49"/>
      <c r="JUA14" s="49"/>
      <c r="JUB14" s="49"/>
      <c r="JUC14" s="49"/>
      <c r="JUD14" s="49"/>
      <c r="JUE14" s="49"/>
      <c r="JUF14" s="49"/>
      <c r="JUG14" s="49"/>
      <c r="JUH14" s="49"/>
      <c r="JUI14" s="49"/>
      <c r="JUJ14" s="49"/>
      <c r="JUK14" s="49"/>
      <c r="JUL14" s="49"/>
      <c r="JUM14" s="49"/>
      <c r="JUN14" s="49"/>
      <c r="JUO14" s="49"/>
      <c r="JUP14" s="49"/>
      <c r="JUQ14" s="49"/>
      <c r="JUR14" s="49"/>
      <c r="JUS14" s="49"/>
      <c r="JUT14" s="49"/>
      <c r="JUU14" s="49"/>
      <c r="JUV14" s="49"/>
      <c r="JUW14" s="49"/>
      <c r="JUX14" s="49"/>
      <c r="JUY14" s="49"/>
      <c r="JUZ14" s="49"/>
      <c r="JVA14" s="49"/>
      <c r="JVB14" s="49"/>
      <c r="JVC14" s="49"/>
      <c r="JVD14" s="49"/>
      <c r="JVE14" s="49"/>
      <c r="JVF14" s="49"/>
      <c r="JVG14" s="49"/>
      <c r="JVH14" s="49"/>
      <c r="JVI14" s="49"/>
      <c r="JVJ14" s="49"/>
      <c r="JVK14" s="49"/>
      <c r="JVL14" s="49"/>
      <c r="JVM14" s="49"/>
      <c r="JVN14" s="49"/>
      <c r="JVO14" s="49"/>
      <c r="JVP14" s="49"/>
      <c r="JVQ14" s="49"/>
      <c r="JVR14" s="49"/>
      <c r="JVS14" s="49"/>
      <c r="JVT14" s="49"/>
      <c r="JVU14" s="49"/>
      <c r="JVV14" s="49"/>
      <c r="JVW14" s="49"/>
      <c r="JVX14" s="49"/>
      <c r="JVY14" s="49"/>
      <c r="JVZ14" s="49"/>
      <c r="JWA14" s="49"/>
      <c r="JWB14" s="49"/>
      <c r="JWC14" s="49"/>
      <c r="JWD14" s="49"/>
      <c r="JWE14" s="49"/>
      <c r="JWF14" s="49"/>
      <c r="JWG14" s="49"/>
      <c r="JWH14" s="49"/>
      <c r="JWI14" s="49"/>
      <c r="JWJ14" s="49"/>
      <c r="JWK14" s="49"/>
      <c r="JWL14" s="49"/>
      <c r="JWM14" s="49"/>
      <c r="JWN14" s="49"/>
      <c r="JWO14" s="49"/>
      <c r="JWP14" s="49"/>
      <c r="JWQ14" s="49"/>
      <c r="JWR14" s="49"/>
      <c r="JWS14" s="49"/>
      <c r="JWT14" s="49"/>
      <c r="JWU14" s="49"/>
      <c r="JWV14" s="49"/>
      <c r="JWW14" s="49"/>
      <c r="JWX14" s="49"/>
      <c r="JWY14" s="49"/>
      <c r="JWZ14" s="49"/>
      <c r="JXA14" s="49"/>
      <c r="JXB14" s="49"/>
      <c r="JXC14" s="49"/>
      <c r="JXD14" s="49"/>
      <c r="JXE14" s="49"/>
      <c r="JXF14" s="49"/>
      <c r="JXG14" s="49"/>
      <c r="JXH14" s="49"/>
      <c r="JXI14" s="49"/>
      <c r="JXJ14" s="49"/>
      <c r="JXK14" s="49"/>
      <c r="JXL14" s="49"/>
      <c r="JXM14" s="49"/>
      <c r="JXN14" s="49"/>
      <c r="JXO14" s="49"/>
      <c r="JXP14" s="49"/>
      <c r="JXQ14" s="49"/>
      <c r="JXR14" s="49"/>
      <c r="JXS14" s="49"/>
      <c r="JXT14" s="49"/>
      <c r="JXU14" s="49"/>
      <c r="JXV14" s="49"/>
      <c r="JXW14" s="49"/>
      <c r="JXX14" s="49"/>
      <c r="JXY14" s="49"/>
      <c r="JXZ14" s="49"/>
      <c r="JYA14" s="49"/>
      <c r="JYB14" s="49"/>
      <c r="JYC14" s="49"/>
      <c r="JYD14" s="49"/>
      <c r="JYE14" s="49"/>
      <c r="JYF14" s="49"/>
      <c r="JYG14" s="49"/>
      <c r="JYH14" s="49"/>
      <c r="JYI14" s="49"/>
      <c r="JYJ14" s="49"/>
      <c r="JYK14" s="49"/>
      <c r="JYL14" s="49"/>
      <c r="JYM14" s="49"/>
      <c r="JYN14" s="49"/>
      <c r="JYO14" s="49"/>
      <c r="JYP14" s="49"/>
      <c r="JYQ14" s="49"/>
      <c r="JYR14" s="49"/>
      <c r="JYS14" s="49"/>
      <c r="JYT14" s="49"/>
      <c r="JYU14" s="49"/>
      <c r="JYV14" s="49"/>
      <c r="JYW14" s="49"/>
      <c r="JYX14" s="49"/>
      <c r="JYY14" s="49"/>
      <c r="JYZ14" s="49"/>
      <c r="JZA14" s="49"/>
      <c r="JZB14" s="49"/>
      <c r="JZC14" s="49"/>
      <c r="JZD14" s="49"/>
      <c r="JZE14" s="49"/>
      <c r="JZF14" s="49"/>
      <c r="JZG14" s="49"/>
      <c r="JZH14" s="49"/>
      <c r="JZI14" s="49"/>
      <c r="JZJ14" s="49"/>
      <c r="JZK14" s="49"/>
      <c r="JZL14" s="49"/>
      <c r="JZM14" s="49"/>
      <c r="JZN14" s="49"/>
      <c r="JZO14" s="49"/>
      <c r="JZP14" s="49"/>
      <c r="JZQ14" s="49"/>
      <c r="JZR14" s="49"/>
      <c r="JZS14" s="49"/>
      <c r="JZT14" s="49"/>
      <c r="JZU14" s="49"/>
      <c r="JZV14" s="49"/>
      <c r="JZW14" s="49"/>
      <c r="JZX14" s="49"/>
      <c r="JZY14" s="49"/>
      <c r="JZZ14" s="49"/>
      <c r="KAA14" s="49"/>
      <c r="KAB14" s="49"/>
      <c r="KAC14" s="49"/>
      <c r="KAD14" s="49"/>
      <c r="KAE14" s="49"/>
      <c r="KAF14" s="49"/>
      <c r="KAG14" s="49"/>
      <c r="KAH14" s="49"/>
      <c r="KAI14" s="49"/>
      <c r="KAJ14" s="49"/>
      <c r="KAK14" s="49"/>
      <c r="KAL14" s="49"/>
      <c r="KAM14" s="49"/>
      <c r="KAN14" s="49"/>
      <c r="KAO14" s="49"/>
      <c r="KAP14" s="49"/>
      <c r="KAQ14" s="49"/>
      <c r="KAR14" s="49"/>
      <c r="KAS14" s="49"/>
      <c r="KAT14" s="49"/>
      <c r="KAU14" s="49"/>
      <c r="KAV14" s="49"/>
      <c r="KAW14" s="49"/>
      <c r="KAX14" s="49"/>
      <c r="KAY14" s="49"/>
      <c r="KAZ14" s="49"/>
      <c r="KBA14" s="49"/>
      <c r="KBB14" s="49"/>
      <c r="KBC14" s="49"/>
      <c r="KBD14" s="49"/>
      <c r="KBE14" s="49"/>
      <c r="KBF14" s="49"/>
      <c r="KBG14" s="49"/>
      <c r="KBH14" s="49"/>
      <c r="KBI14" s="49"/>
      <c r="KBJ14" s="49"/>
      <c r="KBK14" s="49"/>
      <c r="KBL14" s="49"/>
      <c r="KBM14" s="49"/>
      <c r="KBN14" s="49"/>
      <c r="KBO14" s="49"/>
      <c r="KBP14" s="49"/>
      <c r="KBQ14" s="49"/>
      <c r="KBR14" s="49"/>
      <c r="KBS14" s="49"/>
      <c r="KBT14" s="49"/>
      <c r="KBU14" s="49"/>
      <c r="KBV14" s="49"/>
      <c r="KBW14" s="49"/>
      <c r="KBX14" s="49"/>
      <c r="KBY14" s="49"/>
      <c r="KBZ14" s="49"/>
      <c r="KCA14" s="49"/>
      <c r="KCB14" s="49"/>
      <c r="KCC14" s="49"/>
      <c r="KCD14" s="49"/>
      <c r="KCE14" s="49"/>
      <c r="KCF14" s="49"/>
      <c r="KCG14" s="49"/>
      <c r="KCH14" s="49"/>
      <c r="KCI14" s="49"/>
      <c r="KCJ14" s="49"/>
      <c r="KCK14" s="49"/>
      <c r="KCL14" s="49"/>
      <c r="KCM14" s="49"/>
      <c r="KCN14" s="49"/>
      <c r="KCO14" s="49"/>
      <c r="KCP14" s="49"/>
      <c r="KCQ14" s="49"/>
      <c r="KCR14" s="49"/>
      <c r="KCS14" s="49"/>
      <c r="KCT14" s="49"/>
      <c r="KCU14" s="49"/>
      <c r="KCV14" s="49"/>
      <c r="KCW14" s="49"/>
      <c r="KCX14" s="49"/>
      <c r="KCY14" s="49"/>
      <c r="KCZ14" s="49"/>
      <c r="KDA14" s="49"/>
      <c r="KDB14" s="49"/>
      <c r="KDC14" s="49"/>
      <c r="KDD14" s="49"/>
      <c r="KDE14" s="49"/>
      <c r="KDF14" s="49"/>
      <c r="KDG14" s="49"/>
      <c r="KDH14" s="49"/>
      <c r="KDI14" s="49"/>
      <c r="KDJ14" s="49"/>
      <c r="KDK14" s="49"/>
      <c r="KDL14" s="49"/>
      <c r="KDM14" s="49"/>
      <c r="KDN14" s="49"/>
      <c r="KDO14" s="49"/>
      <c r="KDP14" s="49"/>
      <c r="KDQ14" s="49"/>
      <c r="KDR14" s="49"/>
      <c r="KDS14" s="49"/>
      <c r="KDT14" s="49"/>
      <c r="KDU14" s="49"/>
      <c r="KDV14" s="49"/>
      <c r="KDW14" s="49"/>
      <c r="KDX14" s="49"/>
      <c r="KDY14" s="49"/>
      <c r="KDZ14" s="49"/>
      <c r="KEA14" s="49"/>
      <c r="KEB14" s="49"/>
      <c r="KEC14" s="49"/>
      <c r="KED14" s="49"/>
      <c r="KEE14" s="49"/>
      <c r="KEF14" s="49"/>
      <c r="KEG14" s="49"/>
      <c r="KEH14" s="49"/>
      <c r="KEI14" s="49"/>
      <c r="KEJ14" s="49"/>
      <c r="KEK14" s="49"/>
      <c r="KEL14" s="49"/>
      <c r="KEM14" s="49"/>
      <c r="KEN14" s="49"/>
      <c r="KEO14" s="49"/>
      <c r="KEP14" s="49"/>
      <c r="KEQ14" s="49"/>
      <c r="KER14" s="49"/>
      <c r="KES14" s="49"/>
      <c r="KET14" s="49"/>
      <c r="KEU14" s="49"/>
      <c r="KEV14" s="49"/>
      <c r="KEW14" s="49"/>
      <c r="KEX14" s="49"/>
      <c r="KEY14" s="49"/>
      <c r="KEZ14" s="49"/>
      <c r="KFA14" s="49"/>
      <c r="KFB14" s="49"/>
      <c r="KFC14" s="49"/>
      <c r="KFD14" s="49"/>
      <c r="KFE14" s="49"/>
      <c r="KFF14" s="49"/>
      <c r="KFG14" s="49"/>
      <c r="KFH14" s="49"/>
      <c r="KFI14" s="49"/>
      <c r="KFJ14" s="49"/>
      <c r="KFK14" s="49"/>
      <c r="KFL14" s="49"/>
      <c r="KFM14" s="49"/>
      <c r="KFN14" s="49"/>
      <c r="KFO14" s="49"/>
      <c r="KFP14" s="49"/>
      <c r="KFQ14" s="49"/>
      <c r="KFR14" s="49"/>
      <c r="KFS14" s="49"/>
      <c r="KFT14" s="49"/>
      <c r="KFU14" s="49"/>
      <c r="KFV14" s="49"/>
      <c r="KFW14" s="49"/>
      <c r="KFX14" s="49"/>
      <c r="KFY14" s="49"/>
      <c r="KFZ14" s="49"/>
      <c r="KGA14" s="49"/>
      <c r="KGB14" s="49"/>
      <c r="KGC14" s="49"/>
      <c r="KGD14" s="49"/>
      <c r="KGE14" s="49"/>
      <c r="KGF14" s="49"/>
      <c r="KGG14" s="49"/>
      <c r="KGH14" s="49"/>
      <c r="KGI14" s="49"/>
      <c r="KGJ14" s="49"/>
      <c r="KGK14" s="49"/>
      <c r="KGL14" s="49"/>
      <c r="KGM14" s="49"/>
      <c r="KGN14" s="49"/>
      <c r="KGO14" s="49"/>
      <c r="KGP14" s="49"/>
      <c r="KGQ14" s="49"/>
      <c r="KGR14" s="49"/>
      <c r="KGS14" s="49"/>
      <c r="KGT14" s="49"/>
      <c r="KGU14" s="49"/>
      <c r="KGV14" s="49"/>
      <c r="KGW14" s="49"/>
      <c r="KGX14" s="49"/>
      <c r="KGY14" s="49"/>
      <c r="KGZ14" s="49"/>
      <c r="KHA14" s="49"/>
      <c r="KHB14" s="49"/>
      <c r="KHC14" s="49"/>
      <c r="KHD14" s="49"/>
      <c r="KHE14" s="49"/>
      <c r="KHF14" s="49"/>
      <c r="KHG14" s="49"/>
      <c r="KHH14" s="49"/>
      <c r="KHI14" s="49"/>
      <c r="KHJ14" s="49"/>
      <c r="KHK14" s="49"/>
      <c r="KHL14" s="49"/>
      <c r="KHM14" s="49"/>
      <c r="KHN14" s="49"/>
      <c r="KHO14" s="49"/>
      <c r="KHP14" s="49"/>
      <c r="KHQ14" s="49"/>
      <c r="KHR14" s="49"/>
      <c r="KHS14" s="49"/>
      <c r="KHT14" s="49"/>
      <c r="KHU14" s="49"/>
      <c r="KHV14" s="49"/>
      <c r="KHW14" s="49"/>
      <c r="KHX14" s="49"/>
      <c r="KHY14" s="49"/>
      <c r="KHZ14" s="49"/>
      <c r="KIA14" s="49"/>
      <c r="KIB14" s="49"/>
      <c r="KIC14" s="49"/>
      <c r="KID14" s="49"/>
      <c r="KIE14" s="49"/>
      <c r="KIF14" s="49"/>
      <c r="KIG14" s="49"/>
      <c r="KIH14" s="49"/>
      <c r="KII14" s="49"/>
      <c r="KIJ14" s="49"/>
      <c r="KIK14" s="49"/>
      <c r="KIL14" s="49"/>
      <c r="KIM14" s="49"/>
      <c r="KIN14" s="49"/>
      <c r="KIO14" s="49"/>
      <c r="KIP14" s="49"/>
      <c r="KIQ14" s="49"/>
      <c r="KIR14" s="49"/>
      <c r="KIS14" s="49"/>
      <c r="KIT14" s="49"/>
      <c r="KIU14" s="49"/>
      <c r="KIV14" s="49"/>
      <c r="KIW14" s="49"/>
      <c r="KIX14" s="49"/>
      <c r="KIY14" s="49"/>
      <c r="KIZ14" s="49"/>
      <c r="KJA14" s="49"/>
      <c r="KJB14" s="49"/>
      <c r="KJC14" s="49"/>
      <c r="KJD14" s="49"/>
      <c r="KJE14" s="49"/>
      <c r="KJF14" s="49"/>
      <c r="KJG14" s="49"/>
      <c r="KJH14" s="49"/>
      <c r="KJI14" s="49"/>
      <c r="KJJ14" s="49"/>
      <c r="KJK14" s="49"/>
      <c r="KJL14" s="49"/>
      <c r="KJM14" s="49"/>
      <c r="KJN14" s="49"/>
      <c r="KJO14" s="49"/>
      <c r="KJP14" s="49"/>
      <c r="KJQ14" s="49"/>
      <c r="KJR14" s="49"/>
      <c r="KJS14" s="49"/>
      <c r="KJT14" s="49"/>
      <c r="KJU14" s="49"/>
      <c r="KJV14" s="49"/>
      <c r="KJW14" s="49"/>
      <c r="KJX14" s="49"/>
      <c r="KJY14" s="49"/>
      <c r="KJZ14" s="49"/>
      <c r="KKA14" s="49"/>
      <c r="KKB14" s="49"/>
      <c r="KKC14" s="49"/>
      <c r="KKD14" s="49"/>
      <c r="KKE14" s="49"/>
      <c r="KKF14" s="49"/>
      <c r="KKG14" s="49"/>
      <c r="KKH14" s="49"/>
      <c r="KKI14" s="49"/>
      <c r="KKJ14" s="49"/>
      <c r="KKK14" s="49"/>
      <c r="KKL14" s="49"/>
      <c r="KKM14" s="49"/>
      <c r="KKN14" s="49"/>
      <c r="KKO14" s="49"/>
      <c r="KKP14" s="49"/>
      <c r="KKQ14" s="49"/>
      <c r="KKR14" s="49"/>
      <c r="KKS14" s="49"/>
      <c r="KKT14" s="49"/>
      <c r="KKU14" s="49"/>
      <c r="KKV14" s="49"/>
      <c r="KKW14" s="49"/>
      <c r="KKX14" s="49"/>
      <c r="KKY14" s="49"/>
      <c r="KKZ14" s="49"/>
      <c r="KLA14" s="49"/>
      <c r="KLB14" s="49"/>
      <c r="KLC14" s="49"/>
      <c r="KLD14" s="49"/>
      <c r="KLE14" s="49"/>
      <c r="KLF14" s="49"/>
      <c r="KLG14" s="49"/>
      <c r="KLH14" s="49"/>
      <c r="KLI14" s="49"/>
      <c r="KLJ14" s="49"/>
      <c r="KLK14" s="49"/>
      <c r="KLL14" s="49"/>
      <c r="KLM14" s="49"/>
      <c r="KLN14" s="49"/>
      <c r="KLO14" s="49"/>
      <c r="KLP14" s="49"/>
      <c r="KLQ14" s="49"/>
      <c r="KLR14" s="49"/>
      <c r="KLS14" s="49"/>
      <c r="KLT14" s="49"/>
      <c r="KLU14" s="49"/>
      <c r="KLV14" s="49"/>
      <c r="KLW14" s="49"/>
      <c r="KLX14" s="49"/>
      <c r="KLY14" s="49"/>
      <c r="KLZ14" s="49"/>
      <c r="KMA14" s="49"/>
      <c r="KMB14" s="49"/>
      <c r="KMC14" s="49"/>
      <c r="KMD14" s="49"/>
      <c r="KME14" s="49"/>
      <c r="KMF14" s="49"/>
      <c r="KMG14" s="49"/>
      <c r="KMH14" s="49"/>
      <c r="KMI14" s="49"/>
      <c r="KMJ14" s="49"/>
      <c r="KMK14" s="49"/>
      <c r="KML14" s="49"/>
      <c r="KMM14" s="49"/>
      <c r="KMN14" s="49"/>
      <c r="KMO14" s="49"/>
      <c r="KMP14" s="49"/>
      <c r="KMQ14" s="49"/>
      <c r="KMR14" s="49"/>
      <c r="KMS14" s="49"/>
      <c r="KMT14" s="49"/>
      <c r="KMU14" s="49"/>
      <c r="KMV14" s="49"/>
      <c r="KMW14" s="49"/>
      <c r="KMX14" s="49"/>
      <c r="KMY14" s="49"/>
      <c r="KMZ14" s="49"/>
      <c r="KNA14" s="49"/>
      <c r="KNB14" s="49"/>
      <c r="KNC14" s="49"/>
      <c r="KND14" s="49"/>
      <c r="KNE14" s="49"/>
      <c r="KNF14" s="49"/>
      <c r="KNG14" s="49"/>
      <c r="KNH14" s="49"/>
      <c r="KNI14" s="49"/>
      <c r="KNJ14" s="49"/>
      <c r="KNK14" s="49"/>
      <c r="KNL14" s="49"/>
      <c r="KNM14" s="49"/>
      <c r="KNN14" s="49"/>
      <c r="KNO14" s="49"/>
      <c r="KNP14" s="49"/>
      <c r="KNQ14" s="49"/>
      <c r="KNR14" s="49"/>
      <c r="KNS14" s="49"/>
      <c r="KNT14" s="49"/>
      <c r="KNU14" s="49"/>
      <c r="KNV14" s="49"/>
      <c r="KNW14" s="49"/>
      <c r="KNX14" s="49"/>
      <c r="KNY14" s="49"/>
      <c r="KNZ14" s="49"/>
      <c r="KOA14" s="49"/>
      <c r="KOB14" s="49"/>
      <c r="KOC14" s="49"/>
      <c r="KOD14" s="49"/>
      <c r="KOE14" s="49"/>
      <c r="KOF14" s="49"/>
      <c r="KOG14" s="49"/>
      <c r="KOH14" s="49"/>
      <c r="KOI14" s="49"/>
      <c r="KOJ14" s="49"/>
      <c r="KOK14" s="49"/>
      <c r="KOL14" s="49"/>
      <c r="KOM14" s="49"/>
      <c r="KON14" s="49"/>
      <c r="KOO14" s="49"/>
      <c r="KOP14" s="49"/>
      <c r="KOQ14" s="49"/>
      <c r="KOR14" s="49"/>
      <c r="KOS14" s="49"/>
      <c r="KOT14" s="49"/>
      <c r="KOU14" s="49"/>
      <c r="KOV14" s="49"/>
      <c r="KOW14" s="49"/>
      <c r="KOX14" s="49"/>
      <c r="KOY14" s="49"/>
      <c r="KOZ14" s="49"/>
      <c r="KPA14" s="49"/>
      <c r="KPB14" s="49"/>
      <c r="KPC14" s="49"/>
      <c r="KPD14" s="49"/>
      <c r="KPE14" s="49"/>
      <c r="KPF14" s="49"/>
      <c r="KPG14" s="49"/>
      <c r="KPH14" s="49"/>
      <c r="KPI14" s="49"/>
      <c r="KPJ14" s="49"/>
      <c r="KPK14" s="49"/>
      <c r="KPL14" s="49"/>
      <c r="KPM14" s="49"/>
      <c r="KPN14" s="49"/>
      <c r="KPO14" s="49"/>
      <c r="KPP14" s="49"/>
      <c r="KPQ14" s="49"/>
      <c r="KPR14" s="49"/>
      <c r="KPS14" s="49"/>
      <c r="KPT14" s="49"/>
      <c r="KPU14" s="49"/>
      <c r="KPV14" s="49"/>
      <c r="KPW14" s="49"/>
      <c r="KPX14" s="49"/>
      <c r="KPY14" s="49"/>
      <c r="KPZ14" s="49"/>
      <c r="KQA14" s="49"/>
      <c r="KQB14" s="49"/>
      <c r="KQC14" s="49"/>
      <c r="KQD14" s="49"/>
      <c r="KQE14" s="49"/>
      <c r="KQF14" s="49"/>
      <c r="KQG14" s="49"/>
      <c r="KQH14" s="49"/>
      <c r="KQI14" s="49"/>
      <c r="KQJ14" s="49"/>
      <c r="KQK14" s="49"/>
      <c r="KQL14" s="49"/>
      <c r="KQM14" s="49"/>
      <c r="KQN14" s="49"/>
      <c r="KQO14" s="49"/>
      <c r="KQP14" s="49"/>
      <c r="KQQ14" s="49"/>
      <c r="KQR14" s="49"/>
      <c r="KQS14" s="49"/>
      <c r="KQT14" s="49"/>
      <c r="KQU14" s="49"/>
      <c r="KQV14" s="49"/>
      <c r="KQW14" s="49"/>
      <c r="KQX14" s="49"/>
      <c r="KQY14" s="49"/>
      <c r="KQZ14" s="49"/>
      <c r="KRA14" s="49"/>
      <c r="KRB14" s="49"/>
      <c r="KRC14" s="49"/>
      <c r="KRD14" s="49"/>
      <c r="KRE14" s="49"/>
      <c r="KRF14" s="49"/>
      <c r="KRG14" s="49"/>
      <c r="KRH14" s="49"/>
      <c r="KRI14" s="49"/>
      <c r="KRJ14" s="49"/>
      <c r="KRK14" s="49"/>
      <c r="KRL14" s="49"/>
      <c r="KRM14" s="49"/>
      <c r="KRN14" s="49"/>
      <c r="KRO14" s="49"/>
      <c r="KRP14" s="49"/>
      <c r="KRQ14" s="49"/>
      <c r="KRR14" s="49"/>
      <c r="KRS14" s="49"/>
      <c r="KRT14" s="49"/>
      <c r="KRU14" s="49"/>
      <c r="KRV14" s="49"/>
      <c r="KRW14" s="49"/>
      <c r="KRX14" s="49"/>
      <c r="KRY14" s="49"/>
      <c r="KRZ14" s="49"/>
      <c r="KSA14" s="49"/>
      <c r="KSB14" s="49"/>
      <c r="KSC14" s="49"/>
      <c r="KSD14" s="49"/>
      <c r="KSE14" s="49"/>
      <c r="KSF14" s="49"/>
      <c r="KSG14" s="49"/>
      <c r="KSH14" s="49"/>
      <c r="KSI14" s="49"/>
      <c r="KSJ14" s="49"/>
      <c r="KSK14" s="49"/>
      <c r="KSL14" s="49"/>
      <c r="KSM14" s="49"/>
      <c r="KSN14" s="49"/>
      <c r="KSO14" s="49"/>
      <c r="KSP14" s="49"/>
      <c r="KSQ14" s="49"/>
      <c r="KSR14" s="49"/>
      <c r="KSS14" s="49"/>
      <c r="KST14" s="49"/>
      <c r="KSU14" s="49"/>
      <c r="KSV14" s="49"/>
      <c r="KSW14" s="49"/>
      <c r="KSX14" s="49"/>
      <c r="KSY14" s="49"/>
      <c r="KSZ14" s="49"/>
      <c r="KTA14" s="49"/>
      <c r="KTB14" s="49"/>
      <c r="KTC14" s="49"/>
      <c r="KTD14" s="49"/>
      <c r="KTE14" s="49"/>
      <c r="KTF14" s="49"/>
      <c r="KTG14" s="49"/>
      <c r="KTH14" s="49"/>
      <c r="KTI14" s="49"/>
      <c r="KTJ14" s="49"/>
      <c r="KTK14" s="49"/>
      <c r="KTL14" s="49"/>
      <c r="KTM14" s="49"/>
      <c r="KTN14" s="49"/>
      <c r="KTO14" s="49"/>
      <c r="KTP14" s="49"/>
      <c r="KTQ14" s="49"/>
      <c r="KTR14" s="49"/>
      <c r="KTS14" s="49"/>
      <c r="KTT14" s="49"/>
      <c r="KTU14" s="49"/>
      <c r="KTV14" s="49"/>
      <c r="KTW14" s="49"/>
      <c r="KTX14" s="49"/>
      <c r="KTY14" s="49"/>
      <c r="KTZ14" s="49"/>
      <c r="KUA14" s="49"/>
      <c r="KUB14" s="49"/>
      <c r="KUC14" s="49"/>
      <c r="KUD14" s="49"/>
      <c r="KUE14" s="49"/>
      <c r="KUF14" s="49"/>
      <c r="KUG14" s="49"/>
      <c r="KUH14" s="49"/>
      <c r="KUI14" s="49"/>
      <c r="KUJ14" s="49"/>
      <c r="KUK14" s="49"/>
      <c r="KUL14" s="49"/>
      <c r="KUM14" s="49"/>
      <c r="KUN14" s="49"/>
      <c r="KUO14" s="49"/>
      <c r="KUP14" s="49"/>
      <c r="KUQ14" s="49"/>
      <c r="KUR14" s="49"/>
      <c r="KUS14" s="49"/>
      <c r="KUT14" s="49"/>
      <c r="KUU14" s="49"/>
      <c r="KUV14" s="49"/>
      <c r="KUW14" s="49"/>
      <c r="KUX14" s="49"/>
      <c r="KUY14" s="49"/>
      <c r="KUZ14" s="49"/>
      <c r="KVA14" s="49"/>
      <c r="KVB14" s="49"/>
      <c r="KVC14" s="49"/>
      <c r="KVD14" s="49"/>
      <c r="KVE14" s="49"/>
      <c r="KVF14" s="49"/>
      <c r="KVG14" s="49"/>
      <c r="KVH14" s="49"/>
      <c r="KVI14" s="49"/>
      <c r="KVJ14" s="49"/>
      <c r="KVK14" s="49"/>
      <c r="KVL14" s="49"/>
      <c r="KVM14" s="49"/>
      <c r="KVN14" s="49"/>
      <c r="KVO14" s="49"/>
      <c r="KVP14" s="49"/>
      <c r="KVQ14" s="49"/>
      <c r="KVR14" s="49"/>
      <c r="KVS14" s="49"/>
      <c r="KVT14" s="49"/>
      <c r="KVU14" s="49"/>
      <c r="KVV14" s="49"/>
      <c r="KVW14" s="49"/>
      <c r="KVX14" s="49"/>
      <c r="KVY14" s="49"/>
      <c r="KVZ14" s="49"/>
      <c r="KWA14" s="49"/>
      <c r="KWB14" s="49"/>
      <c r="KWC14" s="49"/>
      <c r="KWD14" s="49"/>
      <c r="KWE14" s="49"/>
      <c r="KWF14" s="49"/>
      <c r="KWG14" s="49"/>
      <c r="KWH14" s="49"/>
      <c r="KWI14" s="49"/>
      <c r="KWJ14" s="49"/>
      <c r="KWK14" s="49"/>
      <c r="KWL14" s="49"/>
      <c r="KWM14" s="49"/>
      <c r="KWN14" s="49"/>
      <c r="KWO14" s="49"/>
      <c r="KWP14" s="49"/>
      <c r="KWQ14" s="49"/>
      <c r="KWR14" s="49"/>
      <c r="KWS14" s="49"/>
      <c r="KWT14" s="49"/>
      <c r="KWU14" s="49"/>
      <c r="KWV14" s="49"/>
      <c r="KWW14" s="49"/>
      <c r="KWX14" s="49"/>
      <c r="KWY14" s="49"/>
      <c r="KWZ14" s="49"/>
      <c r="KXA14" s="49"/>
      <c r="KXB14" s="49"/>
      <c r="KXC14" s="49"/>
      <c r="KXD14" s="49"/>
      <c r="KXE14" s="49"/>
      <c r="KXF14" s="49"/>
      <c r="KXG14" s="49"/>
      <c r="KXH14" s="49"/>
      <c r="KXI14" s="49"/>
      <c r="KXJ14" s="49"/>
      <c r="KXK14" s="49"/>
      <c r="KXL14" s="49"/>
      <c r="KXM14" s="49"/>
      <c r="KXN14" s="49"/>
      <c r="KXO14" s="49"/>
      <c r="KXP14" s="49"/>
      <c r="KXQ14" s="49"/>
      <c r="KXR14" s="49"/>
      <c r="KXS14" s="49"/>
      <c r="KXT14" s="49"/>
      <c r="KXU14" s="49"/>
      <c r="KXV14" s="49"/>
      <c r="KXW14" s="49"/>
      <c r="KXX14" s="49"/>
      <c r="KXY14" s="49"/>
      <c r="KXZ14" s="49"/>
      <c r="KYA14" s="49"/>
      <c r="KYB14" s="49"/>
      <c r="KYC14" s="49"/>
      <c r="KYD14" s="49"/>
      <c r="KYE14" s="49"/>
      <c r="KYF14" s="49"/>
      <c r="KYG14" s="49"/>
      <c r="KYH14" s="49"/>
      <c r="KYI14" s="49"/>
      <c r="KYJ14" s="49"/>
      <c r="KYK14" s="49"/>
      <c r="KYL14" s="49"/>
      <c r="KYM14" s="49"/>
      <c r="KYN14" s="49"/>
      <c r="KYO14" s="49"/>
      <c r="KYP14" s="49"/>
      <c r="KYQ14" s="49"/>
      <c r="KYR14" s="49"/>
      <c r="KYS14" s="49"/>
      <c r="KYT14" s="49"/>
      <c r="KYU14" s="49"/>
      <c r="KYV14" s="49"/>
      <c r="KYW14" s="49"/>
      <c r="KYX14" s="49"/>
      <c r="KYY14" s="49"/>
      <c r="KYZ14" s="49"/>
      <c r="KZA14" s="49"/>
      <c r="KZB14" s="49"/>
      <c r="KZC14" s="49"/>
      <c r="KZD14" s="49"/>
      <c r="KZE14" s="49"/>
      <c r="KZF14" s="49"/>
      <c r="KZG14" s="49"/>
      <c r="KZH14" s="49"/>
      <c r="KZI14" s="49"/>
      <c r="KZJ14" s="49"/>
      <c r="KZK14" s="49"/>
      <c r="KZL14" s="49"/>
      <c r="KZM14" s="49"/>
      <c r="KZN14" s="49"/>
      <c r="KZO14" s="49"/>
      <c r="KZP14" s="49"/>
      <c r="KZQ14" s="49"/>
      <c r="KZR14" s="49"/>
      <c r="KZS14" s="49"/>
      <c r="KZT14" s="49"/>
      <c r="KZU14" s="49"/>
      <c r="KZV14" s="49"/>
      <c r="KZW14" s="49"/>
      <c r="KZX14" s="49"/>
      <c r="KZY14" s="49"/>
      <c r="KZZ14" s="49"/>
      <c r="LAA14" s="49"/>
      <c r="LAB14" s="49"/>
      <c r="LAC14" s="49"/>
      <c r="LAD14" s="49"/>
      <c r="LAE14" s="49"/>
      <c r="LAF14" s="49"/>
      <c r="LAG14" s="49"/>
      <c r="LAH14" s="49"/>
      <c r="LAI14" s="49"/>
      <c r="LAJ14" s="49"/>
      <c r="LAK14" s="49"/>
      <c r="LAL14" s="49"/>
      <c r="LAM14" s="49"/>
      <c r="LAN14" s="49"/>
      <c r="LAO14" s="49"/>
      <c r="LAP14" s="49"/>
      <c r="LAQ14" s="49"/>
      <c r="LAR14" s="49"/>
      <c r="LAS14" s="49"/>
      <c r="LAT14" s="49"/>
      <c r="LAU14" s="49"/>
      <c r="LAV14" s="49"/>
      <c r="LAW14" s="49"/>
      <c r="LAX14" s="49"/>
      <c r="LAY14" s="49"/>
      <c r="LAZ14" s="49"/>
      <c r="LBA14" s="49"/>
      <c r="LBB14" s="49"/>
      <c r="LBC14" s="49"/>
      <c r="LBD14" s="49"/>
      <c r="LBE14" s="49"/>
      <c r="LBF14" s="49"/>
      <c r="LBG14" s="49"/>
      <c r="LBH14" s="49"/>
      <c r="LBI14" s="49"/>
      <c r="LBJ14" s="49"/>
      <c r="LBK14" s="49"/>
      <c r="LBL14" s="49"/>
      <c r="LBM14" s="49"/>
      <c r="LBN14" s="49"/>
      <c r="LBO14" s="49"/>
      <c r="LBP14" s="49"/>
      <c r="LBQ14" s="49"/>
      <c r="LBR14" s="49"/>
      <c r="LBS14" s="49"/>
      <c r="LBT14" s="49"/>
      <c r="LBU14" s="49"/>
      <c r="LBV14" s="49"/>
      <c r="LBW14" s="49"/>
      <c r="LBX14" s="49"/>
      <c r="LBY14" s="49"/>
      <c r="LBZ14" s="49"/>
      <c r="LCA14" s="49"/>
      <c r="LCB14" s="49"/>
      <c r="LCC14" s="49"/>
      <c r="LCD14" s="49"/>
      <c r="LCE14" s="49"/>
      <c r="LCF14" s="49"/>
      <c r="LCG14" s="49"/>
      <c r="LCH14" s="49"/>
      <c r="LCI14" s="49"/>
      <c r="LCJ14" s="49"/>
      <c r="LCK14" s="49"/>
      <c r="LCL14" s="49"/>
      <c r="LCM14" s="49"/>
      <c r="LCN14" s="49"/>
      <c r="LCO14" s="49"/>
      <c r="LCP14" s="49"/>
      <c r="LCQ14" s="49"/>
      <c r="LCR14" s="49"/>
      <c r="LCS14" s="49"/>
      <c r="LCT14" s="49"/>
      <c r="LCU14" s="49"/>
      <c r="LCV14" s="49"/>
      <c r="LCW14" s="49"/>
      <c r="LCX14" s="49"/>
      <c r="LCY14" s="49"/>
      <c r="LCZ14" s="49"/>
      <c r="LDA14" s="49"/>
      <c r="LDB14" s="49"/>
      <c r="LDC14" s="49"/>
      <c r="LDD14" s="49"/>
      <c r="LDE14" s="49"/>
      <c r="LDF14" s="49"/>
      <c r="LDG14" s="49"/>
      <c r="LDH14" s="49"/>
      <c r="LDI14" s="49"/>
      <c r="LDJ14" s="49"/>
      <c r="LDK14" s="49"/>
      <c r="LDL14" s="49"/>
      <c r="LDM14" s="49"/>
      <c r="LDN14" s="49"/>
      <c r="LDO14" s="49"/>
      <c r="LDP14" s="49"/>
      <c r="LDQ14" s="49"/>
      <c r="LDR14" s="49"/>
      <c r="LDS14" s="49"/>
      <c r="LDT14" s="49"/>
      <c r="LDU14" s="49"/>
      <c r="LDV14" s="49"/>
      <c r="LDW14" s="49"/>
      <c r="LDX14" s="49"/>
      <c r="LDY14" s="49"/>
      <c r="LDZ14" s="49"/>
      <c r="LEA14" s="49"/>
      <c r="LEB14" s="49"/>
      <c r="LEC14" s="49"/>
      <c r="LED14" s="49"/>
      <c r="LEE14" s="49"/>
      <c r="LEF14" s="49"/>
      <c r="LEG14" s="49"/>
      <c r="LEH14" s="49"/>
      <c r="LEI14" s="49"/>
      <c r="LEJ14" s="49"/>
      <c r="LEK14" s="49"/>
      <c r="LEL14" s="49"/>
      <c r="LEM14" s="49"/>
      <c r="LEN14" s="49"/>
      <c r="LEO14" s="49"/>
      <c r="LEP14" s="49"/>
      <c r="LEQ14" s="49"/>
      <c r="LER14" s="49"/>
      <c r="LES14" s="49"/>
      <c r="LET14" s="49"/>
      <c r="LEU14" s="49"/>
      <c r="LEV14" s="49"/>
      <c r="LEW14" s="49"/>
      <c r="LEX14" s="49"/>
      <c r="LEY14" s="49"/>
      <c r="LEZ14" s="49"/>
      <c r="LFA14" s="49"/>
      <c r="LFB14" s="49"/>
      <c r="LFC14" s="49"/>
      <c r="LFD14" s="49"/>
      <c r="LFE14" s="49"/>
      <c r="LFF14" s="49"/>
      <c r="LFG14" s="49"/>
      <c r="LFH14" s="49"/>
      <c r="LFI14" s="49"/>
      <c r="LFJ14" s="49"/>
      <c r="LFK14" s="49"/>
      <c r="LFL14" s="49"/>
      <c r="LFM14" s="49"/>
      <c r="LFN14" s="49"/>
      <c r="LFO14" s="49"/>
      <c r="LFP14" s="49"/>
      <c r="LFQ14" s="49"/>
      <c r="LFR14" s="49"/>
      <c r="LFS14" s="49"/>
      <c r="LFT14" s="49"/>
      <c r="LFU14" s="49"/>
      <c r="LFV14" s="49"/>
      <c r="LFW14" s="49"/>
      <c r="LFX14" s="49"/>
      <c r="LFY14" s="49"/>
      <c r="LFZ14" s="49"/>
      <c r="LGA14" s="49"/>
      <c r="LGB14" s="49"/>
      <c r="LGC14" s="49"/>
      <c r="LGD14" s="49"/>
      <c r="LGE14" s="49"/>
      <c r="LGF14" s="49"/>
      <c r="LGG14" s="49"/>
      <c r="LGH14" s="49"/>
      <c r="LGI14" s="49"/>
      <c r="LGJ14" s="49"/>
      <c r="LGK14" s="49"/>
      <c r="LGL14" s="49"/>
      <c r="LGM14" s="49"/>
      <c r="LGN14" s="49"/>
      <c r="LGO14" s="49"/>
      <c r="LGP14" s="49"/>
      <c r="LGQ14" s="49"/>
      <c r="LGR14" s="49"/>
      <c r="LGS14" s="49"/>
      <c r="LGT14" s="49"/>
      <c r="LGU14" s="49"/>
      <c r="LGV14" s="49"/>
      <c r="LGW14" s="49"/>
      <c r="LGX14" s="49"/>
      <c r="LGY14" s="49"/>
      <c r="LGZ14" s="49"/>
      <c r="LHA14" s="49"/>
      <c r="LHB14" s="49"/>
      <c r="LHC14" s="49"/>
      <c r="LHD14" s="49"/>
      <c r="LHE14" s="49"/>
      <c r="LHF14" s="49"/>
      <c r="LHG14" s="49"/>
      <c r="LHH14" s="49"/>
      <c r="LHI14" s="49"/>
      <c r="LHJ14" s="49"/>
      <c r="LHK14" s="49"/>
      <c r="LHL14" s="49"/>
      <c r="LHM14" s="49"/>
      <c r="LHN14" s="49"/>
      <c r="LHO14" s="49"/>
      <c r="LHP14" s="49"/>
      <c r="LHQ14" s="49"/>
      <c r="LHR14" s="49"/>
      <c r="LHS14" s="49"/>
      <c r="LHT14" s="49"/>
      <c r="LHU14" s="49"/>
      <c r="LHV14" s="49"/>
      <c r="LHW14" s="49"/>
      <c r="LHX14" s="49"/>
      <c r="LHY14" s="49"/>
      <c r="LHZ14" s="49"/>
      <c r="LIA14" s="49"/>
      <c r="LIB14" s="49"/>
      <c r="LIC14" s="49"/>
      <c r="LID14" s="49"/>
      <c r="LIE14" s="49"/>
      <c r="LIF14" s="49"/>
      <c r="LIG14" s="49"/>
      <c r="LIH14" s="49"/>
      <c r="LII14" s="49"/>
      <c r="LIJ14" s="49"/>
      <c r="LIK14" s="49"/>
      <c r="LIL14" s="49"/>
      <c r="LIM14" s="49"/>
      <c r="LIN14" s="49"/>
      <c r="LIO14" s="49"/>
      <c r="LIP14" s="49"/>
      <c r="LIQ14" s="49"/>
      <c r="LIR14" s="49"/>
      <c r="LIS14" s="49"/>
      <c r="LIT14" s="49"/>
      <c r="LIU14" s="49"/>
      <c r="LIV14" s="49"/>
      <c r="LIW14" s="49"/>
      <c r="LIX14" s="49"/>
      <c r="LIY14" s="49"/>
      <c r="LIZ14" s="49"/>
      <c r="LJA14" s="49"/>
      <c r="LJB14" s="49"/>
      <c r="LJC14" s="49"/>
      <c r="LJD14" s="49"/>
      <c r="LJE14" s="49"/>
      <c r="LJF14" s="49"/>
      <c r="LJG14" s="49"/>
      <c r="LJH14" s="49"/>
      <c r="LJI14" s="49"/>
      <c r="LJJ14" s="49"/>
      <c r="LJK14" s="49"/>
      <c r="LJL14" s="49"/>
      <c r="LJM14" s="49"/>
      <c r="LJN14" s="49"/>
      <c r="LJO14" s="49"/>
      <c r="LJP14" s="49"/>
      <c r="LJQ14" s="49"/>
      <c r="LJR14" s="49"/>
      <c r="LJS14" s="49"/>
      <c r="LJT14" s="49"/>
      <c r="LJU14" s="49"/>
      <c r="LJV14" s="49"/>
      <c r="LJW14" s="49"/>
      <c r="LJX14" s="49"/>
      <c r="LJY14" s="49"/>
      <c r="LJZ14" s="49"/>
      <c r="LKA14" s="49"/>
      <c r="LKB14" s="49"/>
      <c r="LKC14" s="49"/>
      <c r="LKD14" s="49"/>
      <c r="LKE14" s="49"/>
      <c r="LKF14" s="49"/>
      <c r="LKG14" s="49"/>
      <c r="LKH14" s="49"/>
      <c r="LKI14" s="49"/>
      <c r="LKJ14" s="49"/>
      <c r="LKK14" s="49"/>
      <c r="LKL14" s="49"/>
      <c r="LKM14" s="49"/>
      <c r="LKN14" s="49"/>
      <c r="LKO14" s="49"/>
      <c r="LKP14" s="49"/>
      <c r="LKQ14" s="49"/>
      <c r="LKR14" s="49"/>
      <c r="LKS14" s="49"/>
      <c r="LKT14" s="49"/>
      <c r="LKU14" s="49"/>
      <c r="LKV14" s="49"/>
      <c r="LKW14" s="49"/>
      <c r="LKX14" s="49"/>
      <c r="LKY14" s="49"/>
      <c r="LKZ14" s="49"/>
      <c r="LLA14" s="49"/>
      <c r="LLB14" s="49"/>
      <c r="LLC14" s="49"/>
      <c r="LLD14" s="49"/>
      <c r="LLE14" s="49"/>
      <c r="LLF14" s="49"/>
      <c r="LLG14" s="49"/>
      <c r="LLH14" s="49"/>
      <c r="LLI14" s="49"/>
      <c r="LLJ14" s="49"/>
      <c r="LLK14" s="49"/>
      <c r="LLL14" s="49"/>
      <c r="LLM14" s="49"/>
      <c r="LLN14" s="49"/>
      <c r="LLO14" s="49"/>
      <c r="LLP14" s="49"/>
      <c r="LLQ14" s="49"/>
      <c r="LLR14" s="49"/>
      <c r="LLS14" s="49"/>
      <c r="LLT14" s="49"/>
      <c r="LLU14" s="49"/>
      <c r="LLV14" s="49"/>
      <c r="LLW14" s="49"/>
      <c r="LLX14" s="49"/>
      <c r="LLY14" s="49"/>
      <c r="LLZ14" s="49"/>
      <c r="LMA14" s="49"/>
      <c r="LMB14" s="49"/>
      <c r="LMC14" s="49"/>
      <c r="LMD14" s="49"/>
      <c r="LME14" s="49"/>
      <c r="LMF14" s="49"/>
      <c r="LMG14" s="49"/>
      <c r="LMH14" s="49"/>
      <c r="LMI14" s="49"/>
      <c r="LMJ14" s="49"/>
      <c r="LMK14" s="49"/>
      <c r="LML14" s="49"/>
      <c r="LMM14" s="49"/>
      <c r="LMN14" s="49"/>
      <c r="LMO14" s="49"/>
      <c r="LMP14" s="49"/>
      <c r="LMQ14" s="49"/>
      <c r="LMR14" s="49"/>
      <c r="LMS14" s="49"/>
      <c r="LMT14" s="49"/>
      <c r="LMU14" s="49"/>
      <c r="LMV14" s="49"/>
      <c r="LMW14" s="49"/>
      <c r="LMX14" s="49"/>
      <c r="LMY14" s="49"/>
      <c r="LMZ14" s="49"/>
      <c r="LNA14" s="49"/>
      <c r="LNB14" s="49"/>
      <c r="LNC14" s="49"/>
      <c r="LND14" s="49"/>
      <c r="LNE14" s="49"/>
      <c r="LNF14" s="49"/>
      <c r="LNG14" s="49"/>
      <c r="LNH14" s="49"/>
      <c r="LNI14" s="49"/>
      <c r="LNJ14" s="49"/>
      <c r="LNK14" s="49"/>
      <c r="LNL14" s="49"/>
      <c r="LNM14" s="49"/>
      <c r="LNN14" s="49"/>
      <c r="LNO14" s="49"/>
      <c r="LNP14" s="49"/>
      <c r="LNQ14" s="49"/>
      <c r="LNR14" s="49"/>
      <c r="LNS14" s="49"/>
      <c r="LNT14" s="49"/>
      <c r="LNU14" s="49"/>
      <c r="LNV14" s="49"/>
      <c r="LNW14" s="49"/>
      <c r="LNX14" s="49"/>
      <c r="LNY14" s="49"/>
      <c r="LNZ14" s="49"/>
      <c r="LOA14" s="49"/>
      <c r="LOB14" s="49"/>
      <c r="LOC14" s="49"/>
      <c r="LOD14" s="49"/>
      <c r="LOE14" s="49"/>
      <c r="LOF14" s="49"/>
      <c r="LOG14" s="49"/>
      <c r="LOH14" s="49"/>
      <c r="LOI14" s="49"/>
      <c r="LOJ14" s="49"/>
      <c r="LOK14" s="49"/>
      <c r="LOL14" s="49"/>
      <c r="LOM14" s="49"/>
      <c r="LON14" s="49"/>
      <c r="LOO14" s="49"/>
      <c r="LOP14" s="49"/>
      <c r="LOQ14" s="49"/>
      <c r="LOR14" s="49"/>
      <c r="LOS14" s="49"/>
      <c r="LOT14" s="49"/>
      <c r="LOU14" s="49"/>
      <c r="LOV14" s="49"/>
      <c r="LOW14" s="49"/>
      <c r="LOX14" s="49"/>
      <c r="LOY14" s="49"/>
      <c r="LOZ14" s="49"/>
      <c r="LPA14" s="49"/>
      <c r="LPB14" s="49"/>
      <c r="LPC14" s="49"/>
      <c r="LPD14" s="49"/>
      <c r="LPE14" s="49"/>
      <c r="LPF14" s="49"/>
      <c r="LPG14" s="49"/>
      <c r="LPH14" s="49"/>
      <c r="LPI14" s="49"/>
      <c r="LPJ14" s="49"/>
      <c r="LPK14" s="49"/>
      <c r="LPL14" s="49"/>
      <c r="LPM14" s="49"/>
      <c r="LPN14" s="49"/>
      <c r="LPO14" s="49"/>
      <c r="LPP14" s="49"/>
      <c r="LPQ14" s="49"/>
      <c r="LPR14" s="49"/>
      <c r="LPS14" s="49"/>
      <c r="LPT14" s="49"/>
      <c r="LPU14" s="49"/>
      <c r="LPV14" s="49"/>
      <c r="LPW14" s="49"/>
      <c r="LPX14" s="49"/>
      <c r="LPY14" s="49"/>
      <c r="LPZ14" s="49"/>
      <c r="LQA14" s="49"/>
      <c r="LQB14" s="49"/>
      <c r="LQC14" s="49"/>
      <c r="LQD14" s="49"/>
      <c r="LQE14" s="49"/>
      <c r="LQF14" s="49"/>
      <c r="LQG14" s="49"/>
      <c r="LQH14" s="49"/>
      <c r="LQI14" s="49"/>
      <c r="LQJ14" s="49"/>
      <c r="LQK14" s="49"/>
      <c r="LQL14" s="49"/>
      <c r="LQM14" s="49"/>
      <c r="LQN14" s="49"/>
      <c r="LQO14" s="49"/>
      <c r="LQP14" s="49"/>
      <c r="LQQ14" s="49"/>
      <c r="LQR14" s="49"/>
      <c r="LQS14" s="49"/>
      <c r="LQT14" s="49"/>
      <c r="LQU14" s="49"/>
      <c r="LQV14" s="49"/>
      <c r="LQW14" s="49"/>
      <c r="LQX14" s="49"/>
      <c r="LQY14" s="49"/>
      <c r="LQZ14" s="49"/>
      <c r="LRA14" s="49"/>
      <c r="LRB14" s="49"/>
      <c r="LRC14" s="49"/>
      <c r="LRD14" s="49"/>
      <c r="LRE14" s="49"/>
      <c r="LRF14" s="49"/>
      <c r="LRG14" s="49"/>
      <c r="LRH14" s="49"/>
      <c r="LRI14" s="49"/>
      <c r="LRJ14" s="49"/>
      <c r="LRK14" s="49"/>
      <c r="LRL14" s="49"/>
      <c r="LRM14" s="49"/>
      <c r="LRN14" s="49"/>
      <c r="LRO14" s="49"/>
      <c r="LRP14" s="49"/>
      <c r="LRQ14" s="49"/>
      <c r="LRR14" s="49"/>
      <c r="LRS14" s="49"/>
      <c r="LRT14" s="49"/>
      <c r="LRU14" s="49"/>
      <c r="LRV14" s="49"/>
      <c r="LRW14" s="49"/>
      <c r="LRX14" s="49"/>
      <c r="LRY14" s="49"/>
      <c r="LRZ14" s="49"/>
      <c r="LSA14" s="49"/>
      <c r="LSB14" s="49"/>
      <c r="LSC14" s="49"/>
      <c r="LSD14" s="49"/>
      <c r="LSE14" s="49"/>
      <c r="LSF14" s="49"/>
      <c r="LSG14" s="49"/>
      <c r="LSH14" s="49"/>
      <c r="LSI14" s="49"/>
      <c r="LSJ14" s="49"/>
      <c r="LSK14" s="49"/>
      <c r="LSL14" s="49"/>
      <c r="LSM14" s="49"/>
      <c r="LSN14" s="49"/>
      <c r="LSO14" s="49"/>
      <c r="LSP14" s="49"/>
      <c r="LSQ14" s="49"/>
      <c r="LSR14" s="49"/>
      <c r="LSS14" s="49"/>
      <c r="LST14" s="49"/>
      <c r="LSU14" s="49"/>
      <c r="LSV14" s="49"/>
      <c r="LSW14" s="49"/>
      <c r="LSX14" s="49"/>
      <c r="LSY14" s="49"/>
      <c r="LSZ14" s="49"/>
      <c r="LTA14" s="49"/>
      <c r="LTB14" s="49"/>
      <c r="LTC14" s="49"/>
      <c r="LTD14" s="49"/>
      <c r="LTE14" s="49"/>
      <c r="LTF14" s="49"/>
      <c r="LTG14" s="49"/>
      <c r="LTH14" s="49"/>
      <c r="LTI14" s="49"/>
      <c r="LTJ14" s="49"/>
      <c r="LTK14" s="49"/>
      <c r="LTL14" s="49"/>
      <c r="LTM14" s="49"/>
      <c r="LTN14" s="49"/>
      <c r="LTO14" s="49"/>
      <c r="LTP14" s="49"/>
      <c r="LTQ14" s="49"/>
      <c r="LTR14" s="49"/>
      <c r="LTS14" s="49"/>
      <c r="LTT14" s="49"/>
      <c r="LTU14" s="49"/>
      <c r="LTV14" s="49"/>
      <c r="LTW14" s="49"/>
      <c r="LTX14" s="49"/>
      <c r="LTY14" s="49"/>
      <c r="LTZ14" s="49"/>
      <c r="LUA14" s="49"/>
      <c r="LUB14" s="49"/>
      <c r="LUC14" s="49"/>
      <c r="LUD14" s="49"/>
      <c r="LUE14" s="49"/>
      <c r="LUF14" s="49"/>
      <c r="LUG14" s="49"/>
      <c r="LUH14" s="49"/>
      <c r="LUI14" s="49"/>
      <c r="LUJ14" s="49"/>
      <c r="LUK14" s="49"/>
      <c r="LUL14" s="49"/>
      <c r="LUM14" s="49"/>
      <c r="LUN14" s="49"/>
      <c r="LUO14" s="49"/>
      <c r="LUP14" s="49"/>
      <c r="LUQ14" s="49"/>
      <c r="LUR14" s="49"/>
      <c r="LUS14" s="49"/>
      <c r="LUT14" s="49"/>
      <c r="LUU14" s="49"/>
      <c r="LUV14" s="49"/>
      <c r="LUW14" s="49"/>
      <c r="LUX14" s="49"/>
      <c r="LUY14" s="49"/>
      <c r="LUZ14" s="49"/>
      <c r="LVA14" s="49"/>
      <c r="LVB14" s="49"/>
      <c r="LVC14" s="49"/>
      <c r="LVD14" s="49"/>
      <c r="LVE14" s="49"/>
      <c r="LVF14" s="49"/>
      <c r="LVG14" s="49"/>
      <c r="LVH14" s="49"/>
      <c r="LVI14" s="49"/>
      <c r="LVJ14" s="49"/>
      <c r="LVK14" s="49"/>
      <c r="LVL14" s="49"/>
      <c r="LVM14" s="49"/>
      <c r="LVN14" s="49"/>
      <c r="LVO14" s="49"/>
      <c r="LVP14" s="49"/>
      <c r="LVQ14" s="49"/>
      <c r="LVR14" s="49"/>
      <c r="LVS14" s="49"/>
      <c r="LVT14" s="49"/>
      <c r="LVU14" s="49"/>
      <c r="LVV14" s="49"/>
      <c r="LVW14" s="49"/>
      <c r="LVX14" s="49"/>
      <c r="LVY14" s="49"/>
      <c r="LVZ14" s="49"/>
      <c r="LWA14" s="49"/>
      <c r="LWB14" s="49"/>
      <c r="LWC14" s="49"/>
      <c r="LWD14" s="49"/>
      <c r="LWE14" s="49"/>
      <c r="LWF14" s="49"/>
      <c r="LWG14" s="49"/>
      <c r="LWH14" s="49"/>
      <c r="LWI14" s="49"/>
      <c r="LWJ14" s="49"/>
      <c r="LWK14" s="49"/>
      <c r="LWL14" s="49"/>
      <c r="LWM14" s="49"/>
      <c r="LWN14" s="49"/>
      <c r="LWO14" s="49"/>
      <c r="LWP14" s="49"/>
      <c r="LWQ14" s="49"/>
      <c r="LWR14" s="49"/>
      <c r="LWS14" s="49"/>
      <c r="LWT14" s="49"/>
      <c r="LWU14" s="49"/>
      <c r="LWV14" s="49"/>
      <c r="LWW14" s="49"/>
      <c r="LWX14" s="49"/>
      <c r="LWY14" s="49"/>
      <c r="LWZ14" s="49"/>
      <c r="LXA14" s="49"/>
      <c r="LXB14" s="49"/>
      <c r="LXC14" s="49"/>
      <c r="LXD14" s="49"/>
      <c r="LXE14" s="49"/>
      <c r="LXF14" s="49"/>
      <c r="LXG14" s="49"/>
      <c r="LXH14" s="49"/>
      <c r="LXI14" s="49"/>
      <c r="LXJ14" s="49"/>
      <c r="LXK14" s="49"/>
      <c r="LXL14" s="49"/>
      <c r="LXM14" s="49"/>
      <c r="LXN14" s="49"/>
      <c r="LXO14" s="49"/>
      <c r="LXP14" s="49"/>
      <c r="LXQ14" s="49"/>
      <c r="LXR14" s="49"/>
      <c r="LXS14" s="49"/>
      <c r="LXT14" s="49"/>
      <c r="LXU14" s="49"/>
      <c r="LXV14" s="49"/>
      <c r="LXW14" s="49"/>
      <c r="LXX14" s="49"/>
      <c r="LXY14" s="49"/>
      <c r="LXZ14" s="49"/>
      <c r="LYA14" s="49"/>
      <c r="LYB14" s="49"/>
      <c r="LYC14" s="49"/>
      <c r="LYD14" s="49"/>
      <c r="LYE14" s="49"/>
      <c r="LYF14" s="49"/>
      <c r="LYG14" s="49"/>
      <c r="LYH14" s="49"/>
      <c r="LYI14" s="49"/>
      <c r="LYJ14" s="49"/>
      <c r="LYK14" s="49"/>
      <c r="LYL14" s="49"/>
      <c r="LYM14" s="49"/>
      <c r="LYN14" s="49"/>
      <c r="LYO14" s="49"/>
      <c r="LYP14" s="49"/>
      <c r="LYQ14" s="49"/>
      <c r="LYR14" s="49"/>
      <c r="LYS14" s="49"/>
      <c r="LYT14" s="49"/>
      <c r="LYU14" s="49"/>
      <c r="LYV14" s="49"/>
      <c r="LYW14" s="49"/>
      <c r="LYX14" s="49"/>
      <c r="LYY14" s="49"/>
      <c r="LYZ14" s="49"/>
      <c r="LZA14" s="49"/>
      <c r="LZB14" s="49"/>
      <c r="LZC14" s="49"/>
      <c r="LZD14" s="49"/>
      <c r="LZE14" s="49"/>
      <c r="LZF14" s="49"/>
      <c r="LZG14" s="49"/>
      <c r="LZH14" s="49"/>
      <c r="LZI14" s="49"/>
      <c r="LZJ14" s="49"/>
      <c r="LZK14" s="49"/>
      <c r="LZL14" s="49"/>
      <c r="LZM14" s="49"/>
      <c r="LZN14" s="49"/>
      <c r="LZO14" s="49"/>
      <c r="LZP14" s="49"/>
      <c r="LZQ14" s="49"/>
      <c r="LZR14" s="49"/>
      <c r="LZS14" s="49"/>
      <c r="LZT14" s="49"/>
      <c r="LZU14" s="49"/>
      <c r="LZV14" s="49"/>
      <c r="LZW14" s="49"/>
      <c r="LZX14" s="49"/>
      <c r="LZY14" s="49"/>
      <c r="LZZ14" s="49"/>
      <c r="MAA14" s="49"/>
      <c r="MAB14" s="49"/>
      <c r="MAC14" s="49"/>
      <c r="MAD14" s="49"/>
      <c r="MAE14" s="49"/>
      <c r="MAF14" s="49"/>
      <c r="MAG14" s="49"/>
      <c r="MAH14" s="49"/>
      <c r="MAI14" s="49"/>
      <c r="MAJ14" s="49"/>
      <c r="MAK14" s="49"/>
      <c r="MAL14" s="49"/>
      <c r="MAM14" s="49"/>
      <c r="MAN14" s="49"/>
      <c r="MAO14" s="49"/>
      <c r="MAP14" s="49"/>
      <c r="MAQ14" s="49"/>
      <c r="MAR14" s="49"/>
      <c r="MAS14" s="49"/>
      <c r="MAT14" s="49"/>
      <c r="MAU14" s="49"/>
      <c r="MAV14" s="49"/>
      <c r="MAW14" s="49"/>
      <c r="MAX14" s="49"/>
      <c r="MAY14" s="49"/>
      <c r="MAZ14" s="49"/>
      <c r="MBA14" s="49"/>
      <c r="MBB14" s="49"/>
      <c r="MBC14" s="49"/>
      <c r="MBD14" s="49"/>
      <c r="MBE14" s="49"/>
      <c r="MBF14" s="49"/>
      <c r="MBG14" s="49"/>
      <c r="MBH14" s="49"/>
      <c r="MBI14" s="49"/>
      <c r="MBJ14" s="49"/>
      <c r="MBK14" s="49"/>
      <c r="MBL14" s="49"/>
      <c r="MBM14" s="49"/>
      <c r="MBN14" s="49"/>
      <c r="MBO14" s="49"/>
      <c r="MBP14" s="49"/>
      <c r="MBQ14" s="49"/>
      <c r="MBR14" s="49"/>
      <c r="MBS14" s="49"/>
      <c r="MBT14" s="49"/>
      <c r="MBU14" s="49"/>
      <c r="MBV14" s="49"/>
      <c r="MBW14" s="49"/>
      <c r="MBX14" s="49"/>
      <c r="MBY14" s="49"/>
      <c r="MBZ14" s="49"/>
      <c r="MCA14" s="49"/>
      <c r="MCB14" s="49"/>
      <c r="MCC14" s="49"/>
      <c r="MCD14" s="49"/>
      <c r="MCE14" s="49"/>
      <c r="MCF14" s="49"/>
      <c r="MCG14" s="49"/>
      <c r="MCH14" s="49"/>
      <c r="MCI14" s="49"/>
      <c r="MCJ14" s="49"/>
      <c r="MCK14" s="49"/>
      <c r="MCL14" s="49"/>
      <c r="MCM14" s="49"/>
      <c r="MCN14" s="49"/>
      <c r="MCO14" s="49"/>
      <c r="MCP14" s="49"/>
      <c r="MCQ14" s="49"/>
      <c r="MCR14" s="49"/>
      <c r="MCS14" s="49"/>
      <c r="MCT14" s="49"/>
      <c r="MCU14" s="49"/>
      <c r="MCV14" s="49"/>
      <c r="MCW14" s="49"/>
      <c r="MCX14" s="49"/>
      <c r="MCY14" s="49"/>
      <c r="MCZ14" s="49"/>
      <c r="MDA14" s="49"/>
      <c r="MDB14" s="49"/>
      <c r="MDC14" s="49"/>
      <c r="MDD14" s="49"/>
      <c r="MDE14" s="49"/>
      <c r="MDF14" s="49"/>
      <c r="MDG14" s="49"/>
      <c r="MDH14" s="49"/>
      <c r="MDI14" s="49"/>
      <c r="MDJ14" s="49"/>
      <c r="MDK14" s="49"/>
      <c r="MDL14" s="49"/>
      <c r="MDM14" s="49"/>
      <c r="MDN14" s="49"/>
      <c r="MDO14" s="49"/>
      <c r="MDP14" s="49"/>
      <c r="MDQ14" s="49"/>
      <c r="MDR14" s="49"/>
      <c r="MDS14" s="49"/>
      <c r="MDT14" s="49"/>
      <c r="MDU14" s="49"/>
      <c r="MDV14" s="49"/>
      <c r="MDW14" s="49"/>
      <c r="MDX14" s="49"/>
      <c r="MDY14" s="49"/>
      <c r="MDZ14" s="49"/>
      <c r="MEA14" s="49"/>
      <c r="MEB14" s="49"/>
      <c r="MEC14" s="49"/>
      <c r="MED14" s="49"/>
      <c r="MEE14" s="49"/>
      <c r="MEF14" s="49"/>
      <c r="MEG14" s="49"/>
      <c r="MEH14" s="49"/>
      <c r="MEI14" s="49"/>
      <c r="MEJ14" s="49"/>
      <c r="MEK14" s="49"/>
      <c r="MEL14" s="49"/>
      <c r="MEM14" s="49"/>
      <c r="MEN14" s="49"/>
      <c r="MEO14" s="49"/>
      <c r="MEP14" s="49"/>
      <c r="MEQ14" s="49"/>
      <c r="MER14" s="49"/>
      <c r="MES14" s="49"/>
      <c r="MET14" s="49"/>
      <c r="MEU14" s="49"/>
      <c r="MEV14" s="49"/>
      <c r="MEW14" s="49"/>
      <c r="MEX14" s="49"/>
      <c r="MEY14" s="49"/>
      <c r="MEZ14" s="49"/>
      <c r="MFA14" s="49"/>
      <c r="MFB14" s="49"/>
      <c r="MFC14" s="49"/>
      <c r="MFD14" s="49"/>
      <c r="MFE14" s="49"/>
      <c r="MFF14" s="49"/>
      <c r="MFG14" s="49"/>
      <c r="MFH14" s="49"/>
      <c r="MFI14" s="49"/>
      <c r="MFJ14" s="49"/>
      <c r="MFK14" s="49"/>
      <c r="MFL14" s="49"/>
      <c r="MFM14" s="49"/>
      <c r="MFN14" s="49"/>
      <c r="MFO14" s="49"/>
      <c r="MFP14" s="49"/>
      <c r="MFQ14" s="49"/>
      <c r="MFR14" s="49"/>
      <c r="MFS14" s="49"/>
      <c r="MFT14" s="49"/>
      <c r="MFU14" s="49"/>
      <c r="MFV14" s="49"/>
      <c r="MFW14" s="49"/>
      <c r="MFX14" s="49"/>
      <c r="MFY14" s="49"/>
      <c r="MFZ14" s="49"/>
      <c r="MGA14" s="49"/>
      <c r="MGB14" s="49"/>
      <c r="MGC14" s="49"/>
      <c r="MGD14" s="49"/>
      <c r="MGE14" s="49"/>
      <c r="MGF14" s="49"/>
      <c r="MGG14" s="49"/>
      <c r="MGH14" s="49"/>
      <c r="MGI14" s="49"/>
      <c r="MGJ14" s="49"/>
      <c r="MGK14" s="49"/>
      <c r="MGL14" s="49"/>
      <c r="MGM14" s="49"/>
      <c r="MGN14" s="49"/>
      <c r="MGO14" s="49"/>
      <c r="MGP14" s="49"/>
      <c r="MGQ14" s="49"/>
      <c r="MGR14" s="49"/>
      <c r="MGS14" s="49"/>
      <c r="MGT14" s="49"/>
      <c r="MGU14" s="49"/>
      <c r="MGV14" s="49"/>
      <c r="MGW14" s="49"/>
      <c r="MGX14" s="49"/>
      <c r="MGY14" s="49"/>
      <c r="MGZ14" s="49"/>
      <c r="MHA14" s="49"/>
      <c r="MHB14" s="49"/>
      <c r="MHC14" s="49"/>
      <c r="MHD14" s="49"/>
      <c r="MHE14" s="49"/>
      <c r="MHF14" s="49"/>
      <c r="MHG14" s="49"/>
      <c r="MHH14" s="49"/>
      <c r="MHI14" s="49"/>
      <c r="MHJ14" s="49"/>
      <c r="MHK14" s="49"/>
      <c r="MHL14" s="49"/>
      <c r="MHM14" s="49"/>
      <c r="MHN14" s="49"/>
      <c r="MHO14" s="49"/>
      <c r="MHP14" s="49"/>
      <c r="MHQ14" s="49"/>
      <c r="MHR14" s="49"/>
      <c r="MHS14" s="49"/>
      <c r="MHT14" s="49"/>
      <c r="MHU14" s="49"/>
      <c r="MHV14" s="49"/>
      <c r="MHW14" s="49"/>
      <c r="MHX14" s="49"/>
      <c r="MHY14" s="49"/>
      <c r="MHZ14" s="49"/>
      <c r="MIA14" s="49"/>
      <c r="MIB14" s="49"/>
      <c r="MIC14" s="49"/>
      <c r="MID14" s="49"/>
      <c r="MIE14" s="49"/>
      <c r="MIF14" s="49"/>
      <c r="MIG14" s="49"/>
      <c r="MIH14" s="49"/>
      <c r="MII14" s="49"/>
      <c r="MIJ14" s="49"/>
      <c r="MIK14" s="49"/>
      <c r="MIL14" s="49"/>
      <c r="MIM14" s="49"/>
      <c r="MIN14" s="49"/>
      <c r="MIO14" s="49"/>
      <c r="MIP14" s="49"/>
      <c r="MIQ14" s="49"/>
      <c r="MIR14" s="49"/>
      <c r="MIS14" s="49"/>
      <c r="MIT14" s="49"/>
      <c r="MIU14" s="49"/>
      <c r="MIV14" s="49"/>
      <c r="MIW14" s="49"/>
      <c r="MIX14" s="49"/>
      <c r="MIY14" s="49"/>
      <c r="MIZ14" s="49"/>
      <c r="MJA14" s="49"/>
      <c r="MJB14" s="49"/>
      <c r="MJC14" s="49"/>
      <c r="MJD14" s="49"/>
      <c r="MJE14" s="49"/>
      <c r="MJF14" s="49"/>
      <c r="MJG14" s="49"/>
      <c r="MJH14" s="49"/>
      <c r="MJI14" s="49"/>
      <c r="MJJ14" s="49"/>
      <c r="MJK14" s="49"/>
      <c r="MJL14" s="49"/>
      <c r="MJM14" s="49"/>
      <c r="MJN14" s="49"/>
      <c r="MJO14" s="49"/>
      <c r="MJP14" s="49"/>
      <c r="MJQ14" s="49"/>
      <c r="MJR14" s="49"/>
      <c r="MJS14" s="49"/>
      <c r="MJT14" s="49"/>
      <c r="MJU14" s="49"/>
      <c r="MJV14" s="49"/>
      <c r="MJW14" s="49"/>
      <c r="MJX14" s="49"/>
      <c r="MJY14" s="49"/>
      <c r="MJZ14" s="49"/>
      <c r="MKA14" s="49"/>
      <c r="MKB14" s="49"/>
      <c r="MKC14" s="49"/>
      <c r="MKD14" s="49"/>
      <c r="MKE14" s="49"/>
      <c r="MKF14" s="49"/>
      <c r="MKG14" s="49"/>
      <c r="MKH14" s="49"/>
      <c r="MKI14" s="49"/>
      <c r="MKJ14" s="49"/>
      <c r="MKK14" s="49"/>
      <c r="MKL14" s="49"/>
      <c r="MKM14" s="49"/>
      <c r="MKN14" s="49"/>
      <c r="MKO14" s="49"/>
      <c r="MKP14" s="49"/>
      <c r="MKQ14" s="49"/>
      <c r="MKR14" s="49"/>
      <c r="MKS14" s="49"/>
      <c r="MKT14" s="49"/>
      <c r="MKU14" s="49"/>
      <c r="MKV14" s="49"/>
      <c r="MKW14" s="49"/>
      <c r="MKX14" s="49"/>
      <c r="MKY14" s="49"/>
      <c r="MKZ14" s="49"/>
      <c r="MLA14" s="49"/>
      <c r="MLB14" s="49"/>
      <c r="MLC14" s="49"/>
      <c r="MLD14" s="49"/>
      <c r="MLE14" s="49"/>
      <c r="MLF14" s="49"/>
      <c r="MLG14" s="49"/>
      <c r="MLH14" s="49"/>
      <c r="MLI14" s="49"/>
      <c r="MLJ14" s="49"/>
      <c r="MLK14" s="49"/>
      <c r="MLL14" s="49"/>
      <c r="MLM14" s="49"/>
      <c r="MLN14" s="49"/>
      <c r="MLO14" s="49"/>
      <c r="MLP14" s="49"/>
      <c r="MLQ14" s="49"/>
      <c r="MLR14" s="49"/>
      <c r="MLS14" s="49"/>
      <c r="MLT14" s="49"/>
      <c r="MLU14" s="49"/>
      <c r="MLV14" s="49"/>
      <c r="MLW14" s="49"/>
      <c r="MLX14" s="49"/>
      <c r="MLY14" s="49"/>
      <c r="MLZ14" s="49"/>
      <c r="MMA14" s="49"/>
      <c r="MMB14" s="49"/>
      <c r="MMC14" s="49"/>
      <c r="MMD14" s="49"/>
      <c r="MME14" s="49"/>
      <c r="MMF14" s="49"/>
      <c r="MMG14" s="49"/>
      <c r="MMH14" s="49"/>
      <c r="MMI14" s="49"/>
      <c r="MMJ14" s="49"/>
      <c r="MMK14" s="49"/>
      <c r="MML14" s="49"/>
      <c r="MMM14" s="49"/>
      <c r="MMN14" s="49"/>
      <c r="MMO14" s="49"/>
      <c r="MMP14" s="49"/>
      <c r="MMQ14" s="49"/>
      <c r="MMR14" s="49"/>
      <c r="MMS14" s="49"/>
      <c r="MMT14" s="49"/>
      <c r="MMU14" s="49"/>
      <c r="MMV14" s="49"/>
      <c r="MMW14" s="49"/>
      <c r="MMX14" s="49"/>
      <c r="MMY14" s="49"/>
      <c r="MMZ14" s="49"/>
      <c r="MNA14" s="49"/>
      <c r="MNB14" s="49"/>
      <c r="MNC14" s="49"/>
      <c r="MND14" s="49"/>
      <c r="MNE14" s="49"/>
      <c r="MNF14" s="49"/>
      <c r="MNG14" s="49"/>
      <c r="MNH14" s="49"/>
      <c r="MNI14" s="49"/>
      <c r="MNJ14" s="49"/>
      <c r="MNK14" s="49"/>
      <c r="MNL14" s="49"/>
      <c r="MNM14" s="49"/>
      <c r="MNN14" s="49"/>
      <c r="MNO14" s="49"/>
      <c r="MNP14" s="49"/>
      <c r="MNQ14" s="49"/>
      <c r="MNR14" s="49"/>
      <c r="MNS14" s="49"/>
      <c r="MNT14" s="49"/>
      <c r="MNU14" s="49"/>
      <c r="MNV14" s="49"/>
      <c r="MNW14" s="49"/>
      <c r="MNX14" s="49"/>
      <c r="MNY14" s="49"/>
      <c r="MNZ14" s="49"/>
      <c r="MOA14" s="49"/>
      <c r="MOB14" s="49"/>
      <c r="MOC14" s="49"/>
      <c r="MOD14" s="49"/>
      <c r="MOE14" s="49"/>
      <c r="MOF14" s="49"/>
      <c r="MOG14" s="49"/>
      <c r="MOH14" s="49"/>
      <c r="MOI14" s="49"/>
      <c r="MOJ14" s="49"/>
      <c r="MOK14" s="49"/>
      <c r="MOL14" s="49"/>
      <c r="MOM14" s="49"/>
      <c r="MON14" s="49"/>
      <c r="MOO14" s="49"/>
      <c r="MOP14" s="49"/>
      <c r="MOQ14" s="49"/>
      <c r="MOR14" s="49"/>
      <c r="MOS14" s="49"/>
      <c r="MOT14" s="49"/>
      <c r="MOU14" s="49"/>
      <c r="MOV14" s="49"/>
      <c r="MOW14" s="49"/>
      <c r="MOX14" s="49"/>
      <c r="MOY14" s="49"/>
      <c r="MOZ14" s="49"/>
      <c r="MPA14" s="49"/>
      <c r="MPB14" s="49"/>
      <c r="MPC14" s="49"/>
      <c r="MPD14" s="49"/>
      <c r="MPE14" s="49"/>
      <c r="MPF14" s="49"/>
      <c r="MPG14" s="49"/>
      <c r="MPH14" s="49"/>
      <c r="MPI14" s="49"/>
      <c r="MPJ14" s="49"/>
      <c r="MPK14" s="49"/>
      <c r="MPL14" s="49"/>
      <c r="MPM14" s="49"/>
      <c r="MPN14" s="49"/>
      <c r="MPO14" s="49"/>
      <c r="MPP14" s="49"/>
      <c r="MPQ14" s="49"/>
      <c r="MPR14" s="49"/>
      <c r="MPS14" s="49"/>
      <c r="MPT14" s="49"/>
      <c r="MPU14" s="49"/>
      <c r="MPV14" s="49"/>
      <c r="MPW14" s="49"/>
      <c r="MPX14" s="49"/>
      <c r="MPY14" s="49"/>
      <c r="MPZ14" s="49"/>
      <c r="MQA14" s="49"/>
      <c r="MQB14" s="49"/>
      <c r="MQC14" s="49"/>
      <c r="MQD14" s="49"/>
      <c r="MQE14" s="49"/>
      <c r="MQF14" s="49"/>
      <c r="MQG14" s="49"/>
      <c r="MQH14" s="49"/>
      <c r="MQI14" s="49"/>
      <c r="MQJ14" s="49"/>
      <c r="MQK14" s="49"/>
      <c r="MQL14" s="49"/>
      <c r="MQM14" s="49"/>
      <c r="MQN14" s="49"/>
      <c r="MQO14" s="49"/>
      <c r="MQP14" s="49"/>
      <c r="MQQ14" s="49"/>
      <c r="MQR14" s="49"/>
      <c r="MQS14" s="49"/>
      <c r="MQT14" s="49"/>
      <c r="MQU14" s="49"/>
      <c r="MQV14" s="49"/>
      <c r="MQW14" s="49"/>
      <c r="MQX14" s="49"/>
      <c r="MQY14" s="49"/>
      <c r="MQZ14" s="49"/>
      <c r="MRA14" s="49"/>
      <c r="MRB14" s="49"/>
      <c r="MRC14" s="49"/>
      <c r="MRD14" s="49"/>
      <c r="MRE14" s="49"/>
      <c r="MRF14" s="49"/>
      <c r="MRG14" s="49"/>
      <c r="MRH14" s="49"/>
      <c r="MRI14" s="49"/>
      <c r="MRJ14" s="49"/>
      <c r="MRK14" s="49"/>
      <c r="MRL14" s="49"/>
      <c r="MRM14" s="49"/>
      <c r="MRN14" s="49"/>
      <c r="MRO14" s="49"/>
      <c r="MRP14" s="49"/>
      <c r="MRQ14" s="49"/>
      <c r="MRR14" s="49"/>
      <c r="MRS14" s="49"/>
      <c r="MRT14" s="49"/>
      <c r="MRU14" s="49"/>
      <c r="MRV14" s="49"/>
      <c r="MRW14" s="49"/>
      <c r="MRX14" s="49"/>
      <c r="MRY14" s="49"/>
      <c r="MRZ14" s="49"/>
      <c r="MSA14" s="49"/>
      <c r="MSB14" s="49"/>
      <c r="MSC14" s="49"/>
      <c r="MSD14" s="49"/>
      <c r="MSE14" s="49"/>
      <c r="MSF14" s="49"/>
      <c r="MSG14" s="49"/>
      <c r="MSH14" s="49"/>
      <c r="MSI14" s="49"/>
      <c r="MSJ14" s="49"/>
      <c r="MSK14" s="49"/>
      <c r="MSL14" s="49"/>
      <c r="MSM14" s="49"/>
      <c r="MSN14" s="49"/>
      <c r="MSO14" s="49"/>
      <c r="MSP14" s="49"/>
      <c r="MSQ14" s="49"/>
      <c r="MSR14" s="49"/>
      <c r="MSS14" s="49"/>
      <c r="MST14" s="49"/>
      <c r="MSU14" s="49"/>
      <c r="MSV14" s="49"/>
      <c r="MSW14" s="49"/>
      <c r="MSX14" s="49"/>
      <c r="MSY14" s="49"/>
      <c r="MSZ14" s="49"/>
      <c r="MTA14" s="49"/>
      <c r="MTB14" s="49"/>
      <c r="MTC14" s="49"/>
      <c r="MTD14" s="49"/>
      <c r="MTE14" s="49"/>
      <c r="MTF14" s="49"/>
      <c r="MTG14" s="49"/>
      <c r="MTH14" s="49"/>
      <c r="MTI14" s="49"/>
      <c r="MTJ14" s="49"/>
      <c r="MTK14" s="49"/>
      <c r="MTL14" s="49"/>
      <c r="MTM14" s="49"/>
      <c r="MTN14" s="49"/>
      <c r="MTO14" s="49"/>
      <c r="MTP14" s="49"/>
      <c r="MTQ14" s="49"/>
      <c r="MTR14" s="49"/>
      <c r="MTS14" s="49"/>
      <c r="MTT14" s="49"/>
      <c r="MTU14" s="49"/>
      <c r="MTV14" s="49"/>
      <c r="MTW14" s="49"/>
      <c r="MTX14" s="49"/>
      <c r="MTY14" s="49"/>
      <c r="MTZ14" s="49"/>
      <c r="MUA14" s="49"/>
      <c r="MUB14" s="49"/>
      <c r="MUC14" s="49"/>
      <c r="MUD14" s="49"/>
      <c r="MUE14" s="49"/>
      <c r="MUF14" s="49"/>
      <c r="MUG14" s="49"/>
      <c r="MUH14" s="49"/>
      <c r="MUI14" s="49"/>
      <c r="MUJ14" s="49"/>
      <c r="MUK14" s="49"/>
      <c r="MUL14" s="49"/>
      <c r="MUM14" s="49"/>
      <c r="MUN14" s="49"/>
      <c r="MUO14" s="49"/>
      <c r="MUP14" s="49"/>
      <c r="MUQ14" s="49"/>
      <c r="MUR14" s="49"/>
      <c r="MUS14" s="49"/>
      <c r="MUT14" s="49"/>
      <c r="MUU14" s="49"/>
      <c r="MUV14" s="49"/>
      <c r="MUW14" s="49"/>
      <c r="MUX14" s="49"/>
      <c r="MUY14" s="49"/>
      <c r="MUZ14" s="49"/>
      <c r="MVA14" s="49"/>
      <c r="MVB14" s="49"/>
      <c r="MVC14" s="49"/>
      <c r="MVD14" s="49"/>
      <c r="MVE14" s="49"/>
      <c r="MVF14" s="49"/>
      <c r="MVG14" s="49"/>
      <c r="MVH14" s="49"/>
      <c r="MVI14" s="49"/>
      <c r="MVJ14" s="49"/>
      <c r="MVK14" s="49"/>
      <c r="MVL14" s="49"/>
      <c r="MVM14" s="49"/>
      <c r="MVN14" s="49"/>
      <c r="MVO14" s="49"/>
      <c r="MVP14" s="49"/>
      <c r="MVQ14" s="49"/>
      <c r="MVR14" s="49"/>
      <c r="MVS14" s="49"/>
      <c r="MVT14" s="49"/>
      <c r="MVU14" s="49"/>
      <c r="MVV14" s="49"/>
      <c r="MVW14" s="49"/>
      <c r="MVX14" s="49"/>
      <c r="MVY14" s="49"/>
      <c r="MVZ14" s="49"/>
      <c r="MWA14" s="49"/>
      <c r="MWB14" s="49"/>
      <c r="MWC14" s="49"/>
      <c r="MWD14" s="49"/>
      <c r="MWE14" s="49"/>
      <c r="MWF14" s="49"/>
      <c r="MWG14" s="49"/>
      <c r="MWH14" s="49"/>
      <c r="MWI14" s="49"/>
      <c r="MWJ14" s="49"/>
      <c r="MWK14" s="49"/>
      <c r="MWL14" s="49"/>
      <c r="MWM14" s="49"/>
      <c r="MWN14" s="49"/>
      <c r="MWO14" s="49"/>
      <c r="MWP14" s="49"/>
      <c r="MWQ14" s="49"/>
      <c r="MWR14" s="49"/>
      <c r="MWS14" s="49"/>
      <c r="MWT14" s="49"/>
      <c r="MWU14" s="49"/>
      <c r="MWV14" s="49"/>
      <c r="MWW14" s="49"/>
      <c r="MWX14" s="49"/>
      <c r="MWY14" s="49"/>
      <c r="MWZ14" s="49"/>
      <c r="MXA14" s="49"/>
      <c r="MXB14" s="49"/>
      <c r="MXC14" s="49"/>
      <c r="MXD14" s="49"/>
      <c r="MXE14" s="49"/>
      <c r="MXF14" s="49"/>
      <c r="MXG14" s="49"/>
      <c r="MXH14" s="49"/>
      <c r="MXI14" s="49"/>
      <c r="MXJ14" s="49"/>
      <c r="MXK14" s="49"/>
      <c r="MXL14" s="49"/>
      <c r="MXM14" s="49"/>
      <c r="MXN14" s="49"/>
      <c r="MXO14" s="49"/>
      <c r="MXP14" s="49"/>
      <c r="MXQ14" s="49"/>
      <c r="MXR14" s="49"/>
      <c r="MXS14" s="49"/>
      <c r="MXT14" s="49"/>
      <c r="MXU14" s="49"/>
      <c r="MXV14" s="49"/>
      <c r="MXW14" s="49"/>
      <c r="MXX14" s="49"/>
      <c r="MXY14" s="49"/>
      <c r="MXZ14" s="49"/>
      <c r="MYA14" s="49"/>
      <c r="MYB14" s="49"/>
      <c r="MYC14" s="49"/>
      <c r="MYD14" s="49"/>
      <c r="MYE14" s="49"/>
      <c r="MYF14" s="49"/>
      <c r="MYG14" s="49"/>
      <c r="MYH14" s="49"/>
      <c r="MYI14" s="49"/>
      <c r="MYJ14" s="49"/>
      <c r="MYK14" s="49"/>
      <c r="MYL14" s="49"/>
      <c r="MYM14" s="49"/>
      <c r="MYN14" s="49"/>
      <c r="MYO14" s="49"/>
      <c r="MYP14" s="49"/>
      <c r="MYQ14" s="49"/>
      <c r="MYR14" s="49"/>
      <c r="MYS14" s="49"/>
      <c r="MYT14" s="49"/>
      <c r="MYU14" s="49"/>
      <c r="MYV14" s="49"/>
      <c r="MYW14" s="49"/>
      <c r="MYX14" s="49"/>
      <c r="MYY14" s="49"/>
      <c r="MYZ14" s="49"/>
      <c r="MZA14" s="49"/>
      <c r="MZB14" s="49"/>
      <c r="MZC14" s="49"/>
      <c r="MZD14" s="49"/>
      <c r="MZE14" s="49"/>
      <c r="MZF14" s="49"/>
      <c r="MZG14" s="49"/>
      <c r="MZH14" s="49"/>
      <c r="MZI14" s="49"/>
      <c r="MZJ14" s="49"/>
      <c r="MZK14" s="49"/>
      <c r="MZL14" s="49"/>
      <c r="MZM14" s="49"/>
      <c r="MZN14" s="49"/>
      <c r="MZO14" s="49"/>
      <c r="MZP14" s="49"/>
      <c r="MZQ14" s="49"/>
      <c r="MZR14" s="49"/>
      <c r="MZS14" s="49"/>
      <c r="MZT14" s="49"/>
      <c r="MZU14" s="49"/>
      <c r="MZV14" s="49"/>
      <c r="MZW14" s="49"/>
      <c r="MZX14" s="49"/>
      <c r="MZY14" s="49"/>
      <c r="MZZ14" s="49"/>
      <c r="NAA14" s="49"/>
      <c r="NAB14" s="49"/>
      <c r="NAC14" s="49"/>
      <c r="NAD14" s="49"/>
      <c r="NAE14" s="49"/>
      <c r="NAF14" s="49"/>
      <c r="NAG14" s="49"/>
      <c r="NAH14" s="49"/>
      <c r="NAI14" s="49"/>
      <c r="NAJ14" s="49"/>
      <c r="NAK14" s="49"/>
      <c r="NAL14" s="49"/>
      <c r="NAM14" s="49"/>
      <c r="NAN14" s="49"/>
      <c r="NAO14" s="49"/>
      <c r="NAP14" s="49"/>
      <c r="NAQ14" s="49"/>
      <c r="NAR14" s="49"/>
      <c r="NAS14" s="49"/>
      <c r="NAT14" s="49"/>
      <c r="NAU14" s="49"/>
      <c r="NAV14" s="49"/>
      <c r="NAW14" s="49"/>
      <c r="NAX14" s="49"/>
      <c r="NAY14" s="49"/>
      <c r="NAZ14" s="49"/>
      <c r="NBA14" s="49"/>
      <c r="NBB14" s="49"/>
      <c r="NBC14" s="49"/>
      <c r="NBD14" s="49"/>
      <c r="NBE14" s="49"/>
      <c r="NBF14" s="49"/>
      <c r="NBG14" s="49"/>
      <c r="NBH14" s="49"/>
      <c r="NBI14" s="49"/>
      <c r="NBJ14" s="49"/>
      <c r="NBK14" s="49"/>
      <c r="NBL14" s="49"/>
      <c r="NBM14" s="49"/>
      <c r="NBN14" s="49"/>
      <c r="NBO14" s="49"/>
      <c r="NBP14" s="49"/>
      <c r="NBQ14" s="49"/>
      <c r="NBR14" s="49"/>
      <c r="NBS14" s="49"/>
      <c r="NBT14" s="49"/>
      <c r="NBU14" s="49"/>
      <c r="NBV14" s="49"/>
      <c r="NBW14" s="49"/>
      <c r="NBX14" s="49"/>
      <c r="NBY14" s="49"/>
      <c r="NBZ14" s="49"/>
      <c r="NCA14" s="49"/>
      <c r="NCB14" s="49"/>
      <c r="NCC14" s="49"/>
      <c r="NCD14" s="49"/>
      <c r="NCE14" s="49"/>
      <c r="NCF14" s="49"/>
      <c r="NCG14" s="49"/>
      <c r="NCH14" s="49"/>
      <c r="NCI14" s="49"/>
      <c r="NCJ14" s="49"/>
      <c r="NCK14" s="49"/>
      <c r="NCL14" s="49"/>
      <c r="NCM14" s="49"/>
      <c r="NCN14" s="49"/>
      <c r="NCO14" s="49"/>
      <c r="NCP14" s="49"/>
      <c r="NCQ14" s="49"/>
      <c r="NCR14" s="49"/>
      <c r="NCS14" s="49"/>
      <c r="NCT14" s="49"/>
      <c r="NCU14" s="49"/>
      <c r="NCV14" s="49"/>
      <c r="NCW14" s="49"/>
      <c r="NCX14" s="49"/>
      <c r="NCY14" s="49"/>
      <c r="NCZ14" s="49"/>
      <c r="NDA14" s="49"/>
      <c r="NDB14" s="49"/>
      <c r="NDC14" s="49"/>
      <c r="NDD14" s="49"/>
      <c r="NDE14" s="49"/>
      <c r="NDF14" s="49"/>
      <c r="NDG14" s="49"/>
      <c r="NDH14" s="49"/>
      <c r="NDI14" s="49"/>
      <c r="NDJ14" s="49"/>
      <c r="NDK14" s="49"/>
      <c r="NDL14" s="49"/>
      <c r="NDM14" s="49"/>
      <c r="NDN14" s="49"/>
      <c r="NDO14" s="49"/>
      <c r="NDP14" s="49"/>
      <c r="NDQ14" s="49"/>
      <c r="NDR14" s="49"/>
      <c r="NDS14" s="49"/>
      <c r="NDT14" s="49"/>
      <c r="NDU14" s="49"/>
      <c r="NDV14" s="49"/>
      <c r="NDW14" s="49"/>
      <c r="NDX14" s="49"/>
      <c r="NDY14" s="49"/>
      <c r="NDZ14" s="49"/>
      <c r="NEA14" s="49"/>
      <c r="NEB14" s="49"/>
      <c r="NEC14" s="49"/>
      <c r="NED14" s="49"/>
      <c r="NEE14" s="49"/>
      <c r="NEF14" s="49"/>
      <c r="NEG14" s="49"/>
      <c r="NEH14" s="49"/>
      <c r="NEI14" s="49"/>
      <c r="NEJ14" s="49"/>
      <c r="NEK14" s="49"/>
      <c r="NEL14" s="49"/>
      <c r="NEM14" s="49"/>
      <c r="NEN14" s="49"/>
      <c r="NEO14" s="49"/>
      <c r="NEP14" s="49"/>
      <c r="NEQ14" s="49"/>
      <c r="NER14" s="49"/>
      <c r="NES14" s="49"/>
      <c r="NET14" s="49"/>
      <c r="NEU14" s="49"/>
      <c r="NEV14" s="49"/>
      <c r="NEW14" s="49"/>
      <c r="NEX14" s="49"/>
      <c r="NEY14" s="49"/>
      <c r="NEZ14" s="49"/>
      <c r="NFA14" s="49"/>
      <c r="NFB14" s="49"/>
      <c r="NFC14" s="49"/>
      <c r="NFD14" s="49"/>
      <c r="NFE14" s="49"/>
      <c r="NFF14" s="49"/>
      <c r="NFG14" s="49"/>
      <c r="NFH14" s="49"/>
      <c r="NFI14" s="49"/>
      <c r="NFJ14" s="49"/>
      <c r="NFK14" s="49"/>
      <c r="NFL14" s="49"/>
      <c r="NFM14" s="49"/>
      <c r="NFN14" s="49"/>
      <c r="NFO14" s="49"/>
      <c r="NFP14" s="49"/>
      <c r="NFQ14" s="49"/>
      <c r="NFR14" s="49"/>
      <c r="NFS14" s="49"/>
      <c r="NFT14" s="49"/>
      <c r="NFU14" s="49"/>
      <c r="NFV14" s="49"/>
      <c r="NFW14" s="49"/>
      <c r="NFX14" s="49"/>
      <c r="NFY14" s="49"/>
      <c r="NFZ14" s="49"/>
      <c r="NGA14" s="49"/>
      <c r="NGB14" s="49"/>
      <c r="NGC14" s="49"/>
      <c r="NGD14" s="49"/>
      <c r="NGE14" s="49"/>
      <c r="NGF14" s="49"/>
      <c r="NGG14" s="49"/>
      <c r="NGH14" s="49"/>
      <c r="NGI14" s="49"/>
      <c r="NGJ14" s="49"/>
      <c r="NGK14" s="49"/>
      <c r="NGL14" s="49"/>
      <c r="NGM14" s="49"/>
      <c r="NGN14" s="49"/>
      <c r="NGO14" s="49"/>
      <c r="NGP14" s="49"/>
      <c r="NGQ14" s="49"/>
      <c r="NGR14" s="49"/>
      <c r="NGS14" s="49"/>
      <c r="NGT14" s="49"/>
      <c r="NGU14" s="49"/>
      <c r="NGV14" s="49"/>
      <c r="NGW14" s="49"/>
      <c r="NGX14" s="49"/>
      <c r="NGY14" s="49"/>
      <c r="NGZ14" s="49"/>
      <c r="NHA14" s="49"/>
      <c r="NHB14" s="49"/>
      <c r="NHC14" s="49"/>
      <c r="NHD14" s="49"/>
      <c r="NHE14" s="49"/>
      <c r="NHF14" s="49"/>
      <c r="NHG14" s="49"/>
      <c r="NHH14" s="49"/>
      <c r="NHI14" s="49"/>
      <c r="NHJ14" s="49"/>
      <c r="NHK14" s="49"/>
      <c r="NHL14" s="49"/>
      <c r="NHM14" s="49"/>
      <c r="NHN14" s="49"/>
      <c r="NHO14" s="49"/>
      <c r="NHP14" s="49"/>
      <c r="NHQ14" s="49"/>
      <c r="NHR14" s="49"/>
      <c r="NHS14" s="49"/>
      <c r="NHT14" s="49"/>
      <c r="NHU14" s="49"/>
      <c r="NHV14" s="49"/>
      <c r="NHW14" s="49"/>
      <c r="NHX14" s="49"/>
      <c r="NHY14" s="49"/>
      <c r="NHZ14" s="49"/>
      <c r="NIA14" s="49"/>
      <c r="NIB14" s="49"/>
      <c r="NIC14" s="49"/>
      <c r="NID14" s="49"/>
      <c r="NIE14" s="49"/>
      <c r="NIF14" s="49"/>
      <c r="NIG14" s="49"/>
      <c r="NIH14" s="49"/>
      <c r="NII14" s="49"/>
      <c r="NIJ14" s="49"/>
      <c r="NIK14" s="49"/>
      <c r="NIL14" s="49"/>
      <c r="NIM14" s="49"/>
      <c r="NIN14" s="49"/>
      <c r="NIO14" s="49"/>
      <c r="NIP14" s="49"/>
      <c r="NIQ14" s="49"/>
      <c r="NIR14" s="49"/>
      <c r="NIS14" s="49"/>
      <c r="NIT14" s="49"/>
      <c r="NIU14" s="49"/>
      <c r="NIV14" s="49"/>
      <c r="NIW14" s="49"/>
      <c r="NIX14" s="49"/>
      <c r="NIY14" s="49"/>
      <c r="NIZ14" s="49"/>
      <c r="NJA14" s="49"/>
      <c r="NJB14" s="49"/>
      <c r="NJC14" s="49"/>
      <c r="NJD14" s="49"/>
      <c r="NJE14" s="49"/>
      <c r="NJF14" s="49"/>
      <c r="NJG14" s="49"/>
      <c r="NJH14" s="49"/>
      <c r="NJI14" s="49"/>
      <c r="NJJ14" s="49"/>
      <c r="NJK14" s="49"/>
      <c r="NJL14" s="49"/>
      <c r="NJM14" s="49"/>
      <c r="NJN14" s="49"/>
      <c r="NJO14" s="49"/>
      <c r="NJP14" s="49"/>
      <c r="NJQ14" s="49"/>
      <c r="NJR14" s="49"/>
      <c r="NJS14" s="49"/>
      <c r="NJT14" s="49"/>
      <c r="NJU14" s="49"/>
      <c r="NJV14" s="49"/>
      <c r="NJW14" s="49"/>
      <c r="NJX14" s="49"/>
      <c r="NJY14" s="49"/>
      <c r="NJZ14" s="49"/>
      <c r="NKA14" s="49"/>
      <c r="NKB14" s="49"/>
      <c r="NKC14" s="49"/>
      <c r="NKD14" s="49"/>
      <c r="NKE14" s="49"/>
      <c r="NKF14" s="49"/>
      <c r="NKG14" s="49"/>
      <c r="NKH14" s="49"/>
      <c r="NKI14" s="49"/>
      <c r="NKJ14" s="49"/>
      <c r="NKK14" s="49"/>
      <c r="NKL14" s="49"/>
      <c r="NKM14" s="49"/>
      <c r="NKN14" s="49"/>
      <c r="NKO14" s="49"/>
      <c r="NKP14" s="49"/>
      <c r="NKQ14" s="49"/>
      <c r="NKR14" s="49"/>
      <c r="NKS14" s="49"/>
      <c r="NKT14" s="49"/>
      <c r="NKU14" s="49"/>
      <c r="NKV14" s="49"/>
      <c r="NKW14" s="49"/>
      <c r="NKX14" s="49"/>
      <c r="NKY14" s="49"/>
      <c r="NKZ14" s="49"/>
      <c r="NLA14" s="49"/>
      <c r="NLB14" s="49"/>
      <c r="NLC14" s="49"/>
      <c r="NLD14" s="49"/>
      <c r="NLE14" s="49"/>
      <c r="NLF14" s="49"/>
      <c r="NLG14" s="49"/>
      <c r="NLH14" s="49"/>
      <c r="NLI14" s="49"/>
      <c r="NLJ14" s="49"/>
      <c r="NLK14" s="49"/>
      <c r="NLL14" s="49"/>
      <c r="NLM14" s="49"/>
      <c r="NLN14" s="49"/>
      <c r="NLO14" s="49"/>
      <c r="NLP14" s="49"/>
      <c r="NLQ14" s="49"/>
      <c r="NLR14" s="49"/>
      <c r="NLS14" s="49"/>
      <c r="NLT14" s="49"/>
      <c r="NLU14" s="49"/>
      <c r="NLV14" s="49"/>
      <c r="NLW14" s="49"/>
      <c r="NLX14" s="49"/>
      <c r="NLY14" s="49"/>
      <c r="NLZ14" s="49"/>
      <c r="NMA14" s="49"/>
      <c r="NMB14" s="49"/>
      <c r="NMC14" s="49"/>
      <c r="NMD14" s="49"/>
      <c r="NME14" s="49"/>
      <c r="NMF14" s="49"/>
      <c r="NMG14" s="49"/>
      <c r="NMH14" s="49"/>
      <c r="NMI14" s="49"/>
      <c r="NMJ14" s="49"/>
      <c r="NMK14" s="49"/>
      <c r="NML14" s="49"/>
      <c r="NMM14" s="49"/>
      <c r="NMN14" s="49"/>
      <c r="NMO14" s="49"/>
      <c r="NMP14" s="49"/>
      <c r="NMQ14" s="49"/>
      <c r="NMR14" s="49"/>
      <c r="NMS14" s="49"/>
      <c r="NMT14" s="49"/>
      <c r="NMU14" s="49"/>
      <c r="NMV14" s="49"/>
      <c r="NMW14" s="49"/>
      <c r="NMX14" s="49"/>
      <c r="NMY14" s="49"/>
      <c r="NMZ14" s="49"/>
      <c r="NNA14" s="49"/>
      <c r="NNB14" s="49"/>
      <c r="NNC14" s="49"/>
      <c r="NND14" s="49"/>
      <c r="NNE14" s="49"/>
      <c r="NNF14" s="49"/>
      <c r="NNG14" s="49"/>
      <c r="NNH14" s="49"/>
      <c r="NNI14" s="49"/>
      <c r="NNJ14" s="49"/>
      <c r="NNK14" s="49"/>
      <c r="NNL14" s="49"/>
      <c r="NNM14" s="49"/>
      <c r="NNN14" s="49"/>
      <c r="NNO14" s="49"/>
      <c r="NNP14" s="49"/>
      <c r="NNQ14" s="49"/>
      <c r="NNR14" s="49"/>
      <c r="NNS14" s="49"/>
      <c r="NNT14" s="49"/>
      <c r="NNU14" s="49"/>
      <c r="NNV14" s="49"/>
      <c r="NNW14" s="49"/>
      <c r="NNX14" s="49"/>
      <c r="NNY14" s="49"/>
      <c r="NNZ14" s="49"/>
      <c r="NOA14" s="49"/>
      <c r="NOB14" s="49"/>
      <c r="NOC14" s="49"/>
      <c r="NOD14" s="49"/>
      <c r="NOE14" s="49"/>
      <c r="NOF14" s="49"/>
      <c r="NOG14" s="49"/>
      <c r="NOH14" s="49"/>
      <c r="NOI14" s="49"/>
      <c r="NOJ14" s="49"/>
      <c r="NOK14" s="49"/>
      <c r="NOL14" s="49"/>
      <c r="NOM14" s="49"/>
      <c r="NON14" s="49"/>
      <c r="NOO14" s="49"/>
      <c r="NOP14" s="49"/>
      <c r="NOQ14" s="49"/>
      <c r="NOR14" s="49"/>
      <c r="NOS14" s="49"/>
      <c r="NOT14" s="49"/>
      <c r="NOU14" s="49"/>
      <c r="NOV14" s="49"/>
      <c r="NOW14" s="49"/>
      <c r="NOX14" s="49"/>
      <c r="NOY14" s="49"/>
      <c r="NOZ14" s="49"/>
      <c r="NPA14" s="49"/>
      <c r="NPB14" s="49"/>
      <c r="NPC14" s="49"/>
      <c r="NPD14" s="49"/>
      <c r="NPE14" s="49"/>
      <c r="NPF14" s="49"/>
      <c r="NPG14" s="49"/>
      <c r="NPH14" s="49"/>
      <c r="NPI14" s="49"/>
      <c r="NPJ14" s="49"/>
      <c r="NPK14" s="49"/>
      <c r="NPL14" s="49"/>
      <c r="NPM14" s="49"/>
      <c r="NPN14" s="49"/>
      <c r="NPO14" s="49"/>
      <c r="NPP14" s="49"/>
      <c r="NPQ14" s="49"/>
      <c r="NPR14" s="49"/>
      <c r="NPS14" s="49"/>
      <c r="NPT14" s="49"/>
      <c r="NPU14" s="49"/>
      <c r="NPV14" s="49"/>
      <c r="NPW14" s="49"/>
      <c r="NPX14" s="49"/>
      <c r="NPY14" s="49"/>
      <c r="NPZ14" s="49"/>
      <c r="NQA14" s="49"/>
      <c r="NQB14" s="49"/>
      <c r="NQC14" s="49"/>
      <c r="NQD14" s="49"/>
      <c r="NQE14" s="49"/>
      <c r="NQF14" s="49"/>
      <c r="NQG14" s="49"/>
      <c r="NQH14" s="49"/>
      <c r="NQI14" s="49"/>
      <c r="NQJ14" s="49"/>
      <c r="NQK14" s="49"/>
      <c r="NQL14" s="49"/>
      <c r="NQM14" s="49"/>
      <c r="NQN14" s="49"/>
      <c r="NQO14" s="49"/>
      <c r="NQP14" s="49"/>
      <c r="NQQ14" s="49"/>
      <c r="NQR14" s="49"/>
      <c r="NQS14" s="49"/>
      <c r="NQT14" s="49"/>
      <c r="NQU14" s="49"/>
      <c r="NQV14" s="49"/>
      <c r="NQW14" s="49"/>
      <c r="NQX14" s="49"/>
      <c r="NQY14" s="49"/>
      <c r="NQZ14" s="49"/>
      <c r="NRA14" s="49"/>
      <c r="NRB14" s="49"/>
      <c r="NRC14" s="49"/>
      <c r="NRD14" s="49"/>
      <c r="NRE14" s="49"/>
      <c r="NRF14" s="49"/>
      <c r="NRG14" s="49"/>
      <c r="NRH14" s="49"/>
      <c r="NRI14" s="49"/>
      <c r="NRJ14" s="49"/>
      <c r="NRK14" s="49"/>
      <c r="NRL14" s="49"/>
      <c r="NRM14" s="49"/>
      <c r="NRN14" s="49"/>
      <c r="NRO14" s="49"/>
      <c r="NRP14" s="49"/>
      <c r="NRQ14" s="49"/>
      <c r="NRR14" s="49"/>
      <c r="NRS14" s="49"/>
      <c r="NRT14" s="49"/>
      <c r="NRU14" s="49"/>
      <c r="NRV14" s="49"/>
      <c r="NRW14" s="49"/>
      <c r="NRX14" s="49"/>
      <c r="NRY14" s="49"/>
      <c r="NRZ14" s="49"/>
      <c r="NSA14" s="49"/>
      <c r="NSB14" s="49"/>
      <c r="NSC14" s="49"/>
      <c r="NSD14" s="49"/>
      <c r="NSE14" s="49"/>
      <c r="NSF14" s="49"/>
      <c r="NSG14" s="49"/>
      <c r="NSH14" s="49"/>
      <c r="NSI14" s="49"/>
      <c r="NSJ14" s="49"/>
      <c r="NSK14" s="49"/>
      <c r="NSL14" s="49"/>
      <c r="NSM14" s="49"/>
      <c r="NSN14" s="49"/>
      <c r="NSO14" s="49"/>
      <c r="NSP14" s="49"/>
      <c r="NSQ14" s="49"/>
      <c r="NSR14" s="49"/>
      <c r="NSS14" s="49"/>
      <c r="NST14" s="49"/>
      <c r="NSU14" s="49"/>
      <c r="NSV14" s="49"/>
      <c r="NSW14" s="49"/>
      <c r="NSX14" s="49"/>
      <c r="NSY14" s="49"/>
      <c r="NSZ14" s="49"/>
      <c r="NTA14" s="49"/>
      <c r="NTB14" s="49"/>
      <c r="NTC14" s="49"/>
      <c r="NTD14" s="49"/>
      <c r="NTE14" s="49"/>
      <c r="NTF14" s="49"/>
      <c r="NTG14" s="49"/>
      <c r="NTH14" s="49"/>
      <c r="NTI14" s="49"/>
      <c r="NTJ14" s="49"/>
      <c r="NTK14" s="49"/>
      <c r="NTL14" s="49"/>
      <c r="NTM14" s="49"/>
      <c r="NTN14" s="49"/>
      <c r="NTO14" s="49"/>
      <c r="NTP14" s="49"/>
      <c r="NTQ14" s="49"/>
      <c r="NTR14" s="49"/>
      <c r="NTS14" s="49"/>
      <c r="NTT14" s="49"/>
      <c r="NTU14" s="49"/>
      <c r="NTV14" s="49"/>
      <c r="NTW14" s="49"/>
      <c r="NTX14" s="49"/>
      <c r="NTY14" s="49"/>
      <c r="NTZ14" s="49"/>
      <c r="NUA14" s="49"/>
      <c r="NUB14" s="49"/>
      <c r="NUC14" s="49"/>
      <c r="NUD14" s="49"/>
      <c r="NUE14" s="49"/>
      <c r="NUF14" s="49"/>
      <c r="NUG14" s="49"/>
      <c r="NUH14" s="49"/>
      <c r="NUI14" s="49"/>
      <c r="NUJ14" s="49"/>
      <c r="NUK14" s="49"/>
      <c r="NUL14" s="49"/>
      <c r="NUM14" s="49"/>
      <c r="NUN14" s="49"/>
      <c r="NUO14" s="49"/>
      <c r="NUP14" s="49"/>
      <c r="NUQ14" s="49"/>
      <c r="NUR14" s="49"/>
      <c r="NUS14" s="49"/>
      <c r="NUT14" s="49"/>
      <c r="NUU14" s="49"/>
      <c r="NUV14" s="49"/>
      <c r="NUW14" s="49"/>
      <c r="NUX14" s="49"/>
      <c r="NUY14" s="49"/>
      <c r="NUZ14" s="49"/>
      <c r="NVA14" s="49"/>
      <c r="NVB14" s="49"/>
      <c r="NVC14" s="49"/>
      <c r="NVD14" s="49"/>
      <c r="NVE14" s="49"/>
      <c r="NVF14" s="49"/>
      <c r="NVG14" s="49"/>
      <c r="NVH14" s="49"/>
      <c r="NVI14" s="49"/>
      <c r="NVJ14" s="49"/>
      <c r="NVK14" s="49"/>
      <c r="NVL14" s="49"/>
      <c r="NVM14" s="49"/>
      <c r="NVN14" s="49"/>
      <c r="NVO14" s="49"/>
      <c r="NVP14" s="49"/>
      <c r="NVQ14" s="49"/>
      <c r="NVR14" s="49"/>
      <c r="NVS14" s="49"/>
      <c r="NVT14" s="49"/>
      <c r="NVU14" s="49"/>
      <c r="NVV14" s="49"/>
      <c r="NVW14" s="49"/>
      <c r="NVX14" s="49"/>
      <c r="NVY14" s="49"/>
      <c r="NVZ14" s="49"/>
      <c r="NWA14" s="49"/>
      <c r="NWB14" s="49"/>
      <c r="NWC14" s="49"/>
      <c r="NWD14" s="49"/>
      <c r="NWE14" s="49"/>
      <c r="NWF14" s="49"/>
      <c r="NWG14" s="49"/>
      <c r="NWH14" s="49"/>
      <c r="NWI14" s="49"/>
      <c r="NWJ14" s="49"/>
      <c r="NWK14" s="49"/>
      <c r="NWL14" s="49"/>
      <c r="NWM14" s="49"/>
      <c r="NWN14" s="49"/>
      <c r="NWO14" s="49"/>
      <c r="NWP14" s="49"/>
      <c r="NWQ14" s="49"/>
      <c r="NWR14" s="49"/>
      <c r="NWS14" s="49"/>
      <c r="NWT14" s="49"/>
      <c r="NWU14" s="49"/>
      <c r="NWV14" s="49"/>
      <c r="NWW14" s="49"/>
      <c r="NWX14" s="49"/>
      <c r="NWY14" s="49"/>
      <c r="NWZ14" s="49"/>
      <c r="NXA14" s="49"/>
      <c r="NXB14" s="49"/>
      <c r="NXC14" s="49"/>
      <c r="NXD14" s="49"/>
      <c r="NXE14" s="49"/>
      <c r="NXF14" s="49"/>
      <c r="NXG14" s="49"/>
      <c r="NXH14" s="49"/>
      <c r="NXI14" s="49"/>
      <c r="NXJ14" s="49"/>
      <c r="NXK14" s="49"/>
      <c r="NXL14" s="49"/>
      <c r="NXM14" s="49"/>
      <c r="NXN14" s="49"/>
      <c r="NXO14" s="49"/>
      <c r="NXP14" s="49"/>
      <c r="NXQ14" s="49"/>
      <c r="NXR14" s="49"/>
      <c r="NXS14" s="49"/>
      <c r="NXT14" s="49"/>
      <c r="NXU14" s="49"/>
      <c r="NXV14" s="49"/>
      <c r="NXW14" s="49"/>
      <c r="NXX14" s="49"/>
      <c r="NXY14" s="49"/>
      <c r="NXZ14" s="49"/>
      <c r="NYA14" s="49"/>
      <c r="NYB14" s="49"/>
      <c r="NYC14" s="49"/>
      <c r="NYD14" s="49"/>
      <c r="NYE14" s="49"/>
      <c r="NYF14" s="49"/>
      <c r="NYG14" s="49"/>
      <c r="NYH14" s="49"/>
      <c r="NYI14" s="49"/>
      <c r="NYJ14" s="49"/>
      <c r="NYK14" s="49"/>
      <c r="NYL14" s="49"/>
      <c r="NYM14" s="49"/>
      <c r="NYN14" s="49"/>
      <c r="NYO14" s="49"/>
      <c r="NYP14" s="49"/>
      <c r="NYQ14" s="49"/>
      <c r="NYR14" s="49"/>
      <c r="NYS14" s="49"/>
      <c r="NYT14" s="49"/>
      <c r="NYU14" s="49"/>
      <c r="NYV14" s="49"/>
      <c r="NYW14" s="49"/>
      <c r="NYX14" s="49"/>
      <c r="NYY14" s="49"/>
      <c r="NYZ14" s="49"/>
      <c r="NZA14" s="49"/>
      <c r="NZB14" s="49"/>
      <c r="NZC14" s="49"/>
      <c r="NZD14" s="49"/>
      <c r="NZE14" s="49"/>
      <c r="NZF14" s="49"/>
      <c r="NZG14" s="49"/>
      <c r="NZH14" s="49"/>
      <c r="NZI14" s="49"/>
      <c r="NZJ14" s="49"/>
      <c r="NZK14" s="49"/>
      <c r="NZL14" s="49"/>
      <c r="NZM14" s="49"/>
      <c r="NZN14" s="49"/>
      <c r="NZO14" s="49"/>
      <c r="NZP14" s="49"/>
      <c r="NZQ14" s="49"/>
      <c r="NZR14" s="49"/>
      <c r="NZS14" s="49"/>
      <c r="NZT14" s="49"/>
      <c r="NZU14" s="49"/>
      <c r="NZV14" s="49"/>
      <c r="NZW14" s="49"/>
      <c r="NZX14" s="49"/>
      <c r="NZY14" s="49"/>
      <c r="NZZ14" s="49"/>
      <c r="OAA14" s="49"/>
      <c r="OAB14" s="49"/>
      <c r="OAC14" s="49"/>
      <c r="OAD14" s="49"/>
      <c r="OAE14" s="49"/>
      <c r="OAF14" s="49"/>
      <c r="OAG14" s="49"/>
      <c r="OAH14" s="49"/>
      <c r="OAI14" s="49"/>
      <c r="OAJ14" s="49"/>
      <c r="OAK14" s="49"/>
      <c r="OAL14" s="49"/>
      <c r="OAM14" s="49"/>
      <c r="OAN14" s="49"/>
      <c r="OAO14" s="49"/>
      <c r="OAP14" s="49"/>
      <c r="OAQ14" s="49"/>
      <c r="OAR14" s="49"/>
      <c r="OAS14" s="49"/>
      <c r="OAT14" s="49"/>
      <c r="OAU14" s="49"/>
      <c r="OAV14" s="49"/>
      <c r="OAW14" s="49"/>
      <c r="OAX14" s="49"/>
      <c r="OAY14" s="49"/>
      <c r="OAZ14" s="49"/>
      <c r="OBA14" s="49"/>
      <c r="OBB14" s="49"/>
      <c r="OBC14" s="49"/>
      <c r="OBD14" s="49"/>
      <c r="OBE14" s="49"/>
      <c r="OBF14" s="49"/>
      <c r="OBG14" s="49"/>
      <c r="OBH14" s="49"/>
      <c r="OBI14" s="49"/>
      <c r="OBJ14" s="49"/>
      <c r="OBK14" s="49"/>
      <c r="OBL14" s="49"/>
      <c r="OBM14" s="49"/>
      <c r="OBN14" s="49"/>
      <c r="OBO14" s="49"/>
      <c r="OBP14" s="49"/>
      <c r="OBQ14" s="49"/>
      <c r="OBR14" s="49"/>
      <c r="OBS14" s="49"/>
      <c r="OBT14" s="49"/>
      <c r="OBU14" s="49"/>
      <c r="OBV14" s="49"/>
      <c r="OBW14" s="49"/>
      <c r="OBX14" s="49"/>
      <c r="OBY14" s="49"/>
      <c r="OBZ14" s="49"/>
      <c r="OCA14" s="49"/>
      <c r="OCB14" s="49"/>
      <c r="OCC14" s="49"/>
      <c r="OCD14" s="49"/>
      <c r="OCE14" s="49"/>
      <c r="OCF14" s="49"/>
      <c r="OCG14" s="49"/>
      <c r="OCH14" s="49"/>
      <c r="OCI14" s="49"/>
      <c r="OCJ14" s="49"/>
      <c r="OCK14" s="49"/>
      <c r="OCL14" s="49"/>
      <c r="OCM14" s="49"/>
      <c r="OCN14" s="49"/>
      <c r="OCO14" s="49"/>
      <c r="OCP14" s="49"/>
      <c r="OCQ14" s="49"/>
      <c r="OCR14" s="49"/>
      <c r="OCS14" s="49"/>
      <c r="OCT14" s="49"/>
      <c r="OCU14" s="49"/>
      <c r="OCV14" s="49"/>
      <c r="OCW14" s="49"/>
      <c r="OCX14" s="49"/>
      <c r="OCY14" s="49"/>
      <c r="OCZ14" s="49"/>
      <c r="ODA14" s="49"/>
      <c r="ODB14" s="49"/>
      <c r="ODC14" s="49"/>
      <c r="ODD14" s="49"/>
      <c r="ODE14" s="49"/>
      <c r="ODF14" s="49"/>
      <c r="ODG14" s="49"/>
      <c r="ODH14" s="49"/>
      <c r="ODI14" s="49"/>
      <c r="ODJ14" s="49"/>
      <c r="ODK14" s="49"/>
      <c r="ODL14" s="49"/>
      <c r="ODM14" s="49"/>
      <c r="ODN14" s="49"/>
      <c r="ODO14" s="49"/>
      <c r="ODP14" s="49"/>
      <c r="ODQ14" s="49"/>
      <c r="ODR14" s="49"/>
      <c r="ODS14" s="49"/>
      <c r="ODT14" s="49"/>
      <c r="ODU14" s="49"/>
      <c r="ODV14" s="49"/>
      <c r="ODW14" s="49"/>
      <c r="ODX14" s="49"/>
      <c r="ODY14" s="49"/>
      <c r="ODZ14" s="49"/>
      <c r="OEA14" s="49"/>
      <c r="OEB14" s="49"/>
      <c r="OEC14" s="49"/>
      <c r="OED14" s="49"/>
      <c r="OEE14" s="49"/>
      <c r="OEF14" s="49"/>
      <c r="OEG14" s="49"/>
      <c r="OEH14" s="49"/>
      <c r="OEI14" s="49"/>
      <c r="OEJ14" s="49"/>
      <c r="OEK14" s="49"/>
      <c r="OEL14" s="49"/>
      <c r="OEM14" s="49"/>
      <c r="OEN14" s="49"/>
      <c r="OEO14" s="49"/>
      <c r="OEP14" s="49"/>
      <c r="OEQ14" s="49"/>
      <c r="OER14" s="49"/>
      <c r="OES14" s="49"/>
      <c r="OET14" s="49"/>
      <c r="OEU14" s="49"/>
      <c r="OEV14" s="49"/>
      <c r="OEW14" s="49"/>
      <c r="OEX14" s="49"/>
      <c r="OEY14" s="49"/>
      <c r="OEZ14" s="49"/>
      <c r="OFA14" s="49"/>
      <c r="OFB14" s="49"/>
      <c r="OFC14" s="49"/>
      <c r="OFD14" s="49"/>
      <c r="OFE14" s="49"/>
      <c r="OFF14" s="49"/>
      <c r="OFG14" s="49"/>
      <c r="OFH14" s="49"/>
      <c r="OFI14" s="49"/>
      <c r="OFJ14" s="49"/>
      <c r="OFK14" s="49"/>
      <c r="OFL14" s="49"/>
      <c r="OFM14" s="49"/>
      <c r="OFN14" s="49"/>
      <c r="OFO14" s="49"/>
      <c r="OFP14" s="49"/>
      <c r="OFQ14" s="49"/>
      <c r="OFR14" s="49"/>
      <c r="OFS14" s="49"/>
      <c r="OFT14" s="49"/>
      <c r="OFU14" s="49"/>
      <c r="OFV14" s="49"/>
      <c r="OFW14" s="49"/>
      <c r="OFX14" s="49"/>
      <c r="OFY14" s="49"/>
      <c r="OFZ14" s="49"/>
      <c r="OGA14" s="49"/>
      <c r="OGB14" s="49"/>
      <c r="OGC14" s="49"/>
      <c r="OGD14" s="49"/>
      <c r="OGE14" s="49"/>
      <c r="OGF14" s="49"/>
      <c r="OGG14" s="49"/>
      <c r="OGH14" s="49"/>
      <c r="OGI14" s="49"/>
      <c r="OGJ14" s="49"/>
      <c r="OGK14" s="49"/>
      <c r="OGL14" s="49"/>
      <c r="OGM14" s="49"/>
      <c r="OGN14" s="49"/>
      <c r="OGO14" s="49"/>
      <c r="OGP14" s="49"/>
      <c r="OGQ14" s="49"/>
      <c r="OGR14" s="49"/>
      <c r="OGS14" s="49"/>
      <c r="OGT14" s="49"/>
      <c r="OGU14" s="49"/>
      <c r="OGV14" s="49"/>
      <c r="OGW14" s="49"/>
      <c r="OGX14" s="49"/>
      <c r="OGY14" s="49"/>
      <c r="OGZ14" s="49"/>
      <c r="OHA14" s="49"/>
      <c r="OHB14" s="49"/>
      <c r="OHC14" s="49"/>
      <c r="OHD14" s="49"/>
      <c r="OHE14" s="49"/>
      <c r="OHF14" s="49"/>
      <c r="OHG14" s="49"/>
      <c r="OHH14" s="49"/>
      <c r="OHI14" s="49"/>
      <c r="OHJ14" s="49"/>
      <c r="OHK14" s="49"/>
      <c r="OHL14" s="49"/>
      <c r="OHM14" s="49"/>
      <c r="OHN14" s="49"/>
      <c r="OHO14" s="49"/>
      <c r="OHP14" s="49"/>
      <c r="OHQ14" s="49"/>
      <c r="OHR14" s="49"/>
      <c r="OHS14" s="49"/>
      <c r="OHT14" s="49"/>
      <c r="OHU14" s="49"/>
      <c r="OHV14" s="49"/>
      <c r="OHW14" s="49"/>
      <c r="OHX14" s="49"/>
      <c r="OHY14" s="49"/>
      <c r="OHZ14" s="49"/>
      <c r="OIA14" s="49"/>
      <c r="OIB14" s="49"/>
      <c r="OIC14" s="49"/>
      <c r="OID14" s="49"/>
      <c r="OIE14" s="49"/>
      <c r="OIF14" s="49"/>
      <c r="OIG14" s="49"/>
      <c r="OIH14" s="49"/>
      <c r="OII14" s="49"/>
      <c r="OIJ14" s="49"/>
      <c r="OIK14" s="49"/>
      <c r="OIL14" s="49"/>
      <c r="OIM14" s="49"/>
      <c r="OIN14" s="49"/>
      <c r="OIO14" s="49"/>
      <c r="OIP14" s="49"/>
      <c r="OIQ14" s="49"/>
      <c r="OIR14" s="49"/>
      <c r="OIS14" s="49"/>
      <c r="OIT14" s="49"/>
      <c r="OIU14" s="49"/>
      <c r="OIV14" s="49"/>
      <c r="OIW14" s="49"/>
      <c r="OIX14" s="49"/>
      <c r="OIY14" s="49"/>
      <c r="OIZ14" s="49"/>
      <c r="OJA14" s="49"/>
      <c r="OJB14" s="49"/>
      <c r="OJC14" s="49"/>
      <c r="OJD14" s="49"/>
      <c r="OJE14" s="49"/>
      <c r="OJF14" s="49"/>
      <c r="OJG14" s="49"/>
      <c r="OJH14" s="49"/>
      <c r="OJI14" s="49"/>
      <c r="OJJ14" s="49"/>
      <c r="OJK14" s="49"/>
      <c r="OJL14" s="49"/>
      <c r="OJM14" s="49"/>
      <c r="OJN14" s="49"/>
      <c r="OJO14" s="49"/>
      <c r="OJP14" s="49"/>
      <c r="OJQ14" s="49"/>
      <c r="OJR14" s="49"/>
      <c r="OJS14" s="49"/>
      <c r="OJT14" s="49"/>
      <c r="OJU14" s="49"/>
      <c r="OJV14" s="49"/>
      <c r="OJW14" s="49"/>
      <c r="OJX14" s="49"/>
      <c r="OJY14" s="49"/>
      <c r="OJZ14" s="49"/>
      <c r="OKA14" s="49"/>
      <c r="OKB14" s="49"/>
      <c r="OKC14" s="49"/>
      <c r="OKD14" s="49"/>
      <c r="OKE14" s="49"/>
      <c r="OKF14" s="49"/>
      <c r="OKG14" s="49"/>
      <c r="OKH14" s="49"/>
      <c r="OKI14" s="49"/>
      <c r="OKJ14" s="49"/>
      <c r="OKK14" s="49"/>
      <c r="OKL14" s="49"/>
      <c r="OKM14" s="49"/>
      <c r="OKN14" s="49"/>
      <c r="OKO14" s="49"/>
      <c r="OKP14" s="49"/>
      <c r="OKQ14" s="49"/>
      <c r="OKR14" s="49"/>
      <c r="OKS14" s="49"/>
      <c r="OKT14" s="49"/>
      <c r="OKU14" s="49"/>
      <c r="OKV14" s="49"/>
      <c r="OKW14" s="49"/>
      <c r="OKX14" s="49"/>
      <c r="OKY14" s="49"/>
      <c r="OKZ14" s="49"/>
      <c r="OLA14" s="49"/>
      <c r="OLB14" s="49"/>
      <c r="OLC14" s="49"/>
      <c r="OLD14" s="49"/>
      <c r="OLE14" s="49"/>
      <c r="OLF14" s="49"/>
      <c r="OLG14" s="49"/>
      <c r="OLH14" s="49"/>
      <c r="OLI14" s="49"/>
      <c r="OLJ14" s="49"/>
      <c r="OLK14" s="49"/>
      <c r="OLL14" s="49"/>
      <c r="OLM14" s="49"/>
      <c r="OLN14" s="49"/>
      <c r="OLO14" s="49"/>
      <c r="OLP14" s="49"/>
      <c r="OLQ14" s="49"/>
      <c r="OLR14" s="49"/>
      <c r="OLS14" s="49"/>
      <c r="OLT14" s="49"/>
      <c r="OLU14" s="49"/>
      <c r="OLV14" s="49"/>
      <c r="OLW14" s="49"/>
      <c r="OLX14" s="49"/>
      <c r="OLY14" s="49"/>
      <c r="OLZ14" s="49"/>
      <c r="OMA14" s="49"/>
      <c r="OMB14" s="49"/>
      <c r="OMC14" s="49"/>
      <c r="OMD14" s="49"/>
      <c r="OME14" s="49"/>
      <c r="OMF14" s="49"/>
      <c r="OMG14" s="49"/>
      <c r="OMH14" s="49"/>
      <c r="OMI14" s="49"/>
      <c r="OMJ14" s="49"/>
      <c r="OMK14" s="49"/>
      <c r="OML14" s="49"/>
      <c r="OMM14" s="49"/>
      <c r="OMN14" s="49"/>
      <c r="OMO14" s="49"/>
      <c r="OMP14" s="49"/>
      <c r="OMQ14" s="49"/>
      <c r="OMR14" s="49"/>
      <c r="OMS14" s="49"/>
      <c r="OMT14" s="49"/>
      <c r="OMU14" s="49"/>
      <c r="OMV14" s="49"/>
      <c r="OMW14" s="49"/>
      <c r="OMX14" s="49"/>
      <c r="OMY14" s="49"/>
      <c r="OMZ14" s="49"/>
      <c r="ONA14" s="49"/>
      <c r="ONB14" s="49"/>
      <c r="ONC14" s="49"/>
      <c r="OND14" s="49"/>
      <c r="ONE14" s="49"/>
      <c r="ONF14" s="49"/>
      <c r="ONG14" s="49"/>
      <c r="ONH14" s="49"/>
      <c r="ONI14" s="49"/>
      <c r="ONJ14" s="49"/>
      <c r="ONK14" s="49"/>
      <c r="ONL14" s="49"/>
      <c r="ONM14" s="49"/>
      <c r="ONN14" s="49"/>
      <c r="ONO14" s="49"/>
      <c r="ONP14" s="49"/>
      <c r="ONQ14" s="49"/>
      <c r="ONR14" s="49"/>
      <c r="ONS14" s="49"/>
      <c r="ONT14" s="49"/>
      <c r="ONU14" s="49"/>
      <c r="ONV14" s="49"/>
      <c r="ONW14" s="49"/>
      <c r="ONX14" s="49"/>
      <c r="ONY14" s="49"/>
      <c r="ONZ14" s="49"/>
      <c r="OOA14" s="49"/>
      <c r="OOB14" s="49"/>
      <c r="OOC14" s="49"/>
      <c r="OOD14" s="49"/>
      <c r="OOE14" s="49"/>
      <c r="OOF14" s="49"/>
      <c r="OOG14" s="49"/>
      <c r="OOH14" s="49"/>
      <c r="OOI14" s="49"/>
      <c r="OOJ14" s="49"/>
      <c r="OOK14" s="49"/>
      <c r="OOL14" s="49"/>
      <c r="OOM14" s="49"/>
      <c r="OON14" s="49"/>
      <c r="OOO14" s="49"/>
      <c r="OOP14" s="49"/>
      <c r="OOQ14" s="49"/>
      <c r="OOR14" s="49"/>
      <c r="OOS14" s="49"/>
      <c r="OOT14" s="49"/>
      <c r="OOU14" s="49"/>
      <c r="OOV14" s="49"/>
      <c r="OOW14" s="49"/>
      <c r="OOX14" s="49"/>
      <c r="OOY14" s="49"/>
      <c r="OOZ14" s="49"/>
      <c r="OPA14" s="49"/>
      <c r="OPB14" s="49"/>
      <c r="OPC14" s="49"/>
      <c r="OPD14" s="49"/>
      <c r="OPE14" s="49"/>
      <c r="OPF14" s="49"/>
      <c r="OPG14" s="49"/>
      <c r="OPH14" s="49"/>
      <c r="OPI14" s="49"/>
      <c r="OPJ14" s="49"/>
      <c r="OPK14" s="49"/>
      <c r="OPL14" s="49"/>
      <c r="OPM14" s="49"/>
      <c r="OPN14" s="49"/>
      <c r="OPO14" s="49"/>
      <c r="OPP14" s="49"/>
      <c r="OPQ14" s="49"/>
      <c r="OPR14" s="49"/>
      <c r="OPS14" s="49"/>
      <c r="OPT14" s="49"/>
      <c r="OPU14" s="49"/>
      <c r="OPV14" s="49"/>
      <c r="OPW14" s="49"/>
      <c r="OPX14" s="49"/>
      <c r="OPY14" s="49"/>
      <c r="OPZ14" s="49"/>
      <c r="OQA14" s="49"/>
      <c r="OQB14" s="49"/>
      <c r="OQC14" s="49"/>
      <c r="OQD14" s="49"/>
      <c r="OQE14" s="49"/>
      <c r="OQF14" s="49"/>
      <c r="OQG14" s="49"/>
      <c r="OQH14" s="49"/>
      <c r="OQI14" s="49"/>
      <c r="OQJ14" s="49"/>
      <c r="OQK14" s="49"/>
      <c r="OQL14" s="49"/>
      <c r="OQM14" s="49"/>
      <c r="OQN14" s="49"/>
      <c r="OQO14" s="49"/>
      <c r="OQP14" s="49"/>
      <c r="OQQ14" s="49"/>
      <c r="OQR14" s="49"/>
      <c r="OQS14" s="49"/>
      <c r="OQT14" s="49"/>
      <c r="OQU14" s="49"/>
      <c r="OQV14" s="49"/>
      <c r="OQW14" s="49"/>
      <c r="OQX14" s="49"/>
      <c r="OQY14" s="49"/>
      <c r="OQZ14" s="49"/>
      <c r="ORA14" s="49"/>
      <c r="ORB14" s="49"/>
      <c r="ORC14" s="49"/>
      <c r="ORD14" s="49"/>
      <c r="ORE14" s="49"/>
      <c r="ORF14" s="49"/>
      <c r="ORG14" s="49"/>
      <c r="ORH14" s="49"/>
      <c r="ORI14" s="49"/>
      <c r="ORJ14" s="49"/>
      <c r="ORK14" s="49"/>
      <c r="ORL14" s="49"/>
      <c r="ORM14" s="49"/>
      <c r="ORN14" s="49"/>
      <c r="ORO14" s="49"/>
      <c r="ORP14" s="49"/>
      <c r="ORQ14" s="49"/>
      <c r="ORR14" s="49"/>
      <c r="ORS14" s="49"/>
      <c r="ORT14" s="49"/>
      <c r="ORU14" s="49"/>
      <c r="ORV14" s="49"/>
      <c r="ORW14" s="49"/>
      <c r="ORX14" s="49"/>
      <c r="ORY14" s="49"/>
      <c r="ORZ14" s="49"/>
      <c r="OSA14" s="49"/>
      <c r="OSB14" s="49"/>
      <c r="OSC14" s="49"/>
      <c r="OSD14" s="49"/>
      <c r="OSE14" s="49"/>
      <c r="OSF14" s="49"/>
      <c r="OSG14" s="49"/>
      <c r="OSH14" s="49"/>
      <c r="OSI14" s="49"/>
      <c r="OSJ14" s="49"/>
      <c r="OSK14" s="49"/>
      <c r="OSL14" s="49"/>
      <c r="OSM14" s="49"/>
      <c r="OSN14" s="49"/>
      <c r="OSO14" s="49"/>
      <c r="OSP14" s="49"/>
      <c r="OSQ14" s="49"/>
      <c r="OSR14" s="49"/>
      <c r="OSS14" s="49"/>
      <c r="OST14" s="49"/>
      <c r="OSU14" s="49"/>
      <c r="OSV14" s="49"/>
      <c r="OSW14" s="49"/>
      <c r="OSX14" s="49"/>
      <c r="OSY14" s="49"/>
      <c r="OSZ14" s="49"/>
      <c r="OTA14" s="49"/>
      <c r="OTB14" s="49"/>
      <c r="OTC14" s="49"/>
      <c r="OTD14" s="49"/>
      <c r="OTE14" s="49"/>
      <c r="OTF14" s="49"/>
      <c r="OTG14" s="49"/>
      <c r="OTH14" s="49"/>
      <c r="OTI14" s="49"/>
      <c r="OTJ14" s="49"/>
      <c r="OTK14" s="49"/>
      <c r="OTL14" s="49"/>
      <c r="OTM14" s="49"/>
      <c r="OTN14" s="49"/>
      <c r="OTO14" s="49"/>
      <c r="OTP14" s="49"/>
      <c r="OTQ14" s="49"/>
      <c r="OTR14" s="49"/>
      <c r="OTS14" s="49"/>
      <c r="OTT14" s="49"/>
      <c r="OTU14" s="49"/>
      <c r="OTV14" s="49"/>
      <c r="OTW14" s="49"/>
      <c r="OTX14" s="49"/>
      <c r="OTY14" s="49"/>
      <c r="OTZ14" s="49"/>
      <c r="OUA14" s="49"/>
      <c r="OUB14" s="49"/>
      <c r="OUC14" s="49"/>
      <c r="OUD14" s="49"/>
      <c r="OUE14" s="49"/>
      <c r="OUF14" s="49"/>
      <c r="OUG14" s="49"/>
      <c r="OUH14" s="49"/>
      <c r="OUI14" s="49"/>
      <c r="OUJ14" s="49"/>
      <c r="OUK14" s="49"/>
      <c r="OUL14" s="49"/>
      <c r="OUM14" s="49"/>
      <c r="OUN14" s="49"/>
      <c r="OUO14" s="49"/>
      <c r="OUP14" s="49"/>
      <c r="OUQ14" s="49"/>
      <c r="OUR14" s="49"/>
      <c r="OUS14" s="49"/>
      <c r="OUT14" s="49"/>
      <c r="OUU14" s="49"/>
      <c r="OUV14" s="49"/>
      <c r="OUW14" s="49"/>
      <c r="OUX14" s="49"/>
      <c r="OUY14" s="49"/>
      <c r="OUZ14" s="49"/>
      <c r="OVA14" s="49"/>
      <c r="OVB14" s="49"/>
      <c r="OVC14" s="49"/>
      <c r="OVD14" s="49"/>
      <c r="OVE14" s="49"/>
      <c r="OVF14" s="49"/>
      <c r="OVG14" s="49"/>
      <c r="OVH14" s="49"/>
      <c r="OVI14" s="49"/>
      <c r="OVJ14" s="49"/>
      <c r="OVK14" s="49"/>
      <c r="OVL14" s="49"/>
      <c r="OVM14" s="49"/>
      <c r="OVN14" s="49"/>
      <c r="OVO14" s="49"/>
      <c r="OVP14" s="49"/>
      <c r="OVQ14" s="49"/>
      <c r="OVR14" s="49"/>
      <c r="OVS14" s="49"/>
      <c r="OVT14" s="49"/>
      <c r="OVU14" s="49"/>
      <c r="OVV14" s="49"/>
      <c r="OVW14" s="49"/>
      <c r="OVX14" s="49"/>
      <c r="OVY14" s="49"/>
      <c r="OVZ14" s="49"/>
      <c r="OWA14" s="49"/>
      <c r="OWB14" s="49"/>
      <c r="OWC14" s="49"/>
      <c r="OWD14" s="49"/>
      <c r="OWE14" s="49"/>
      <c r="OWF14" s="49"/>
      <c r="OWG14" s="49"/>
      <c r="OWH14" s="49"/>
      <c r="OWI14" s="49"/>
      <c r="OWJ14" s="49"/>
      <c r="OWK14" s="49"/>
      <c r="OWL14" s="49"/>
      <c r="OWM14" s="49"/>
      <c r="OWN14" s="49"/>
      <c r="OWO14" s="49"/>
      <c r="OWP14" s="49"/>
      <c r="OWQ14" s="49"/>
      <c r="OWR14" s="49"/>
      <c r="OWS14" s="49"/>
      <c r="OWT14" s="49"/>
      <c r="OWU14" s="49"/>
      <c r="OWV14" s="49"/>
      <c r="OWW14" s="49"/>
      <c r="OWX14" s="49"/>
      <c r="OWY14" s="49"/>
      <c r="OWZ14" s="49"/>
      <c r="OXA14" s="49"/>
      <c r="OXB14" s="49"/>
      <c r="OXC14" s="49"/>
      <c r="OXD14" s="49"/>
      <c r="OXE14" s="49"/>
      <c r="OXF14" s="49"/>
      <c r="OXG14" s="49"/>
      <c r="OXH14" s="49"/>
      <c r="OXI14" s="49"/>
      <c r="OXJ14" s="49"/>
      <c r="OXK14" s="49"/>
      <c r="OXL14" s="49"/>
      <c r="OXM14" s="49"/>
      <c r="OXN14" s="49"/>
      <c r="OXO14" s="49"/>
      <c r="OXP14" s="49"/>
      <c r="OXQ14" s="49"/>
      <c r="OXR14" s="49"/>
      <c r="OXS14" s="49"/>
      <c r="OXT14" s="49"/>
      <c r="OXU14" s="49"/>
      <c r="OXV14" s="49"/>
      <c r="OXW14" s="49"/>
      <c r="OXX14" s="49"/>
      <c r="OXY14" s="49"/>
      <c r="OXZ14" s="49"/>
      <c r="OYA14" s="49"/>
      <c r="OYB14" s="49"/>
      <c r="OYC14" s="49"/>
      <c r="OYD14" s="49"/>
      <c r="OYE14" s="49"/>
      <c r="OYF14" s="49"/>
      <c r="OYG14" s="49"/>
      <c r="OYH14" s="49"/>
      <c r="OYI14" s="49"/>
      <c r="OYJ14" s="49"/>
      <c r="OYK14" s="49"/>
      <c r="OYL14" s="49"/>
      <c r="OYM14" s="49"/>
      <c r="OYN14" s="49"/>
      <c r="OYO14" s="49"/>
      <c r="OYP14" s="49"/>
      <c r="OYQ14" s="49"/>
      <c r="OYR14" s="49"/>
      <c r="OYS14" s="49"/>
      <c r="OYT14" s="49"/>
      <c r="OYU14" s="49"/>
      <c r="OYV14" s="49"/>
      <c r="OYW14" s="49"/>
      <c r="OYX14" s="49"/>
      <c r="OYY14" s="49"/>
      <c r="OYZ14" s="49"/>
      <c r="OZA14" s="49"/>
      <c r="OZB14" s="49"/>
      <c r="OZC14" s="49"/>
      <c r="OZD14" s="49"/>
      <c r="OZE14" s="49"/>
      <c r="OZF14" s="49"/>
      <c r="OZG14" s="49"/>
      <c r="OZH14" s="49"/>
      <c r="OZI14" s="49"/>
      <c r="OZJ14" s="49"/>
      <c r="OZK14" s="49"/>
      <c r="OZL14" s="49"/>
      <c r="OZM14" s="49"/>
      <c r="OZN14" s="49"/>
      <c r="OZO14" s="49"/>
      <c r="OZP14" s="49"/>
      <c r="OZQ14" s="49"/>
      <c r="OZR14" s="49"/>
      <c r="OZS14" s="49"/>
      <c r="OZT14" s="49"/>
      <c r="OZU14" s="49"/>
      <c r="OZV14" s="49"/>
      <c r="OZW14" s="49"/>
      <c r="OZX14" s="49"/>
      <c r="OZY14" s="49"/>
      <c r="OZZ14" s="49"/>
      <c r="PAA14" s="49"/>
      <c r="PAB14" s="49"/>
      <c r="PAC14" s="49"/>
      <c r="PAD14" s="49"/>
      <c r="PAE14" s="49"/>
      <c r="PAF14" s="49"/>
      <c r="PAG14" s="49"/>
      <c r="PAH14" s="49"/>
      <c r="PAI14" s="49"/>
      <c r="PAJ14" s="49"/>
      <c r="PAK14" s="49"/>
      <c r="PAL14" s="49"/>
      <c r="PAM14" s="49"/>
      <c r="PAN14" s="49"/>
      <c r="PAO14" s="49"/>
      <c r="PAP14" s="49"/>
      <c r="PAQ14" s="49"/>
      <c r="PAR14" s="49"/>
      <c r="PAS14" s="49"/>
      <c r="PAT14" s="49"/>
      <c r="PAU14" s="49"/>
      <c r="PAV14" s="49"/>
      <c r="PAW14" s="49"/>
      <c r="PAX14" s="49"/>
      <c r="PAY14" s="49"/>
      <c r="PAZ14" s="49"/>
      <c r="PBA14" s="49"/>
      <c r="PBB14" s="49"/>
      <c r="PBC14" s="49"/>
      <c r="PBD14" s="49"/>
      <c r="PBE14" s="49"/>
      <c r="PBF14" s="49"/>
      <c r="PBG14" s="49"/>
      <c r="PBH14" s="49"/>
      <c r="PBI14" s="49"/>
      <c r="PBJ14" s="49"/>
      <c r="PBK14" s="49"/>
      <c r="PBL14" s="49"/>
      <c r="PBM14" s="49"/>
      <c r="PBN14" s="49"/>
      <c r="PBO14" s="49"/>
      <c r="PBP14" s="49"/>
      <c r="PBQ14" s="49"/>
      <c r="PBR14" s="49"/>
      <c r="PBS14" s="49"/>
      <c r="PBT14" s="49"/>
      <c r="PBU14" s="49"/>
      <c r="PBV14" s="49"/>
      <c r="PBW14" s="49"/>
      <c r="PBX14" s="49"/>
      <c r="PBY14" s="49"/>
      <c r="PBZ14" s="49"/>
      <c r="PCA14" s="49"/>
      <c r="PCB14" s="49"/>
      <c r="PCC14" s="49"/>
      <c r="PCD14" s="49"/>
      <c r="PCE14" s="49"/>
      <c r="PCF14" s="49"/>
      <c r="PCG14" s="49"/>
      <c r="PCH14" s="49"/>
      <c r="PCI14" s="49"/>
      <c r="PCJ14" s="49"/>
      <c r="PCK14" s="49"/>
      <c r="PCL14" s="49"/>
      <c r="PCM14" s="49"/>
      <c r="PCN14" s="49"/>
      <c r="PCO14" s="49"/>
      <c r="PCP14" s="49"/>
      <c r="PCQ14" s="49"/>
      <c r="PCR14" s="49"/>
      <c r="PCS14" s="49"/>
      <c r="PCT14" s="49"/>
      <c r="PCU14" s="49"/>
      <c r="PCV14" s="49"/>
      <c r="PCW14" s="49"/>
      <c r="PCX14" s="49"/>
      <c r="PCY14" s="49"/>
      <c r="PCZ14" s="49"/>
      <c r="PDA14" s="49"/>
      <c r="PDB14" s="49"/>
      <c r="PDC14" s="49"/>
      <c r="PDD14" s="49"/>
      <c r="PDE14" s="49"/>
      <c r="PDF14" s="49"/>
      <c r="PDG14" s="49"/>
      <c r="PDH14" s="49"/>
      <c r="PDI14" s="49"/>
      <c r="PDJ14" s="49"/>
      <c r="PDK14" s="49"/>
      <c r="PDL14" s="49"/>
      <c r="PDM14" s="49"/>
      <c r="PDN14" s="49"/>
      <c r="PDO14" s="49"/>
      <c r="PDP14" s="49"/>
      <c r="PDQ14" s="49"/>
      <c r="PDR14" s="49"/>
      <c r="PDS14" s="49"/>
      <c r="PDT14" s="49"/>
      <c r="PDU14" s="49"/>
      <c r="PDV14" s="49"/>
      <c r="PDW14" s="49"/>
      <c r="PDX14" s="49"/>
      <c r="PDY14" s="49"/>
      <c r="PDZ14" s="49"/>
      <c r="PEA14" s="49"/>
      <c r="PEB14" s="49"/>
      <c r="PEC14" s="49"/>
      <c r="PED14" s="49"/>
      <c r="PEE14" s="49"/>
      <c r="PEF14" s="49"/>
      <c r="PEG14" s="49"/>
      <c r="PEH14" s="49"/>
      <c r="PEI14" s="49"/>
      <c r="PEJ14" s="49"/>
      <c r="PEK14" s="49"/>
      <c r="PEL14" s="49"/>
      <c r="PEM14" s="49"/>
      <c r="PEN14" s="49"/>
      <c r="PEO14" s="49"/>
      <c r="PEP14" s="49"/>
      <c r="PEQ14" s="49"/>
      <c r="PER14" s="49"/>
      <c r="PES14" s="49"/>
      <c r="PET14" s="49"/>
      <c r="PEU14" s="49"/>
      <c r="PEV14" s="49"/>
      <c r="PEW14" s="49"/>
      <c r="PEX14" s="49"/>
      <c r="PEY14" s="49"/>
      <c r="PEZ14" s="49"/>
      <c r="PFA14" s="49"/>
      <c r="PFB14" s="49"/>
      <c r="PFC14" s="49"/>
      <c r="PFD14" s="49"/>
      <c r="PFE14" s="49"/>
      <c r="PFF14" s="49"/>
      <c r="PFG14" s="49"/>
      <c r="PFH14" s="49"/>
      <c r="PFI14" s="49"/>
      <c r="PFJ14" s="49"/>
      <c r="PFK14" s="49"/>
      <c r="PFL14" s="49"/>
      <c r="PFM14" s="49"/>
      <c r="PFN14" s="49"/>
      <c r="PFO14" s="49"/>
      <c r="PFP14" s="49"/>
      <c r="PFQ14" s="49"/>
      <c r="PFR14" s="49"/>
      <c r="PFS14" s="49"/>
      <c r="PFT14" s="49"/>
      <c r="PFU14" s="49"/>
      <c r="PFV14" s="49"/>
      <c r="PFW14" s="49"/>
      <c r="PFX14" s="49"/>
      <c r="PFY14" s="49"/>
      <c r="PFZ14" s="49"/>
      <c r="PGA14" s="49"/>
      <c r="PGB14" s="49"/>
      <c r="PGC14" s="49"/>
      <c r="PGD14" s="49"/>
      <c r="PGE14" s="49"/>
      <c r="PGF14" s="49"/>
      <c r="PGG14" s="49"/>
      <c r="PGH14" s="49"/>
      <c r="PGI14" s="49"/>
      <c r="PGJ14" s="49"/>
      <c r="PGK14" s="49"/>
      <c r="PGL14" s="49"/>
      <c r="PGM14" s="49"/>
      <c r="PGN14" s="49"/>
      <c r="PGO14" s="49"/>
      <c r="PGP14" s="49"/>
      <c r="PGQ14" s="49"/>
      <c r="PGR14" s="49"/>
      <c r="PGS14" s="49"/>
      <c r="PGT14" s="49"/>
      <c r="PGU14" s="49"/>
      <c r="PGV14" s="49"/>
      <c r="PGW14" s="49"/>
      <c r="PGX14" s="49"/>
      <c r="PGY14" s="49"/>
      <c r="PGZ14" s="49"/>
      <c r="PHA14" s="49"/>
      <c r="PHB14" s="49"/>
      <c r="PHC14" s="49"/>
      <c r="PHD14" s="49"/>
      <c r="PHE14" s="49"/>
      <c r="PHF14" s="49"/>
      <c r="PHG14" s="49"/>
      <c r="PHH14" s="49"/>
      <c r="PHI14" s="49"/>
      <c r="PHJ14" s="49"/>
      <c r="PHK14" s="49"/>
      <c r="PHL14" s="49"/>
      <c r="PHM14" s="49"/>
      <c r="PHN14" s="49"/>
      <c r="PHO14" s="49"/>
      <c r="PHP14" s="49"/>
      <c r="PHQ14" s="49"/>
      <c r="PHR14" s="49"/>
      <c r="PHS14" s="49"/>
      <c r="PHT14" s="49"/>
      <c r="PHU14" s="49"/>
      <c r="PHV14" s="49"/>
      <c r="PHW14" s="49"/>
      <c r="PHX14" s="49"/>
      <c r="PHY14" s="49"/>
      <c r="PHZ14" s="49"/>
      <c r="PIA14" s="49"/>
      <c r="PIB14" s="49"/>
      <c r="PIC14" s="49"/>
      <c r="PID14" s="49"/>
      <c r="PIE14" s="49"/>
      <c r="PIF14" s="49"/>
      <c r="PIG14" s="49"/>
      <c r="PIH14" s="49"/>
      <c r="PII14" s="49"/>
      <c r="PIJ14" s="49"/>
      <c r="PIK14" s="49"/>
      <c r="PIL14" s="49"/>
      <c r="PIM14" s="49"/>
      <c r="PIN14" s="49"/>
      <c r="PIO14" s="49"/>
      <c r="PIP14" s="49"/>
      <c r="PIQ14" s="49"/>
      <c r="PIR14" s="49"/>
      <c r="PIS14" s="49"/>
      <c r="PIT14" s="49"/>
      <c r="PIU14" s="49"/>
      <c r="PIV14" s="49"/>
      <c r="PIW14" s="49"/>
      <c r="PIX14" s="49"/>
      <c r="PIY14" s="49"/>
      <c r="PIZ14" s="49"/>
      <c r="PJA14" s="49"/>
      <c r="PJB14" s="49"/>
      <c r="PJC14" s="49"/>
      <c r="PJD14" s="49"/>
      <c r="PJE14" s="49"/>
      <c r="PJF14" s="49"/>
      <c r="PJG14" s="49"/>
      <c r="PJH14" s="49"/>
      <c r="PJI14" s="49"/>
      <c r="PJJ14" s="49"/>
      <c r="PJK14" s="49"/>
      <c r="PJL14" s="49"/>
      <c r="PJM14" s="49"/>
      <c r="PJN14" s="49"/>
      <c r="PJO14" s="49"/>
      <c r="PJP14" s="49"/>
      <c r="PJQ14" s="49"/>
      <c r="PJR14" s="49"/>
      <c r="PJS14" s="49"/>
      <c r="PJT14" s="49"/>
      <c r="PJU14" s="49"/>
      <c r="PJV14" s="49"/>
      <c r="PJW14" s="49"/>
      <c r="PJX14" s="49"/>
      <c r="PJY14" s="49"/>
      <c r="PJZ14" s="49"/>
      <c r="PKA14" s="49"/>
      <c r="PKB14" s="49"/>
      <c r="PKC14" s="49"/>
      <c r="PKD14" s="49"/>
      <c r="PKE14" s="49"/>
      <c r="PKF14" s="49"/>
      <c r="PKG14" s="49"/>
      <c r="PKH14" s="49"/>
      <c r="PKI14" s="49"/>
      <c r="PKJ14" s="49"/>
      <c r="PKK14" s="49"/>
      <c r="PKL14" s="49"/>
      <c r="PKM14" s="49"/>
      <c r="PKN14" s="49"/>
      <c r="PKO14" s="49"/>
      <c r="PKP14" s="49"/>
      <c r="PKQ14" s="49"/>
      <c r="PKR14" s="49"/>
      <c r="PKS14" s="49"/>
      <c r="PKT14" s="49"/>
      <c r="PKU14" s="49"/>
      <c r="PKV14" s="49"/>
      <c r="PKW14" s="49"/>
      <c r="PKX14" s="49"/>
      <c r="PKY14" s="49"/>
      <c r="PKZ14" s="49"/>
      <c r="PLA14" s="49"/>
      <c r="PLB14" s="49"/>
      <c r="PLC14" s="49"/>
      <c r="PLD14" s="49"/>
      <c r="PLE14" s="49"/>
      <c r="PLF14" s="49"/>
      <c r="PLG14" s="49"/>
      <c r="PLH14" s="49"/>
      <c r="PLI14" s="49"/>
      <c r="PLJ14" s="49"/>
      <c r="PLK14" s="49"/>
      <c r="PLL14" s="49"/>
      <c r="PLM14" s="49"/>
      <c r="PLN14" s="49"/>
      <c r="PLO14" s="49"/>
      <c r="PLP14" s="49"/>
      <c r="PLQ14" s="49"/>
      <c r="PLR14" s="49"/>
      <c r="PLS14" s="49"/>
      <c r="PLT14" s="49"/>
      <c r="PLU14" s="49"/>
      <c r="PLV14" s="49"/>
      <c r="PLW14" s="49"/>
      <c r="PLX14" s="49"/>
      <c r="PLY14" s="49"/>
      <c r="PLZ14" s="49"/>
      <c r="PMA14" s="49"/>
      <c r="PMB14" s="49"/>
      <c r="PMC14" s="49"/>
      <c r="PMD14" s="49"/>
      <c r="PME14" s="49"/>
      <c r="PMF14" s="49"/>
      <c r="PMG14" s="49"/>
      <c r="PMH14" s="49"/>
      <c r="PMI14" s="49"/>
      <c r="PMJ14" s="49"/>
      <c r="PMK14" s="49"/>
      <c r="PML14" s="49"/>
      <c r="PMM14" s="49"/>
      <c r="PMN14" s="49"/>
      <c r="PMO14" s="49"/>
      <c r="PMP14" s="49"/>
      <c r="PMQ14" s="49"/>
      <c r="PMR14" s="49"/>
      <c r="PMS14" s="49"/>
      <c r="PMT14" s="49"/>
      <c r="PMU14" s="49"/>
      <c r="PMV14" s="49"/>
      <c r="PMW14" s="49"/>
      <c r="PMX14" s="49"/>
      <c r="PMY14" s="49"/>
      <c r="PMZ14" s="49"/>
      <c r="PNA14" s="49"/>
      <c r="PNB14" s="49"/>
      <c r="PNC14" s="49"/>
      <c r="PND14" s="49"/>
      <c r="PNE14" s="49"/>
      <c r="PNF14" s="49"/>
      <c r="PNG14" s="49"/>
      <c r="PNH14" s="49"/>
      <c r="PNI14" s="49"/>
      <c r="PNJ14" s="49"/>
      <c r="PNK14" s="49"/>
      <c r="PNL14" s="49"/>
      <c r="PNM14" s="49"/>
      <c r="PNN14" s="49"/>
      <c r="PNO14" s="49"/>
      <c r="PNP14" s="49"/>
      <c r="PNQ14" s="49"/>
      <c r="PNR14" s="49"/>
      <c r="PNS14" s="49"/>
      <c r="PNT14" s="49"/>
      <c r="PNU14" s="49"/>
      <c r="PNV14" s="49"/>
      <c r="PNW14" s="49"/>
      <c r="PNX14" s="49"/>
      <c r="PNY14" s="49"/>
      <c r="PNZ14" s="49"/>
      <c r="POA14" s="49"/>
      <c r="POB14" s="49"/>
      <c r="POC14" s="49"/>
      <c r="POD14" s="49"/>
      <c r="POE14" s="49"/>
      <c r="POF14" s="49"/>
      <c r="POG14" s="49"/>
      <c r="POH14" s="49"/>
      <c r="POI14" s="49"/>
      <c r="POJ14" s="49"/>
      <c r="POK14" s="49"/>
      <c r="POL14" s="49"/>
      <c r="POM14" s="49"/>
      <c r="PON14" s="49"/>
      <c r="POO14" s="49"/>
      <c r="POP14" s="49"/>
      <c r="POQ14" s="49"/>
      <c r="POR14" s="49"/>
      <c r="POS14" s="49"/>
      <c r="POT14" s="49"/>
      <c r="POU14" s="49"/>
      <c r="POV14" s="49"/>
      <c r="POW14" s="49"/>
      <c r="POX14" s="49"/>
      <c r="POY14" s="49"/>
      <c r="POZ14" s="49"/>
      <c r="PPA14" s="49"/>
      <c r="PPB14" s="49"/>
      <c r="PPC14" s="49"/>
      <c r="PPD14" s="49"/>
      <c r="PPE14" s="49"/>
      <c r="PPF14" s="49"/>
      <c r="PPG14" s="49"/>
      <c r="PPH14" s="49"/>
      <c r="PPI14" s="49"/>
      <c r="PPJ14" s="49"/>
      <c r="PPK14" s="49"/>
      <c r="PPL14" s="49"/>
      <c r="PPM14" s="49"/>
      <c r="PPN14" s="49"/>
      <c r="PPO14" s="49"/>
      <c r="PPP14" s="49"/>
      <c r="PPQ14" s="49"/>
      <c r="PPR14" s="49"/>
      <c r="PPS14" s="49"/>
      <c r="PPT14" s="49"/>
      <c r="PPU14" s="49"/>
      <c r="PPV14" s="49"/>
      <c r="PPW14" s="49"/>
      <c r="PPX14" s="49"/>
      <c r="PPY14" s="49"/>
      <c r="PPZ14" s="49"/>
      <c r="PQA14" s="49"/>
      <c r="PQB14" s="49"/>
      <c r="PQC14" s="49"/>
      <c r="PQD14" s="49"/>
      <c r="PQE14" s="49"/>
      <c r="PQF14" s="49"/>
      <c r="PQG14" s="49"/>
      <c r="PQH14" s="49"/>
      <c r="PQI14" s="49"/>
      <c r="PQJ14" s="49"/>
      <c r="PQK14" s="49"/>
      <c r="PQL14" s="49"/>
      <c r="PQM14" s="49"/>
      <c r="PQN14" s="49"/>
      <c r="PQO14" s="49"/>
      <c r="PQP14" s="49"/>
      <c r="PQQ14" s="49"/>
      <c r="PQR14" s="49"/>
      <c r="PQS14" s="49"/>
      <c r="PQT14" s="49"/>
      <c r="PQU14" s="49"/>
      <c r="PQV14" s="49"/>
      <c r="PQW14" s="49"/>
      <c r="PQX14" s="49"/>
      <c r="PQY14" s="49"/>
      <c r="PQZ14" s="49"/>
      <c r="PRA14" s="49"/>
      <c r="PRB14" s="49"/>
      <c r="PRC14" s="49"/>
      <c r="PRD14" s="49"/>
      <c r="PRE14" s="49"/>
      <c r="PRF14" s="49"/>
      <c r="PRG14" s="49"/>
      <c r="PRH14" s="49"/>
      <c r="PRI14" s="49"/>
      <c r="PRJ14" s="49"/>
      <c r="PRK14" s="49"/>
      <c r="PRL14" s="49"/>
      <c r="PRM14" s="49"/>
      <c r="PRN14" s="49"/>
      <c r="PRO14" s="49"/>
      <c r="PRP14" s="49"/>
      <c r="PRQ14" s="49"/>
      <c r="PRR14" s="49"/>
      <c r="PRS14" s="49"/>
      <c r="PRT14" s="49"/>
      <c r="PRU14" s="49"/>
      <c r="PRV14" s="49"/>
      <c r="PRW14" s="49"/>
      <c r="PRX14" s="49"/>
      <c r="PRY14" s="49"/>
      <c r="PRZ14" s="49"/>
      <c r="PSA14" s="49"/>
      <c r="PSB14" s="49"/>
      <c r="PSC14" s="49"/>
      <c r="PSD14" s="49"/>
      <c r="PSE14" s="49"/>
      <c r="PSF14" s="49"/>
      <c r="PSG14" s="49"/>
      <c r="PSH14" s="49"/>
      <c r="PSI14" s="49"/>
      <c r="PSJ14" s="49"/>
      <c r="PSK14" s="49"/>
      <c r="PSL14" s="49"/>
      <c r="PSM14" s="49"/>
      <c r="PSN14" s="49"/>
      <c r="PSO14" s="49"/>
      <c r="PSP14" s="49"/>
      <c r="PSQ14" s="49"/>
      <c r="PSR14" s="49"/>
      <c r="PSS14" s="49"/>
      <c r="PST14" s="49"/>
      <c r="PSU14" s="49"/>
      <c r="PSV14" s="49"/>
      <c r="PSW14" s="49"/>
      <c r="PSX14" s="49"/>
      <c r="PSY14" s="49"/>
      <c r="PSZ14" s="49"/>
      <c r="PTA14" s="49"/>
      <c r="PTB14" s="49"/>
      <c r="PTC14" s="49"/>
      <c r="PTD14" s="49"/>
      <c r="PTE14" s="49"/>
      <c r="PTF14" s="49"/>
      <c r="PTG14" s="49"/>
      <c r="PTH14" s="49"/>
      <c r="PTI14" s="49"/>
      <c r="PTJ14" s="49"/>
      <c r="PTK14" s="49"/>
      <c r="PTL14" s="49"/>
      <c r="PTM14" s="49"/>
      <c r="PTN14" s="49"/>
      <c r="PTO14" s="49"/>
      <c r="PTP14" s="49"/>
      <c r="PTQ14" s="49"/>
      <c r="PTR14" s="49"/>
      <c r="PTS14" s="49"/>
      <c r="PTT14" s="49"/>
      <c r="PTU14" s="49"/>
      <c r="PTV14" s="49"/>
      <c r="PTW14" s="49"/>
      <c r="PTX14" s="49"/>
      <c r="PTY14" s="49"/>
      <c r="PTZ14" s="49"/>
      <c r="PUA14" s="49"/>
      <c r="PUB14" s="49"/>
      <c r="PUC14" s="49"/>
      <c r="PUD14" s="49"/>
      <c r="PUE14" s="49"/>
      <c r="PUF14" s="49"/>
      <c r="PUG14" s="49"/>
      <c r="PUH14" s="49"/>
      <c r="PUI14" s="49"/>
      <c r="PUJ14" s="49"/>
      <c r="PUK14" s="49"/>
      <c r="PUL14" s="49"/>
      <c r="PUM14" s="49"/>
      <c r="PUN14" s="49"/>
      <c r="PUO14" s="49"/>
      <c r="PUP14" s="49"/>
      <c r="PUQ14" s="49"/>
      <c r="PUR14" s="49"/>
      <c r="PUS14" s="49"/>
      <c r="PUT14" s="49"/>
      <c r="PUU14" s="49"/>
      <c r="PUV14" s="49"/>
      <c r="PUW14" s="49"/>
      <c r="PUX14" s="49"/>
      <c r="PUY14" s="49"/>
      <c r="PUZ14" s="49"/>
      <c r="PVA14" s="49"/>
      <c r="PVB14" s="49"/>
      <c r="PVC14" s="49"/>
      <c r="PVD14" s="49"/>
      <c r="PVE14" s="49"/>
      <c r="PVF14" s="49"/>
      <c r="PVG14" s="49"/>
      <c r="PVH14" s="49"/>
      <c r="PVI14" s="49"/>
      <c r="PVJ14" s="49"/>
      <c r="PVK14" s="49"/>
      <c r="PVL14" s="49"/>
      <c r="PVM14" s="49"/>
      <c r="PVN14" s="49"/>
      <c r="PVO14" s="49"/>
      <c r="PVP14" s="49"/>
      <c r="PVQ14" s="49"/>
      <c r="PVR14" s="49"/>
      <c r="PVS14" s="49"/>
      <c r="PVT14" s="49"/>
      <c r="PVU14" s="49"/>
      <c r="PVV14" s="49"/>
      <c r="PVW14" s="49"/>
      <c r="PVX14" s="49"/>
      <c r="PVY14" s="49"/>
      <c r="PVZ14" s="49"/>
      <c r="PWA14" s="49"/>
      <c r="PWB14" s="49"/>
      <c r="PWC14" s="49"/>
      <c r="PWD14" s="49"/>
      <c r="PWE14" s="49"/>
      <c r="PWF14" s="49"/>
      <c r="PWG14" s="49"/>
      <c r="PWH14" s="49"/>
      <c r="PWI14" s="49"/>
      <c r="PWJ14" s="49"/>
      <c r="PWK14" s="49"/>
      <c r="PWL14" s="49"/>
      <c r="PWM14" s="49"/>
      <c r="PWN14" s="49"/>
      <c r="PWO14" s="49"/>
      <c r="PWP14" s="49"/>
      <c r="PWQ14" s="49"/>
      <c r="PWR14" s="49"/>
      <c r="PWS14" s="49"/>
      <c r="PWT14" s="49"/>
      <c r="PWU14" s="49"/>
      <c r="PWV14" s="49"/>
      <c r="PWW14" s="49"/>
      <c r="PWX14" s="49"/>
      <c r="PWY14" s="49"/>
      <c r="PWZ14" s="49"/>
      <c r="PXA14" s="49"/>
      <c r="PXB14" s="49"/>
      <c r="PXC14" s="49"/>
      <c r="PXD14" s="49"/>
      <c r="PXE14" s="49"/>
      <c r="PXF14" s="49"/>
      <c r="PXG14" s="49"/>
      <c r="PXH14" s="49"/>
      <c r="PXI14" s="49"/>
      <c r="PXJ14" s="49"/>
      <c r="PXK14" s="49"/>
      <c r="PXL14" s="49"/>
      <c r="PXM14" s="49"/>
      <c r="PXN14" s="49"/>
      <c r="PXO14" s="49"/>
      <c r="PXP14" s="49"/>
      <c r="PXQ14" s="49"/>
      <c r="PXR14" s="49"/>
      <c r="PXS14" s="49"/>
      <c r="PXT14" s="49"/>
      <c r="PXU14" s="49"/>
      <c r="PXV14" s="49"/>
      <c r="PXW14" s="49"/>
      <c r="PXX14" s="49"/>
      <c r="PXY14" s="49"/>
      <c r="PXZ14" s="49"/>
      <c r="PYA14" s="49"/>
      <c r="PYB14" s="49"/>
      <c r="PYC14" s="49"/>
      <c r="PYD14" s="49"/>
      <c r="PYE14" s="49"/>
      <c r="PYF14" s="49"/>
      <c r="PYG14" s="49"/>
      <c r="PYH14" s="49"/>
      <c r="PYI14" s="49"/>
      <c r="PYJ14" s="49"/>
      <c r="PYK14" s="49"/>
      <c r="PYL14" s="49"/>
      <c r="PYM14" s="49"/>
      <c r="PYN14" s="49"/>
      <c r="PYO14" s="49"/>
      <c r="PYP14" s="49"/>
      <c r="PYQ14" s="49"/>
      <c r="PYR14" s="49"/>
      <c r="PYS14" s="49"/>
      <c r="PYT14" s="49"/>
      <c r="PYU14" s="49"/>
      <c r="PYV14" s="49"/>
      <c r="PYW14" s="49"/>
      <c r="PYX14" s="49"/>
      <c r="PYY14" s="49"/>
      <c r="PYZ14" s="49"/>
      <c r="PZA14" s="49"/>
      <c r="PZB14" s="49"/>
      <c r="PZC14" s="49"/>
      <c r="PZD14" s="49"/>
      <c r="PZE14" s="49"/>
      <c r="PZF14" s="49"/>
      <c r="PZG14" s="49"/>
      <c r="PZH14" s="49"/>
      <c r="PZI14" s="49"/>
      <c r="PZJ14" s="49"/>
      <c r="PZK14" s="49"/>
      <c r="PZL14" s="49"/>
      <c r="PZM14" s="49"/>
      <c r="PZN14" s="49"/>
      <c r="PZO14" s="49"/>
      <c r="PZP14" s="49"/>
      <c r="PZQ14" s="49"/>
      <c r="PZR14" s="49"/>
      <c r="PZS14" s="49"/>
      <c r="PZT14" s="49"/>
      <c r="PZU14" s="49"/>
      <c r="PZV14" s="49"/>
      <c r="PZW14" s="49"/>
      <c r="PZX14" s="49"/>
      <c r="PZY14" s="49"/>
      <c r="PZZ14" s="49"/>
      <c r="QAA14" s="49"/>
      <c r="QAB14" s="49"/>
      <c r="QAC14" s="49"/>
      <c r="QAD14" s="49"/>
      <c r="QAE14" s="49"/>
      <c r="QAF14" s="49"/>
      <c r="QAG14" s="49"/>
      <c r="QAH14" s="49"/>
      <c r="QAI14" s="49"/>
      <c r="QAJ14" s="49"/>
      <c r="QAK14" s="49"/>
      <c r="QAL14" s="49"/>
      <c r="QAM14" s="49"/>
      <c r="QAN14" s="49"/>
      <c r="QAO14" s="49"/>
      <c r="QAP14" s="49"/>
      <c r="QAQ14" s="49"/>
      <c r="QAR14" s="49"/>
      <c r="QAS14" s="49"/>
      <c r="QAT14" s="49"/>
      <c r="QAU14" s="49"/>
      <c r="QAV14" s="49"/>
      <c r="QAW14" s="49"/>
      <c r="QAX14" s="49"/>
      <c r="QAY14" s="49"/>
      <c r="QAZ14" s="49"/>
      <c r="QBA14" s="49"/>
      <c r="QBB14" s="49"/>
      <c r="QBC14" s="49"/>
      <c r="QBD14" s="49"/>
      <c r="QBE14" s="49"/>
      <c r="QBF14" s="49"/>
      <c r="QBG14" s="49"/>
      <c r="QBH14" s="49"/>
      <c r="QBI14" s="49"/>
      <c r="QBJ14" s="49"/>
      <c r="QBK14" s="49"/>
      <c r="QBL14" s="49"/>
      <c r="QBM14" s="49"/>
      <c r="QBN14" s="49"/>
      <c r="QBO14" s="49"/>
      <c r="QBP14" s="49"/>
      <c r="QBQ14" s="49"/>
      <c r="QBR14" s="49"/>
      <c r="QBS14" s="49"/>
      <c r="QBT14" s="49"/>
      <c r="QBU14" s="49"/>
      <c r="QBV14" s="49"/>
      <c r="QBW14" s="49"/>
      <c r="QBX14" s="49"/>
      <c r="QBY14" s="49"/>
      <c r="QBZ14" s="49"/>
      <c r="QCA14" s="49"/>
      <c r="QCB14" s="49"/>
      <c r="QCC14" s="49"/>
      <c r="QCD14" s="49"/>
      <c r="QCE14" s="49"/>
      <c r="QCF14" s="49"/>
      <c r="QCG14" s="49"/>
      <c r="QCH14" s="49"/>
      <c r="QCI14" s="49"/>
      <c r="QCJ14" s="49"/>
      <c r="QCK14" s="49"/>
      <c r="QCL14" s="49"/>
      <c r="QCM14" s="49"/>
      <c r="QCN14" s="49"/>
      <c r="QCO14" s="49"/>
      <c r="QCP14" s="49"/>
      <c r="QCQ14" s="49"/>
      <c r="QCR14" s="49"/>
      <c r="QCS14" s="49"/>
      <c r="QCT14" s="49"/>
      <c r="QCU14" s="49"/>
      <c r="QCV14" s="49"/>
      <c r="QCW14" s="49"/>
      <c r="QCX14" s="49"/>
      <c r="QCY14" s="49"/>
      <c r="QCZ14" s="49"/>
      <c r="QDA14" s="49"/>
      <c r="QDB14" s="49"/>
      <c r="QDC14" s="49"/>
      <c r="QDD14" s="49"/>
      <c r="QDE14" s="49"/>
      <c r="QDF14" s="49"/>
      <c r="QDG14" s="49"/>
      <c r="QDH14" s="49"/>
      <c r="QDI14" s="49"/>
      <c r="QDJ14" s="49"/>
      <c r="QDK14" s="49"/>
      <c r="QDL14" s="49"/>
      <c r="QDM14" s="49"/>
      <c r="QDN14" s="49"/>
      <c r="QDO14" s="49"/>
      <c r="QDP14" s="49"/>
      <c r="QDQ14" s="49"/>
      <c r="QDR14" s="49"/>
      <c r="QDS14" s="49"/>
      <c r="QDT14" s="49"/>
      <c r="QDU14" s="49"/>
      <c r="QDV14" s="49"/>
      <c r="QDW14" s="49"/>
      <c r="QDX14" s="49"/>
      <c r="QDY14" s="49"/>
      <c r="QDZ14" s="49"/>
      <c r="QEA14" s="49"/>
      <c r="QEB14" s="49"/>
      <c r="QEC14" s="49"/>
      <c r="QED14" s="49"/>
      <c r="QEE14" s="49"/>
      <c r="QEF14" s="49"/>
      <c r="QEG14" s="49"/>
      <c r="QEH14" s="49"/>
      <c r="QEI14" s="49"/>
      <c r="QEJ14" s="49"/>
      <c r="QEK14" s="49"/>
      <c r="QEL14" s="49"/>
      <c r="QEM14" s="49"/>
      <c r="QEN14" s="49"/>
      <c r="QEO14" s="49"/>
      <c r="QEP14" s="49"/>
      <c r="QEQ14" s="49"/>
      <c r="QER14" s="49"/>
      <c r="QES14" s="49"/>
      <c r="QET14" s="49"/>
      <c r="QEU14" s="49"/>
      <c r="QEV14" s="49"/>
      <c r="QEW14" s="49"/>
      <c r="QEX14" s="49"/>
      <c r="QEY14" s="49"/>
      <c r="QEZ14" s="49"/>
      <c r="QFA14" s="49"/>
      <c r="QFB14" s="49"/>
      <c r="QFC14" s="49"/>
      <c r="QFD14" s="49"/>
      <c r="QFE14" s="49"/>
      <c r="QFF14" s="49"/>
      <c r="QFG14" s="49"/>
      <c r="QFH14" s="49"/>
      <c r="QFI14" s="49"/>
      <c r="QFJ14" s="49"/>
      <c r="QFK14" s="49"/>
      <c r="QFL14" s="49"/>
      <c r="QFM14" s="49"/>
      <c r="QFN14" s="49"/>
      <c r="QFO14" s="49"/>
      <c r="QFP14" s="49"/>
      <c r="QFQ14" s="49"/>
      <c r="QFR14" s="49"/>
      <c r="QFS14" s="49"/>
      <c r="QFT14" s="49"/>
      <c r="QFU14" s="49"/>
      <c r="QFV14" s="49"/>
      <c r="QFW14" s="49"/>
      <c r="QFX14" s="49"/>
      <c r="QFY14" s="49"/>
      <c r="QFZ14" s="49"/>
      <c r="QGA14" s="49"/>
      <c r="QGB14" s="49"/>
      <c r="QGC14" s="49"/>
      <c r="QGD14" s="49"/>
      <c r="QGE14" s="49"/>
      <c r="QGF14" s="49"/>
      <c r="QGG14" s="49"/>
      <c r="QGH14" s="49"/>
      <c r="QGI14" s="49"/>
      <c r="QGJ14" s="49"/>
      <c r="QGK14" s="49"/>
      <c r="QGL14" s="49"/>
      <c r="QGM14" s="49"/>
      <c r="QGN14" s="49"/>
      <c r="QGO14" s="49"/>
      <c r="QGP14" s="49"/>
      <c r="QGQ14" s="49"/>
      <c r="QGR14" s="49"/>
      <c r="QGS14" s="49"/>
      <c r="QGT14" s="49"/>
      <c r="QGU14" s="49"/>
      <c r="QGV14" s="49"/>
      <c r="QGW14" s="49"/>
      <c r="QGX14" s="49"/>
      <c r="QGY14" s="49"/>
      <c r="QGZ14" s="49"/>
      <c r="QHA14" s="49"/>
      <c r="QHB14" s="49"/>
      <c r="QHC14" s="49"/>
      <c r="QHD14" s="49"/>
      <c r="QHE14" s="49"/>
      <c r="QHF14" s="49"/>
      <c r="QHG14" s="49"/>
      <c r="QHH14" s="49"/>
      <c r="QHI14" s="49"/>
      <c r="QHJ14" s="49"/>
      <c r="QHK14" s="49"/>
      <c r="QHL14" s="49"/>
      <c r="QHM14" s="49"/>
      <c r="QHN14" s="49"/>
      <c r="QHO14" s="49"/>
      <c r="QHP14" s="49"/>
      <c r="QHQ14" s="49"/>
      <c r="QHR14" s="49"/>
      <c r="QHS14" s="49"/>
      <c r="QHT14" s="49"/>
      <c r="QHU14" s="49"/>
      <c r="QHV14" s="49"/>
      <c r="QHW14" s="49"/>
      <c r="QHX14" s="49"/>
      <c r="QHY14" s="49"/>
      <c r="QHZ14" s="49"/>
      <c r="QIA14" s="49"/>
      <c r="QIB14" s="49"/>
      <c r="QIC14" s="49"/>
      <c r="QID14" s="49"/>
      <c r="QIE14" s="49"/>
      <c r="QIF14" s="49"/>
      <c r="QIG14" s="49"/>
      <c r="QIH14" s="49"/>
      <c r="QII14" s="49"/>
      <c r="QIJ14" s="49"/>
      <c r="QIK14" s="49"/>
      <c r="QIL14" s="49"/>
      <c r="QIM14" s="49"/>
      <c r="QIN14" s="49"/>
      <c r="QIO14" s="49"/>
      <c r="QIP14" s="49"/>
      <c r="QIQ14" s="49"/>
      <c r="QIR14" s="49"/>
      <c r="QIS14" s="49"/>
      <c r="QIT14" s="49"/>
      <c r="QIU14" s="49"/>
      <c r="QIV14" s="49"/>
      <c r="QIW14" s="49"/>
      <c r="QIX14" s="49"/>
      <c r="QIY14" s="49"/>
      <c r="QIZ14" s="49"/>
      <c r="QJA14" s="49"/>
      <c r="QJB14" s="49"/>
      <c r="QJC14" s="49"/>
      <c r="QJD14" s="49"/>
      <c r="QJE14" s="49"/>
      <c r="QJF14" s="49"/>
      <c r="QJG14" s="49"/>
      <c r="QJH14" s="49"/>
      <c r="QJI14" s="49"/>
      <c r="QJJ14" s="49"/>
      <c r="QJK14" s="49"/>
      <c r="QJL14" s="49"/>
      <c r="QJM14" s="49"/>
      <c r="QJN14" s="49"/>
      <c r="QJO14" s="49"/>
      <c r="QJP14" s="49"/>
      <c r="QJQ14" s="49"/>
      <c r="QJR14" s="49"/>
      <c r="QJS14" s="49"/>
      <c r="QJT14" s="49"/>
      <c r="QJU14" s="49"/>
      <c r="QJV14" s="49"/>
      <c r="QJW14" s="49"/>
      <c r="QJX14" s="49"/>
      <c r="QJY14" s="49"/>
      <c r="QJZ14" s="49"/>
      <c r="QKA14" s="49"/>
      <c r="QKB14" s="49"/>
      <c r="QKC14" s="49"/>
      <c r="QKD14" s="49"/>
      <c r="QKE14" s="49"/>
      <c r="QKF14" s="49"/>
      <c r="QKG14" s="49"/>
      <c r="QKH14" s="49"/>
      <c r="QKI14" s="49"/>
      <c r="QKJ14" s="49"/>
      <c r="QKK14" s="49"/>
      <c r="QKL14" s="49"/>
      <c r="QKM14" s="49"/>
      <c r="QKN14" s="49"/>
      <c r="QKO14" s="49"/>
      <c r="QKP14" s="49"/>
      <c r="QKQ14" s="49"/>
      <c r="QKR14" s="49"/>
      <c r="QKS14" s="49"/>
      <c r="QKT14" s="49"/>
      <c r="QKU14" s="49"/>
      <c r="QKV14" s="49"/>
      <c r="QKW14" s="49"/>
      <c r="QKX14" s="49"/>
      <c r="QKY14" s="49"/>
      <c r="QKZ14" s="49"/>
      <c r="QLA14" s="49"/>
      <c r="QLB14" s="49"/>
      <c r="QLC14" s="49"/>
      <c r="QLD14" s="49"/>
      <c r="QLE14" s="49"/>
      <c r="QLF14" s="49"/>
      <c r="QLG14" s="49"/>
      <c r="QLH14" s="49"/>
      <c r="QLI14" s="49"/>
      <c r="QLJ14" s="49"/>
      <c r="QLK14" s="49"/>
      <c r="QLL14" s="49"/>
      <c r="QLM14" s="49"/>
      <c r="QLN14" s="49"/>
      <c r="QLO14" s="49"/>
      <c r="QLP14" s="49"/>
      <c r="QLQ14" s="49"/>
      <c r="QLR14" s="49"/>
      <c r="QLS14" s="49"/>
      <c r="QLT14" s="49"/>
      <c r="QLU14" s="49"/>
      <c r="QLV14" s="49"/>
      <c r="QLW14" s="49"/>
      <c r="QLX14" s="49"/>
      <c r="QLY14" s="49"/>
      <c r="QLZ14" s="49"/>
      <c r="QMA14" s="49"/>
      <c r="QMB14" s="49"/>
      <c r="QMC14" s="49"/>
      <c r="QMD14" s="49"/>
      <c r="QME14" s="49"/>
      <c r="QMF14" s="49"/>
      <c r="QMG14" s="49"/>
      <c r="QMH14" s="49"/>
      <c r="QMI14" s="49"/>
      <c r="QMJ14" s="49"/>
      <c r="QMK14" s="49"/>
      <c r="QML14" s="49"/>
      <c r="QMM14" s="49"/>
      <c r="QMN14" s="49"/>
      <c r="QMO14" s="49"/>
      <c r="QMP14" s="49"/>
      <c r="QMQ14" s="49"/>
      <c r="QMR14" s="49"/>
      <c r="QMS14" s="49"/>
      <c r="QMT14" s="49"/>
      <c r="QMU14" s="49"/>
      <c r="QMV14" s="49"/>
      <c r="QMW14" s="49"/>
      <c r="QMX14" s="49"/>
      <c r="QMY14" s="49"/>
      <c r="QMZ14" s="49"/>
      <c r="QNA14" s="49"/>
      <c r="QNB14" s="49"/>
      <c r="QNC14" s="49"/>
      <c r="QND14" s="49"/>
      <c r="QNE14" s="49"/>
      <c r="QNF14" s="49"/>
      <c r="QNG14" s="49"/>
      <c r="QNH14" s="49"/>
      <c r="QNI14" s="49"/>
      <c r="QNJ14" s="49"/>
      <c r="QNK14" s="49"/>
      <c r="QNL14" s="49"/>
      <c r="QNM14" s="49"/>
      <c r="QNN14" s="49"/>
      <c r="QNO14" s="49"/>
      <c r="QNP14" s="49"/>
      <c r="QNQ14" s="49"/>
      <c r="QNR14" s="49"/>
      <c r="QNS14" s="49"/>
      <c r="QNT14" s="49"/>
      <c r="QNU14" s="49"/>
      <c r="QNV14" s="49"/>
      <c r="QNW14" s="49"/>
      <c r="QNX14" s="49"/>
      <c r="QNY14" s="49"/>
      <c r="QNZ14" s="49"/>
      <c r="QOA14" s="49"/>
      <c r="QOB14" s="49"/>
      <c r="QOC14" s="49"/>
      <c r="QOD14" s="49"/>
      <c r="QOE14" s="49"/>
      <c r="QOF14" s="49"/>
      <c r="QOG14" s="49"/>
      <c r="QOH14" s="49"/>
      <c r="QOI14" s="49"/>
      <c r="QOJ14" s="49"/>
      <c r="QOK14" s="49"/>
      <c r="QOL14" s="49"/>
      <c r="QOM14" s="49"/>
      <c r="QON14" s="49"/>
      <c r="QOO14" s="49"/>
      <c r="QOP14" s="49"/>
      <c r="QOQ14" s="49"/>
      <c r="QOR14" s="49"/>
      <c r="QOS14" s="49"/>
      <c r="QOT14" s="49"/>
      <c r="QOU14" s="49"/>
      <c r="QOV14" s="49"/>
      <c r="QOW14" s="49"/>
      <c r="QOX14" s="49"/>
      <c r="QOY14" s="49"/>
      <c r="QOZ14" s="49"/>
      <c r="QPA14" s="49"/>
      <c r="QPB14" s="49"/>
      <c r="QPC14" s="49"/>
      <c r="QPD14" s="49"/>
      <c r="QPE14" s="49"/>
      <c r="QPF14" s="49"/>
      <c r="QPG14" s="49"/>
      <c r="QPH14" s="49"/>
      <c r="QPI14" s="49"/>
      <c r="QPJ14" s="49"/>
      <c r="QPK14" s="49"/>
      <c r="QPL14" s="49"/>
      <c r="QPM14" s="49"/>
      <c r="QPN14" s="49"/>
      <c r="QPO14" s="49"/>
      <c r="QPP14" s="49"/>
      <c r="QPQ14" s="49"/>
      <c r="QPR14" s="49"/>
      <c r="QPS14" s="49"/>
      <c r="QPT14" s="49"/>
      <c r="QPU14" s="49"/>
      <c r="QPV14" s="49"/>
      <c r="QPW14" s="49"/>
      <c r="QPX14" s="49"/>
      <c r="QPY14" s="49"/>
      <c r="QPZ14" s="49"/>
      <c r="QQA14" s="49"/>
      <c r="QQB14" s="49"/>
      <c r="QQC14" s="49"/>
      <c r="QQD14" s="49"/>
      <c r="QQE14" s="49"/>
      <c r="QQF14" s="49"/>
      <c r="QQG14" s="49"/>
      <c r="QQH14" s="49"/>
      <c r="QQI14" s="49"/>
      <c r="QQJ14" s="49"/>
      <c r="QQK14" s="49"/>
      <c r="QQL14" s="49"/>
      <c r="QQM14" s="49"/>
      <c r="QQN14" s="49"/>
      <c r="QQO14" s="49"/>
      <c r="QQP14" s="49"/>
      <c r="QQQ14" s="49"/>
      <c r="QQR14" s="49"/>
      <c r="QQS14" s="49"/>
      <c r="QQT14" s="49"/>
      <c r="QQU14" s="49"/>
      <c r="QQV14" s="49"/>
      <c r="QQW14" s="49"/>
      <c r="QQX14" s="49"/>
      <c r="QQY14" s="49"/>
      <c r="QQZ14" s="49"/>
      <c r="QRA14" s="49"/>
      <c r="QRB14" s="49"/>
      <c r="QRC14" s="49"/>
      <c r="QRD14" s="49"/>
      <c r="QRE14" s="49"/>
      <c r="QRF14" s="49"/>
      <c r="QRG14" s="49"/>
      <c r="QRH14" s="49"/>
      <c r="QRI14" s="49"/>
      <c r="QRJ14" s="49"/>
      <c r="QRK14" s="49"/>
      <c r="QRL14" s="49"/>
      <c r="QRM14" s="49"/>
      <c r="QRN14" s="49"/>
      <c r="QRO14" s="49"/>
      <c r="QRP14" s="49"/>
      <c r="QRQ14" s="49"/>
      <c r="QRR14" s="49"/>
      <c r="QRS14" s="49"/>
      <c r="QRT14" s="49"/>
      <c r="QRU14" s="49"/>
      <c r="QRV14" s="49"/>
      <c r="QRW14" s="49"/>
      <c r="QRX14" s="49"/>
      <c r="QRY14" s="49"/>
      <c r="QRZ14" s="49"/>
      <c r="QSA14" s="49"/>
      <c r="QSB14" s="49"/>
      <c r="QSC14" s="49"/>
      <c r="QSD14" s="49"/>
      <c r="QSE14" s="49"/>
      <c r="QSF14" s="49"/>
      <c r="QSG14" s="49"/>
      <c r="QSH14" s="49"/>
      <c r="QSI14" s="49"/>
      <c r="QSJ14" s="49"/>
      <c r="QSK14" s="49"/>
      <c r="QSL14" s="49"/>
      <c r="QSM14" s="49"/>
      <c r="QSN14" s="49"/>
      <c r="QSO14" s="49"/>
      <c r="QSP14" s="49"/>
      <c r="QSQ14" s="49"/>
      <c r="QSR14" s="49"/>
      <c r="QSS14" s="49"/>
      <c r="QST14" s="49"/>
      <c r="QSU14" s="49"/>
      <c r="QSV14" s="49"/>
      <c r="QSW14" s="49"/>
      <c r="QSX14" s="49"/>
      <c r="QSY14" s="49"/>
      <c r="QSZ14" s="49"/>
      <c r="QTA14" s="49"/>
      <c r="QTB14" s="49"/>
      <c r="QTC14" s="49"/>
      <c r="QTD14" s="49"/>
      <c r="QTE14" s="49"/>
      <c r="QTF14" s="49"/>
      <c r="QTG14" s="49"/>
      <c r="QTH14" s="49"/>
      <c r="QTI14" s="49"/>
      <c r="QTJ14" s="49"/>
      <c r="QTK14" s="49"/>
      <c r="QTL14" s="49"/>
      <c r="QTM14" s="49"/>
      <c r="QTN14" s="49"/>
      <c r="QTO14" s="49"/>
      <c r="QTP14" s="49"/>
      <c r="QTQ14" s="49"/>
      <c r="QTR14" s="49"/>
      <c r="QTS14" s="49"/>
      <c r="QTT14" s="49"/>
      <c r="QTU14" s="49"/>
      <c r="QTV14" s="49"/>
      <c r="QTW14" s="49"/>
      <c r="QTX14" s="49"/>
      <c r="QTY14" s="49"/>
      <c r="QTZ14" s="49"/>
      <c r="QUA14" s="49"/>
      <c r="QUB14" s="49"/>
      <c r="QUC14" s="49"/>
      <c r="QUD14" s="49"/>
      <c r="QUE14" s="49"/>
      <c r="QUF14" s="49"/>
      <c r="QUG14" s="49"/>
      <c r="QUH14" s="49"/>
      <c r="QUI14" s="49"/>
      <c r="QUJ14" s="49"/>
      <c r="QUK14" s="49"/>
      <c r="QUL14" s="49"/>
      <c r="QUM14" s="49"/>
      <c r="QUN14" s="49"/>
      <c r="QUO14" s="49"/>
      <c r="QUP14" s="49"/>
      <c r="QUQ14" s="49"/>
      <c r="QUR14" s="49"/>
      <c r="QUS14" s="49"/>
      <c r="QUT14" s="49"/>
      <c r="QUU14" s="49"/>
      <c r="QUV14" s="49"/>
      <c r="QUW14" s="49"/>
      <c r="QUX14" s="49"/>
      <c r="QUY14" s="49"/>
      <c r="QUZ14" s="49"/>
      <c r="QVA14" s="49"/>
      <c r="QVB14" s="49"/>
      <c r="QVC14" s="49"/>
      <c r="QVD14" s="49"/>
      <c r="QVE14" s="49"/>
      <c r="QVF14" s="49"/>
      <c r="QVG14" s="49"/>
      <c r="QVH14" s="49"/>
      <c r="QVI14" s="49"/>
      <c r="QVJ14" s="49"/>
      <c r="QVK14" s="49"/>
      <c r="QVL14" s="49"/>
      <c r="QVM14" s="49"/>
      <c r="QVN14" s="49"/>
      <c r="QVO14" s="49"/>
      <c r="QVP14" s="49"/>
      <c r="QVQ14" s="49"/>
      <c r="QVR14" s="49"/>
      <c r="QVS14" s="49"/>
      <c r="QVT14" s="49"/>
      <c r="QVU14" s="49"/>
      <c r="QVV14" s="49"/>
      <c r="QVW14" s="49"/>
      <c r="QVX14" s="49"/>
      <c r="QVY14" s="49"/>
      <c r="QVZ14" s="49"/>
      <c r="QWA14" s="49"/>
      <c r="QWB14" s="49"/>
      <c r="QWC14" s="49"/>
      <c r="QWD14" s="49"/>
      <c r="QWE14" s="49"/>
      <c r="QWF14" s="49"/>
      <c r="QWG14" s="49"/>
      <c r="QWH14" s="49"/>
      <c r="QWI14" s="49"/>
      <c r="QWJ14" s="49"/>
      <c r="QWK14" s="49"/>
      <c r="QWL14" s="49"/>
      <c r="QWM14" s="49"/>
      <c r="QWN14" s="49"/>
      <c r="QWO14" s="49"/>
      <c r="QWP14" s="49"/>
      <c r="QWQ14" s="49"/>
      <c r="QWR14" s="49"/>
      <c r="QWS14" s="49"/>
      <c r="QWT14" s="49"/>
      <c r="QWU14" s="49"/>
      <c r="QWV14" s="49"/>
      <c r="QWW14" s="49"/>
      <c r="QWX14" s="49"/>
      <c r="QWY14" s="49"/>
      <c r="QWZ14" s="49"/>
      <c r="QXA14" s="49"/>
      <c r="QXB14" s="49"/>
      <c r="QXC14" s="49"/>
      <c r="QXD14" s="49"/>
      <c r="QXE14" s="49"/>
      <c r="QXF14" s="49"/>
      <c r="QXG14" s="49"/>
      <c r="QXH14" s="49"/>
      <c r="QXI14" s="49"/>
      <c r="QXJ14" s="49"/>
      <c r="QXK14" s="49"/>
      <c r="QXL14" s="49"/>
      <c r="QXM14" s="49"/>
      <c r="QXN14" s="49"/>
      <c r="QXO14" s="49"/>
      <c r="QXP14" s="49"/>
      <c r="QXQ14" s="49"/>
      <c r="QXR14" s="49"/>
      <c r="QXS14" s="49"/>
      <c r="QXT14" s="49"/>
      <c r="QXU14" s="49"/>
      <c r="QXV14" s="49"/>
      <c r="QXW14" s="49"/>
      <c r="QXX14" s="49"/>
      <c r="QXY14" s="49"/>
      <c r="QXZ14" s="49"/>
      <c r="QYA14" s="49"/>
      <c r="QYB14" s="49"/>
      <c r="QYC14" s="49"/>
      <c r="QYD14" s="49"/>
      <c r="QYE14" s="49"/>
      <c r="QYF14" s="49"/>
      <c r="QYG14" s="49"/>
      <c r="QYH14" s="49"/>
      <c r="QYI14" s="49"/>
      <c r="QYJ14" s="49"/>
      <c r="QYK14" s="49"/>
      <c r="QYL14" s="49"/>
      <c r="QYM14" s="49"/>
      <c r="QYN14" s="49"/>
      <c r="QYO14" s="49"/>
      <c r="QYP14" s="49"/>
      <c r="QYQ14" s="49"/>
      <c r="QYR14" s="49"/>
      <c r="QYS14" s="49"/>
      <c r="QYT14" s="49"/>
      <c r="QYU14" s="49"/>
      <c r="QYV14" s="49"/>
      <c r="QYW14" s="49"/>
      <c r="QYX14" s="49"/>
      <c r="QYY14" s="49"/>
      <c r="QYZ14" s="49"/>
      <c r="QZA14" s="49"/>
      <c r="QZB14" s="49"/>
      <c r="QZC14" s="49"/>
      <c r="QZD14" s="49"/>
      <c r="QZE14" s="49"/>
      <c r="QZF14" s="49"/>
      <c r="QZG14" s="49"/>
      <c r="QZH14" s="49"/>
      <c r="QZI14" s="49"/>
      <c r="QZJ14" s="49"/>
      <c r="QZK14" s="49"/>
      <c r="QZL14" s="49"/>
      <c r="QZM14" s="49"/>
      <c r="QZN14" s="49"/>
      <c r="QZO14" s="49"/>
      <c r="QZP14" s="49"/>
      <c r="QZQ14" s="49"/>
      <c r="QZR14" s="49"/>
      <c r="QZS14" s="49"/>
      <c r="QZT14" s="49"/>
      <c r="QZU14" s="49"/>
      <c r="QZV14" s="49"/>
      <c r="QZW14" s="49"/>
      <c r="QZX14" s="49"/>
      <c r="QZY14" s="49"/>
      <c r="QZZ14" s="49"/>
      <c r="RAA14" s="49"/>
      <c r="RAB14" s="49"/>
      <c r="RAC14" s="49"/>
      <c r="RAD14" s="49"/>
      <c r="RAE14" s="49"/>
      <c r="RAF14" s="49"/>
      <c r="RAG14" s="49"/>
      <c r="RAH14" s="49"/>
      <c r="RAI14" s="49"/>
      <c r="RAJ14" s="49"/>
      <c r="RAK14" s="49"/>
      <c r="RAL14" s="49"/>
      <c r="RAM14" s="49"/>
      <c r="RAN14" s="49"/>
      <c r="RAO14" s="49"/>
      <c r="RAP14" s="49"/>
      <c r="RAQ14" s="49"/>
      <c r="RAR14" s="49"/>
      <c r="RAS14" s="49"/>
      <c r="RAT14" s="49"/>
      <c r="RAU14" s="49"/>
      <c r="RAV14" s="49"/>
      <c r="RAW14" s="49"/>
      <c r="RAX14" s="49"/>
      <c r="RAY14" s="49"/>
      <c r="RAZ14" s="49"/>
      <c r="RBA14" s="49"/>
      <c r="RBB14" s="49"/>
      <c r="RBC14" s="49"/>
      <c r="RBD14" s="49"/>
      <c r="RBE14" s="49"/>
      <c r="RBF14" s="49"/>
      <c r="RBG14" s="49"/>
      <c r="RBH14" s="49"/>
      <c r="RBI14" s="49"/>
      <c r="RBJ14" s="49"/>
      <c r="RBK14" s="49"/>
      <c r="RBL14" s="49"/>
      <c r="RBM14" s="49"/>
      <c r="RBN14" s="49"/>
      <c r="RBO14" s="49"/>
      <c r="RBP14" s="49"/>
      <c r="RBQ14" s="49"/>
      <c r="RBR14" s="49"/>
      <c r="RBS14" s="49"/>
      <c r="RBT14" s="49"/>
      <c r="RBU14" s="49"/>
      <c r="RBV14" s="49"/>
      <c r="RBW14" s="49"/>
      <c r="RBX14" s="49"/>
      <c r="RBY14" s="49"/>
      <c r="RBZ14" s="49"/>
      <c r="RCA14" s="49"/>
      <c r="RCB14" s="49"/>
      <c r="RCC14" s="49"/>
      <c r="RCD14" s="49"/>
      <c r="RCE14" s="49"/>
      <c r="RCF14" s="49"/>
      <c r="RCG14" s="49"/>
      <c r="RCH14" s="49"/>
      <c r="RCI14" s="49"/>
      <c r="RCJ14" s="49"/>
      <c r="RCK14" s="49"/>
      <c r="RCL14" s="49"/>
      <c r="RCM14" s="49"/>
      <c r="RCN14" s="49"/>
      <c r="RCO14" s="49"/>
      <c r="RCP14" s="49"/>
      <c r="RCQ14" s="49"/>
      <c r="RCR14" s="49"/>
      <c r="RCS14" s="49"/>
      <c r="RCT14" s="49"/>
      <c r="RCU14" s="49"/>
      <c r="RCV14" s="49"/>
      <c r="RCW14" s="49"/>
      <c r="RCX14" s="49"/>
      <c r="RCY14" s="49"/>
      <c r="RCZ14" s="49"/>
      <c r="RDA14" s="49"/>
      <c r="RDB14" s="49"/>
      <c r="RDC14" s="49"/>
      <c r="RDD14" s="49"/>
      <c r="RDE14" s="49"/>
      <c r="RDF14" s="49"/>
      <c r="RDG14" s="49"/>
      <c r="RDH14" s="49"/>
      <c r="RDI14" s="49"/>
      <c r="RDJ14" s="49"/>
      <c r="RDK14" s="49"/>
      <c r="RDL14" s="49"/>
      <c r="RDM14" s="49"/>
      <c r="RDN14" s="49"/>
      <c r="RDO14" s="49"/>
      <c r="RDP14" s="49"/>
      <c r="RDQ14" s="49"/>
      <c r="RDR14" s="49"/>
      <c r="RDS14" s="49"/>
      <c r="RDT14" s="49"/>
      <c r="RDU14" s="49"/>
      <c r="RDV14" s="49"/>
      <c r="RDW14" s="49"/>
      <c r="RDX14" s="49"/>
      <c r="RDY14" s="49"/>
      <c r="RDZ14" s="49"/>
      <c r="REA14" s="49"/>
      <c r="REB14" s="49"/>
      <c r="REC14" s="49"/>
      <c r="RED14" s="49"/>
      <c r="REE14" s="49"/>
      <c r="REF14" s="49"/>
      <c r="REG14" s="49"/>
      <c r="REH14" s="49"/>
      <c r="REI14" s="49"/>
      <c r="REJ14" s="49"/>
      <c r="REK14" s="49"/>
      <c r="REL14" s="49"/>
      <c r="REM14" s="49"/>
      <c r="REN14" s="49"/>
      <c r="REO14" s="49"/>
      <c r="REP14" s="49"/>
      <c r="REQ14" s="49"/>
      <c r="RER14" s="49"/>
      <c r="RES14" s="49"/>
      <c r="RET14" s="49"/>
      <c r="REU14" s="49"/>
      <c r="REV14" s="49"/>
      <c r="REW14" s="49"/>
      <c r="REX14" s="49"/>
      <c r="REY14" s="49"/>
      <c r="REZ14" s="49"/>
      <c r="RFA14" s="49"/>
      <c r="RFB14" s="49"/>
      <c r="RFC14" s="49"/>
      <c r="RFD14" s="49"/>
      <c r="RFE14" s="49"/>
      <c r="RFF14" s="49"/>
      <c r="RFG14" s="49"/>
      <c r="RFH14" s="49"/>
      <c r="RFI14" s="49"/>
      <c r="RFJ14" s="49"/>
      <c r="RFK14" s="49"/>
      <c r="RFL14" s="49"/>
      <c r="RFM14" s="49"/>
      <c r="RFN14" s="49"/>
      <c r="RFO14" s="49"/>
      <c r="RFP14" s="49"/>
      <c r="RFQ14" s="49"/>
      <c r="RFR14" s="49"/>
      <c r="RFS14" s="49"/>
      <c r="RFT14" s="49"/>
      <c r="RFU14" s="49"/>
      <c r="RFV14" s="49"/>
      <c r="RFW14" s="49"/>
      <c r="RFX14" s="49"/>
      <c r="RFY14" s="49"/>
      <c r="RFZ14" s="49"/>
      <c r="RGA14" s="49"/>
      <c r="RGB14" s="49"/>
      <c r="RGC14" s="49"/>
      <c r="RGD14" s="49"/>
      <c r="RGE14" s="49"/>
      <c r="RGF14" s="49"/>
      <c r="RGG14" s="49"/>
      <c r="RGH14" s="49"/>
      <c r="RGI14" s="49"/>
      <c r="RGJ14" s="49"/>
      <c r="RGK14" s="49"/>
      <c r="RGL14" s="49"/>
      <c r="RGM14" s="49"/>
      <c r="RGN14" s="49"/>
      <c r="RGO14" s="49"/>
      <c r="RGP14" s="49"/>
      <c r="RGQ14" s="49"/>
      <c r="RGR14" s="49"/>
      <c r="RGS14" s="49"/>
      <c r="RGT14" s="49"/>
      <c r="RGU14" s="49"/>
      <c r="RGV14" s="49"/>
      <c r="RGW14" s="49"/>
      <c r="RGX14" s="49"/>
      <c r="RGY14" s="49"/>
      <c r="RGZ14" s="49"/>
      <c r="RHA14" s="49"/>
      <c r="RHB14" s="49"/>
      <c r="RHC14" s="49"/>
      <c r="RHD14" s="49"/>
      <c r="RHE14" s="49"/>
      <c r="RHF14" s="49"/>
      <c r="RHG14" s="49"/>
      <c r="RHH14" s="49"/>
      <c r="RHI14" s="49"/>
      <c r="RHJ14" s="49"/>
      <c r="RHK14" s="49"/>
      <c r="RHL14" s="49"/>
      <c r="RHM14" s="49"/>
      <c r="RHN14" s="49"/>
      <c r="RHO14" s="49"/>
      <c r="RHP14" s="49"/>
      <c r="RHQ14" s="49"/>
      <c r="RHR14" s="49"/>
      <c r="RHS14" s="49"/>
      <c r="RHT14" s="49"/>
      <c r="RHU14" s="49"/>
      <c r="RHV14" s="49"/>
      <c r="RHW14" s="49"/>
      <c r="RHX14" s="49"/>
      <c r="RHY14" s="49"/>
      <c r="RHZ14" s="49"/>
      <c r="RIA14" s="49"/>
      <c r="RIB14" s="49"/>
      <c r="RIC14" s="49"/>
      <c r="RID14" s="49"/>
      <c r="RIE14" s="49"/>
      <c r="RIF14" s="49"/>
      <c r="RIG14" s="49"/>
      <c r="RIH14" s="49"/>
      <c r="RII14" s="49"/>
      <c r="RIJ14" s="49"/>
      <c r="RIK14" s="49"/>
      <c r="RIL14" s="49"/>
      <c r="RIM14" s="49"/>
      <c r="RIN14" s="49"/>
      <c r="RIO14" s="49"/>
      <c r="RIP14" s="49"/>
      <c r="RIQ14" s="49"/>
      <c r="RIR14" s="49"/>
      <c r="RIS14" s="49"/>
      <c r="RIT14" s="49"/>
      <c r="RIU14" s="49"/>
      <c r="RIV14" s="49"/>
      <c r="RIW14" s="49"/>
      <c r="RIX14" s="49"/>
      <c r="RIY14" s="49"/>
      <c r="RIZ14" s="49"/>
      <c r="RJA14" s="49"/>
      <c r="RJB14" s="49"/>
      <c r="RJC14" s="49"/>
      <c r="RJD14" s="49"/>
      <c r="RJE14" s="49"/>
      <c r="RJF14" s="49"/>
      <c r="RJG14" s="49"/>
      <c r="RJH14" s="49"/>
      <c r="RJI14" s="49"/>
      <c r="RJJ14" s="49"/>
      <c r="RJK14" s="49"/>
      <c r="RJL14" s="49"/>
      <c r="RJM14" s="49"/>
      <c r="RJN14" s="49"/>
      <c r="RJO14" s="49"/>
      <c r="RJP14" s="49"/>
      <c r="RJQ14" s="49"/>
      <c r="RJR14" s="49"/>
      <c r="RJS14" s="49"/>
      <c r="RJT14" s="49"/>
      <c r="RJU14" s="49"/>
      <c r="RJV14" s="49"/>
      <c r="RJW14" s="49"/>
      <c r="RJX14" s="49"/>
      <c r="RJY14" s="49"/>
      <c r="RJZ14" s="49"/>
      <c r="RKA14" s="49"/>
      <c r="RKB14" s="49"/>
      <c r="RKC14" s="49"/>
      <c r="RKD14" s="49"/>
      <c r="RKE14" s="49"/>
      <c r="RKF14" s="49"/>
      <c r="RKG14" s="49"/>
      <c r="RKH14" s="49"/>
      <c r="RKI14" s="49"/>
      <c r="RKJ14" s="49"/>
      <c r="RKK14" s="49"/>
      <c r="RKL14" s="49"/>
      <c r="RKM14" s="49"/>
      <c r="RKN14" s="49"/>
      <c r="RKO14" s="49"/>
      <c r="RKP14" s="49"/>
      <c r="RKQ14" s="49"/>
      <c r="RKR14" s="49"/>
      <c r="RKS14" s="49"/>
      <c r="RKT14" s="49"/>
      <c r="RKU14" s="49"/>
      <c r="RKV14" s="49"/>
      <c r="RKW14" s="49"/>
      <c r="RKX14" s="49"/>
      <c r="RKY14" s="49"/>
      <c r="RKZ14" s="49"/>
      <c r="RLA14" s="49"/>
      <c r="RLB14" s="49"/>
      <c r="RLC14" s="49"/>
      <c r="RLD14" s="49"/>
      <c r="RLE14" s="49"/>
      <c r="RLF14" s="49"/>
      <c r="RLG14" s="49"/>
      <c r="RLH14" s="49"/>
      <c r="RLI14" s="49"/>
      <c r="RLJ14" s="49"/>
      <c r="RLK14" s="49"/>
      <c r="RLL14" s="49"/>
      <c r="RLM14" s="49"/>
      <c r="RLN14" s="49"/>
      <c r="RLO14" s="49"/>
      <c r="RLP14" s="49"/>
      <c r="RLQ14" s="49"/>
      <c r="RLR14" s="49"/>
      <c r="RLS14" s="49"/>
      <c r="RLT14" s="49"/>
      <c r="RLU14" s="49"/>
      <c r="RLV14" s="49"/>
      <c r="RLW14" s="49"/>
      <c r="RLX14" s="49"/>
      <c r="RLY14" s="49"/>
      <c r="RLZ14" s="49"/>
      <c r="RMA14" s="49"/>
      <c r="RMB14" s="49"/>
      <c r="RMC14" s="49"/>
      <c r="RMD14" s="49"/>
      <c r="RME14" s="49"/>
      <c r="RMF14" s="49"/>
      <c r="RMG14" s="49"/>
      <c r="RMH14" s="49"/>
      <c r="RMI14" s="49"/>
      <c r="RMJ14" s="49"/>
      <c r="RMK14" s="49"/>
      <c r="RML14" s="49"/>
      <c r="RMM14" s="49"/>
      <c r="RMN14" s="49"/>
      <c r="RMO14" s="49"/>
      <c r="RMP14" s="49"/>
      <c r="RMQ14" s="49"/>
      <c r="RMR14" s="49"/>
      <c r="RMS14" s="49"/>
      <c r="RMT14" s="49"/>
      <c r="RMU14" s="49"/>
      <c r="RMV14" s="49"/>
      <c r="RMW14" s="49"/>
      <c r="RMX14" s="49"/>
      <c r="RMY14" s="49"/>
      <c r="RMZ14" s="49"/>
      <c r="RNA14" s="49"/>
      <c r="RNB14" s="49"/>
      <c r="RNC14" s="49"/>
      <c r="RND14" s="49"/>
      <c r="RNE14" s="49"/>
      <c r="RNF14" s="49"/>
      <c r="RNG14" s="49"/>
      <c r="RNH14" s="49"/>
      <c r="RNI14" s="49"/>
      <c r="RNJ14" s="49"/>
      <c r="RNK14" s="49"/>
      <c r="RNL14" s="49"/>
      <c r="RNM14" s="49"/>
      <c r="RNN14" s="49"/>
      <c r="RNO14" s="49"/>
      <c r="RNP14" s="49"/>
      <c r="RNQ14" s="49"/>
      <c r="RNR14" s="49"/>
      <c r="RNS14" s="49"/>
      <c r="RNT14" s="49"/>
      <c r="RNU14" s="49"/>
      <c r="RNV14" s="49"/>
      <c r="RNW14" s="49"/>
      <c r="RNX14" s="49"/>
      <c r="RNY14" s="49"/>
      <c r="RNZ14" s="49"/>
      <c r="ROA14" s="49"/>
      <c r="ROB14" s="49"/>
      <c r="ROC14" s="49"/>
      <c r="ROD14" s="49"/>
      <c r="ROE14" s="49"/>
      <c r="ROF14" s="49"/>
      <c r="ROG14" s="49"/>
      <c r="ROH14" s="49"/>
      <c r="ROI14" s="49"/>
      <c r="ROJ14" s="49"/>
      <c r="ROK14" s="49"/>
      <c r="ROL14" s="49"/>
      <c r="ROM14" s="49"/>
      <c r="RON14" s="49"/>
      <c r="ROO14" s="49"/>
      <c r="ROP14" s="49"/>
      <c r="ROQ14" s="49"/>
      <c r="ROR14" s="49"/>
      <c r="ROS14" s="49"/>
      <c r="ROT14" s="49"/>
      <c r="ROU14" s="49"/>
      <c r="ROV14" s="49"/>
      <c r="ROW14" s="49"/>
      <c r="ROX14" s="49"/>
      <c r="ROY14" s="49"/>
      <c r="ROZ14" s="49"/>
      <c r="RPA14" s="49"/>
      <c r="RPB14" s="49"/>
      <c r="RPC14" s="49"/>
      <c r="RPD14" s="49"/>
      <c r="RPE14" s="49"/>
      <c r="RPF14" s="49"/>
      <c r="RPG14" s="49"/>
      <c r="RPH14" s="49"/>
      <c r="RPI14" s="49"/>
      <c r="RPJ14" s="49"/>
      <c r="RPK14" s="49"/>
      <c r="RPL14" s="49"/>
      <c r="RPM14" s="49"/>
      <c r="RPN14" s="49"/>
      <c r="RPO14" s="49"/>
      <c r="RPP14" s="49"/>
      <c r="RPQ14" s="49"/>
      <c r="RPR14" s="49"/>
      <c r="RPS14" s="49"/>
      <c r="RPT14" s="49"/>
      <c r="RPU14" s="49"/>
      <c r="RPV14" s="49"/>
      <c r="RPW14" s="49"/>
      <c r="RPX14" s="49"/>
      <c r="RPY14" s="49"/>
      <c r="RPZ14" s="49"/>
      <c r="RQA14" s="49"/>
      <c r="RQB14" s="49"/>
      <c r="RQC14" s="49"/>
      <c r="RQD14" s="49"/>
      <c r="RQE14" s="49"/>
      <c r="RQF14" s="49"/>
      <c r="RQG14" s="49"/>
      <c r="RQH14" s="49"/>
      <c r="RQI14" s="49"/>
      <c r="RQJ14" s="49"/>
      <c r="RQK14" s="49"/>
      <c r="RQL14" s="49"/>
      <c r="RQM14" s="49"/>
      <c r="RQN14" s="49"/>
      <c r="RQO14" s="49"/>
      <c r="RQP14" s="49"/>
      <c r="RQQ14" s="49"/>
      <c r="RQR14" s="49"/>
      <c r="RQS14" s="49"/>
      <c r="RQT14" s="49"/>
      <c r="RQU14" s="49"/>
      <c r="RQV14" s="49"/>
      <c r="RQW14" s="49"/>
      <c r="RQX14" s="49"/>
      <c r="RQY14" s="49"/>
      <c r="RQZ14" s="49"/>
      <c r="RRA14" s="49"/>
      <c r="RRB14" s="49"/>
      <c r="RRC14" s="49"/>
      <c r="RRD14" s="49"/>
      <c r="RRE14" s="49"/>
      <c r="RRF14" s="49"/>
      <c r="RRG14" s="49"/>
      <c r="RRH14" s="49"/>
      <c r="RRI14" s="49"/>
      <c r="RRJ14" s="49"/>
      <c r="RRK14" s="49"/>
      <c r="RRL14" s="49"/>
      <c r="RRM14" s="49"/>
      <c r="RRN14" s="49"/>
      <c r="RRO14" s="49"/>
      <c r="RRP14" s="49"/>
      <c r="RRQ14" s="49"/>
      <c r="RRR14" s="49"/>
      <c r="RRS14" s="49"/>
      <c r="RRT14" s="49"/>
      <c r="RRU14" s="49"/>
      <c r="RRV14" s="49"/>
      <c r="RRW14" s="49"/>
      <c r="RRX14" s="49"/>
      <c r="RRY14" s="49"/>
      <c r="RRZ14" s="49"/>
      <c r="RSA14" s="49"/>
      <c r="RSB14" s="49"/>
      <c r="RSC14" s="49"/>
      <c r="RSD14" s="49"/>
      <c r="RSE14" s="49"/>
      <c r="RSF14" s="49"/>
      <c r="RSG14" s="49"/>
      <c r="RSH14" s="49"/>
      <c r="RSI14" s="49"/>
      <c r="RSJ14" s="49"/>
      <c r="RSK14" s="49"/>
      <c r="RSL14" s="49"/>
      <c r="RSM14" s="49"/>
      <c r="RSN14" s="49"/>
      <c r="RSO14" s="49"/>
      <c r="RSP14" s="49"/>
      <c r="RSQ14" s="49"/>
      <c r="RSR14" s="49"/>
      <c r="RSS14" s="49"/>
      <c r="RST14" s="49"/>
      <c r="RSU14" s="49"/>
      <c r="RSV14" s="49"/>
      <c r="RSW14" s="49"/>
      <c r="RSX14" s="49"/>
      <c r="RSY14" s="49"/>
      <c r="RSZ14" s="49"/>
      <c r="RTA14" s="49"/>
      <c r="RTB14" s="49"/>
      <c r="RTC14" s="49"/>
      <c r="RTD14" s="49"/>
      <c r="RTE14" s="49"/>
      <c r="RTF14" s="49"/>
      <c r="RTG14" s="49"/>
      <c r="RTH14" s="49"/>
      <c r="RTI14" s="49"/>
      <c r="RTJ14" s="49"/>
      <c r="RTK14" s="49"/>
      <c r="RTL14" s="49"/>
      <c r="RTM14" s="49"/>
      <c r="RTN14" s="49"/>
      <c r="RTO14" s="49"/>
      <c r="RTP14" s="49"/>
      <c r="RTQ14" s="49"/>
      <c r="RTR14" s="49"/>
      <c r="RTS14" s="49"/>
      <c r="RTT14" s="49"/>
      <c r="RTU14" s="49"/>
      <c r="RTV14" s="49"/>
      <c r="RTW14" s="49"/>
      <c r="RTX14" s="49"/>
      <c r="RTY14" s="49"/>
      <c r="RTZ14" s="49"/>
      <c r="RUA14" s="49"/>
      <c r="RUB14" s="49"/>
      <c r="RUC14" s="49"/>
      <c r="RUD14" s="49"/>
      <c r="RUE14" s="49"/>
      <c r="RUF14" s="49"/>
      <c r="RUG14" s="49"/>
      <c r="RUH14" s="49"/>
      <c r="RUI14" s="49"/>
      <c r="RUJ14" s="49"/>
      <c r="RUK14" s="49"/>
      <c r="RUL14" s="49"/>
      <c r="RUM14" s="49"/>
      <c r="RUN14" s="49"/>
      <c r="RUO14" s="49"/>
      <c r="RUP14" s="49"/>
      <c r="RUQ14" s="49"/>
      <c r="RUR14" s="49"/>
      <c r="RUS14" s="49"/>
      <c r="RUT14" s="49"/>
      <c r="RUU14" s="49"/>
      <c r="RUV14" s="49"/>
      <c r="RUW14" s="49"/>
      <c r="RUX14" s="49"/>
      <c r="RUY14" s="49"/>
      <c r="RUZ14" s="49"/>
      <c r="RVA14" s="49"/>
      <c r="RVB14" s="49"/>
      <c r="RVC14" s="49"/>
      <c r="RVD14" s="49"/>
      <c r="RVE14" s="49"/>
      <c r="RVF14" s="49"/>
      <c r="RVG14" s="49"/>
      <c r="RVH14" s="49"/>
      <c r="RVI14" s="49"/>
      <c r="RVJ14" s="49"/>
      <c r="RVK14" s="49"/>
      <c r="RVL14" s="49"/>
      <c r="RVM14" s="49"/>
      <c r="RVN14" s="49"/>
      <c r="RVO14" s="49"/>
      <c r="RVP14" s="49"/>
      <c r="RVQ14" s="49"/>
      <c r="RVR14" s="49"/>
      <c r="RVS14" s="49"/>
      <c r="RVT14" s="49"/>
      <c r="RVU14" s="49"/>
      <c r="RVV14" s="49"/>
      <c r="RVW14" s="49"/>
      <c r="RVX14" s="49"/>
      <c r="RVY14" s="49"/>
      <c r="RVZ14" s="49"/>
      <c r="RWA14" s="49"/>
      <c r="RWB14" s="49"/>
      <c r="RWC14" s="49"/>
      <c r="RWD14" s="49"/>
      <c r="RWE14" s="49"/>
      <c r="RWF14" s="49"/>
      <c r="RWG14" s="49"/>
      <c r="RWH14" s="49"/>
      <c r="RWI14" s="49"/>
      <c r="RWJ14" s="49"/>
      <c r="RWK14" s="49"/>
      <c r="RWL14" s="49"/>
      <c r="RWM14" s="49"/>
      <c r="RWN14" s="49"/>
      <c r="RWO14" s="49"/>
      <c r="RWP14" s="49"/>
      <c r="RWQ14" s="49"/>
      <c r="RWR14" s="49"/>
      <c r="RWS14" s="49"/>
      <c r="RWT14" s="49"/>
      <c r="RWU14" s="49"/>
      <c r="RWV14" s="49"/>
      <c r="RWW14" s="49"/>
      <c r="RWX14" s="49"/>
      <c r="RWY14" s="49"/>
      <c r="RWZ14" s="49"/>
      <c r="RXA14" s="49"/>
      <c r="RXB14" s="49"/>
      <c r="RXC14" s="49"/>
      <c r="RXD14" s="49"/>
      <c r="RXE14" s="49"/>
      <c r="RXF14" s="49"/>
      <c r="RXG14" s="49"/>
      <c r="RXH14" s="49"/>
      <c r="RXI14" s="49"/>
      <c r="RXJ14" s="49"/>
      <c r="RXK14" s="49"/>
      <c r="RXL14" s="49"/>
      <c r="RXM14" s="49"/>
      <c r="RXN14" s="49"/>
      <c r="RXO14" s="49"/>
      <c r="RXP14" s="49"/>
      <c r="RXQ14" s="49"/>
      <c r="RXR14" s="49"/>
      <c r="RXS14" s="49"/>
      <c r="RXT14" s="49"/>
      <c r="RXU14" s="49"/>
      <c r="RXV14" s="49"/>
      <c r="RXW14" s="49"/>
      <c r="RXX14" s="49"/>
      <c r="RXY14" s="49"/>
      <c r="RXZ14" s="49"/>
      <c r="RYA14" s="49"/>
      <c r="RYB14" s="49"/>
      <c r="RYC14" s="49"/>
      <c r="RYD14" s="49"/>
      <c r="RYE14" s="49"/>
      <c r="RYF14" s="49"/>
      <c r="RYG14" s="49"/>
      <c r="RYH14" s="49"/>
      <c r="RYI14" s="49"/>
      <c r="RYJ14" s="49"/>
      <c r="RYK14" s="49"/>
      <c r="RYL14" s="49"/>
      <c r="RYM14" s="49"/>
      <c r="RYN14" s="49"/>
      <c r="RYO14" s="49"/>
      <c r="RYP14" s="49"/>
      <c r="RYQ14" s="49"/>
      <c r="RYR14" s="49"/>
      <c r="RYS14" s="49"/>
      <c r="RYT14" s="49"/>
      <c r="RYU14" s="49"/>
      <c r="RYV14" s="49"/>
      <c r="RYW14" s="49"/>
      <c r="RYX14" s="49"/>
      <c r="RYY14" s="49"/>
      <c r="RYZ14" s="49"/>
      <c r="RZA14" s="49"/>
      <c r="RZB14" s="49"/>
      <c r="RZC14" s="49"/>
      <c r="RZD14" s="49"/>
      <c r="RZE14" s="49"/>
      <c r="RZF14" s="49"/>
      <c r="RZG14" s="49"/>
      <c r="RZH14" s="49"/>
      <c r="RZI14" s="49"/>
      <c r="RZJ14" s="49"/>
      <c r="RZK14" s="49"/>
      <c r="RZL14" s="49"/>
      <c r="RZM14" s="49"/>
      <c r="RZN14" s="49"/>
      <c r="RZO14" s="49"/>
      <c r="RZP14" s="49"/>
      <c r="RZQ14" s="49"/>
      <c r="RZR14" s="49"/>
      <c r="RZS14" s="49"/>
      <c r="RZT14" s="49"/>
      <c r="RZU14" s="49"/>
      <c r="RZV14" s="49"/>
      <c r="RZW14" s="49"/>
      <c r="RZX14" s="49"/>
      <c r="RZY14" s="49"/>
      <c r="RZZ14" s="49"/>
      <c r="SAA14" s="49"/>
      <c r="SAB14" s="49"/>
      <c r="SAC14" s="49"/>
      <c r="SAD14" s="49"/>
      <c r="SAE14" s="49"/>
      <c r="SAF14" s="49"/>
      <c r="SAG14" s="49"/>
      <c r="SAH14" s="49"/>
      <c r="SAI14" s="49"/>
      <c r="SAJ14" s="49"/>
      <c r="SAK14" s="49"/>
      <c r="SAL14" s="49"/>
      <c r="SAM14" s="49"/>
      <c r="SAN14" s="49"/>
      <c r="SAO14" s="49"/>
      <c r="SAP14" s="49"/>
      <c r="SAQ14" s="49"/>
      <c r="SAR14" s="49"/>
      <c r="SAS14" s="49"/>
      <c r="SAT14" s="49"/>
      <c r="SAU14" s="49"/>
      <c r="SAV14" s="49"/>
      <c r="SAW14" s="49"/>
      <c r="SAX14" s="49"/>
      <c r="SAY14" s="49"/>
      <c r="SAZ14" s="49"/>
      <c r="SBA14" s="49"/>
      <c r="SBB14" s="49"/>
      <c r="SBC14" s="49"/>
      <c r="SBD14" s="49"/>
      <c r="SBE14" s="49"/>
      <c r="SBF14" s="49"/>
      <c r="SBG14" s="49"/>
      <c r="SBH14" s="49"/>
      <c r="SBI14" s="49"/>
      <c r="SBJ14" s="49"/>
      <c r="SBK14" s="49"/>
      <c r="SBL14" s="49"/>
      <c r="SBM14" s="49"/>
      <c r="SBN14" s="49"/>
      <c r="SBO14" s="49"/>
      <c r="SBP14" s="49"/>
      <c r="SBQ14" s="49"/>
      <c r="SBR14" s="49"/>
      <c r="SBS14" s="49"/>
      <c r="SBT14" s="49"/>
      <c r="SBU14" s="49"/>
      <c r="SBV14" s="49"/>
      <c r="SBW14" s="49"/>
      <c r="SBX14" s="49"/>
      <c r="SBY14" s="49"/>
      <c r="SBZ14" s="49"/>
      <c r="SCA14" s="49"/>
      <c r="SCB14" s="49"/>
      <c r="SCC14" s="49"/>
      <c r="SCD14" s="49"/>
      <c r="SCE14" s="49"/>
      <c r="SCF14" s="49"/>
      <c r="SCG14" s="49"/>
      <c r="SCH14" s="49"/>
      <c r="SCI14" s="49"/>
      <c r="SCJ14" s="49"/>
      <c r="SCK14" s="49"/>
      <c r="SCL14" s="49"/>
      <c r="SCM14" s="49"/>
      <c r="SCN14" s="49"/>
      <c r="SCO14" s="49"/>
      <c r="SCP14" s="49"/>
      <c r="SCQ14" s="49"/>
      <c r="SCR14" s="49"/>
      <c r="SCS14" s="49"/>
      <c r="SCT14" s="49"/>
      <c r="SCU14" s="49"/>
      <c r="SCV14" s="49"/>
      <c r="SCW14" s="49"/>
      <c r="SCX14" s="49"/>
      <c r="SCY14" s="49"/>
      <c r="SCZ14" s="49"/>
      <c r="SDA14" s="49"/>
      <c r="SDB14" s="49"/>
      <c r="SDC14" s="49"/>
      <c r="SDD14" s="49"/>
      <c r="SDE14" s="49"/>
      <c r="SDF14" s="49"/>
      <c r="SDG14" s="49"/>
      <c r="SDH14" s="49"/>
      <c r="SDI14" s="49"/>
      <c r="SDJ14" s="49"/>
      <c r="SDK14" s="49"/>
      <c r="SDL14" s="49"/>
      <c r="SDM14" s="49"/>
      <c r="SDN14" s="49"/>
      <c r="SDO14" s="49"/>
      <c r="SDP14" s="49"/>
      <c r="SDQ14" s="49"/>
      <c r="SDR14" s="49"/>
      <c r="SDS14" s="49"/>
      <c r="SDT14" s="49"/>
      <c r="SDU14" s="49"/>
      <c r="SDV14" s="49"/>
      <c r="SDW14" s="49"/>
      <c r="SDX14" s="49"/>
      <c r="SDY14" s="49"/>
      <c r="SDZ14" s="49"/>
      <c r="SEA14" s="49"/>
      <c r="SEB14" s="49"/>
      <c r="SEC14" s="49"/>
      <c r="SED14" s="49"/>
      <c r="SEE14" s="49"/>
      <c r="SEF14" s="49"/>
      <c r="SEG14" s="49"/>
      <c r="SEH14" s="49"/>
      <c r="SEI14" s="49"/>
      <c r="SEJ14" s="49"/>
      <c r="SEK14" s="49"/>
      <c r="SEL14" s="49"/>
      <c r="SEM14" s="49"/>
      <c r="SEN14" s="49"/>
      <c r="SEO14" s="49"/>
      <c r="SEP14" s="49"/>
      <c r="SEQ14" s="49"/>
      <c r="SER14" s="49"/>
      <c r="SES14" s="49"/>
      <c r="SET14" s="49"/>
      <c r="SEU14" s="49"/>
      <c r="SEV14" s="49"/>
      <c r="SEW14" s="49"/>
      <c r="SEX14" s="49"/>
      <c r="SEY14" s="49"/>
      <c r="SEZ14" s="49"/>
      <c r="SFA14" s="49"/>
      <c r="SFB14" s="49"/>
      <c r="SFC14" s="49"/>
      <c r="SFD14" s="49"/>
      <c r="SFE14" s="49"/>
      <c r="SFF14" s="49"/>
      <c r="SFG14" s="49"/>
      <c r="SFH14" s="49"/>
      <c r="SFI14" s="49"/>
      <c r="SFJ14" s="49"/>
      <c r="SFK14" s="49"/>
      <c r="SFL14" s="49"/>
      <c r="SFM14" s="49"/>
      <c r="SFN14" s="49"/>
      <c r="SFO14" s="49"/>
      <c r="SFP14" s="49"/>
      <c r="SFQ14" s="49"/>
      <c r="SFR14" s="49"/>
      <c r="SFS14" s="49"/>
      <c r="SFT14" s="49"/>
      <c r="SFU14" s="49"/>
      <c r="SFV14" s="49"/>
      <c r="SFW14" s="49"/>
      <c r="SFX14" s="49"/>
      <c r="SFY14" s="49"/>
      <c r="SFZ14" s="49"/>
      <c r="SGA14" s="49"/>
      <c r="SGB14" s="49"/>
      <c r="SGC14" s="49"/>
      <c r="SGD14" s="49"/>
      <c r="SGE14" s="49"/>
      <c r="SGF14" s="49"/>
      <c r="SGG14" s="49"/>
      <c r="SGH14" s="49"/>
      <c r="SGI14" s="49"/>
      <c r="SGJ14" s="49"/>
      <c r="SGK14" s="49"/>
      <c r="SGL14" s="49"/>
      <c r="SGM14" s="49"/>
      <c r="SGN14" s="49"/>
      <c r="SGO14" s="49"/>
      <c r="SGP14" s="49"/>
      <c r="SGQ14" s="49"/>
      <c r="SGR14" s="49"/>
      <c r="SGS14" s="49"/>
      <c r="SGT14" s="49"/>
      <c r="SGU14" s="49"/>
      <c r="SGV14" s="49"/>
      <c r="SGW14" s="49"/>
      <c r="SGX14" s="49"/>
      <c r="SGY14" s="49"/>
      <c r="SGZ14" s="49"/>
      <c r="SHA14" s="49"/>
      <c r="SHB14" s="49"/>
      <c r="SHC14" s="49"/>
      <c r="SHD14" s="49"/>
      <c r="SHE14" s="49"/>
      <c r="SHF14" s="49"/>
      <c r="SHG14" s="49"/>
      <c r="SHH14" s="49"/>
      <c r="SHI14" s="49"/>
      <c r="SHJ14" s="49"/>
      <c r="SHK14" s="49"/>
      <c r="SHL14" s="49"/>
      <c r="SHM14" s="49"/>
      <c r="SHN14" s="49"/>
      <c r="SHO14" s="49"/>
      <c r="SHP14" s="49"/>
      <c r="SHQ14" s="49"/>
      <c r="SHR14" s="49"/>
      <c r="SHS14" s="49"/>
      <c r="SHT14" s="49"/>
      <c r="SHU14" s="49"/>
      <c r="SHV14" s="49"/>
      <c r="SHW14" s="49"/>
      <c r="SHX14" s="49"/>
      <c r="SHY14" s="49"/>
      <c r="SHZ14" s="49"/>
      <c r="SIA14" s="49"/>
      <c r="SIB14" s="49"/>
      <c r="SIC14" s="49"/>
      <c r="SID14" s="49"/>
      <c r="SIE14" s="49"/>
      <c r="SIF14" s="49"/>
      <c r="SIG14" s="49"/>
      <c r="SIH14" s="49"/>
      <c r="SII14" s="49"/>
      <c r="SIJ14" s="49"/>
      <c r="SIK14" s="49"/>
      <c r="SIL14" s="49"/>
      <c r="SIM14" s="49"/>
      <c r="SIN14" s="49"/>
      <c r="SIO14" s="49"/>
      <c r="SIP14" s="49"/>
      <c r="SIQ14" s="49"/>
      <c r="SIR14" s="49"/>
      <c r="SIS14" s="49"/>
      <c r="SIT14" s="49"/>
      <c r="SIU14" s="49"/>
      <c r="SIV14" s="49"/>
      <c r="SIW14" s="49"/>
      <c r="SIX14" s="49"/>
      <c r="SIY14" s="49"/>
      <c r="SIZ14" s="49"/>
      <c r="SJA14" s="49"/>
      <c r="SJB14" s="49"/>
      <c r="SJC14" s="49"/>
      <c r="SJD14" s="49"/>
      <c r="SJE14" s="49"/>
      <c r="SJF14" s="49"/>
      <c r="SJG14" s="49"/>
      <c r="SJH14" s="49"/>
      <c r="SJI14" s="49"/>
      <c r="SJJ14" s="49"/>
      <c r="SJK14" s="49"/>
      <c r="SJL14" s="49"/>
      <c r="SJM14" s="49"/>
      <c r="SJN14" s="49"/>
      <c r="SJO14" s="49"/>
      <c r="SJP14" s="49"/>
      <c r="SJQ14" s="49"/>
      <c r="SJR14" s="49"/>
      <c r="SJS14" s="49"/>
      <c r="SJT14" s="49"/>
      <c r="SJU14" s="49"/>
      <c r="SJV14" s="49"/>
      <c r="SJW14" s="49"/>
      <c r="SJX14" s="49"/>
      <c r="SJY14" s="49"/>
      <c r="SJZ14" s="49"/>
      <c r="SKA14" s="49"/>
      <c r="SKB14" s="49"/>
      <c r="SKC14" s="49"/>
      <c r="SKD14" s="49"/>
      <c r="SKE14" s="49"/>
      <c r="SKF14" s="49"/>
      <c r="SKG14" s="49"/>
      <c r="SKH14" s="49"/>
      <c r="SKI14" s="49"/>
      <c r="SKJ14" s="49"/>
      <c r="SKK14" s="49"/>
      <c r="SKL14" s="49"/>
      <c r="SKM14" s="49"/>
      <c r="SKN14" s="49"/>
      <c r="SKO14" s="49"/>
      <c r="SKP14" s="49"/>
      <c r="SKQ14" s="49"/>
      <c r="SKR14" s="49"/>
      <c r="SKS14" s="49"/>
      <c r="SKT14" s="49"/>
      <c r="SKU14" s="49"/>
      <c r="SKV14" s="49"/>
      <c r="SKW14" s="49"/>
      <c r="SKX14" s="49"/>
      <c r="SKY14" s="49"/>
      <c r="SKZ14" s="49"/>
      <c r="SLA14" s="49"/>
      <c r="SLB14" s="49"/>
      <c r="SLC14" s="49"/>
      <c r="SLD14" s="49"/>
      <c r="SLE14" s="49"/>
      <c r="SLF14" s="49"/>
      <c r="SLG14" s="49"/>
      <c r="SLH14" s="49"/>
      <c r="SLI14" s="49"/>
      <c r="SLJ14" s="49"/>
      <c r="SLK14" s="49"/>
      <c r="SLL14" s="49"/>
      <c r="SLM14" s="49"/>
      <c r="SLN14" s="49"/>
      <c r="SLO14" s="49"/>
      <c r="SLP14" s="49"/>
      <c r="SLQ14" s="49"/>
      <c r="SLR14" s="49"/>
      <c r="SLS14" s="49"/>
      <c r="SLT14" s="49"/>
      <c r="SLU14" s="49"/>
      <c r="SLV14" s="49"/>
      <c r="SLW14" s="49"/>
      <c r="SLX14" s="49"/>
      <c r="SLY14" s="49"/>
      <c r="SLZ14" s="49"/>
      <c r="SMA14" s="49"/>
      <c r="SMB14" s="49"/>
      <c r="SMC14" s="49"/>
      <c r="SMD14" s="49"/>
      <c r="SME14" s="49"/>
      <c r="SMF14" s="49"/>
      <c r="SMG14" s="49"/>
      <c r="SMH14" s="49"/>
      <c r="SMI14" s="49"/>
      <c r="SMJ14" s="49"/>
      <c r="SMK14" s="49"/>
      <c r="SML14" s="49"/>
      <c r="SMM14" s="49"/>
      <c r="SMN14" s="49"/>
      <c r="SMO14" s="49"/>
      <c r="SMP14" s="49"/>
      <c r="SMQ14" s="49"/>
      <c r="SMR14" s="49"/>
      <c r="SMS14" s="49"/>
      <c r="SMT14" s="49"/>
      <c r="SMU14" s="49"/>
      <c r="SMV14" s="49"/>
      <c r="SMW14" s="49"/>
      <c r="SMX14" s="49"/>
      <c r="SMY14" s="49"/>
      <c r="SMZ14" s="49"/>
      <c r="SNA14" s="49"/>
      <c r="SNB14" s="49"/>
      <c r="SNC14" s="49"/>
      <c r="SND14" s="49"/>
      <c r="SNE14" s="49"/>
      <c r="SNF14" s="49"/>
      <c r="SNG14" s="49"/>
      <c r="SNH14" s="49"/>
      <c r="SNI14" s="49"/>
      <c r="SNJ14" s="49"/>
      <c r="SNK14" s="49"/>
      <c r="SNL14" s="49"/>
      <c r="SNM14" s="49"/>
      <c r="SNN14" s="49"/>
      <c r="SNO14" s="49"/>
      <c r="SNP14" s="49"/>
      <c r="SNQ14" s="49"/>
      <c r="SNR14" s="49"/>
      <c r="SNS14" s="49"/>
      <c r="SNT14" s="49"/>
      <c r="SNU14" s="49"/>
      <c r="SNV14" s="49"/>
      <c r="SNW14" s="49"/>
      <c r="SNX14" s="49"/>
      <c r="SNY14" s="49"/>
      <c r="SNZ14" s="49"/>
      <c r="SOA14" s="49"/>
      <c r="SOB14" s="49"/>
      <c r="SOC14" s="49"/>
      <c r="SOD14" s="49"/>
      <c r="SOE14" s="49"/>
      <c r="SOF14" s="49"/>
      <c r="SOG14" s="49"/>
      <c r="SOH14" s="49"/>
      <c r="SOI14" s="49"/>
      <c r="SOJ14" s="49"/>
      <c r="SOK14" s="49"/>
      <c r="SOL14" s="49"/>
      <c r="SOM14" s="49"/>
      <c r="SON14" s="49"/>
      <c r="SOO14" s="49"/>
      <c r="SOP14" s="49"/>
      <c r="SOQ14" s="49"/>
      <c r="SOR14" s="49"/>
      <c r="SOS14" s="49"/>
      <c r="SOT14" s="49"/>
      <c r="SOU14" s="49"/>
      <c r="SOV14" s="49"/>
      <c r="SOW14" s="49"/>
      <c r="SOX14" s="49"/>
      <c r="SOY14" s="49"/>
      <c r="SOZ14" s="49"/>
      <c r="SPA14" s="49"/>
      <c r="SPB14" s="49"/>
      <c r="SPC14" s="49"/>
      <c r="SPD14" s="49"/>
      <c r="SPE14" s="49"/>
      <c r="SPF14" s="49"/>
      <c r="SPG14" s="49"/>
      <c r="SPH14" s="49"/>
      <c r="SPI14" s="49"/>
      <c r="SPJ14" s="49"/>
      <c r="SPK14" s="49"/>
      <c r="SPL14" s="49"/>
      <c r="SPM14" s="49"/>
      <c r="SPN14" s="49"/>
      <c r="SPO14" s="49"/>
      <c r="SPP14" s="49"/>
      <c r="SPQ14" s="49"/>
      <c r="SPR14" s="49"/>
      <c r="SPS14" s="49"/>
      <c r="SPT14" s="49"/>
      <c r="SPU14" s="49"/>
      <c r="SPV14" s="49"/>
      <c r="SPW14" s="49"/>
      <c r="SPX14" s="49"/>
      <c r="SPY14" s="49"/>
      <c r="SPZ14" s="49"/>
      <c r="SQA14" s="49"/>
      <c r="SQB14" s="49"/>
      <c r="SQC14" s="49"/>
      <c r="SQD14" s="49"/>
      <c r="SQE14" s="49"/>
      <c r="SQF14" s="49"/>
      <c r="SQG14" s="49"/>
      <c r="SQH14" s="49"/>
      <c r="SQI14" s="49"/>
      <c r="SQJ14" s="49"/>
      <c r="SQK14" s="49"/>
      <c r="SQL14" s="49"/>
      <c r="SQM14" s="49"/>
      <c r="SQN14" s="49"/>
      <c r="SQO14" s="49"/>
      <c r="SQP14" s="49"/>
      <c r="SQQ14" s="49"/>
      <c r="SQR14" s="49"/>
      <c r="SQS14" s="49"/>
      <c r="SQT14" s="49"/>
      <c r="SQU14" s="49"/>
      <c r="SQV14" s="49"/>
      <c r="SQW14" s="49"/>
      <c r="SQX14" s="49"/>
      <c r="SQY14" s="49"/>
      <c r="SQZ14" s="49"/>
      <c r="SRA14" s="49"/>
      <c r="SRB14" s="49"/>
      <c r="SRC14" s="49"/>
      <c r="SRD14" s="49"/>
      <c r="SRE14" s="49"/>
      <c r="SRF14" s="49"/>
      <c r="SRG14" s="49"/>
      <c r="SRH14" s="49"/>
      <c r="SRI14" s="49"/>
      <c r="SRJ14" s="49"/>
      <c r="SRK14" s="49"/>
      <c r="SRL14" s="49"/>
      <c r="SRM14" s="49"/>
      <c r="SRN14" s="49"/>
      <c r="SRO14" s="49"/>
      <c r="SRP14" s="49"/>
      <c r="SRQ14" s="49"/>
      <c r="SRR14" s="49"/>
      <c r="SRS14" s="49"/>
      <c r="SRT14" s="49"/>
      <c r="SRU14" s="49"/>
      <c r="SRV14" s="49"/>
      <c r="SRW14" s="49"/>
      <c r="SRX14" s="49"/>
      <c r="SRY14" s="49"/>
      <c r="SRZ14" s="49"/>
      <c r="SSA14" s="49"/>
      <c r="SSB14" s="49"/>
      <c r="SSC14" s="49"/>
      <c r="SSD14" s="49"/>
      <c r="SSE14" s="49"/>
      <c r="SSF14" s="49"/>
      <c r="SSG14" s="49"/>
      <c r="SSH14" s="49"/>
      <c r="SSI14" s="49"/>
      <c r="SSJ14" s="49"/>
      <c r="SSK14" s="49"/>
      <c r="SSL14" s="49"/>
      <c r="SSM14" s="49"/>
      <c r="SSN14" s="49"/>
      <c r="SSO14" s="49"/>
      <c r="SSP14" s="49"/>
      <c r="SSQ14" s="49"/>
      <c r="SSR14" s="49"/>
      <c r="SSS14" s="49"/>
      <c r="SST14" s="49"/>
      <c r="SSU14" s="49"/>
      <c r="SSV14" s="49"/>
      <c r="SSW14" s="49"/>
      <c r="SSX14" s="49"/>
      <c r="SSY14" s="49"/>
      <c r="SSZ14" s="49"/>
      <c r="STA14" s="49"/>
      <c r="STB14" s="49"/>
      <c r="STC14" s="49"/>
      <c r="STD14" s="49"/>
      <c r="STE14" s="49"/>
      <c r="STF14" s="49"/>
      <c r="STG14" s="49"/>
      <c r="STH14" s="49"/>
      <c r="STI14" s="49"/>
      <c r="STJ14" s="49"/>
      <c r="STK14" s="49"/>
      <c r="STL14" s="49"/>
      <c r="STM14" s="49"/>
      <c r="STN14" s="49"/>
      <c r="STO14" s="49"/>
      <c r="STP14" s="49"/>
      <c r="STQ14" s="49"/>
      <c r="STR14" s="49"/>
      <c r="STS14" s="49"/>
      <c r="STT14" s="49"/>
      <c r="STU14" s="49"/>
      <c r="STV14" s="49"/>
      <c r="STW14" s="49"/>
      <c r="STX14" s="49"/>
      <c r="STY14" s="49"/>
      <c r="STZ14" s="49"/>
      <c r="SUA14" s="49"/>
      <c r="SUB14" s="49"/>
      <c r="SUC14" s="49"/>
      <c r="SUD14" s="49"/>
      <c r="SUE14" s="49"/>
      <c r="SUF14" s="49"/>
      <c r="SUG14" s="49"/>
      <c r="SUH14" s="49"/>
      <c r="SUI14" s="49"/>
      <c r="SUJ14" s="49"/>
      <c r="SUK14" s="49"/>
      <c r="SUL14" s="49"/>
      <c r="SUM14" s="49"/>
      <c r="SUN14" s="49"/>
      <c r="SUO14" s="49"/>
      <c r="SUP14" s="49"/>
      <c r="SUQ14" s="49"/>
      <c r="SUR14" s="49"/>
      <c r="SUS14" s="49"/>
      <c r="SUT14" s="49"/>
      <c r="SUU14" s="49"/>
      <c r="SUV14" s="49"/>
      <c r="SUW14" s="49"/>
      <c r="SUX14" s="49"/>
      <c r="SUY14" s="49"/>
      <c r="SUZ14" s="49"/>
      <c r="SVA14" s="49"/>
      <c r="SVB14" s="49"/>
      <c r="SVC14" s="49"/>
      <c r="SVD14" s="49"/>
      <c r="SVE14" s="49"/>
      <c r="SVF14" s="49"/>
      <c r="SVG14" s="49"/>
      <c r="SVH14" s="49"/>
      <c r="SVI14" s="49"/>
      <c r="SVJ14" s="49"/>
      <c r="SVK14" s="49"/>
      <c r="SVL14" s="49"/>
      <c r="SVM14" s="49"/>
      <c r="SVN14" s="49"/>
      <c r="SVO14" s="49"/>
      <c r="SVP14" s="49"/>
      <c r="SVQ14" s="49"/>
      <c r="SVR14" s="49"/>
      <c r="SVS14" s="49"/>
      <c r="SVT14" s="49"/>
      <c r="SVU14" s="49"/>
      <c r="SVV14" s="49"/>
      <c r="SVW14" s="49"/>
      <c r="SVX14" s="49"/>
      <c r="SVY14" s="49"/>
      <c r="SVZ14" s="49"/>
      <c r="SWA14" s="49"/>
      <c r="SWB14" s="49"/>
      <c r="SWC14" s="49"/>
      <c r="SWD14" s="49"/>
      <c r="SWE14" s="49"/>
      <c r="SWF14" s="49"/>
      <c r="SWG14" s="49"/>
      <c r="SWH14" s="49"/>
      <c r="SWI14" s="49"/>
      <c r="SWJ14" s="49"/>
      <c r="SWK14" s="49"/>
      <c r="SWL14" s="49"/>
      <c r="SWM14" s="49"/>
      <c r="SWN14" s="49"/>
      <c r="SWO14" s="49"/>
      <c r="SWP14" s="49"/>
      <c r="SWQ14" s="49"/>
      <c r="SWR14" s="49"/>
      <c r="SWS14" s="49"/>
      <c r="SWT14" s="49"/>
      <c r="SWU14" s="49"/>
      <c r="SWV14" s="49"/>
      <c r="SWW14" s="49"/>
      <c r="SWX14" s="49"/>
      <c r="SWY14" s="49"/>
      <c r="SWZ14" s="49"/>
      <c r="SXA14" s="49"/>
      <c r="SXB14" s="49"/>
      <c r="SXC14" s="49"/>
      <c r="SXD14" s="49"/>
      <c r="SXE14" s="49"/>
      <c r="SXF14" s="49"/>
      <c r="SXG14" s="49"/>
      <c r="SXH14" s="49"/>
      <c r="SXI14" s="49"/>
      <c r="SXJ14" s="49"/>
      <c r="SXK14" s="49"/>
      <c r="SXL14" s="49"/>
      <c r="SXM14" s="49"/>
      <c r="SXN14" s="49"/>
      <c r="SXO14" s="49"/>
      <c r="SXP14" s="49"/>
      <c r="SXQ14" s="49"/>
      <c r="SXR14" s="49"/>
      <c r="SXS14" s="49"/>
      <c r="SXT14" s="49"/>
      <c r="SXU14" s="49"/>
      <c r="SXV14" s="49"/>
      <c r="SXW14" s="49"/>
      <c r="SXX14" s="49"/>
      <c r="SXY14" s="49"/>
      <c r="SXZ14" s="49"/>
      <c r="SYA14" s="49"/>
      <c r="SYB14" s="49"/>
      <c r="SYC14" s="49"/>
      <c r="SYD14" s="49"/>
      <c r="SYE14" s="49"/>
      <c r="SYF14" s="49"/>
      <c r="SYG14" s="49"/>
      <c r="SYH14" s="49"/>
      <c r="SYI14" s="49"/>
      <c r="SYJ14" s="49"/>
      <c r="SYK14" s="49"/>
      <c r="SYL14" s="49"/>
      <c r="SYM14" s="49"/>
      <c r="SYN14" s="49"/>
      <c r="SYO14" s="49"/>
      <c r="SYP14" s="49"/>
      <c r="SYQ14" s="49"/>
      <c r="SYR14" s="49"/>
      <c r="SYS14" s="49"/>
      <c r="SYT14" s="49"/>
      <c r="SYU14" s="49"/>
      <c r="SYV14" s="49"/>
      <c r="SYW14" s="49"/>
      <c r="SYX14" s="49"/>
      <c r="SYY14" s="49"/>
      <c r="SYZ14" s="49"/>
      <c r="SZA14" s="49"/>
      <c r="SZB14" s="49"/>
      <c r="SZC14" s="49"/>
      <c r="SZD14" s="49"/>
      <c r="SZE14" s="49"/>
      <c r="SZF14" s="49"/>
      <c r="SZG14" s="49"/>
      <c r="SZH14" s="49"/>
      <c r="SZI14" s="49"/>
      <c r="SZJ14" s="49"/>
      <c r="SZK14" s="49"/>
      <c r="SZL14" s="49"/>
      <c r="SZM14" s="49"/>
      <c r="SZN14" s="49"/>
      <c r="SZO14" s="49"/>
      <c r="SZP14" s="49"/>
      <c r="SZQ14" s="49"/>
      <c r="SZR14" s="49"/>
      <c r="SZS14" s="49"/>
      <c r="SZT14" s="49"/>
      <c r="SZU14" s="49"/>
      <c r="SZV14" s="49"/>
      <c r="SZW14" s="49"/>
      <c r="SZX14" s="49"/>
      <c r="SZY14" s="49"/>
      <c r="SZZ14" s="49"/>
      <c r="TAA14" s="49"/>
      <c r="TAB14" s="49"/>
      <c r="TAC14" s="49"/>
      <c r="TAD14" s="49"/>
      <c r="TAE14" s="49"/>
      <c r="TAF14" s="49"/>
      <c r="TAG14" s="49"/>
      <c r="TAH14" s="49"/>
      <c r="TAI14" s="49"/>
      <c r="TAJ14" s="49"/>
      <c r="TAK14" s="49"/>
      <c r="TAL14" s="49"/>
      <c r="TAM14" s="49"/>
      <c r="TAN14" s="49"/>
      <c r="TAO14" s="49"/>
      <c r="TAP14" s="49"/>
      <c r="TAQ14" s="49"/>
      <c r="TAR14" s="49"/>
      <c r="TAS14" s="49"/>
      <c r="TAT14" s="49"/>
      <c r="TAU14" s="49"/>
      <c r="TAV14" s="49"/>
      <c r="TAW14" s="49"/>
      <c r="TAX14" s="49"/>
      <c r="TAY14" s="49"/>
      <c r="TAZ14" s="49"/>
      <c r="TBA14" s="49"/>
      <c r="TBB14" s="49"/>
      <c r="TBC14" s="49"/>
      <c r="TBD14" s="49"/>
      <c r="TBE14" s="49"/>
      <c r="TBF14" s="49"/>
      <c r="TBG14" s="49"/>
      <c r="TBH14" s="49"/>
      <c r="TBI14" s="49"/>
      <c r="TBJ14" s="49"/>
      <c r="TBK14" s="49"/>
      <c r="TBL14" s="49"/>
      <c r="TBM14" s="49"/>
      <c r="TBN14" s="49"/>
      <c r="TBO14" s="49"/>
      <c r="TBP14" s="49"/>
      <c r="TBQ14" s="49"/>
      <c r="TBR14" s="49"/>
      <c r="TBS14" s="49"/>
      <c r="TBT14" s="49"/>
      <c r="TBU14" s="49"/>
      <c r="TBV14" s="49"/>
      <c r="TBW14" s="49"/>
      <c r="TBX14" s="49"/>
      <c r="TBY14" s="49"/>
      <c r="TBZ14" s="49"/>
      <c r="TCA14" s="49"/>
      <c r="TCB14" s="49"/>
      <c r="TCC14" s="49"/>
      <c r="TCD14" s="49"/>
      <c r="TCE14" s="49"/>
      <c r="TCF14" s="49"/>
      <c r="TCG14" s="49"/>
      <c r="TCH14" s="49"/>
      <c r="TCI14" s="49"/>
      <c r="TCJ14" s="49"/>
      <c r="TCK14" s="49"/>
      <c r="TCL14" s="49"/>
      <c r="TCM14" s="49"/>
      <c r="TCN14" s="49"/>
      <c r="TCO14" s="49"/>
      <c r="TCP14" s="49"/>
      <c r="TCQ14" s="49"/>
      <c r="TCR14" s="49"/>
      <c r="TCS14" s="49"/>
      <c r="TCT14" s="49"/>
      <c r="TCU14" s="49"/>
      <c r="TCV14" s="49"/>
      <c r="TCW14" s="49"/>
      <c r="TCX14" s="49"/>
      <c r="TCY14" s="49"/>
      <c r="TCZ14" s="49"/>
      <c r="TDA14" s="49"/>
      <c r="TDB14" s="49"/>
      <c r="TDC14" s="49"/>
      <c r="TDD14" s="49"/>
      <c r="TDE14" s="49"/>
      <c r="TDF14" s="49"/>
      <c r="TDG14" s="49"/>
      <c r="TDH14" s="49"/>
      <c r="TDI14" s="49"/>
      <c r="TDJ14" s="49"/>
      <c r="TDK14" s="49"/>
      <c r="TDL14" s="49"/>
      <c r="TDM14" s="49"/>
      <c r="TDN14" s="49"/>
      <c r="TDO14" s="49"/>
      <c r="TDP14" s="49"/>
      <c r="TDQ14" s="49"/>
      <c r="TDR14" s="49"/>
      <c r="TDS14" s="49"/>
      <c r="TDT14" s="49"/>
      <c r="TDU14" s="49"/>
      <c r="TDV14" s="49"/>
      <c r="TDW14" s="49"/>
      <c r="TDX14" s="49"/>
      <c r="TDY14" s="49"/>
      <c r="TDZ14" s="49"/>
      <c r="TEA14" s="49"/>
      <c r="TEB14" s="49"/>
      <c r="TEC14" s="49"/>
      <c r="TED14" s="49"/>
      <c r="TEE14" s="49"/>
      <c r="TEF14" s="49"/>
      <c r="TEG14" s="49"/>
      <c r="TEH14" s="49"/>
      <c r="TEI14" s="49"/>
      <c r="TEJ14" s="49"/>
      <c r="TEK14" s="49"/>
      <c r="TEL14" s="49"/>
      <c r="TEM14" s="49"/>
      <c r="TEN14" s="49"/>
      <c r="TEO14" s="49"/>
      <c r="TEP14" s="49"/>
      <c r="TEQ14" s="49"/>
      <c r="TER14" s="49"/>
      <c r="TES14" s="49"/>
      <c r="TET14" s="49"/>
      <c r="TEU14" s="49"/>
      <c r="TEV14" s="49"/>
      <c r="TEW14" s="49"/>
      <c r="TEX14" s="49"/>
      <c r="TEY14" s="49"/>
      <c r="TEZ14" s="49"/>
      <c r="TFA14" s="49"/>
      <c r="TFB14" s="49"/>
      <c r="TFC14" s="49"/>
      <c r="TFD14" s="49"/>
      <c r="TFE14" s="49"/>
      <c r="TFF14" s="49"/>
      <c r="TFG14" s="49"/>
      <c r="TFH14" s="49"/>
      <c r="TFI14" s="49"/>
      <c r="TFJ14" s="49"/>
      <c r="TFK14" s="49"/>
      <c r="TFL14" s="49"/>
      <c r="TFM14" s="49"/>
      <c r="TFN14" s="49"/>
      <c r="TFO14" s="49"/>
      <c r="TFP14" s="49"/>
      <c r="TFQ14" s="49"/>
      <c r="TFR14" s="49"/>
      <c r="TFS14" s="49"/>
      <c r="TFT14" s="49"/>
      <c r="TFU14" s="49"/>
      <c r="TFV14" s="49"/>
      <c r="TFW14" s="49"/>
      <c r="TFX14" s="49"/>
      <c r="TFY14" s="49"/>
      <c r="TFZ14" s="49"/>
      <c r="TGA14" s="49"/>
      <c r="TGB14" s="49"/>
      <c r="TGC14" s="49"/>
      <c r="TGD14" s="49"/>
      <c r="TGE14" s="49"/>
      <c r="TGF14" s="49"/>
      <c r="TGG14" s="49"/>
      <c r="TGH14" s="49"/>
      <c r="TGI14" s="49"/>
      <c r="TGJ14" s="49"/>
      <c r="TGK14" s="49"/>
      <c r="TGL14" s="49"/>
      <c r="TGM14" s="49"/>
      <c r="TGN14" s="49"/>
      <c r="TGO14" s="49"/>
      <c r="TGP14" s="49"/>
      <c r="TGQ14" s="49"/>
      <c r="TGR14" s="49"/>
      <c r="TGS14" s="49"/>
      <c r="TGT14" s="49"/>
      <c r="TGU14" s="49"/>
      <c r="TGV14" s="49"/>
      <c r="TGW14" s="49"/>
      <c r="TGX14" s="49"/>
      <c r="TGY14" s="49"/>
      <c r="TGZ14" s="49"/>
      <c r="THA14" s="49"/>
      <c r="THB14" s="49"/>
      <c r="THC14" s="49"/>
      <c r="THD14" s="49"/>
      <c r="THE14" s="49"/>
      <c r="THF14" s="49"/>
      <c r="THG14" s="49"/>
      <c r="THH14" s="49"/>
      <c r="THI14" s="49"/>
      <c r="THJ14" s="49"/>
      <c r="THK14" s="49"/>
      <c r="THL14" s="49"/>
      <c r="THM14" s="49"/>
      <c r="THN14" s="49"/>
      <c r="THO14" s="49"/>
      <c r="THP14" s="49"/>
      <c r="THQ14" s="49"/>
      <c r="THR14" s="49"/>
      <c r="THS14" s="49"/>
      <c r="THT14" s="49"/>
      <c r="THU14" s="49"/>
      <c r="THV14" s="49"/>
      <c r="THW14" s="49"/>
      <c r="THX14" s="49"/>
      <c r="THY14" s="49"/>
      <c r="THZ14" s="49"/>
      <c r="TIA14" s="49"/>
      <c r="TIB14" s="49"/>
      <c r="TIC14" s="49"/>
      <c r="TID14" s="49"/>
      <c r="TIE14" s="49"/>
      <c r="TIF14" s="49"/>
      <c r="TIG14" s="49"/>
      <c r="TIH14" s="49"/>
      <c r="TII14" s="49"/>
      <c r="TIJ14" s="49"/>
      <c r="TIK14" s="49"/>
      <c r="TIL14" s="49"/>
      <c r="TIM14" s="49"/>
      <c r="TIN14" s="49"/>
      <c r="TIO14" s="49"/>
      <c r="TIP14" s="49"/>
      <c r="TIQ14" s="49"/>
      <c r="TIR14" s="49"/>
      <c r="TIS14" s="49"/>
      <c r="TIT14" s="49"/>
      <c r="TIU14" s="49"/>
      <c r="TIV14" s="49"/>
      <c r="TIW14" s="49"/>
      <c r="TIX14" s="49"/>
      <c r="TIY14" s="49"/>
      <c r="TIZ14" s="49"/>
      <c r="TJA14" s="49"/>
      <c r="TJB14" s="49"/>
      <c r="TJC14" s="49"/>
      <c r="TJD14" s="49"/>
      <c r="TJE14" s="49"/>
      <c r="TJF14" s="49"/>
      <c r="TJG14" s="49"/>
      <c r="TJH14" s="49"/>
      <c r="TJI14" s="49"/>
      <c r="TJJ14" s="49"/>
      <c r="TJK14" s="49"/>
      <c r="TJL14" s="49"/>
      <c r="TJM14" s="49"/>
      <c r="TJN14" s="49"/>
      <c r="TJO14" s="49"/>
      <c r="TJP14" s="49"/>
      <c r="TJQ14" s="49"/>
      <c r="TJR14" s="49"/>
      <c r="TJS14" s="49"/>
      <c r="TJT14" s="49"/>
      <c r="TJU14" s="49"/>
      <c r="TJV14" s="49"/>
      <c r="TJW14" s="49"/>
      <c r="TJX14" s="49"/>
      <c r="TJY14" s="49"/>
      <c r="TJZ14" s="49"/>
      <c r="TKA14" s="49"/>
      <c r="TKB14" s="49"/>
      <c r="TKC14" s="49"/>
      <c r="TKD14" s="49"/>
      <c r="TKE14" s="49"/>
      <c r="TKF14" s="49"/>
      <c r="TKG14" s="49"/>
      <c r="TKH14" s="49"/>
      <c r="TKI14" s="49"/>
      <c r="TKJ14" s="49"/>
      <c r="TKK14" s="49"/>
      <c r="TKL14" s="49"/>
      <c r="TKM14" s="49"/>
      <c r="TKN14" s="49"/>
      <c r="TKO14" s="49"/>
      <c r="TKP14" s="49"/>
      <c r="TKQ14" s="49"/>
      <c r="TKR14" s="49"/>
      <c r="TKS14" s="49"/>
      <c r="TKT14" s="49"/>
      <c r="TKU14" s="49"/>
      <c r="TKV14" s="49"/>
      <c r="TKW14" s="49"/>
      <c r="TKX14" s="49"/>
      <c r="TKY14" s="49"/>
      <c r="TKZ14" s="49"/>
      <c r="TLA14" s="49"/>
      <c r="TLB14" s="49"/>
      <c r="TLC14" s="49"/>
      <c r="TLD14" s="49"/>
      <c r="TLE14" s="49"/>
      <c r="TLF14" s="49"/>
      <c r="TLG14" s="49"/>
      <c r="TLH14" s="49"/>
      <c r="TLI14" s="49"/>
      <c r="TLJ14" s="49"/>
      <c r="TLK14" s="49"/>
      <c r="TLL14" s="49"/>
      <c r="TLM14" s="49"/>
      <c r="TLN14" s="49"/>
      <c r="TLO14" s="49"/>
      <c r="TLP14" s="49"/>
      <c r="TLQ14" s="49"/>
      <c r="TLR14" s="49"/>
      <c r="TLS14" s="49"/>
      <c r="TLT14" s="49"/>
      <c r="TLU14" s="49"/>
      <c r="TLV14" s="49"/>
      <c r="TLW14" s="49"/>
      <c r="TLX14" s="49"/>
      <c r="TLY14" s="49"/>
      <c r="TLZ14" s="49"/>
      <c r="TMA14" s="49"/>
      <c r="TMB14" s="49"/>
      <c r="TMC14" s="49"/>
      <c r="TMD14" s="49"/>
      <c r="TME14" s="49"/>
      <c r="TMF14" s="49"/>
      <c r="TMG14" s="49"/>
      <c r="TMH14" s="49"/>
      <c r="TMI14" s="49"/>
      <c r="TMJ14" s="49"/>
      <c r="TMK14" s="49"/>
      <c r="TML14" s="49"/>
      <c r="TMM14" s="49"/>
      <c r="TMN14" s="49"/>
      <c r="TMO14" s="49"/>
      <c r="TMP14" s="49"/>
      <c r="TMQ14" s="49"/>
      <c r="TMR14" s="49"/>
      <c r="TMS14" s="49"/>
      <c r="TMT14" s="49"/>
      <c r="TMU14" s="49"/>
      <c r="TMV14" s="49"/>
      <c r="TMW14" s="49"/>
      <c r="TMX14" s="49"/>
      <c r="TMY14" s="49"/>
      <c r="TMZ14" s="49"/>
      <c r="TNA14" s="49"/>
      <c r="TNB14" s="49"/>
      <c r="TNC14" s="49"/>
      <c r="TND14" s="49"/>
      <c r="TNE14" s="49"/>
      <c r="TNF14" s="49"/>
      <c r="TNG14" s="49"/>
      <c r="TNH14" s="49"/>
      <c r="TNI14" s="49"/>
      <c r="TNJ14" s="49"/>
      <c r="TNK14" s="49"/>
      <c r="TNL14" s="49"/>
      <c r="TNM14" s="49"/>
      <c r="TNN14" s="49"/>
      <c r="TNO14" s="49"/>
      <c r="TNP14" s="49"/>
      <c r="TNQ14" s="49"/>
      <c r="TNR14" s="49"/>
      <c r="TNS14" s="49"/>
      <c r="TNT14" s="49"/>
      <c r="TNU14" s="49"/>
      <c r="TNV14" s="49"/>
      <c r="TNW14" s="49"/>
      <c r="TNX14" s="49"/>
      <c r="TNY14" s="49"/>
      <c r="TNZ14" s="49"/>
      <c r="TOA14" s="49"/>
      <c r="TOB14" s="49"/>
      <c r="TOC14" s="49"/>
      <c r="TOD14" s="49"/>
      <c r="TOE14" s="49"/>
      <c r="TOF14" s="49"/>
      <c r="TOG14" s="49"/>
      <c r="TOH14" s="49"/>
      <c r="TOI14" s="49"/>
      <c r="TOJ14" s="49"/>
      <c r="TOK14" s="49"/>
      <c r="TOL14" s="49"/>
      <c r="TOM14" s="49"/>
      <c r="TON14" s="49"/>
      <c r="TOO14" s="49"/>
      <c r="TOP14" s="49"/>
      <c r="TOQ14" s="49"/>
      <c r="TOR14" s="49"/>
      <c r="TOS14" s="49"/>
      <c r="TOT14" s="49"/>
      <c r="TOU14" s="49"/>
      <c r="TOV14" s="49"/>
      <c r="TOW14" s="49"/>
      <c r="TOX14" s="49"/>
      <c r="TOY14" s="49"/>
      <c r="TOZ14" s="49"/>
      <c r="TPA14" s="49"/>
      <c r="TPB14" s="49"/>
      <c r="TPC14" s="49"/>
      <c r="TPD14" s="49"/>
      <c r="TPE14" s="49"/>
      <c r="TPF14" s="49"/>
      <c r="TPG14" s="49"/>
      <c r="TPH14" s="49"/>
      <c r="TPI14" s="49"/>
      <c r="TPJ14" s="49"/>
      <c r="TPK14" s="49"/>
      <c r="TPL14" s="49"/>
      <c r="TPM14" s="49"/>
      <c r="TPN14" s="49"/>
      <c r="TPO14" s="49"/>
      <c r="TPP14" s="49"/>
      <c r="TPQ14" s="49"/>
      <c r="TPR14" s="49"/>
      <c r="TPS14" s="49"/>
      <c r="TPT14" s="49"/>
      <c r="TPU14" s="49"/>
      <c r="TPV14" s="49"/>
      <c r="TPW14" s="49"/>
      <c r="TPX14" s="49"/>
      <c r="TPY14" s="49"/>
      <c r="TPZ14" s="49"/>
      <c r="TQA14" s="49"/>
      <c r="TQB14" s="49"/>
      <c r="TQC14" s="49"/>
      <c r="TQD14" s="49"/>
      <c r="TQE14" s="49"/>
      <c r="TQF14" s="49"/>
      <c r="TQG14" s="49"/>
      <c r="TQH14" s="49"/>
      <c r="TQI14" s="49"/>
      <c r="TQJ14" s="49"/>
      <c r="TQK14" s="49"/>
      <c r="TQL14" s="49"/>
      <c r="TQM14" s="49"/>
      <c r="TQN14" s="49"/>
      <c r="TQO14" s="49"/>
      <c r="TQP14" s="49"/>
      <c r="TQQ14" s="49"/>
      <c r="TQR14" s="49"/>
      <c r="TQS14" s="49"/>
      <c r="TQT14" s="49"/>
      <c r="TQU14" s="49"/>
      <c r="TQV14" s="49"/>
      <c r="TQW14" s="49"/>
      <c r="TQX14" s="49"/>
      <c r="TQY14" s="49"/>
      <c r="TQZ14" s="49"/>
      <c r="TRA14" s="49"/>
      <c r="TRB14" s="49"/>
      <c r="TRC14" s="49"/>
      <c r="TRD14" s="49"/>
      <c r="TRE14" s="49"/>
      <c r="TRF14" s="49"/>
      <c r="TRG14" s="49"/>
      <c r="TRH14" s="49"/>
      <c r="TRI14" s="49"/>
      <c r="TRJ14" s="49"/>
      <c r="TRK14" s="49"/>
      <c r="TRL14" s="49"/>
      <c r="TRM14" s="49"/>
      <c r="TRN14" s="49"/>
      <c r="TRO14" s="49"/>
      <c r="TRP14" s="49"/>
      <c r="TRQ14" s="49"/>
      <c r="TRR14" s="49"/>
      <c r="TRS14" s="49"/>
      <c r="TRT14" s="49"/>
      <c r="TRU14" s="49"/>
      <c r="TRV14" s="49"/>
      <c r="TRW14" s="49"/>
      <c r="TRX14" s="49"/>
      <c r="TRY14" s="49"/>
      <c r="TRZ14" s="49"/>
      <c r="TSA14" s="49"/>
      <c r="TSB14" s="49"/>
      <c r="TSC14" s="49"/>
      <c r="TSD14" s="49"/>
      <c r="TSE14" s="49"/>
      <c r="TSF14" s="49"/>
      <c r="TSG14" s="49"/>
      <c r="TSH14" s="49"/>
      <c r="TSI14" s="49"/>
      <c r="TSJ14" s="49"/>
      <c r="TSK14" s="49"/>
      <c r="TSL14" s="49"/>
      <c r="TSM14" s="49"/>
      <c r="TSN14" s="49"/>
      <c r="TSO14" s="49"/>
      <c r="TSP14" s="49"/>
      <c r="TSQ14" s="49"/>
      <c r="TSR14" s="49"/>
      <c r="TSS14" s="49"/>
      <c r="TST14" s="49"/>
      <c r="TSU14" s="49"/>
      <c r="TSV14" s="49"/>
      <c r="TSW14" s="49"/>
      <c r="TSX14" s="49"/>
      <c r="TSY14" s="49"/>
      <c r="TSZ14" s="49"/>
      <c r="TTA14" s="49"/>
      <c r="TTB14" s="49"/>
      <c r="TTC14" s="49"/>
      <c r="TTD14" s="49"/>
      <c r="TTE14" s="49"/>
      <c r="TTF14" s="49"/>
      <c r="TTG14" s="49"/>
      <c r="TTH14" s="49"/>
      <c r="TTI14" s="49"/>
      <c r="TTJ14" s="49"/>
      <c r="TTK14" s="49"/>
      <c r="TTL14" s="49"/>
      <c r="TTM14" s="49"/>
      <c r="TTN14" s="49"/>
      <c r="TTO14" s="49"/>
      <c r="TTP14" s="49"/>
      <c r="TTQ14" s="49"/>
      <c r="TTR14" s="49"/>
      <c r="TTS14" s="49"/>
      <c r="TTT14" s="49"/>
      <c r="TTU14" s="49"/>
      <c r="TTV14" s="49"/>
      <c r="TTW14" s="49"/>
      <c r="TTX14" s="49"/>
      <c r="TTY14" s="49"/>
      <c r="TTZ14" s="49"/>
      <c r="TUA14" s="49"/>
      <c r="TUB14" s="49"/>
      <c r="TUC14" s="49"/>
      <c r="TUD14" s="49"/>
      <c r="TUE14" s="49"/>
      <c r="TUF14" s="49"/>
      <c r="TUG14" s="49"/>
      <c r="TUH14" s="49"/>
      <c r="TUI14" s="49"/>
      <c r="TUJ14" s="49"/>
      <c r="TUK14" s="49"/>
      <c r="TUL14" s="49"/>
      <c r="TUM14" s="49"/>
      <c r="TUN14" s="49"/>
      <c r="TUO14" s="49"/>
      <c r="TUP14" s="49"/>
      <c r="TUQ14" s="49"/>
      <c r="TUR14" s="49"/>
      <c r="TUS14" s="49"/>
      <c r="TUT14" s="49"/>
      <c r="TUU14" s="49"/>
      <c r="TUV14" s="49"/>
      <c r="TUW14" s="49"/>
      <c r="TUX14" s="49"/>
      <c r="TUY14" s="49"/>
      <c r="TUZ14" s="49"/>
      <c r="TVA14" s="49"/>
      <c r="TVB14" s="49"/>
      <c r="TVC14" s="49"/>
      <c r="TVD14" s="49"/>
      <c r="TVE14" s="49"/>
      <c r="TVF14" s="49"/>
      <c r="TVG14" s="49"/>
      <c r="TVH14" s="49"/>
      <c r="TVI14" s="49"/>
      <c r="TVJ14" s="49"/>
      <c r="TVK14" s="49"/>
      <c r="TVL14" s="49"/>
      <c r="TVM14" s="49"/>
      <c r="TVN14" s="49"/>
      <c r="TVO14" s="49"/>
      <c r="TVP14" s="49"/>
      <c r="TVQ14" s="49"/>
      <c r="TVR14" s="49"/>
      <c r="TVS14" s="49"/>
      <c r="TVT14" s="49"/>
      <c r="TVU14" s="49"/>
      <c r="TVV14" s="49"/>
      <c r="TVW14" s="49"/>
      <c r="TVX14" s="49"/>
      <c r="TVY14" s="49"/>
      <c r="TVZ14" s="49"/>
      <c r="TWA14" s="49"/>
      <c r="TWB14" s="49"/>
      <c r="TWC14" s="49"/>
      <c r="TWD14" s="49"/>
      <c r="TWE14" s="49"/>
      <c r="TWF14" s="49"/>
      <c r="TWG14" s="49"/>
      <c r="TWH14" s="49"/>
      <c r="TWI14" s="49"/>
      <c r="TWJ14" s="49"/>
      <c r="TWK14" s="49"/>
      <c r="TWL14" s="49"/>
      <c r="TWM14" s="49"/>
      <c r="TWN14" s="49"/>
      <c r="TWO14" s="49"/>
      <c r="TWP14" s="49"/>
      <c r="TWQ14" s="49"/>
      <c r="TWR14" s="49"/>
      <c r="TWS14" s="49"/>
      <c r="TWT14" s="49"/>
      <c r="TWU14" s="49"/>
      <c r="TWV14" s="49"/>
      <c r="TWW14" s="49"/>
      <c r="TWX14" s="49"/>
      <c r="TWY14" s="49"/>
      <c r="TWZ14" s="49"/>
      <c r="TXA14" s="49"/>
      <c r="TXB14" s="49"/>
      <c r="TXC14" s="49"/>
      <c r="TXD14" s="49"/>
      <c r="TXE14" s="49"/>
      <c r="TXF14" s="49"/>
      <c r="TXG14" s="49"/>
      <c r="TXH14" s="49"/>
      <c r="TXI14" s="49"/>
      <c r="TXJ14" s="49"/>
      <c r="TXK14" s="49"/>
      <c r="TXL14" s="49"/>
      <c r="TXM14" s="49"/>
      <c r="TXN14" s="49"/>
      <c r="TXO14" s="49"/>
      <c r="TXP14" s="49"/>
      <c r="TXQ14" s="49"/>
      <c r="TXR14" s="49"/>
      <c r="TXS14" s="49"/>
      <c r="TXT14" s="49"/>
      <c r="TXU14" s="49"/>
      <c r="TXV14" s="49"/>
      <c r="TXW14" s="49"/>
      <c r="TXX14" s="49"/>
      <c r="TXY14" s="49"/>
      <c r="TXZ14" s="49"/>
      <c r="TYA14" s="49"/>
      <c r="TYB14" s="49"/>
      <c r="TYC14" s="49"/>
      <c r="TYD14" s="49"/>
      <c r="TYE14" s="49"/>
      <c r="TYF14" s="49"/>
      <c r="TYG14" s="49"/>
      <c r="TYH14" s="49"/>
      <c r="TYI14" s="49"/>
      <c r="TYJ14" s="49"/>
      <c r="TYK14" s="49"/>
      <c r="TYL14" s="49"/>
      <c r="TYM14" s="49"/>
      <c r="TYN14" s="49"/>
      <c r="TYO14" s="49"/>
      <c r="TYP14" s="49"/>
      <c r="TYQ14" s="49"/>
      <c r="TYR14" s="49"/>
      <c r="TYS14" s="49"/>
      <c r="TYT14" s="49"/>
      <c r="TYU14" s="49"/>
      <c r="TYV14" s="49"/>
      <c r="TYW14" s="49"/>
      <c r="TYX14" s="49"/>
      <c r="TYY14" s="49"/>
      <c r="TYZ14" s="49"/>
      <c r="TZA14" s="49"/>
      <c r="TZB14" s="49"/>
      <c r="TZC14" s="49"/>
      <c r="TZD14" s="49"/>
      <c r="TZE14" s="49"/>
      <c r="TZF14" s="49"/>
      <c r="TZG14" s="49"/>
      <c r="TZH14" s="49"/>
      <c r="TZI14" s="49"/>
      <c r="TZJ14" s="49"/>
      <c r="TZK14" s="49"/>
      <c r="TZL14" s="49"/>
      <c r="TZM14" s="49"/>
      <c r="TZN14" s="49"/>
      <c r="TZO14" s="49"/>
      <c r="TZP14" s="49"/>
      <c r="TZQ14" s="49"/>
      <c r="TZR14" s="49"/>
      <c r="TZS14" s="49"/>
      <c r="TZT14" s="49"/>
      <c r="TZU14" s="49"/>
      <c r="TZV14" s="49"/>
      <c r="TZW14" s="49"/>
      <c r="TZX14" s="49"/>
      <c r="TZY14" s="49"/>
      <c r="TZZ14" s="49"/>
      <c r="UAA14" s="49"/>
      <c r="UAB14" s="49"/>
      <c r="UAC14" s="49"/>
      <c r="UAD14" s="49"/>
      <c r="UAE14" s="49"/>
      <c r="UAF14" s="49"/>
      <c r="UAG14" s="49"/>
      <c r="UAH14" s="49"/>
      <c r="UAI14" s="49"/>
      <c r="UAJ14" s="49"/>
      <c r="UAK14" s="49"/>
      <c r="UAL14" s="49"/>
      <c r="UAM14" s="49"/>
      <c r="UAN14" s="49"/>
      <c r="UAO14" s="49"/>
      <c r="UAP14" s="49"/>
      <c r="UAQ14" s="49"/>
      <c r="UAR14" s="49"/>
      <c r="UAS14" s="49"/>
      <c r="UAT14" s="49"/>
      <c r="UAU14" s="49"/>
      <c r="UAV14" s="49"/>
      <c r="UAW14" s="49"/>
      <c r="UAX14" s="49"/>
      <c r="UAY14" s="49"/>
      <c r="UAZ14" s="49"/>
      <c r="UBA14" s="49"/>
      <c r="UBB14" s="49"/>
      <c r="UBC14" s="49"/>
      <c r="UBD14" s="49"/>
      <c r="UBE14" s="49"/>
      <c r="UBF14" s="49"/>
      <c r="UBG14" s="49"/>
      <c r="UBH14" s="49"/>
      <c r="UBI14" s="49"/>
      <c r="UBJ14" s="49"/>
      <c r="UBK14" s="49"/>
      <c r="UBL14" s="49"/>
      <c r="UBM14" s="49"/>
      <c r="UBN14" s="49"/>
      <c r="UBO14" s="49"/>
      <c r="UBP14" s="49"/>
      <c r="UBQ14" s="49"/>
      <c r="UBR14" s="49"/>
      <c r="UBS14" s="49"/>
      <c r="UBT14" s="49"/>
      <c r="UBU14" s="49"/>
      <c r="UBV14" s="49"/>
      <c r="UBW14" s="49"/>
      <c r="UBX14" s="49"/>
      <c r="UBY14" s="49"/>
      <c r="UBZ14" s="49"/>
      <c r="UCA14" s="49"/>
      <c r="UCB14" s="49"/>
      <c r="UCC14" s="49"/>
      <c r="UCD14" s="49"/>
      <c r="UCE14" s="49"/>
      <c r="UCF14" s="49"/>
      <c r="UCG14" s="49"/>
      <c r="UCH14" s="49"/>
      <c r="UCI14" s="49"/>
      <c r="UCJ14" s="49"/>
      <c r="UCK14" s="49"/>
      <c r="UCL14" s="49"/>
      <c r="UCM14" s="49"/>
      <c r="UCN14" s="49"/>
      <c r="UCO14" s="49"/>
      <c r="UCP14" s="49"/>
      <c r="UCQ14" s="49"/>
      <c r="UCR14" s="49"/>
      <c r="UCS14" s="49"/>
      <c r="UCT14" s="49"/>
      <c r="UCU14" s="49"/>
      <c r="UCV14" s="49"/>
      <c r="UCW14" s="49"/>
      <c r="UCX14" s="49"/>
      <c r="UCY14" s="49"/>
      <c r="UCZ14" s="49"/>
      <c r="UDA14" s="49"/>
      <c r="UDB14" s="49"/>
      <c r="UDC14" s="49"/>
      <c r="UDD14" s="49"/>
      <c r="UDE14" s="49"/>
      <c r="UDF14" s="49"/>
      <c r="UDG14" s="49"/>
      <c r="UDH14" s="49"/>
      <c r="UDI14" s="49"/>
      <c r="UDJ14" s="49"/>
      <c r="UDK14" s="49"/>
      <c r="UDL14" s="49"/>
      <c r="UDM14" s="49"/>
      <c r="UDN14" s="49"/>
      <c r="UDO14" s="49"/>
      <c r="UDP14" s="49"/>
      <c r="UDQ14" s="49"/>
      <c r="UDR14" s="49"/>
      <c r="UDS14" s="49"/>
      <c r="UDT14" s="49"/>
      <c r="UDU14" s="49"/>
      <c r="UDV14" s="49"/>
      <c r="UDW14" s="49"/>
      <c r="UDX14" s="49"/>
      <c r="UDY14" s="49"/>
      <c r="UDZ14" s="49"/>
      <c r="UEA14" s="49"/>
      <c r="UEB14" s="49"/>
      <c r="UEC14" s="49"/>
      <c r="UED14" s="49"/>
      <c r="UEE14" s="49"/>
      <c r="UEF14" s="49"/>
      <c r="UEG14" s="49"/>
      <c r="UEH14" s="49"/>
      <c r="UEI14" s="49"/>
      <c r="UEJ14" s="49"/>
      <c r="UEK14" s="49"/>
      <c r="UEL14" s="49"/>
      <c r="UEM14" s="49"/>
      <c r="UEN14" s="49"/>
      <c r="UEO14" s="49"/>
      <c r="UEP14" s="49"/>
      <c r="UEQ14" s="49"/>
      <c r="UER14" s="49"/>
      <c r="UES14" s="49"/>
      <c r="UET14" s="49"/>
      <c r="UEU14" s="49"/>
      <c r="UEV14" s="49"/>
      <c r="UEW14" s="49"/>
      <c r="UEX14" s="49"/>
      <c r="UEY14" s="49"/>
      <c r="UEZ14" s="49"/>
      <c r="UFA14" s="49"/>
      <c r="UFB14" s="49"/>
      <c r="UFC14" s="49"/>
      <c r="UFD14" s="49"/>
      <c r="UFE14" s="49"/>
      <c r="UFF14" s="49"/>
      <c r="UFG14" s="49"/>
      <c r="UFH14" s="49"/>
      <c r="UFI14" s="49"/>
      <c r="UFJ14" s="49"/>
      <c r="UFK14" s="49"/>
      <c r="UFL14" s="49"/>
      <c r="UFM14" s="49"/>
      <c r="UFN14" s="49"/>
      <c r="UFO14" s="49"/>
      <c r="UFP14" s="49"/>
      <c r="UFQ14" s="49"/>
      <c r="UFR14" s="49"/>
      <c r="UFS14" s="49"/>
      <c r="UFT14" s="49"/>
      <c r="UFU14" s="49"/>
      <c r="UFV14" s="49"/>
      <c r="UFW14" s="49"/>
      <c r="UFX14" s="49"/>
      <c r="UFY14" s="49"/>
      <c r="UFZ14" s="49"/>
      <c r="UGA14" s="49"/>
      <c r="UGB14" s="49"/>
      <c r="UGC14" s="49"/>
      <c r="UGD14" s="49"/>
      <c r="UGE14" s="49"/>
      <c r="UGF14" s="49"/>
      <c r="UGG14" s="49"/>
      <c r="UGH14" s="49"/>
      <c r="UGI14" s="49"/>
      <c r="UGJ14" s="49"/>
      <c r="UGK14" s="49"/>
      <c r="UGL14" s="49"/>
      <c r="UGM14" s="49"/>
      <c r="UGN14" s="49"/>
      <c r="UGO14" s="49"/>
      <c r="UGP14" s="49"/>
      <c r="UGQ14" s="49"/>
      <c r="UGR14" s="49"/>
      <c r="UGS14" s="49"/>
      <c r="UGT14" s="49"/>
      <c r="UGU14" s="49"/>
      <c r="UGV14" s="49"/>
      <c r="UGW14" s="49"/>
      <c r="UGX14" s="49"/>
      <c r="UGY14" s="49"/>
      <c r="UGZ14" s="49"/>
      <c r="UHA14" s="49"/>
      <c r="UHB14" s="49"/>
      <c r="UHC14" s="49"/>
      <c r="UHD14" s="49"/>
      <c r="UHE14" s="49"/>
      <c r="UHF14" s="49"/>
      <c r="UHG14" s="49"/>
      <c r="UHH14" s="49"/>
      <c r="UHI14" s="49"/>
      <c r="UHJ14" s="49"/>
      <c r="UHK14" s="49"/>
      <c r="UHL14" s="49"/>
      <c r="UHM14" s="49"/>
      <c r="UHN14" s="49"/>
      <c r="UHO14" s="49"/>
      <c r="UHP14" s="49"/>
      <c r="UHQ14" s="49"/>
      <c r="UHR14" s="49"/>
      <c r="UHS14" s="49"/>
      <c r="UHT14" s="49"/>
      <c r="UHU14" s="49"/>
      <c r="UHV14" s="49"/>
      <c r="UHW14" s="49"/>
      <c r="UHX14" s="49"/>
      <c r="UHY14" s="49"/>
      <c r="UHZ14" s="49"/>
      <c r="UIA14" s="49"/>
      <c r="UIB14" s="49"/>
      <c r="UIC14" s="49"/>
      <c r="UID14" s="49"/>
      <c r="UIE14" s="49"/>
      <c r="UIF14" s="49"/>
      <c r="UIG14" s="49"/>
      <c r="UIH14" s="49"/>
      <c r="UII14" s="49"/>
      <c r="UIJ14" s="49"/>
      <c r="UIK14" s="49"/>
      <c r="UIL14" s="49"/>
      <c r="UIM14" s="49"/>
      <c r="UIN14" s="49"/>
      <c r="UIO14" s="49"/>
      <c r="UIP14" s="49"/>
      <c r="UIQ14" s="49"/>
      <c r="UIR14" s="49"/>
      <c r="UIS14" s="49"/>
      <c r="UIT14" s="49"/>
      <c r="UIU14" s="49"/>
      <c r="UIV14" s="49"/>
      <c r="UIW14" s="49"/>
      <c r="UIX14" s="49"/>
      <c r="UIY14" s="49"/>
      <c r="UIZ14" s="49"/>
      <c r="UJA14" s="49"/>
      <c r="UJB14" s="49"/>
      <c r="UJC14" s="49"/>
      <c r="UJD14" s="49"/>
      <c r="UJE14" s="49"/>
      <c r="UJF14" s="49"/>
      <c r="UJG14" s="49"/>
      <c r="UJH14" s="49"/>
      <c r="UJI14" s="49"/>
      <c r="UJJ14" s="49"/>
      <c r="UJK14" s="49"/>
      <c r="UJL14" s="49"/>
      <c r="UJM14" s="49"/>
      <c r="UJN14" s="49"/>
      <c r="UJO14" s="49"/>
      <c r="UJP14" s="49"/>
      <c r="UJQ14" s="49"/>
      <c r="UJR14" s="49"/>
      <c r="UJS14" s="49"/>
      <c r="UJT14" s="49"/>
      <c r="UJU14" s="49"/>
      <c r="UJV14" s="49"/>
      <c r="UJW14" s="49"/>
      <c r="UJX14" s="49"/>
      <c r="UJY14" s="49"/>
      <c r="UJZ14" s="49"/>
      <c r="UKA14" s="49"/>
      <c r="UKB14" s="49"/>
      <c r="UKC14" s="49"/>
      <c r="UKD14" s="49"/>
      <c r="UKE14" s="49"/>
      <c r="UKF14" s="49"/>
      <c r="UKG14" s="49"/>
      <c r="UKH14" s="49"/>
      <c r="UKI14" s="49"/>
      <c r="UKJ14" s="49"/>
      <c r="UKK14" s="49"/>
      <c r="UKL14" s="49"/>
      <c r="UKM14" s="49"/>
      <c r="UKN14" s="49"/>
      <c r="UKO14" s="49"/>
      <c r="UKP14" s="49"/>
      <c r="UKQ14" s="49"/>
      <c r="UKR14" s="49"/>
      <c r="UKS14" s="49"/>
      <c r="UKT14" s="49"/>
      <c r="UKU14" s="49"/>
      <c r="UKV14" s="49"/>
      <c r="UKW14" s="49"/>
      <c r="UKX14" s="49"/>
      <c r="UKY14" s="49"/>
      <c r="UKZ14" s="49"/>
      <c r="ULA14" s="49"/>
      <c r="ULB14" s="49"/>
      <c r="ULC14" s="49"/>
      <c r="ULD14" s="49"/>
      <c r="ULE14" s="49"/>
      <c r="ULF14" s="49"/>
      <c r="ULG14" s="49"/>
      <c r="ULH14" s="49"/>
      <c r="ULI14" s="49"/>
      <c r="ULJ14" s="49"/>
      <c r="ULK14" s="49"/>
      <c r="ULL14" s="49"/>
      <c r="ULM14" s="49"/>
      <c r="ULN14" s="49"/>
      <c r="ULO14" s="49"/>
      <c r="ULP14" s="49"/>
      <c r="ULQ14" s="49"/>
      <c r="ULR14" s="49"/>
      <c r="ULS14" s="49"/>
      <c r="ULT14" s="49"/>
      <c r="ULU14" s="49"/>
      <c r="ULV14" s="49"/>
      <c r="ULW14" s="49"/>
      <c r="ULX14" s="49"/>
      <c r="ULY14" s="49"/>
      <c r="ULZ14" s="49"/>
      <c r="UMA14" s="49"/>
      <c r="UMB14" s="49"/>
      <c r="UMC14" s="49"/>
      <c r="UMD14" s="49"/>
      <c r="UME14" s="49"/>
      <c r="UMF14" s="49"/>
      <c r="UMG14" s="49"/>
      <c r="UMH14" s="49"/>
      <c r="UMI14" s="49"/>
      <c r="UMJ14" s="49"/>
      <c r="UMK14" s="49"/>
      <c r="UML14" s="49"/>
      <c r="UMM14" s="49"/>
      <c r="UMN14" s="49"/>
      <c r="UMO14" s="49"/>
      <c r="UMP14" s="49"/>
      <c r="UMQ14" s="49"/>
      <c r="UMR14" s="49"/>
      <c r="UMS14" s="49"/>
      <c r="UMT14" s="49"/>
      <c r="UMU14" s="49"/>
      <c r="UMV14" s="49"/>
      <c r="UMW14" s="49"/>
      <c r="UMX14" s="49"/>
      <c r="UMY14" s="49"/>
      <c r="UMZ14" s="49"/>
      <c r="UNA14" s="49"/>
      <c r="UNB14" s="49"/>
      <c r="UNC14" s="49"/>
      <c r="UND14" s="49"/>
      <c r="UNE14" s="49"/>
      <c r="UNF14" s="49"/>
      <c r="UNG14" s="49"/>
      <c r="UNH14" s="49"/>
      <c r="UNI14" s="49"/>
      <c r="UNJ14" s="49"/>
      <c r="UNK14" s="49"/>
      <c r="UNL14" s="49"/>
      <c r="UNM14" s="49"/>
      <c r="UNN14" s="49"/>
      <c r="UNO14" s="49"/>
      <c r="UNP14" s="49"/>
      <c r="UNQ14" s="49"/>
      <c r="UNR14" s="49"/>
      <c r="UNS14" s="49"/>
      <c r="UNT14" s="49"/>
      <c r="UNU14" s="49"/>
      <c r="UNV14" s="49"/>
      <c r="UNW14" s="49"/>
      <c r="UNX14" s="49"/>
      <c r="UNY14" s="49"/>
      <c r="UNZ14" s="49"/>
      <c r="UOA14" s="49"/>
      <c r="UOB14" s="49"/>
      <c r="UOC14" s="49"/>
      <c r="UOD14" s="49"/>
      <c r="UOE14" s="49"/>
      <c r="UOF14" s="49"/>
      <c r="UOG14" s="49"/>
      <c r="UOH14" s="49"/>
      <c r="UOI14" s="49"/>
      <c r="UOJ14" s="49"/>
      <c r="UOK14" s="49"/>
      <c r="UOL14" s="49"/>
      <c r="UOM14" s="49"/>
      <c r="UON14" s="49"/>
      <c r="UOO14" s="49"/>
      <c r="UOP14" s="49"/>
      <c r="UOQ14" s="49"/>
      <c r="UOR14" s="49"/>
      <c r="UOS14" s="49"/>
      <c r="UOT14" s="49"/>
      <c r="UOU14" s="49"/>
      <c r="UOV14" s="49"/>
      <c r="UOW14" s="49"/>
      <c r="UOX14" s="49"/>
      <c r="UOY14" s="49"/>
      <c r="UOZ14" s="49"/>
      <c r="UPA14" s="49"/>
      <c r="UPB14" s="49"/>
      <c r="UPC14" s="49"/>
      <c r="UPD14" s="49"/>
      <c r="UPE14" s="49"/>
      <c r="UPF14" s="49"/>
      <c r="UPG14" s="49"/>
      <c r="UPH14" s="49"/>
      <c r="UPI14" s="49"/>
      <c r="UPJ14" s="49"/>
      <c r="UPK14" s="49"/>
      <c r="UPL14" s="49"/>
      <c r="UPM14" s="49"/>
      <c r="UPN14" s="49"/>
      <c r="UPO14" s="49"/>
      <c r="UPP14" s="49"/>
      <c r="UPQ14" s="49"/>
      <c r="UPR14" s="49"/>
      <c r="UPS14" s="49"/>
      <c r="UPT14" s="49"/>
      <c r="UPU14" s="49"/>
      <c r="UPV14" s="49"/>
      <c r="UPW14" s="49"/>
      <c r="UPX14" s="49"/>
      <c r="UPY14" s="49"/>
      <c r="UPZ14" s="49"/>
      <c r="UQA14" s="49"/>
      <c r="UQB14" s="49"/>
      <c r="UQC14" s="49"/>
      <c r="UQD14" s="49"/>
      <c r="UQE14" s="49"/>
      <c r="UQF14" s="49"/>
      <c r="UQG14" s="49"/>
      <c r="UQH14" s="49"/>
      <c r="UQI14" s="49"/>
      <c r="UQJ14" s="49"/>
      <c r="UQK14" s="49"/>
      <c r="UQL14" s="49"/>
      <c r="UQM14" s="49"/>
      <c r="UQN14" s="49"/>
      <c r="UQO14" s="49"/>
      <c r="UQP14" s="49"/>
      <c r="UQQ14" s="49"/>
      <c r="UQR14" s="49"/>
      <c r="UQS14" s="49"/>
      <c r="UQT14" s="49"/>
      <c r="UQU14" s="49"/>
      <c r="UQV14" s="49"/>
      <c r="UQW14" s="49"/>
      <c r="UQX14" s="49"/>
      <c r="UQY14" s="49"/>
      <c r="UQZ14" s="49"/>
      <c r="URA14" s="49"/>
      <c r="URB14" s="49"/>
      <c r="URC14" s="49"/>
      <c r="URD14" s="49"/>
      <c r="URE14" s="49"/>
      <c r="URF14" s="49"/>
      <c r="URG14" s="49"/>
      <c r="URH14" s="49"/>
      <c r="URI14" s="49"/>
      <c r="URJ14" s="49"/>
      <c r="URK14" s="49"/>
      <c r="URL14" s="49"/>
      <c r="URM14" s="49"/>
      <c r="URN14" s="49"/>
      <c r="URO14" s="49"/>
      <c r="URP14" s="49"/>
      <c r="URQ14" s="49"/>
      <c r="URR14" s="49"/>
      <c r="URS14" s="49"/>
      <c r="URT14" s="49"/>
      <c r="URU14" s="49"/>
      <c r="URV14" s="49"/>
      <c r="URW14" s="49"/>
      <c r="URX14" s="49"/>
      <c r="URY14" s="49"/>
      <c r="URZ14" s="49"/>
      <c r="USA14" s="49"/>
      <c r="USB14" s="49"/>
      <c r="USC14" s="49"/>
      <c r="USD14" s="49"/>
      <c r="USE14" s="49"/>
      <c r="USF14" s="49"/>
      <c r="USG14" s="49"/>
      <c r="USH14" s="49"/>
      <c r="USI14" s="49"/>
      <c r="USJ14" s="49"/>
      <c r="USK14" s="49"/>
      <c r="USL14" s="49"/>
      <c r="USM14" s="49"/>
      <c r="USN14" s="49"/>
      <c r="USO14" s="49"/>
      <c r="USP14" s="49"/>
      <c r="USQ14" s="49"/>
      <c r="USR14" s="49"/>
      <c r="USS14" s="49"/>
      <c r="UST14" s="49"/>
      <c r="USU14" s="49"/>
      <c r="USV14" s="49"/>
      <c r="USW14" s="49"/>
      <c r="USX14" s="49"/>
      <c r="USY14" s="49"/>
      <c r="USZ14" s="49"/>
      <c r="UTA14" s="49"/>
      <c r="UTB14" s="49"/>
      <c r="UTC14" s="49"/>
      <c r="UTD14" s="49"/>
      <c r="UTE14" s="49"/>
      <c r="UTF14" s="49"/>
      <c r="UTG14" s="49"/>
      <c r="UTH14" s="49"/>
      <c r="UTI14" s="49"/>
      <c r="UTJ14" s="49"/>
      <c r="UTK14" s="49"/>
      <c r="UTL14" s="49"/>
      <c r="UTM14" s="49"/>
      <c r="UTN14" s="49"/>
      <c r="UTO14" s="49"/>
      <c r="UTP14" s="49"/>
      <c r="UTQ14" s="49"/>
      <c r="UTR14" s="49"/>
      <c r="UTS14" s="49"/>
      <c r="UTT14" s="49"/>
      <c r="UTU14" s="49"/>
      <c r="UTV14" s="49"/>
      <c r="UTW14" s="49"/>
      <c r="UTX14" s="49"/>
      <c r="UTY14" s="49"/>
      <c r="UTZ14" s="49"/>
      <c r="UUA14" s="49"/>
      <c r="UUB14" s="49"/>
      <c r="UUC14" s="49"/>
      <c r="UUD14" s="49"/>
      <c r="UUE14" s="49"/>
      <c r="UUF14" s="49"/>
      <c r="UUG14" s="49"/>
      <c r="UUH14" s="49"/>
      <c r="UUI14" s="49"/>
      <c r="UUJ14" s="49"/>
      <c r="UUK14" s="49"/>
      <c r="UUL14" s="49"/>
      <c r="UUM14" s="49"/>
      <c r="UUN14" s="49"/>
      <c r="UUO14" s="49"/>
      <c r="UUP14" s="49"/>
      <c r="UUQ14" s="49"/>
      <c r="UUR14" s="49"/>
      <c r="UUS14" s="49"/>
      <c r="UUT14" s="49"/>
      <c r="UUU14" s="49"/>
      <c r="UUV14" s="49"/>
      <c r="UUW14" s="49"/>
      <c r="UUX14" s="49"/>
      <c r="UUY14" s="49"/>
      <c r="UUZ14" s="49"/>
      <c r="UVA14" s="49"/>
      <c r="UVB14" s="49"/>
      <c r="UVC14" s="49"/>
      <c r="UVD14" s="49"/>
      <c r="UVE14" s="49"/>
      <c r="UVF14" s="49"/>
      <c r="UVG14" s="49"/>
      <c r="UVH14" s="49"/>
      <c r="UVI14" s="49"/>
      <c r="UVJ14" s="49"/>
      <c r="UVK14" s="49"/>
      <c r="UVL14" s="49"/>
      <c r="UVM14" s="49"/>
      <c r="UVN14" s="49"/>
      <c r="UVO14" s="49"/>
      <c r="UVP14" s="49"/>
      <c r="UVQ14" s="49"/>
      <c r="UVR14" s="49"/>
      <c r="UVS14" s="49"/>
      <c r="UVT14" s="49"/>
      <c r="UVU14" s="49"/>
      <c r="UVV14" s="49"/>
      <c r="UVW14" s="49"/>
      <c r="UVX14" s="49"/>
      <c r="UVY14" s="49"/>
      <c r="UVZ14" s="49"/>
      <c r="UWA14" s="49"/>
      <c r="UWB14" s="49"/>
      <c r="UWC14" s="49"/>
      <c r="UWD14" s="49"/>
      <c r="UWE14" s="49"/>
      <c r="UWF14" s="49"/>
      <c r="UWG14" s="49"/>
      <c r="UWH14" s="49"/>
      <c r="UWI14" s="49"/>
      <c r="UWJ14" s="49"/>
      <c r="UWK14" s="49"/>
      <c r="UWL14" s="49"/>
      <c r="UWM14" s="49"/>
      <c r="UWN14" s="49"/>
      <c r="UWO14" s="49"/>
      <c r="UWP14" s="49"/>
      <c r="UWQ14" s="49"/>
      <c r="UWR14" s="49"/>
      <c r="UWS14" s="49"/>
      <c r="UWT14" s="49"/>
      <c r="UWU14" s="49"/>
      <c r="UWV14" s="49"/>
      <c r="UWW14" s="49"/>
      <c r="UWX14" s="49"/>
      <c r="UWY14" s="49"/>
      <c r="UWZ14" s="49"/>
      <c r="UXA14" s="49"/>
      <c r="UXB14" s="49"/>
      <c r="UXC14" s="49"/>
      <c r="UXD14" s="49"/>
      <c r="UXE14" s="49"/>
      <c r="UXF14" s="49"/>
      <c r="UXG14" s="49"/>
      <c r="UXH14" s="49"/>
      <c r="UXI14" s="49"/>
      <c r="UXJ14" s="49"/>
      <c r="UXK14" s="49"/>
      <c r="UXL14" s="49"/>
      <c r="UXM14" s="49"/>
      <c r="UXN14" s="49"/>
      <c r="UXO14" s="49"/>
      <c r="UXP14" s="49"/>
      <c r="UXQ14" s="49"/>
      <c r="UXR14" s="49"/>
      <c r="UXS14" s="49"/>
      <c r="UXT14" s="49"/>
      <c r="UXU14" s="49"/>
      <c r="UXV14" s="49"/>
      <c r="UXW14" s="49"/>
      <c r="UXX14" s="49"/>
      <c r="UXY14" s="49"/>
      <c r="UXZ14" s="49"/>
      <c r="UYA14" s="49"/>
      <c r="UYB14" s="49"/>
      <c r="UYC14" s="49"/>
      <c r="UYD14" s="49"/>
      <c r="UYE14" s="49"/>
      <c r="UYF14" s="49"/>
      <c r="UYG14" s="49"/>
      <c r="UYH14" s="49"/>
      <c r="UYI14" s="49"/>
      <c r="UYJ14" s="49"/>
      <c r="UYK14" s="49"/>
      <c r="UYL14" s="49"/>
      <c r="UYM14" s="49"/>
      <c r="UYN14" s="49"/>
      <c r="UYO14" s="49"/>
      <c r="UYP14" s="49"/>
      <c r="UYQ14" s="49"/>
      <c r="UYR14" s="49"/>
      <c r="UYS14" s="49"/>
      <c r="UYT14" s="49"/>
      <c r="UYU14" s="49"/>
      <c r="UYV14" s="49"/>
      <c r="UYW14" s="49"/>
      <c r="UYX14" s="49"/>
      <c r="UYY14" s="49"/>
      <c r="UYZ14" s="49"/>
      <c r="UZA14" s="49"/>
      <c r="UZB14" s="49"/>
      <c r="UZC14" s="49"/>
      <c r="UZD14" s="49"/>
      <c r="UZE14" s="49"/>
      <c r="UZF14" s="49"/>
      <c r="UZG14" s="49"/>
      <c r="UZH14" s="49"/>
      <c r="UZI14" s="49"/>
      <c r="UZJ14" s="49"/>
      <c r="UZK14" s="49"/>
      <c r="UZL14" s="49"/>
      <c r="UZM14" s="49"/>
      <c r="UZN14" s="49"/>
      <c r="UZO14" s="49"/>
      <c r="UZP14" s="49"/>
      <c r="UZQ14" s="49"/>
      <c r="UZR14" s="49"/>
      <c r="UZS14" s="49"/>
      <c r="UZT14" s="49"/>
      <c r="UZU14" s="49"/>
      <c r="UZV14" s="49"/>
      <c r="UZW14" s="49"/>
      <c r="UZX14" s="49"/>
      <c r="UZY14" s="49"/>
      <c r="UZZ14" s="49"/>
      <c r="VAA14" s="49"/>
      <c r="VAB14" s="49"/>
      <c r="VAC14" s="49"/>
      <c r="VAD14" s="49"/>
      <c r="VAE14" s="49"/>
      <c r="VAF14" s="49"/>
      <c r="VAG14" s="49"/>
      <c r="VAH14" s="49"/>
      <c r="VAI14" s="49"/>
      <c r="VAJ14" s="49"/>
      <c r="VAK14" s="49"/>
      <c r="VAL14" s="49"/>
      <c r="VAM14" s="49"/>
      <c r="VAN14" s="49"/>
      <c r="VAO14" s="49"/>
      <c r="VAP14" s="49"/>
      <c r="VAQ14" s="49"/>
      <c r="VAR14" s="49"/>
      <c r="VAS14" s="49"/>
      <c r="VAT14" s="49"/>
      <c r="VAU14" s="49"/>
      <c r="VAV14" s="49"/>
      <c r="VAW14" s="49"/>
      <c r="VAX14" s="49"/>
      <c r="VAY14" s="49"/>
      <c r="VAZ14" s="49"/>
      <c r="VBA14" s="49"/>
      <c r="VBB14" s="49"/>
      <c r="VBC14" s="49"/>
      <c r="VBD14" s="49"/>
      <c r="VBE14" s="49"/>
      <c r="VBF14" s="49"/>
      <c r="VBG14" s="49"/>
      <c r="VBH14" s="49"/>
      <c r="VBI14" s="49"/>
      <c r="VBJ14" s="49"/>
      <c r="VBK14" s="49"/>
      <c r="VBL14" s="49"/>
      <c r="VBM14" s="49"/>
      <c r="VBN14" s="49"/>
      <c r="VBO14" s="49"/>
      <c r="VBP14" s="49"/>
      <c r="VBQ14" s="49"/>
      <c r="VBR14" s="49"/>
      <c r="VBS14" s="49"/>
      <c r="VBT14" s="49"/>
      <c r="VBU14" s="49"/>
      <c r="VBV14" s="49"/>
      <c r="VBW14" s="49"/>
      <c r="VBX14" s="49"/>
      <c r="VBY14" s="49"/>
      <c r="VBZ14" s="49"/>
      <c r="VCA14" s="49"/>
      <c r="VCB14" s="49"/>
      <c r="VCC14" s="49"/>
      <c r="VCD14" s="49"/>
      <c r="VCE14" s="49"/>
      <c r="VCF14" s="49"/>
      <c r="VCG14" s="49"/>
      <c r="VCH14" s="49"/>
      <c r="VCI14" s="49"/>
      <c r="VCJ14" s="49"/>
      <c r="VCK14" s="49"/>
      <c r="VCL14" s="49"/>
      <c r="VCM14" s="49"/>
      <c r="VCN14" s="49"/>
      <c r="VCO14" s="49"/>
      <c r="VCP14" s="49"/>
      <c r="VCQ14" s="49"/>
      <c r="VCR14" s="49"/>
      <c r="VCS14" s="49"/>
      <c r="VCT14" s="49"/>
      <c r="VCU14" s="49"/>
      <c r="VCV14" s="49"/>
      <c r="VCW14" s="49"/>
      <c r="VCX14" s="49"/>
      <c r="VCY14" s="49"/>
      <c r="VCZ14" s="49"/>
      <c r="VDA14" s="49"/>
      <c r="VDB14" s="49"/>
      <c r="VDC14" s="49"/>
      <c r="VDD14" s="49"/>
      <c r="VDE14" s="49"/>
      <c r="VDF14" s="49"/>
      <c r="VDG14" s="49"/>
      <c r="VDH14" s="49"/>
      <c r="VDI14" s="49"/>
      <c r="VDJ14" s="49"/>
      <c r="VDK14" s="49"/>
      <c r="VDL14" s="49"/>
      <c r="VDM14" s="49"/>
      <c r="VDN14" s="49"/>
      <c r="VDO14" s="49"/>
      <c r="VDP14" s="49"/>
      <c r="VDQ14" s="49"/>
      <c r="VDR14" s="49"/>
      <c r="VDS14" s="49"/>
      <c r="VDT14" s="49"/>
      <c r="VDU14" s="49"/>
      <c r="VDV14" s="49"/>
      <c r="VDW14" s="49"/>
      <c r="VDX14" s="49"/>
      <c r="VDY14" s="49"/>
      <c r="VDZ14" s="49"/>
      <c r="VEA14" s="49"/>
      <c r="VEB14" s="49"/>
      <c r="VEC14" s="49"/>
      <c r="VED14" s="49"/>
      <c r="VEE14" s="49"/>
      <c r="VEF14" s="49"/>
      <c r="VEG14" s="49"/>
      <c r="VEH14" s="49"/>
      <c r="VEI14" s="49"/>
      <c r="VEJ14" s="49"/>
      <c r="VEK14" s="49"/>
      <c r="VEL14" s="49"/>
      <c r="VEM14" s="49"/>
      <c r="VEN14" s="49"/>
      <c r="VEO14" s="49"/>
      <c r="VEP14" s="49"/>
      <c r="VEQ14" s="49"/>
      <c r="VER14" s="49"/>
      <c r="VES14" s="49"/>
      <c r="VET14" s="49"/>
      <c r="VEU14" s="49"/>
      <c r="VEV14" s="49"/>
      <c r="VEW14" s="49"/>
      <c r="VEX14" s="49"/>
      <c r="VEY14" s="49"/>
      <c r="VEZ14" s="49"/>
      <c r="VFA14" s="49"/>
      <c r="VFB14" s="49"/>
      <c r="VFC14" s="49"/>
      <c r="VFD14" s="49"/>
      <c r="VFE14" s="49"/>
      <c r="VFF14" s="49"/>
      <c r="VFG14" s="49"/>
      <c r="VFH14" s="49"/>
      <c r="VFI14" s="49"/>
      <c r="VFJ14" s="49"/>
      <c r="VFK14" s="49"/>
      <c r="VFL14" s="49"/>
      <c r="VFM14" s="49"/>
      <c r="VFN14" s="49"/>
      <c r="VFO14" s="49"/>
      <c r="VFP14" s="49"/>
      <c r="VFQ14" s="49"/>
      <c r="VFR14" s="49"/>
      <c r="VFS14" s="49"/>
      <c r="VFT14" s="49"/>
      <c r="VFU14" s="49"/>
      <c r="VFV14" s="49"/>
      <c r="VFW14" s="49"/>
      <c r="VFX14" s="49"/>
      <c r="VFY14" s="49"/>
      <c r="VFZ14" s="49"/>
      <c r="VGA14" s="49"/>
      <c r="VGB14" s="49"/>
      <c r="VGC14" s="49"/>
      <c r="VGD14" s="49"/>
      <c r="VGE14" s="49"/>
      <c r="VGF14" s="49"/>
      <c r="VGG14" s="49"/>
      <c r="VGH14" s="49"/>
      <c r="VGI14" s="49"/>
      <c r="VGJ14" s="49"/>
      <c r="VGK14" s="49"/>
      <c r="VGL14" s="49"/>
      <c r="VGM14" s="49"/>
      <c r="VGN14" s="49"/>
      <c r="VGO14" s="49"/>
      <c r="VGP14" s="49"/>
      <c r="VGQ14" s="49"/>
      <c r="VGR14" s="49"/>
      <c r="VGS14" s="49"/>
      <c r="VGT14" s="49"/>
      <c r="VGU14" s="49"/>
      <c r="VGV14" s="49"/>
      <c r="VGW14" s="49"/>
      <c r="VGX14" s="49"/>
      <c r="VGY14" s="49"/>
      <c r="VGZ14" s="49"/>
      <c r="VHA14" s="49"/>
      <c r="VHB14" s="49"/>
      <c r="VHC14" s="49"/>
      <c r="VHD14" s="49"/>
      <c r="VHE14" s="49"/>
      <c r="VHF14" s="49"/>
      <c r="VHG14" s="49"/>
      <c r="VHH14" s="49"/>
      <c r="VHI14" s="49"/>
      <c r="VHJ14" s="49"/>
      <c r="VHK14" s="49"/>
      <c r="VHL14" s="49"/>
      <c r="VHM14" s="49"/>
      <c r="VHN14" s="49"/>
      <c r="VHO14" s="49"/>
      <c r="VHP14" s="49"/>
      <c r="VHQ14" s="49"/>
      <c r="VHR14" s="49"/>
      <c r="VHS14" s="49"/>
      <c r="VHT14" s="49"/>
      <c r="VHU14" s="49"/>
      <c r="VHV14" s="49"/>
      <c r="VHW14" s="49"/>
      <c r="VHX14" s="49"/>
      <c r="VHY14" s="49"/>
      <c r="VHZ14" s="49"/>
      <c r="VIA14" s="49"/>
      <c r="VIB14" s="49"/>
      <c r="VIC14" s="49"/>
      <c r="VID14" s="49"/>
      <c r="VIE14" s="49"/>
      <c r="VIF14" s="49"/>
      <c r="VIG14" s="49"/>
      <c r="VIH14" s="49"/>
      <c r="VII14" s="49"/>
      <c r="VIJ14" s="49"/>
      <c r="VIK14" s="49"/>
      <c r="VIL14" s="49"/>
      <c r="VIM14" s="49"/>
      <c r="VIN14" s="49"/>
      <c r="VIO14" s="49"/>
      <c r="VIP14" s="49"/>
      <c r="VIQ14" s="49"/>
      <c r="VIR14" s="49"/>
      <c r="VIS14" s="49"/>
      <c r="VIT14" s="49"/>
      <c r="VIU14" s="49"/>
      <c r="VIV14" s="49"/>
      <c r="VIW14" s="49"/>
      <c r="VIX14" s="49"/>
      <c r="VIY14" s="49"/>
      <c r="VIZ14" s="49"/>
      <c r="VJA14" s="49"/>
      <c r="VJB14" s="49"/>
      <c r="VJC14" s="49"/>
      <c r="VJD14" s="49"/>
      <c r="VJE14" s="49"/>
      <c r="VJF14" s="49"/>
      <c r="VJG14" s="49"/>
      <c r="VJH14" s="49"/>
      <c r="VJI14" s="49"/>
      <c r="VJJ14" s="49"/>
      <c r="VJK14" s="49"/>
      <c r="VJL14" s="49"/>
      <c r="VJM14" s="49"/>
      <c r="VJN14" s="49"/>
      <c r="VJO14" s="49"/>
      <c r="VJP14" s="49"/>
      <c r="VJQ14" s="49"/>
      <c r="VJR14" s="49"/>
      <c r="VJS14" s="49"/>
      <c r="VJT14" s="49"/>
      <c r="VJU14" s="49"/>
      <c r="VJV14" s="49"/>
      <c r="VJW14" s="49"/>
      <c r="VJX14" s="49"/>
      <c r="VJY14" s="49"/>
      <c r="VJZ14" s="49"/>
      <c r="VKA14" s="49"/>
      <c r="VKB14" s="49"/>
      <c r="VKC14" s="49"/>
      <c r="VKD14" s="49"/>
      <c r="VKE14" s="49"/>
      <c r="VKF14" s="49"/>
      <c r="VKG14" s="49"/>
      <c r="VKH14" s="49"/>
      <c r="VKI14" s="49"/>
      <c r="VKJ14" s="49"/>
      <c r="VKK14" s="49"/>
      <c r="VKL14" s="49"/>
      <c r="VKM14" s="49"/>
      <c r="VKN14" s="49"/>
      <c r="VKO14" s="49"/>
      <c r="VKP14" s="49"/>
      <c r="VKQ14" s="49"/>
      <c r="VKR14" s="49"/>
      <c r="VKS14" s="49"/>
      <c r="VKT14" s="49"/>
      <c r="VKU14" s="49"/>
      <c r="VKV14" s="49"/>
      <c r="VKW14" s="49"/>
      <c r="VKX14" s="49"/>
      <c r="VKY14" s="49"/>
      <c r="VKZ14" s="49"/>
      <c r="VLA14" s="49"/>
      <c r="VLB14" s="49"/>
      <c r="VLC14" s="49"/>
      <c r="VLD14" s="49"/>
      <c r="VLE14" s="49"/>
      <c r="VLF14" s="49"/>
      <c r="VLG14" s="49"/>
      <c r="VLH14" s="49"/>
      <c r="VLI14" s="49"/>
      <c r="VLJ14" s="49"/>
      <c r="VLK14" s="49"/>
      <c r="VLL14" s="49"/>
      <c r="VLM14" s="49"/>
      <c r="VLN14" s="49"/>
      <c r="VLO14" s="49"/>
      <c r="VLP14" s="49"/>
      <c r="VLQ14" s="49"/>
      <c r="VLR14" s="49"/>
      <c r="VLS14" s="49"/>
      <c r="VLT14" s="49"/>
      <c r="VLU14" s="49"/>
      <c r="VLV14" s="49"/>
      <c r="VLW14" s="49"/>
      <c r="VLX14" s="49"/>
      <c r="VLY14" s="49"/>
      <c r="VLZ14" s="49"/>
      <c r="VMA14" s="49"/>
      <c r="VMB14" s="49"/>
      <c r="VMC14" s="49"/>
      <c r="VMD14" s="49"/>
      <c r="VME14" s="49"/>
      <c r="VMF14" s="49"/>
      <c r="VMG14" s="49"/>
      <c r="VMH14" s="49"/>
      <c r="VMI14" s="49"/>
      <c r="VMJ14" s="49"/>
      <c r="VMK14" s="49"/>
      <c r="VML14" s="49"/>
      <c r="VMM14" s="49"/>
      <c r="VMN14" s="49"/>
      <c r="VMO14" s="49"/>
      <c r="VMP14" s="49"/>
      <c r="VMQ14" s="49"/>
      <c r="VMR14" s="49"/>
      <c r="VMS14" s="49"/>
      <c r="VMT14" s="49"/>
      <c r="VMU14" s="49"/>
      <c r="VMV14" s="49"/>
      <c r="VMW14" s="49"/>
      <c r="VMX14" s="49"/>
      <c r="VMY14" s="49"/>
      <c r="VMZ14" s="49"/>
      <c r="VNA14" s="49"/>
      <c r="VNB14" s="49"/>
      <c r="VNC14" s="49"/>
      <c r="VND14" s="49"/>
      <c r="VNE14" s="49"/>
      <c r="VNF14" s="49"/>
      <c r="VNG14" s="49"/>
      <c r="VNH14" s="49"/>
      <c r="VNI14" s="49"/>
      <c r="VNJ14" s="49"/>
      <c r="VNK14" s="49"/>
      <c r="VNL14" s="49"/>
      <c r="VNM14" s="49"/>
      <c r="VNN14" s="49"/>
      <c r="VNO14" s="49"/>
      <c r="VNP14" s="49"/>
      <c r="VNQ14" s="49"/>
      <c r="VNR14" s="49"/>
      <c r="VNS14" s="49"/>
      <c r="VNT14" s="49"/>
      <c r="VNU14" s="49"/>
      <c r="VNV14" s="49"/>
      <c r="VNW14" s="49"/>
      <c r="VNX14" s="49"/>
      <c r="VNY14" s="49"/>
      <c r="VNZ14" s="49"/>
      <c r="VOA14" s="49"/>
      <c r="VOB14" s="49"/>
      <c r="VOC14" s="49"/>
      <c r="VOD14" s="49"/>
      <c r="VOE14" s="49"/>
      <c r="VOF14" s="49"/>
      <c r="VOG14" s="49"/>
      <c r="VOH14" s="49"/>
      <c r="VOI14" s="49"/>
      <c r="VOJ14" s="49"/>
      <c r="VOK14" s="49"/>
      <c r="VOL14" s="49"/>
      <c r="VOM14" s="49"/>
      <c r="VON14" s="49"/>
      <c r="VOO14" s="49"/>
      <c r="VOP14" s="49"/>
      <c r="VOQ14" s="49"/>
      <c r="VOR14" s="49"/>
      <c r="VOS14" s="49"/>
      <c r="VOT14" s="49"/>
      <c r="VOU14" s="49"/>
      <c r="VOV14" s="49"/>
      <c r="VOW14" s="49"/>
      <c r="VOX14" s="49"/>
      <c r="VOY14" s="49"/>
      <c r="VOZ14" s="49"/>
      <c r="VPA14" s="49"/>
      <c r="VPB14" s="49"/>
      <c r="VPC14" s="49"/>
      <c r="VPD14" s="49"/>
      <c r="VPE14" s="49"/>
      <c r="VPF14" s="49"/>
      <c r="VPG14" s="49"/>
      <c r="VPH14" s="49"/>
      <c r="VPI14" s="49"/>
      <c r="VPJ14" s="49"/>
      <c r="VPK14" s="49"/>
      <c r="VPL14" s="49"/>
      <c r="VPM14" s="49"/>
      <c r="VPN14" s="49"/>
      <c r="VPO14" s="49"/>
      <c r="VPP14" s="49"/>
      <c r="VPQ14" s="49"/>
      <c r="VPR14" s="49"/>
      <c r="VPS14" s="49"/>
      <c r="VPT14" s="49"/>
      <c r="VPU14" s="49"/>
      <c r="VPV14" s="49"/>
      <c r="VPW14" s="49"/>
      <c r="VPX14" s="49"/>
      <c r="VPY14" s="49"/>
      <c r="VPZ14" s="49"/>
      <c r="VQA14" s="49"/>
      <c r="VQB14" s="49"/>
      <c r="VQC14" s="49"/>
      <c r="VQD14" s="49"/>
      <c r="VQE14" s="49"/>
      <c r="VQF14" s="49"/>
      <c r="VQG14" s="49"/>
      <c r="VQH14" s="49"/>
      <c r="VQI14" s="49"/>
      <c r="VQJ14" s="49"/>
      <c r="VQK14" s="49"/>
      <c r="VQL14" s="49"/>
      <c r="VQM14" s="49"/>
      <c r="VQN14" s="49"/>
      <c r="VQO14" s="49"/>
      <c r="VQP14" s="49"/>
      <c r="VQQ14" s="49"/>
      <c r="VQR14" s="49"/>
      <c r="VQS14" s="49"/>
      <c r="VQT14" s="49"/>
      <c r="VQU14" s="49"/>
      <c r="VQV14" s="49"/>
      <c r="VQW14" s="49"/>
      <c r="VQX14" s="49"/>
      <c r="VQY14" s="49"/>
      <c r="VQZ14" s="49"/>
      <c r="VRA14" s="49"/>
      <c r="VRB14" s="49"/>
      <c r="VRC14" s="49"/>
      <c r="VRD14" s="49"/>
      <c r="VRE14" s="49"/>
      <c r="VRF14" s="49"/>
      <c r="VRG14" s="49"/>
      <c r="VRH14" s="49"/>
      <c r="VRI14" s="49"/>
      <c r="VRJ14" s="49"/>
      <c r="VRK14" s="49"/>
      <c r="VRL14" s="49"/>
      <c r="VRM14" s="49"/>
      <c r="VRN14" s="49"/>
      <c r="VRO14" s="49"/>
      <c r="VRP14" s="49"/>
      <c r="VRQ14" s="49"/>
      <c r="VRR14" s="49"/>
      <c r="VRS14" s="49"/>
      <c r="VRT14" s="49"/>
      <c r="VRU14" s="49"/>
      <c r="VRV14" s="49"/>
      <c r="VRW14" s="49"/>
      <c r="VRX14" s="49"/>
      <c r="VRY14" s="49"/>
      <c r="VRZ14" s="49"/>
      <c r="VSA14" s="49"/>
      <c r="VSB14" s="49"/>
      <c r="VSC14" s="49"/>
      <c r="VSD14" s="49"/>
      <c r="VSE14" s="49"/>
      <c r="VSF14" s="49"/>
      <c r="VSG14" s="49"/>
      <c r="VSH14" s="49"/>
      <c r="VSI14" s="49"/>
      <c r="VSJ14" s="49"/>
      <c r="VSK14" s="49"/>
      <c r="VSL14" s="49"/>
      <c r="VSM14" s="49"/>
      <c r="VSN14" s="49"/>
      <c r="VSO14" s="49"/>
      <c r="VSP14" s="49"/>
      <c r="VSQ14" s="49"/>
      <c r="VSR14" s="49"/>
      <c r="VSS14" s="49"/>
      <c r="VST14" s="49"/>
      <c r="VSU14" s="49"/>
      <c r="VSV14" s="49"/>
      <c r="VSW14" s="49"/>
      <c r="VSX14" s="49"/>
      <c r="VSY14" s="49"/>
      <c r="VSZ14" s="49"/>
      <c r="VTA14" s="49"/>
      <c r="VTB14" s="49"/>
      <c r="VTC14" s="49"/>
      <c r="VTD14" s="49"/>
      <c r="VTE14" s="49"/>
      <c r="VTF14" s="49"/>
      <c r="VTG14" s="49"/>
      <c r="VTH14" s="49"/>
      <c r="VTI14" s="49"/>
      <c r="VTJ14" s="49"/>
      <c r="VTK14" s="49"/>
      <c r="VTL14" s="49"/>
      <c r="VTM14" s="49"/>
      <c r="VTN14" s="49"/>
      <c r="VTO14" s="49"/>
      <c r="VTP14" s="49"/>
      <c r="VTQ14" s="49"/>
      <c r="VTR14" s="49"/>
      <c r="VTS14" s="49"/>
      <c r="VTT14" s="49"/>
      <c r="VTU14" s="49"/>
      <c r="VTV14" s="49"/>
      <c r="VTW14" s="49"/>
      <c r="VTX14" s="49"/>
      <c r="VTY14" s="49"/>
      <c r="VTZ14" s="49"/>
      <c r="VUA14" s="49"/>
      <c r="VUB14" s="49"/>
      <c r="VUC14" s="49"/>
      <c r="VUD14" s="49"/>
      <c r="VUE14" s="49"/>
      <c r="VUF14" s="49"/>
      <c r="VUG14" s="49"/>
      <c r="VUH14" s="49"/>
      <c r="VUI14" s="49"/>
      <c r="VUJ14" s="49"/>
      <c r="VUK14" s="49"/>
      <c r="VUL14" s="49"/>
      <c r="VUM14" s="49"/>
      <c r="VUN14" s="49"/>
      <c r="VUO14" s="49"/>
      <c r="VUP14" s="49"/>
      <c r="VUQ14" s="49"/>
      <c r="VUR14" s="49"/>
      <c r="VUS14" s="49"/>
      <c r="VUT14" s="49"/>
      <c r="VUU14" s="49"/>
      <c r="VUV14" s="49"/>
      <c r="VUW14" s="49"/>
      <c r="VUX14" s="49"/>
      <c r="VUY14" s="49"/>
      <c r="VUZ14" s="49"/>
      <c r="VVA14" s="49"/>
      <c r="VVB14" s="49"/>
      <c r="VVC14" s="49"/>
      <c r="VVD14" s="49"/>
      <c r="VVE14" s="49"/>
      <c r="VVF14" s="49"/>
      <c r="VVG14" s="49"/>
      <c r="VVH14" s="49"/>
      <c r="VVI14" s="49"/>
      <c r="VVJ14" s="49"/>
      <c r="VVK14" s="49"/>
      <c r="VVL14" s="49"/>
      <c r="VVM14" s="49"/>
      <c r="VVN14" s="49"/>
      <c r="VVO14" s="49"/>
      <c r="VVP14" s="49"/>
      <c r="VVQ14" s="49"/>
      <c r="VVR14" s="49"/>
      <c r="VVS14" s="49"/>
      <c r="VVT14" s="49"/>
      <c r="VVU14" s="49"/>
      <c r="VVV14" s="49"/>
      <c r="VVW14" s="49"/>
      <c r="VVX14" s="49"/>
      <c r="VVY14" s="49"/>
      <c r="VVZ14" s="49"/>
      <c r="VWA14" s="49"/>
      <c r="VWB14" s="49"/>
      <c r="VWC14" s="49"/>
      <c r="VWD14" s="49"/>
      <c r="VWE14" s="49"/>
      <c r="VWF14" s="49"/>
      <c r="VWG14" s="49"/>
      <c r="VWH14" s="49"/>
      <c r="VWI14" s="49"/>
      <c r="VWJ14" s="49"/>
      <c r="VWK14" s="49"/>
      <c r="VWL14" s="49"/>
      <c r="VWM14" s="49"/>
      <c r="VWN14" s="49"/>
      <c r="VWO14" s="49"/>
      <c r="VWP14" s="49"/>
      <c r="VWQ14" s="49"/>
      <c r="VWR14" s="49"/>
      <c r="VWS14" s="49"/>
      <c r="VWT14" s="49"/>
      <c r="VWU14" s="49"/>
      <c r="VWV14" s="49"/>
      <c r="VWW14" s="49"/>
      <c r="VWX14" s="49"/>
      <c r="VWY14" s="49"/>
      <c r="VWZ14" s="49"/>
      <c r="VXA14" s="49"/>
      <c r="VXB14" s="49"/>
      <c r="VXC14" s="49"/>
      <c r="VXD14" s="49"/>
      <c r="VXE14" s="49"/>
      <c r="VXF14" s="49"/>
      <c r="VXG14" s="49"/>
      <c r="VXH14" s="49"/>
      <c r="VXI14" s="49"/>
      <c r="VXJ14" s="49"/>
      <c r="VXK14" s="49"/>
      <c r="VXL14" s="49"/>
      <c r="VXM14" s="49"/>
      <c r="VXN14" s="49"/>
      <c r="VXO14" s="49"/>
      <c r="VXP14" s="49"/>
      <c r="VXQ14" s="49"/>
      <c r="VXR14" s="49"/>
      <c r="VXS14" s="49"/>
      <c r="VXT14" s="49"/>
      <c r="VXU14" s="49"/>
      <c r="VXV14" s="49"/>
      <c r="VXW14" s="49"/>
      <c r="VXX14" s="49"/>
      <c r="VXY14" s="49"/>
      <c r="VXZ14" s="49"/>
      <c r="VYA14" s="49"/>
      <c r="VYB14" s="49"/>
      <c r="VYC14" s="49"/>
      <c r="VYD14" s="49"/>
      <c r="VYE14" s="49"/>
      <c r="VYF14" s="49"/>
      <c r="VYG14" s="49"/>
      <c r="VYH14" s="49"/>
      <c r="VYI14" s="49"/>
      <c r="VYJ14" s="49"/>
      <c r="VYK14" s="49"/>
      <c r="VYL14" s="49"/>
      <c r="VYM14" s="49"/>
      <c r="VYN14" s="49"/>
      <c r="VYO14" s="49"/>
      <c r="VYP14" s="49"/>
      <c r="VYQ14" s="49"/>
      <c r="VYR14" s="49"/>
      <c r="VYS14" s="49"/>
      <c r="VYT14" s="49"/>
      <c r="VYU14" s="49"/>
      <c r="VYV14" s="49"/>
      <c r="VYW14" s="49"/>
      <c r="VYX14" s="49"/>
      <c r="VYY14" s="49"/>
      <c r="VYZ14" s="49"/>
      <c r="VZA14" s="49"/>
      <c r="VZB14" s="49"/>
      <c r="VZC14" s="49"/>
      <c r="VZD14" s="49"/>
      <c r="VZE14" s="49"/>
      <c r="VZF14" s="49"/>
      <c r="VZG14" s="49"/>
      <c r="VZH14" s="49"/>
      <c r="VZI14" s="49"/>
      <c r="VZJ14" s="49"/>
      <c r="VZK14" s="49"/>
      <c r="VZL14" s="49"/>
      <c r="VZM14" s="49"/>
      <c r="VZN14" s="49"/>
      <c r="VZO14" s="49"/>
      <c r="VZP14" s="49"/>
      <c r="VZQ14" s="49"/>
      <c r="VZR14" s="49"/>
      <c r="VZS14" s="49"/>
      <c r="VZT14" s="49"/>
      <c r="VZU14" s="49"/>
      <c r="VZV14" s="49"/>
      <c r="VZW14" s="49"/>
      <c r="VZX14" s="49"/>
      <c r="VZY14" s="49"/>
      <c r="VZZ14" s="49"/>
      <c r="WAA14" s="49"/>
      <c r="WAB14" s="49"/>
      <c r="WAC14" s="49"/>
      <c r="WAD14" s="49"/>
      <c r="WAE14" s="49"/>
      <c r="WAF14" s="49"/>
      <c r="WAG14" s="49"/>
      <c r="WAH14" s="49"/>
      <c r="WAI14" s="49"/>
      <c r="WAJ14" s="49"/>
      <c r="WAK14" s="49"/>
      <c r="WAL14" s="49"/>
      <c r="WAM14" s="49"/>
      <c r="WAN14" s="49"/>
      <c r="WAO14" s="49"/>
      <c r="WAP14" s="49"/>
      <c r="WAQ14" s="49"/>
      <c r="WAR14" s="49"/>
      <c r="WAS14" s="49"/>
      <c r="WAT14" s="49"/>
      <c r="WAU14" s="49"/>
      <c r="WAV14" s="49"/>
      <c r="WAW14" s="49"/>
      <c r="WAX14" s="49"/>
      <c r="WAY14" s="49"/>
      <c r="WAZ14" s="49"/>
      <c r="WBA14" s="49"/>
      <c r="WBB14" s="49"/>
      <c r="WBC14" s="49"/>
      <c r="WBD14" s="49"/>
      <c r="WBE14" s="49"/>
      <c r="WBF14" s="49"/>
      <c r="WBG14" s="49"/>
      <c r="WBH14" s="49"/>
      <c r="WBI14" s="49"/>
      <c r="WBJ14" s="49"/>
      <c r="WBK14" s="49"/>
      <c r="WBL14" s="49"/>
      <c r="WBM14" s="49"/>
      <c r="WBN14" s="49"/>
      <c r="WBO14" s="49"/>
      <c r="WBP14" s="49"/>
      <c r="WBQ14" s="49"/>
      <c r="WBR14" s="49"/>
      <c r="WBS14" s="49"/>
      <c r="WBT14" s="49"/>
      <c r="WBU14" s="49"/>
      <c r="WBV14" s="49"/>
      <c r="WBW14" s="49"/>
      <c r="WBX14" s="49"/>
      <c r="WBY14" s="49"/>
      <c r="WBZ14" s="49"/>
      <c r="WCA14" s="49"/>
      <c r="WCB14" s="49"/>
      <c r="WCC14" s="49"/>
      <c r="WCD14" s="49"/>
      <c r="WCE14" s="49"/>
      <c r="WCF14" s="49"/>
      <c r="WCG14" s="49"/>
      <c r="WCH14" s="49"/>
      <c r="WCI14" s="49"/>
      <c r="WCJ14" s="49"/>
      <c r="WCK14" s="49"/>
      <c r="WCL14" s="49"/>
      <c r="WCM14" s="49"/>
      <c r="WCN14" s="49"/>
      <c r="WCO14" s="49"/>
      <c r="WCP14" s="49"/>
      <c r="WCQ14" s="49"/>
      <c r="WCR14" s="49"/>
      <c r="WCS14" s="49"/>
      <c r="WCT14" s="49"/>
      <c r="WCU14" s="49"/>
      <c r="WCV14" s="49"/>
      <c r="WCW14" s="49"/>
      <c r="WCX14" s="49"/>
      <c r="WCY14" s="49"/>
      <c r="WCZ14" s="49"/>
      <c r="WDA14" s="49"/>
      <c r="WDB14" s="49"/>
      <c r="WDC14" s="49"/>
      <c r="WDD14" s="49"/>
      <c r="WDE14" s="49"/>
      <c r="WDF14" s="49"/>
      <c r="WDG14" s="49"/>
      <c r="WDH14" s="49"/>
      <c r="WDI14" s="49"/>
      <c r="WDJ14" s="49"/>
      <c r="WDK14" s="49"/>
      <c r="WDL14" s="49"/>
      <c r="WDM14" s="49"/>
      <c r="WDN14" s="49"/>
      <c r="WDO14" s="49"/>
      <c r="WDP14" s="49"/>
      <c r="WDQ14" s="49"/>
      <c r="WDR14" s="49"/>
      <c r="WDS14" s="49"/>
      <c r="WDT14" s="49"/>
      <c r="WDU14" s="49"/>
      <c r="WDV14" s="49"/>
      <c r="WDW14" s="49"/>
      <c r="WDX14" s="49"/>
      <c r="WDY14" s="49"/>
      <c r="WDZ14" s="49"/>
      <c r="WEA14" s="49"/>
      <c r="WEB14" s="49"/>
      <c r="WEC14" s="49"/>
      <c r="WED14" s="49"/>
      <c r="WEE14" s="49"/>
      <c r="WEF14" s="49"/>
      <c r="WEG14" s="49"/>
      <c r="WEH14" s="49"/>
      <c r="WEI14" s="49"/>
      <c r="WEJ14" s="49"/>
      <c r="WEK14" s="49"/>
      <c r="WEL14" s="49"/>
      <c r="WEM14" s="49"/>
      <c r="WEN14" s="49"/>
      <c r="WEO14" s="49"/>
      <c r="WEP14" s="49"/>
      <c r="WEQ14" s="49"/>
      <c r="WER14" s="49"/>
      <c r="WES14" s="49"/>
      <c r="WET14" s="49"/>
      <c r="WEU14" s="49"/>
      <c r="WEV14" s="49"/>
      <c r="WEW14" s="49"/>
      <c r="WEX14" s="49"/>
      <c r="WEY14" s="49"/>
      <c r="WEZ14" s="49"/>
      <c r="WFA14" s="49"/>
      <c r="WFB14" s="49"/>
      <c r="WFC14" s="49"/>
      <c r="WFD14" s="49"/>
      <c r="WFE14" s="49"/>
      <c r="WFF14" s="49"/>
      <c r="WFG14" s="49"/>
      <c r="WFH14" s="49"/>
      <c r="WFI14" s="49"/>
      <c r="WFJ14" s="49"/>
      <c r="WFK14" s="49"/>
      <c r="WFL14" s="49"/>
      <c r="WFM14" s="49"/>
      <c r="WFN14" s="49"/>
      <c r="WFO14" s="49"/>
      <c r="WFP14" s="49"/>
      <c r="WFQ14" s="49"/>
      <c r="WFR14" s="49"/>
      <c r="WFS14" s="49"/>
      <c r="WFT14" s="49"/>
      <c r="WFU14" s="49"/>
      <c r="WFV14" s="49"/>
      <c r="WFW14" s="49"/>
      <c r="WFX14" s="49"/>
      <c r="WFY14" s="49"/>
      <c r="WFZ14" s="49"/>
      <c r="WGA14" s="49"/>
      <c r="WGB14" s="49"/>
      <c r="WGC14" s="49"/>
      <c r="WGD14" s="49"/>
      <c r="WGE14" s="49"/>
      <c r="WGF14" s="49"/>
      <c r="WGG14" s="49"/>
      <c r="WGH14" s="49"/>
      <c r="WGI14" s="49"/>
      <c r="WGJ14" s="49"/>
      <c r="WGK14" s="49"/>
      <c r="WGL14" s="49"/>
      <c r="WGM14" s="49"/>
      <c r="WGN14" s="49"/>
      <c r="WGO14" s="49"/>
      <c r="WGP14" s="49"/>
      <c r="WGQ14" s="49"/>
      <c r="WGR14" s="49"/>
      <c r="WGS14" s="49"/>
      <c r="WGT14" s="49"/>
      <c r="WGU14" s="49"/>
      <c r="WGV14" s="49"/>
      <c r="WGW14" s="49"/>
      <c r="WGX14" s="49"/>
      <c r="WGY14" s="49"/>
      <c r="WGZ14" s="49"/>
      <c r="WHA14" s="49"/>
      <c r="WHB14" s="49"/>
      <c r="WHC14" s="49"/>
      <c r="WHD14" s="49"/>
      <c r="WHE14" s="49"/>
      <c r="WHF14" s="49"/>
      <c r="WHG14" s="49"/>
      <c r="WHH14" s="49"/>
      <c r="WHI14" s="49"/>
      <c r="WHJ14" s="49"/>
      <c r="WHK14" s="49"/>
      <c r="WHL14" s="49"/>
      <c r="WHM14" s="49"/>
      <c r="WHN14" s="49"/>
      <c r="WHO14" s="49"/>
      <c r="WHP14" s="49"/>
      <c r="WHQ14" s="49"/>
      <c r="WHR14" s="49"/>
      <c r="WHS14" s="49"/>
      <c r="WHT14" s="49"/>
      <c r="WHU14" s="49"/>
      <c r="WHV14" s="49"/>
      <c r="WHW14" s="49"/>
      <c r="WHX14" s="49"/>
      <c r="WHY14" s="49"/>
      <c r="WHZ14" s="49"/>
      <c r="WIA14" s="49"/>
      <c r="WIB14" s="49"/>
      <c r="WIC14" s="49"/>
      <c r="WID14" s="49"/>
      <c r="WIE14" s="49"/>
      <c r="WIF14" s="49"/>
      <c r="WIG14" s="49"/>
      <c r="WIH14" s="49"/>
      <c r="WII14" s="49"/>
      <c r="WIJ14" s="49"/>
      <c r="WIK14" s="49"/>
      <c r="WIL14" s="49"/>
      <c r="WIM14" s="49"/>
      <c r="WIN14" s="49"/>
      <c r="WIO14" s="49"/>
      <c r="WIP14" s="49"/>
      <c r="WIQ14" s="49"/>
      <c r="WIR14" s="49"/>
      <c r="WIS14" s="49"/>
      <c r="WIT14" s="49"/>
      <c r="WIU14" s="49"/>
      <c r="WIV14" s="49"/>
      <c r="WIW14" s="49"/>
      <c r="WIX14" s="49"/>
      <c r="WIY14" s="49"/>
      <c r="WIZ14" s="49"/>
      <c r="WJA14" s="49"/>
      <c r="WJB14" s="49"/>
      <c r="WJC14" s="49"/>
      <c r="WJD14" s="49"/>
      <c r="WJE14" s="49"/>
      <c r="WJF14" s="49"/>
      <c r="WJG14" s="49"/>
      <c r="WJH14" s="49"/>
      <c r="WJI14" s="49"/>
      <c r="WJJ14" s="49"/>
      <c r="WJK14" s="49"/>
      <c r="WJL14" s="49"/>
      <c r="WJM14" s="49"/>
      <c r="WJN14" s="49"/>
      <c r="WJO14" s="49"/>
      <c r="WJP14" s="49"/>
      <c r="WJQ14" s="49"/>
      <c r="WJR14" s="49"/>
      <c r="WJS14" s="49"/>
      <c r="WJT14" s="49"/>
      <c r="WJU14" s="49"/>
      <c r="WJV14" s="49"/>
      <c r="WJW14" s="49"/>
      <c r="WJX14" s="49"/>
      <c r="WJY14" s="49"/>
      <c r="WJZ14" s="49"/>
      <c r="WKA14" s="49"/>
      <c r="WKB14" s="49"/>
      <c r="WKC14" s="49"/>
      <c r="WKD14" s="49"/>
      <c r="WKE14" s="49"/>
      <c r="WKF14" s="49"/>
      <c r="WKG14" s="49"/>
      <c r="WKH14" s="49"/>
      <c r="WKI14" s="49"/>
      <c r="WKJ14" s="49"/>
      <c r="WKK14" s="49"/>
      <c r="WKL14" s="49"/>
      <c r="WKM14" s="49"/>
      <c r="WKN14" s="49"/>
      <c r="WKO14" s="49"/>
      <c r="WKP14" s="49"/>
      <c r="WKQ14" s="49"/>
      <c r="WKR14" s="49"/>
      <c r="WKS14" s="49"/>
      <c r="WKT14" s="49"/>
      <c r="WKU14" s="49"/>
      <c r="WKV14" s="49"/>
      <c r="WKW14" s="49"/>
      <c r="WKX14" s="49"/>
      <c r="WKY14" s="49"/>
      <c r="WKZ14" s="49"/>
      <c r="WLA14" s="49"/>
      <c r="WLB14" s="49"/>
      <c r="WLC14" s="49"/>
      <c r="WLD14" s="49"/>
      <c r="WLE14" s="49"/>
      <c r="WLF14" s="49"/>
      <c r="WLG14" s="49"/>
      <c r="WLH14" s="49"/>
      <c r="WLI14" s="49"/>
      <c r="WLJ14" s="49"/>
      <c r="WLK14" s="49"/>
      <c r="WLL14" s="49"/>
      <c r="WLM14" s="49"/>
      <c r="WLN14" s="49"/>
      <c r="WLO14" s="49"/>
      <c r="WLP14" s="49"/>
      <c r="WLQ14" s="49"/>
      <c r="WLR14" s="49"/>
      <c r="WLS14" s="49"/>
      <c r="WLT14" s="49"/>
      <c r="WLU14" s="49"/>
      <c r="WLV14" s="49"/>
      <c r="WLW14" s="49"/>
      <c r="WLX14" s="49"/>
      <c r="WLY14" s="49"/>
      <c r="WLZ14" s="49"/>
      <c r="WMA14" s="49"/>
      <c r="WMB14" s="49"/>
      <c r="WMC14" s="49"/>
      <c r="WMD14" s="49"/>
      <c r="WME14" s="49"/>
      <c r="WMF14" s="49"/>
      <c r="WMG14" s="49"/>
      <c r="WMH14" s="49"/>
      <c r="WMI14" s="49"/>
      <c r="WMJ14" s="49"/>
      <c r="WMK14" s="49"/>
      <c r="WML14" s="49"/>
      <c r="WMM14" s="49"/>
      <c r="WMN14" s="49"/>
      <c r="WMO14" s="49"/>
      <c r="WMP14" s="49"/>
      <c r="WMQ14" s="49"/>
      <c r="WMR14" s="49"/>
      <c r="WMS14" s="49"/>
      <c r="WMT14" s="49"/>
      <c r="WMU14" s="49"/>
      <c r="WMV14" s="49"/>
      <c r="WMW14" s="49"/>
      <c r="WMX14" s="49"/>
      <c r="WMY14" s="49"/>
      <c r="WMZ14" s="49"/>
      <c r="WNA14" s="49"/>
      <c r="WNB14" s="49"/>
      <c r="WNC14" s="49"/>
      <c r="WND14" s="49"/>
      <c r="WNE14" s="49"/>
      <c r="WNF14" s="49"/>
      <c r="WNG14" s="49"/>
      <c r="WNH14" s="49"/>
      <c r="WNI14" s="49"/>
      <c r="WNJ14" s="49"/>
      <c r="WNK14" s="49"/>
      <c r="WNL14" s="49"/>
      <c r="WNM14" s="49"/>
      <c r="WNN14" s="49"/>
      <c r="WNO14" s="49"/>
      <c r="WNP14" s="49"/>
      <c r="WNQ14" s="49"/>
      <c r="WNR14" s="49"/>
      <c r="WNS14" s="49"/>
      <c r="WNT14" s="49"/>
      <c r="WNU14" s="49"/>
      <c r="WNV14" s="49"/>
      <c r="WNW14" s="49"/>
      <c r="WNX14" s="49"/>
      <c r="WNY14" s="49"/>
      <c r="WNZ14" s="49"/>
      <c r="WOA14" s="49"/>
      <c r="WOB14" s="49"/>
      <c r="WOC14" s="49"/>
      <c r="WOD14" s="49"/>
      <c r="WOE14" s="49"/>
      <c r="WOF14" s="49"/>
      <c r="WOG14" s="49"/>
      <c r="WOH14" s="49"/>
      <c r="WOI14" s="49"/>
      <c r="WOJ14" s="49"/>
      <c r="WOK14" s="49"/>
      <c r="WOL14" s="49"/>
      <c r="WOM14" s="49"/>
      <c r="WON14" s="49"/>
      <c r="WOO14" s="49"/>
      <c r="WOP14" s="49"/>
      <c r="WOQ14" s="49"/>
      <c r="WOR14" s="49"/>
      <c r="WOS14" s="49"/>
      <c r="WOT14" s="49"/>
      <c r="WOU14" s="49"/>
      <c r="WOV14" s="49"/>
      <c r="WOW14" s="49"/>
      <c r="WOX14" s="49"/>
      <c r="WOY14" s="49"/>
      <c r="WOZ14" s="49"/>
      <c r="WPA14" s="49"/>
      <c r="WPB14" s="49"/>
      <c r="WPC14" s="49"/>
      <c r="WPD14" s="49"/>
      <c r="WPE14" s="49"/>
      <c r="WPF14" s="49"/>
      <c r="WPG14" s="49"/>
      <c r="WPH14" s="49"/>
      <c r="WPI14" s="49"/>
      <c r="WPJ14" s="49"/>
      <c r="WPK14" s="49"/>
      <c r="WPL14" s="49"/>
      <c r="WPM14" s="49"/>
      <c r="WPN14" s="49"/>
      <c r="WPO14" s="49"/>
      <c r="WPP14" s="49"/>
      <c r="WPQ14" s="49"/>
      <c r="WPR14" s="49"/>
      <c r="WPS14" s="49"/>
      <c r="WPT14" s="49"/>
      <c r="WPU14" s="49"/>
      <c r="WPV14" s="49"/>
      <c r="WPW14" s="49"/>
      <c r="WPX14" s="49"/>
      <c r="WPY14" s="49"/>
      <c r="WPZ14" s="49"/>
      <c r="WQA14" s="49"/>
      <c r="WQB14" s="49"/>
      <c r="WQC14" s="49"/>
      <c r="WQD14" s="49"/>
      <c r="WQE14" s="49"/>
      <c r="WQF14" s="49"/>
      <c r="WQG14" s="49"/>
      <c r="WQH14" s="49"/>
      <c r="WQI14" s="49"/>
      <c r="WQJ14" s="49"/>
      <c r="WQK14" s="49"/>
      <c r="WQL14" s="49"/>
      <c r="WQM14" s="49"/>
      <c r="WQN14" s="49"/>
      <c r="WQO14" s="49"/>
      <c r="WQP14" s="49"/>
      <c r="WQQ14" s="49"/>
      <c r="WQR14" s="49"/>
      <c r="WQS14" s="49"/>
      <c r="WQT14" s="49"/>
      <c r="WQU14" s="49"/>
      <c r="WQV14" s="49"/>
      <c r="WQW14" s="49"/>
      <c r="WQX14" s="49"/>
      <c r="WQY14" s="49"/>
      <c r="WQZ14" s="49"/>
      <c r="WRA14" s="49"/>
      <c r="WRB14" s="49"/>
      <c r="WRC14" s="49"/>
      <c r="WRD14" s="49"/>
      <c r="WRE14" s="49"/>
      <c r="WRF14" s="49"/>
      <c r="WRG14" s="49"/>
      <c r="WRH14" s="49"/>
      <c r="WRI14" s="49"/>
      <c r="WRJ14" s="49"/>
      <c r="WRK14" s="49"/>
      <c r="WRL14" s="49"/>
      <c r="WRM14" s="49"/>
      <c r="WRN14" s="49"/>
      <c r="WRO14" s="49"/>
      <c r="WRP14" s="49"/>
      <c r="WRQ14" s="49"/>
      <c r="WRR14" s="49"/>
      <c r="WRS14" s="49"/>
      <c r="WRT14" s="49"/>
      <c r="WRU14" s="49"/>
      <c r="WRV14" s="49"/>
      <c r="WRW14" s="49"/>
      <c r="WRX14" s="49"/>
      <c r="WRY14" s="49"/>
      <c r="WRZ14" s="49"/>
      <c r="WSA14" s="49"/>
      <c r="WSB14" s="49"/>
      <c r="WSC14" s="49"/>
      <c r="WSD14" s="49"/>
      <c r="WSE14" s="49"/>
      <c r="WSF14" s="49"/>
      <c r="WSG14" s="49"/>
      <c r="WSH14" s="49"/>
      <c r="WSI14" s="49"/>
      <c r="WSJ14" s="49"/>
      <c r="WSK14" s="49"/>
      <c r="WSL14" s="49"/>
      <c r="WSM14" s="49"/>
      <c r="WSN14" s="49"/>
      <c r="WSO14" s="49"/>
      <c r="WSP14" s="49"/>
      <c r="WSQ14" s="49"/>
      <c r="WSR14" s="49"/>
      <c r="WSS14" s="49"/>
      <c r="WST14" s="49"/>
      <c r="WSU14" s="49"/>
      <c r="WSV14" s="49"/>
      <c r="WSW14" s="49"/>
      <c r="WSX14" s="49"/>
      <c r="WSY14" s="49"/>
      <c r="WSZ14" s="49"/>
      <c r="WTA14" s="49"/>
      <c r="WTB14" s="49"/>
      <c r="WTC14" s="49"/>
      <c r="WTD14" s="49"/>
      <c r="WTE14" s="49"/>
      <c r="WTF14" s="49"/>
      <c r="WTG14" s="49"/>
      <c r="WTH14" s="49"/>
      <c r="WTI14" s="49"/>
      <c r="WTJ14" s="49"/>
      <c r="WTK14" s="49"/>
      <c r="WTL14" s="49"/>
      <c r="WTM14" s="49"/>
      <c r="WTN14" s="49"/>
      <c r="WTO14" s="49"/>
      <c r="WTP14" s="49"/>
      <c r="WTQ14" s="49"/>
      <c r="WTR14" s="49"/>
      <c r="WTS14" s="49"/>
      <c r="WTT14" s="49"/>
      <c r="WTU14" s="49"/>
      <c r="WTV14" s="49"/>
      <c r="WTW14" s="49"/>
      <c r="WTX14" s="49"/>
      <c r="WTY14" s="49"/>
      <c r="WTZ14" s="49"/>
      <c r="WUA14" s="49"/>
      <c r="WUB14" s="49"/>
      <c r="WUC14" s="49"/>
      <c r="WUD14" s="49"/>
      <c r="WUE14" s="49"/>
      <c r="WUF14" s="49"/>
      <c r="WUG14" s="49"/>
      <c r="WUH14" s="49"/>
      <c r="WUI14" s="49"/>
      <c r="WUJ14" s="49"/>
      <c r="WUK14" s="49"/>
      <c r="WUL14" s="49"/>
      <c r="WUM14" s="49"/>
      <c r="WUN14" s="49"/>
      <c r="WUO14" s="49"/>
      <c r="WUP14" s="49"/>
      <c r="WUQ14" s="49"/>
      <c r="WUR14" s="49"/>
      <c r="WUS14" s="49"/>
      <c r="WUT14" s="49"/>
      <c r="WUU14" s="49"/>
      <c r="WUV14" s="49"/>
      <c r="WUW14" s="49"/>
      <c r="WUX14" s="49"/>
      <c r="WUY14" s="49"/>
      <c r="WUZ14" s="49"/>
      <c r="WVA14" s="49"/>
      <c r="WVB14" s="49"/>
      <c r="WVC14" s="49"/>
      <c r="WVD14" s="49"/>
      <c r="WVE14" s="49"/>
      <c r="WVF14" s="49"/>
      <c r="WVG14" s="49"/>
      <c r="WVH14" s="49"/>
      <c r="WVI14" s="49"/>
      <c r="WVJ14" s="49"/>
      <c r="WVK14" s="49"/>
      <c r="WVL14" s="49"/>
      <c r="WVM14" s="49"/>
      <c r="WVN14" s="49"/>
      <c r="WVO14" s="49"/>
      <c r="WVP14" s="49"/>
      <c r="WVQ14" s="49"/>
      <c r="WVR14" s="49"/>
      <c r="WVS14" s="49"/>
      <c r="WVT14" s="49"/>
      <c r="WVU14" s="49"/>
      <c r="WVV14" s="49"/>
      <c r="WVW14" s="49"/>
      <c r="WVX14" s="49"/>
      <c r="WVY14" s="49"/>
      <c r="WVZ14" s="49"/>
      <c r="WWA14" s="49"/>
      <c r="WWB14" s="49"/>
      <c r="WWC14" s="49"/>
      <c r="WWD14" s="49"/>
      <c r="WWE14" s="49"/>
      <c r="WWF14" s="49"/>
      <c r="WWG14" s="49"/>
      <c r="WWH14" s="49"/>
      <c r="WWI14" s="49"/>
      <c r="WWJ14" s="49"/>
      <c r="WWK14" s="49"/>
      <c r="WWL14" s="49"/>
      <c r="WWM14" s="49"/>
      <c r="WWN14" s="49"/>
      <c r="WWO14" s="49"/>
      <c r="WWP14" s="49"/>
      <c r="WWQ14" s="49"/>
      <c r="WWR14" s="49"/>
      <c r="WWS14" s="49"/>
      <c r="WWT14" s="49"/>
      <c r="WWU14" s="49"/>
      <c r="WWV14" s="49"/>
      <c r="WWW14" s="49"/>
      <c r="WWX14" s="49"/>
      <c r="WWY14" s="49"/>
      <c r="WWZ14" s="49"/>
      <c r="WXA14" s="49"/>
      <c r="WXB14" s="49"/>
      <c r="WXC14" s="49"/>
      <c r="WXD14" s="49"/>
      <c r="WXE14" s="49"/>
      <c r="WXF14" s="49"/>
      <c r="WXG14" s="49"/>
      <c r="WXH14" s="49"/>
      <c r="WXI14" s="49"/>
      <c r="WXJ14" s="49"/>
      <c r="WXK14" s="49"/>
      <c r="WXL14" s="49"/>
      <c r="WXM14" s="49"/>
      <c r="WXN14" s="49"/>
      <c r="WXO14" s="49"/>
      <c r="WXP14" s="49"/>
      <c r="WXQ14" s="49"/>
      <c r="WXR14" s="49"/>
      <c r="WXS14" s="49"/>
      <c r="WXT14" s="49"/>
      <c r="WXU14" s="49"/>
      <c r="WXV14" s="49"/>
      <c r="WXW14" s="49"/>
      <c r="WXX14" s="49"/>
      <c r="WXY14" s="49"/>
      <c r="WXZ14" s="49"/>
      <c r="WYA14" s="49"/>
      <c r="WYB14" s="49"/>
      <c r="WYC14" s="49"/>
      <c r="WYD14" s="49"/>
      <c r="WYE14" s="49"/>
      <c r="WYF14" s="49"/>
      <c r="WYG14" s="49"/>
      <c r="WYH14" s="49"/>
      <c r="WYI14" s="49"/>
      <c r="WYJ14" s="49"/>
      <c r="WYK14" s="49"/>
      <c r="WYL14" s="49"/>
      <c r="WYM14" s="49"/>
      <c r="WYN14" s="49"/>
      <c r="WYO14" s="49"/>
      <c r="WYP14" s="49"/>
      <c r="WYQ14" s="49"/>
      <c r="WYR14" s="49"/>
      <c r="WYS14" s="49"/>
      <c r="WYT14" s="49"/>
      <c r="WYU14" s="49"/>
      <c r="WYV14" s="49"/>
      <c r="WYW14" s="49"/>
      <c r="WYX14" s="49"/>
      <c r="WYY14" s="49"/>
      <c r="WYZ14" s="49"/>
      <c r="WZA14" s="49"/>
      <c r="WZB14" s="49"/>
      <c r="WZC14" s="49"/>
      <c r="WZD14" s="49"/>
      <c r="WZE14" s="49"/>
      <c r="WZF14" s="49"/>
      <c r="WZG14" s="49"/>
      <c r="WZH14" s="49"/>
      <c r="WZI14" s="49"/>
      <c r="WZJ14" s="49"/>
      <c r="WZK14" s="49"/>
      <c r="WZL14" s="49"/>
      <c r="WZM14" s="49"/>
      <c r="WZN14" s="49"/>
      <c r="WZO14" s="49"/>
      <c r="WZP14" s="49"/>
      <c r="WZQ14" s="49"/>
      <c r="WZR14" s="49"/>
      <c r="WZS14" s="49"/>
      <c r="WZT14" s="49"/>
      <c r="WZU14" s="49"/>
      <c r="WZV14" s="49"/>
      <c r="WZW14" s="49"/>
      <c r="WZX14" s="49"/>
      <c r="WZY14" s="49"/>
      <c r="WZZ14" s="49"/>
      <c r="XAA14" s="49"/>
      <c r="XAB14" s="49"/>
      <c r="XAC14" s="49"/>
      <c r="XAD14" s="49"/>
      <c r="XAE14" s="49"/>
      <c r="XAF14" s="49"/>
      <c r="XAG14" s="49"/>
      <c r="XAH14" s="49"/>
      <c r="XAI14" s="49"/>
      <c r="XAJ14" s="49"/>
      <c r="XAK14" s="49"/>
      <c r="XAL14" s="49"/>
      <c r="XAM14" s="49"/>
      <c r="XAN14" s="49"/>
      <c r="XAO14" s="49"/>
      <c r="XAP14" s="49"/>
      <c r="XAQ14" s="49"/>
      <c r="XAR14" s="49"/>
      <c r="XAS14" s="49"/>
      <c r="XAT14" s="49"/>
      <c r="XAU14" s="49"/>
      <c r="XAV14" s="49"/>
      <c r="XAW14" s="49"/>
      <c r="XAX14" s="49"/>
      <c r="XAY14" s="49"/>
      <c r="XAZ14" s="49"/>
      <c r="XBA14" s="49"/>
      <c r="XBB14" s="49"/>
      <c r="XBC14" s="49"/>
      <c r="XBD14" s="49"/>
      <c r="XBE14" s="49"/>
      <c r="XBF14" s="49"/>
      <c r="XBG14" s="49"/>
      <c r="XBH14" s="49"/>
      <c r="XBI14" s="49"/>
      <c r="XBJ14" s="49"/>
      <c r="XBK14" s="49"/>
      <c r="XBL14" s="49"/>
      <c r="XBM14" s="49"/>
      <c r="XBN14" s="49"/>
      <c r="XBO14" s="49"/>
      <c r="XBP14" s="49"/>
      <c r="XBQ14" s="49"/>
      <c r="XBR14" s="49"/>
      <c r="XBS14" s="49"/>
      <c r="XBT14" s="49"/>
      <c r="XBU14" s="49"/>
      <c r="XBV14" s="49"/>
      <c r="XBW14" s="49"/>
      <c r="XBX14" s="49"/>
      <c r="XBY14" s="49"/>
      <c r="XBZ14" s="49"/>
      <c r="XCA14" s="49"/>
      <c r="XCB14" s="49"/>
      <c r="XCC14" s="49"/>
      <c r="XCD14" s="49"/>
      <c r="XCE14" s="49"/>
      <c r="XCF14" s="49"/>
      <c r="XCG14" s="49"/>
      <c r="XCH14" s="49"/>
      <c r="XCI14" s="49"/>
      <c r="XCJ14" s="49"/>
      <c r="XCK14" s="49"/>
      <c r="XCL14" s="49"/>
      <c r="XCM14" s="49"/>
      <c r="XCN14" s="49"/>
      <c r="XCO14" s="49"/>
      <c r="XCP14" s="49"/>
      <c r="XCQ14" s="49"/>
      <c r="XCR14" s="49"/>
      <c r="XCS14" s="49"/>
      <c r="XCT14" s="49"/>
      <c r="XCU14" s="49"/>
      <c r="XCV14" s="49"/>
      <c r="XCW14" s="49"/>
      <c r="XCX14" s="49"/>
      <c r="XCY14" s="49"/>
      <c r="XCZ14" s="49"/>
      <c r="XDA14" s="49"/>
      <c r="XDB14" s="49"/>
      <c r="XDC14" s="49"/>
      <c r="XDD14" s="49"/>
      <c r="XDE14" s="49"/>
      <c r="XDF14" s="49"/>
      <c r="XDG14" s="49"/>
      <c r="XDH14" s="49"/>
      <c r="XDI14" s="49"/>
      <c r="XDJ14" s="49"/>
      <c r="XDK14" s="49"/>
      <c r="XDL14" s="49"/>
      <c r="XDM14" s="49"/>
      <c r="XDN14" s="49"/>
      <c r="XDO14" s="49"/>
      <c r="XDP14" s="49"/>
      <c r="XDQ14" s="49"/>
      <c r="XDR14" s="49"/>
      <c r="XDS14" s="49"/>
      <c r="XDT14" s="49"/>
      <c r="XDU14" s="49"/>
      <c r="XDV14" s="49"/>
      <c r="XDW14" s="49"/>
      <c r="XDX14" s="49"/>
      <c r="XDY14" s="49"/>
      <c r="XDZ14" s="49"/>
      <c r="XEA14" s="49"/>
      <c r="XEB14" s="49"/>
      <c r="XEC14" s="49"/>
      <c r="XED14" s="49"/>
      <c r="XEE14" s="49"/>
      <c r="XEF14" s="49"/>
      <c r="XEG14" s="49"/>
      <c r="XEH14" s="49"/>
      <c r="XEI14" s="49"/>
      <c r="XEJ14" s="49"/>
      <c r="XEK14" s="49"/>
      <c r="XEL14" s="49"/>
      <c r="XEM14" s="49"/>
      <c r="XEN14" s="49"/>
      <c r="XEO14" s="49"/>
      <c r="XEP14" s="49"/>
      <c r="XEQ14" s="49"/>
      <c r="XER14" s="49"/>
      <c r="XES14" s="49"/>
      <c r="XET14" s="49"/>
      <c r="XEU14" s="49"/>
      <c r="XEV14" s="49"/>
      <c r="XEW14" s="49"/>
      <c r="XEX14" s="49"/>
    </row>
    <row r="15" spans="1:16378" s="42" customFormat="1" x14ac:dyDescent="0.2">
      <c r="A15" s="42" t="s">
        <v>52</v>
      </c>
      <c r="B15" s="42" t="s">
        <v>56</v>
      </c>
      <c r="C15" s="42" t="s">
        <v>146</v>
      </c>
      <c r="D15" s="42" t="s">
        <v>26</v>
      </c>
      <c r="E15" s="41" t="s">
        <v>67</v>
      </c>
      <c r="F15" s="42" t="s">
        <v>38</v>
      </c>
      <c r="G15" s="42" t="s">
        <v>61</v>
      </c>
      <c r="H15" s="42" t="s">
        <v>50</v>
      </c>
      <c r="I15" s="42" t="s">
        <v>37</v>
      </c>
      <c r="J15" s="44" t="s">
        <v>21</v>
      </c>
      <c r="K15" s="44" t="s">
        <v>21</v>
      </c>
      <c r="L15" s="44" t="s">
        <v>21</v>
      </c>
      <c r="M15" s="44" t="s">
        <v>21</v>
      </c>
      <c r="N15" s="44" t="s">
        <v>21</v>
      </c>
      <c r="O15" s="44" t="s">
        <v>21</v>
      </c>
      <c r="P15" s="46">
        <v>1052</v>
      </c>
      <c r="Q15" s="46">
        <v>1139</v>
      </c>
      <c r="R15" s="47" t="s">
        <v>21</v>
      </c>
      <c r="S15" s="46">
        <v>1101</v>
      </c>
      <c r="T15" s="46">
        <v>1229</v>
      </c>
      <c r="U15" s="46">
        <v>1223</v>
      </c>
      <c r="V15" s="46">
        <v>1234</v>
      </c>
      <c r="W15" s="47" t="s">
        <v>21</v>
      </c>
      <c r="X15" s="46">
        <v>1354</v>
      </c>
      <c r="Y15" s="46">
        <v>1439</v>
      </c>
      <c r="Z15" s="46">
        <v>1323</v>
      </c>
      <c r="AA15" s="46">
        <v>1396</v>
      </c>
      <c r="AB15" s="46">
        <v>1423</v>
      </c>
      <c r="AC15" s="46">
        <v>1651</v>
      </c>
      <c r="AD15" s="46">
        <v>1598</v>
      </c>
      <c r="AE15" s="46">
        <v>1515</v>
      </c>
      <c r="AF15" s="46">
        <v>1742</v>
      </c>
      <c r="AG15" s="47" t="s">
        <v>21</v>
      </c>
      <c r="AH15" s="46">
        <v>1814</v>
      </c>
      <c r="AI15" s="46">
        <v>1807</v>
      </c>
      <c r="AJ15" s="46">
        <v>1741</v>
      </c>
      <c r="AK15" s="46">
        <v>1887</v>
      </c>
      <c r="AL15" s="46">
        <v>1931</v>
      </c>
      <c r="AM15" s="46">
        <v>1922</v>
      </c>
      <c r="AN15" s="46">
        <v>1905</v>
      </c>
      <c r="AO15" s="46" t="s">
        <v>21</v>
      </c>
      <c r="AP15" s="46" t="s">
        <v>21</v>
      </c>
      <c r="AQ15" s="46" t="s">
        <v>21</v>
      </c>
      <c r="AR15" s="46" t="s">
        <v>21</v>
      </c>
      <c r="AS15" s="46" t="s">
        <v>21</v>
      </c>
      <c r="AT15" s="46" t="s">
        <v>21</v>
      </c>
      <c r="AU15" s="46" t="s">
        <v>21</v>
      </c>
      <c r="AV15" s="46" t="s">
        <v>21</v>
      </c>
      <c r="AW15" s="46" t="s">
        <v>21</v>
      </c>
      <c r="AX15" s="46" t="s">
        <v>21</v>
      </c>
      <c r="AY15" s="46" t="s">
        <v>21</v>
      </c>
      <c r="AZ15" s="46" t="s">
        <v>21</v>
      </c>
      <c r="BA15" s="46" t="s">
        <v>21</v>
      </c>
      <c r="BB15" s="46" t="s">
        <v>21</v>
      </c>
      <c r="BC15" s="46" t="s">
        <v>21</v>
      </c>
      <c r="BD15" s="46" t="s">
        <v>21</v>
      </c>
      <c r="BE15" s="46" t="s">
        <v>21</v>
      </c>
      <c r="BF15" s="46" t="s">
        <v>21</v>
      </c>
      <c r="BG15" s="46" t="s">
        <v>21</v>
      </c>
      <c r="BH15" s="46" t="s">
        <v>21</v>
      </c>
      <c r="BI15" s="46" t="s">
        <v>21</v>
      </c>
      <c r="BJ15" s="46" t="s">
        <v>21</v>
      </c>
      <c r="BK15" s="46" t="s">
        <v>21</v>
      </c>
      <c r="BL15" s="46" t="s">
        <v>21</v>
      </c>
      <c r="BM15" s="46" t="s">
        <v>21</v>
      </c>
      <c r="BN15" s="46" t="s">
        <v>21</v>
      </c>
      <c r="BO15" s="46" t="s">
        <v>21</v>
      </c>
      <c r="BP15" s="46" t="s">
        <v>21</v>
      </c>
      <c r="BQ15" s="46" t="s">
        <v>21</v>
      </c>
    </row>
    <row r="16" spans="1:16378" s="42" customFormat="1" x14ac:dyDescent="0.2">
      <c r="A16" s="42" t="s">
        <v>53</v>
      </c>
      <c r="B16" s="42" t="s">
        <v>57</v>
      </c>
      <c r="C16" s="42" t="s">
        <v>146</v>
      </c>
      <c r="D16" s="42" t="s">
        <v>26</v>
      </c>
      <c r="E16" s="41" t="s">
        <v>67</v>
      </c>
      <c r="F16" s="42" t="s">
        <v>38</v>
      </c>
      <c r="G16" s="42" t="s">
        <v>61</v>
      </c>
      <c r="H16" s="42" t="s">
        <v>50</v>
      </c>
      <c r="I16" s="42" t="s">
        <v>37</v>
      </c>
      <c r="J16" s="44" t="s">
        <v>21</v>
      </c>
      <c r="K16" s="44" t="s">
        <v>21</v>
      </c>
      <c r="L16" s="44" t="s">
        <v>21</v>
      </c>
      <c r="M16" s="44" t="s">
        <v>21</v>
      </c>
      <c r="N16" s="44" t="s">
        <v>21</v>
      </c>
      <c r="O16" s="44" t="s">
        <v>21</v>
      </c>
      <c r="P16" s="46">
        <v>40</v>
      </c>
      <c r="Q16" s="46">
        <v>29</v>
      </c>
      <c r="R16" s="47" t="s">
        <v>21</v>
      </c>
      <c r="S16" s="46">
        <v>24</v>
      </c>
      <c r="T16" s="46">
        <v>26</v>
      </c>
      <c r="U16" s="46">
        <v>45</v>
      </c>
      <c r="V16" s="46">
        <v>43</v>
      </c>
      <c r="W16" s="47" t="s">
        <v>21</v>
      </c>
      <c r="X16" s="46">
        <v>51</v>
      </c>
      <c r="Y16" s="46">
        <v>59</v>
      </c>
      <c r="Z16" s="46">
        <v>36</v>
      </c>
      <c r="AA16" s="46">
        <v>51</v>
      </c>
      <c r="AB16" s="46">
        <v>47</v>
      </c>
      <c r="AC16" s="46">
        <v>54</v>
      </c>
      <c r="AD16" s="46">
        <v>81</v>
      </c>
      <c r="AE16" s="46">
        <v>52</v>
      </c>
      <c r="AF16" s="46">
        <v>61</v>
      </c>
      <c r="AG16" s="47" t="s">
        <v>21</v>
      </c>
      <c r="AH16" s="46">
        <v>94</v>
      </c>
      <c r="AI16" s="46">
        <v>80</v>
      </c>
      <c r="AJ16" s="46">
        <v>74</v>
      </c>
      <c r="AK16" s="46">
        <v>102</v>
      </c>
      <c r="AL16" s="46">
        <v>138</v>
      </c>
      <c r="AM16" s="46">
        <v>128</v>
      </c>
      <c r="AN16" s="46">
        <v>150</v>
      </c>
      <c r="AO16" s="46" t="s">
        <v>21</v>
      </c>
      <c r="AP16" s="46" t="s">
        <v>21</v>
      </c>
      <c r="AQ16" s="46" t="s">
        <v>21</v>
      </c>
      <c r="AR16" s="46" t="s">
        <v>21</v>
      </c>
      <c r="AS16" s="46" t="s">
        <v>21</v>
      </c>
      <c r="AT16" s="46" t="s">
        <v>21</v>
      </c>
      <c r="AU16" s="46" t="s">
        <v>21</v>
      </c>
      <c r="AV16" s="46" t="s">
        <v>21</v>
      </c>
      <c r="AW16" s="46" t="s">
        <v>21</v>
      </c>
      <c r="AX16" s="46" t="s">
        <v>21</v>
      </c>
      <c r="AY16" s="46" t="s">
        <v>21</v>
      </c>
      <c r="AZ16" s="46" t="s">
        <v>21</v>
      </c>
      <c r="BA16" s="46" t="s">
        <v>21</v>
      </c>
      <c r="BB16" s="46" t="s">
        <v>21</v>
      </c>
      <c r="BC16" s="46" t="s">
        <v>21</v>
      </c>
      <c r="BD16" s="46" t="s">
        <v>21</v>
      </c>
      <c r="BE16" s="46" t="s">
        <v>21</v>
      </c>
      <c r="BF16" s="46" t="s">
        <v>21</v>
      </c>
      <c r="BG16" s="46" t="s">
        <v>21</v>
      </c>
      <c r="BH16" s="46" t="s">
        <v>21</v>
      </c>
      <c r="BI16" s="46" t="s">
        <v>21</v>
      </c>
      <c r="BJ16" s="46" t="s">
        <v>21</v>
      </c>
      <c r="BK16" s="46" t="s">
        <v>21</v>
      </c>
      <c r="BL16" s="46" t="s">
        <v>21</v>
      </c>
      <c r="BM16" s="46" t="s">
        <v>21</v>
      </c>
      <c r="BN16" s="46" t="s">
        <v>21</v>
      </c>
      <c r="BO16" s="46" t="s">
        <v>21</v>
      </c>
      <c r="BP16" s="46" t="s">
        <v>21</v>
      </c>
      <c r="BQ16" s="46" t="s">
        <v>21</v>
      </c>
    </row>
    <row r="17" spans="1:69 16375:16377" s="42" customFormat="1" x14ac:dyDescent="0.2">
      <c r="A17" s="42" t="s">
        <v>54</v>
      </c>
      <c r="B17" s="42" t="s">
        <v>58</v>
      </c>
      <c r="C17" s="42" t="s">
        <v>146</v>
      </c>
      <c r="D17" s="42" t="s">
        <v>26</v>
      </c>
      <c r="E17" s="41" t="s">
        <v>67</v>
      </c>
      <c r="F17" s="42" t="s">
        <v>38</v>
      </c>
      <c r="G17" s="42" t="s">
        <v>61</v>
      </c>
      <c r="H17" s="42" t="s">
        <v>50</v>
      </c>
      <c r="I17" s="42" t="s">
        <v>37</v>
      </c>
      <c r="J17" s="44" t="s">
        <v>21</v>
      </c>
      <c r="K17" s="44" t="s">
        <v>21</v>
      </c>
      <c r="L17" s="44" t="s">
        <v>21</v>
      </c>
      <c r="M17" s="44" t="s">
        <v>21</v>
      </c>
      <c r="N17" s="44" t="s">
        <v>21</v>
      </c>
      <c r="O17" s="44" t="s">
        <v>21</v>
      </c>
      <c r="P17" s="46">
        <v>236</v>
      </c>
      <c r="Q17" s="46">
        <v>271</v>
      </c>
      <c r="R17" s="47" t="s">
        <v>21</v>
      </c>
      <c r="S17" s="46">
        <v>295</v>
      </c>
      <c r="T17" s="46">
        <v>283</v>
      </c>
      <c r="U17" s="46">
        <v>276</v>
      </c>
      <c r="V17" s="46">
        <v>342</v>
      </c>
      <c r="W17" s="47" t="s">
        <v>21</v>
      </c>
      <c r="X17" s="46">
        <v>438</v>
      </c>
      <c r="Y17" s="46">
        <v>420</v>
      </c>
      <c r="Z17" s="46">
        <v>432</v>
      </c>
      <c r="AA17" s="46">
        <v>350</v>
      </c>
      <c r="AB17" s="46">
        <v>403</v>
      </c>
      <c r="AC17" s="46">
        <v>456</v>
      </c>
      <c r="AD17" s="46">
        <v>428</v>
      </c>
      <c r="AE17" s="46">
        <v>484</v>
      </c>
      <c r="AF17" s="46">
        <v>519</v>
      </c>
      <c r="AG17" s="47" t="s">
        <v>21</v>
      </c>
      <c r="AH17" s="46">
        <v>588</v>
      </c>
      <c r="AI17" s="46">
        <v>592</v>
      </c>
      <c r="AJ17" s="46">
        <v>604</v>
      </c>
      <c r="AK17" s="46">
        <v>697</v>
      </c>
      <c r="AL17" s="46">
        <v>759</v>
      </c>
      <c r="AM17" s="46">
        <v>684</v>
      </c>
      <c r="AN17" s="46">
        <v>629</v>
      </c>
      <c r="AO17" s="46" t="s">
        <v>21</v>
      </c>
      <c r="AP17" s="46" t="s">
        <v>21</v>
      </c>
      <c r="AQ17" s="46" t="s">
        <v>21</v>
      </c>
      <c r="AR17" s="46" t="s">
        <v>21</v>
      </c>
      <c r="AS17" s="46" t="s">
        <v>21</v>
      </c>
      <c r="AT17" s="46" t="s">
        <v>21</v>
      </c>
      <c r="AU17" s="46" t="s">
        <v>21</v>
      </c>
      <c r="AV17" s="46" t="s">
        <v>21</v>
      </c>
      <c r="AW17" s="46" t="s">
        <v>21</v>
      </c>
      <c r="AX17" s="46" t="s">
        <v>21</v>
      </c>
      <c r="AY17" s="46" t="s">
        <v>21</v>
      </c>
      <c r="AZ17" s="46" t="s">
        <v>21</v>
      </c>
      <c r="BA17" s="46" t="s">
        <v>21</v>
      </c>
      <c r="BB17" s="46" t="s">
        <v>21</v>
      </c>
      <c r="BC17" s="46" t="s">
        <v>21</v>
      </c>
      <c r="BD17" s="46" t="s">
        <v>21</v>
      </c>
      <c r="BE17" s="46" t="s">
        <v>21</v>
      </c>
      <c r="BF17" s="46" t="s">
        <v>21</v>
      </c>
      <c r="BG17" s="46" t="s">
        <v>21</v>
      </c>
      <c r="BH17" s="46" t="s">
        <v>21</v>
      </c>
      <c r="BI17" s="46" t="s">
        <v>21</v>
      </c>
      <c r="BJ17" s="46" t="s">
        <v>21</v>
      </c>
      <c r="BK17" s="46" t="s">
        <v>21</v>
      </c>
      <c r="BL17" s="46" t="s">
        <v>21</v>
      </c>
      <c r="BM17" s="46" t="s">
        <v>21</v>
      </c>
      <c r="BN17" s="46" t="s">
        <v>21</v>
      </c>
      <c r="BO17" s="46" t="s">
        <v>21</v>
      </c>
      <c r="BP17" s="46" t="s">
        <v>21</v>
      </c>
      <c r="BQ17" s="46" t="s">
        <v>21</v>
      </c>
    </row>
    <row r="18" spans="1:69 16375:16377" s="42" customFormat="1" x14ac:dyDescent="0.2">
      <c r="A18" s="42" t="s">
        <v>60</v>
      </c>
      <c r="B18" s="42" t="s">
        <v>59</v>
      </c>
      <c r="C18" s="42" t="s">
        <v>146</v>
      </c>
      <c r="D18" s="42" t="s">
        <v>26</v>
      </c>
      <c r="E18" s="41" t="s">
        <v>67</v>
      </c>
      <c r="F18" s="42" t="s">
        <v>38</v>
      </c>
      <c r="G18" s="42" t="s">
        <v>61</v>
      </c>
      <c r="H18" s="42" t="s">
        <v>50</v>
      </c>
      <c r="I18" s="42" t="s">
        <v>37</v>
      </c>
      <c r="J18" s="44" t="s">
        <v>21</v>
      </c>
      <c r="K18" s="44" t="s">
        <v>21</v>
      </c>
      <c r="L18" s="44" t="s">
        <v>21</v>
      </c>
      <c r="M18" s="44" t="s">
        <v>21</v>
      </c>
      <c r="N18" s="44" t="s">
        <v>21</v>
      </c>
      <c r="O18" s="44" t="s">
        <v>21</v>
      </c>
      <c r="P18" s="46">
        <v>2378</v>
      </c>
      <c r="Q18" s="46">
        <v>2547</v>
      </c>
      <c r="R18" s="47" t="s">
        <v>21</v>
      </c>
      <c r="S18" s="46">
        <v>2957</v>
      </c>
      <c r="T18" s="46">
        <v>3109</v>
      </c>
      <c r="U18" s="46">
        <v>2993</v>
      </c>
      <c r="V18" s="46">
        <v>3220</v>
      </c>
      <c r="W18" s="47" t="s">
        <v>21</v>
      </c>
      <c r="X18" s="46">
        <v>3415</v>
      </c>
      <c r="Y18" s="46">
        <v>4304</v>
      </c>
      <c r="Z18" s="46">
        <v>3927</v>
      </c>
      <c r="AA18" s="46">
        <v>4302</v>
      </c>
      <c r="AB18" s="46">
        <v>4269</v>
      </c>
      <c r="AC18" s="46">
        <v>4589</v>
      </c>
      <c r="AD18" s="46">
        <v>4471</v>
      </c>
      <c r="AE18" s="46">
        <v>4810</v>
      </c>
      <c r="AF18" s="46">
        <v>5375</v>
      </c>
      <c r="AG18" s="47" t="s">
        <v>21</v>
      </c>
      <c r="AH18" s="46">
        <v>5485</v>
      </c>
      <c r="AI18" s="46">
        <v>6044</v>
      </c>
      <c r="AJ18" s="46">
        <v>6031</v>
      </c>
      <c r="AK18" s="46">
        <v>6646</v>
      </c>
      <c r="AL18" s="46">
        <v>7065</v>
      </c>
      <c r="AM18" s="46">
        <v>7365</v>
      </c>
      <c r="AN18" s="46">
        <v>7623</v>
      </c>
      <c r="AO18" s="46" t="s">
        <v>21</v>
      </c>
      <c r="AP18" s="46" t="s">
        <v>21</v>
      </c>
      <c r="AQ18" s="46" t="s">
        <v>21</v>
      </c>
      <c r="AR18" s="46" t="s">
        <v>21</v>
      </c>
      <c r="AS18" s="46" t="s">
        <v>21</v>
      </c>
      <c r="AT18" s="46" t="s">
        <v>21</v>
      </c>
      <c r="AU18" s="46" t="s">
        <v>21</v>
      </c>
      <c r="AV18" s="46" t="s">
        <v>21</v>
      </c>
      <c r="AW18" s="46" t="s">
        <v>21</v>
      </c>
      <c r="AX18" s="46" t="s">
        <v>21</v>
      </c>
      <c r="AY18" s="46" t="s">
        <v>21</v>
      </c>
      <c r="AZ18" s="46" t="s">
        <v>21</v>
      </c>
      <c r="BA18" s="46" t="s">
        <v>21</v>
      </c>
      <c r="BB18" s="46" t="s">
        <v>21</v>
      </c>
      <c r="BC18" s="46" t="s">
        <v>21</v>
      </c>
      <c r="BD18" s="46" t="s">
        <v>21</v>
      </c>
      <c r="BE18" s="46" t="s">
        <v>21</v>
      </c>
      <c r="BF18" s="46" t="s">
        <v>21</v>
      </c>
      <c r="BG18" s="46" t="s">
        <v>21</v>
      </c>
      <c r="BH18" s="46" t="s">
        <v>21</v>
      </c>
      <c r="BI18" s="46" t="s">
        <v>21</v>
      </c>
      <c r="BJ18" s="46" t="s">
        <v>21</v>
      </c>
      <c r="BK18" s="46" t="s">
        <v>21</v>
      </c>
      <c r="BL18" s="46" t="s">
        <v>21</v>
      </c>
      <c r="BM18" s="46" t="s">
        <v>21</v>
      </c>
      <c r="BN18" s="46" t="s">
        <v>21</v>
      </c>
      <c r="BO18" s="46" t="s">
        <v>21</v>
      </c>
      <c r="BP18" s="46" t="s">
        <v>21</v>
      </c>
      <c r="BQ18" s="46" t="s">
        <v>21</v>
      </c>
    </row>
    <row r="19" spans="1:69 16375:16377" s="42" customFormat="1" x14ac:dyDescent="0.2">
      <c r="A19" s="42" t="s">
        <v>74</v>
      </c>
      <c r="B19" s="42" t="s">
        <v>12</v>
      </c>
      <c r="C19" s="42" t="s">
        <v>146</v>
      </c>
      <c r="D19" s="42" t="s">
        <v>26</v>
      </c>
      <c r="E19" s="41">
        <v>1986</v>
      </c>
      <c r="F19" s="42" t="s">
        <v>8</v>
      </c>
      <c r="G19" s="42" t="s">
        <v>24</v>
      </c>
      <c r="H19" s="42" t="s">
        <v>41</v>
      </c>
      <c r="I19" s="42" t="s">
        <v>13</v>
      </c>
      <c r="J19" s="44" t="s">
        <v>21</v>
      </c>
      <c r="K19" s="44" t="s">
        <v>21</v>
      </c>
      <c r="L19" s="44" t="s">
        <v>21</v>
      </c>
      <c r="M19" s="44" t="s">
        <v>21</v>
      </c>
      <c r="N19" s="44" t="s">
        <v>21</v>
      </c>
      <c r="O19" s="44" t="s">
        <v>21</v>
      </c>
      <c r="P19" s="73">
        <v>41.31</v>
      </c>
      <c r="Q19" s="73">
        <v>41.37</v>
      </c>
      <c r="R19" s="73">
        <v>36.159999999999997</v>
      </c>
      <c r="S19" s="73">
        <v>34.07</v>
      </c>
      <c r="T19" s="73">
        <v>38.68</v>
      </c>
      <c r="U19" s="73">
        <v>38.99</v>
      </c>
      <c r="V19" s="73">
        <v>39.04</v>
      </c>
      <c r="W19" s="73">
        <v>36.39</v>
      </c>
      <c r="X19" s="73">
        <v>31.36</v>
      </c>
      <c r="Y19" s="73">
        <v>29.76</v>
      </c>
      <c r="Z19" s="73">
        <v>30.68</v>
      </c>
      <c r="AA19" s="73">
        <v>28.19</v>
      </c>
      <c r="AB19" s="73">
        <v>22.4</v>
      </c>
      <c r="AC19" s="73">
        <v>29.13</v>
      </c>
      <c r="AD19" s="73">
        <v>37.17</v>
      </c>
      <c r="AE19" s="73">
        <v>36.619999999999997</v>
      </c>
      <c r="AF19" s="73">
        <v>36.200000000000003</v>
      </c>
      <c r="AG19" s="73">
        <v>31.87</v>
      </c>
      <c r="AH19" s="73">
        <v>27.18</v>
      </c>
      <c r="AI19" s="73">
        <v>25.68</v>
      </c>
      <c r="AJ19" s="73">
        <v>26.84</v>
      </c>
      <c r="AK19" s="73">
        <v>28.96</v>
      </c>
      <c r="AL19" s="73">
        <v>25.51</v>
      </c>
      <c r="AM19" s="73">
        <v>26.82</v>
      </c>
      <c r="AN19" s="73">
        <v>29.2</v>
      </c>
      <c r="AO19" s="46" t="s">
        <v>21</v>
      </c>
      <c r="AP19" s="46" t="s">
        <v>21</v>
      </c>
      <c r="AQ19" s="46" t="s">
        <v>21</v>
      </c>
      <c r="AR19" s="46" t="s">
        <v>21</v>
      </c>
      <c r="AS19" s="46" t="s">
        <v>21</v>
      </c>
      <c r="AT19" s="46" t="s">
        <v>21</v>
      </c>
      <c r="AU19" s="46" t="s">
        <v>21</v>
      </c>
      <c r="AV19" s="46" t="s">
        <v>21</v>
      </c>
      <c r="AW19" s="46" t="s">
        <v>21</v>
      </c>
      <c r="AX19" s="46" t="s">
        <v>21</v>
      </c>
      <c r="AY19" s="46" t="s">
        <v>21</v>
      </c>
      <c r="AZ19" s="46" t="s">
        <v>21</v>
      </c>
      <c r="BA19" s="46" t="s">
        <v>21</v>
      </c>
      <c r="BB19" s="46" t="s">
        <v>21</v>
      </c>
      <c r="BC19" s="46" t="s">
        <v>21</v>
      </c>
      <c r="BD19" s="46" t="s">
        <v>21</v>
      </c>
      <c r="BE19" s="46" t="s">
        <v>21</v>
      </c>
      <c r="BF19" s="46" t="s">
        <v>21</v>
      </c>
      <c r="BG19" s="46" t="s">
        <v>21</v>
      </c>
      <c r="BH19" s="46" t="s">
        <v>21</v>
      </c>
      <c r="BI19" s="46" t="s">
        <v>21</v>
      </c>
      <c r="BJ19" s="46" t="s">
        <v>21</v>
      </c>
      <c r="BK19" s="46" t="s">
        <v>21</v>
      </c>
      <c r="BL19" s="46" t="s">
        <v>21</v>
      </c>
      <c r="BM19" s="46" t="s">
        <v>21</v>
      </c>
      <c r="BN19" s="46" t="s">
        <v>21</v>
      </c>
      <c r="BO19" s="46" t="s">
        <v>21</v>
      </c>
      <c r="BP19" s="46" t="s">
        <v>21</v>
      </c>
      <c r="BQ19" s="46" t="s">
        <v>21</v>
      </c>
      <c r="XEU19" s="42">
        <v>1150000</v>
      </c>
      <c r="XEW19" s="42">
        <f>50+50+58</f>
        <v>158</v>
      </c>
    </row>
    <row r="20" spans="1:69 16375:16377" s="42" customFormat="1" x14ac:dyDescent="0.2">
      <c r="A20" s="42" t="s">
        <v>82</v>
      </c>
      <c r="B20" s="42" t="s">
        <v>15</v>
      </c>
      <c r="C20" s="42" t="s">
        <v>146</v>
      </c>
      <c r="D20" s="42" t="s">
        <v>26</v>
      </c>
      <c r="E20" s="41">
        <v>1986</v>
      </c>
      <c r="F20" s="42" t="s">
        <v>83</v>
      </c>
      <c r="G20" s="42" t="s">
        <v>24</v>
      </c>
      <c r="H20" s="42" t="s">
        <v>41</v>
      </c>
      <c r="I20" s="42" t="s">
        <v>13</v>
      </c>
      <c r="J20" s="44" t="s">
        <v>21</v>
      </c>
      <c r="K20" s="44" t="s">
        <v>21</v>
      </c>
      <c r="L20" s="44" t="s">
        <v>21</v>
      </c>
      <c r="M20" s="44" t="s">
        <v>21</v>
      </c>
      <c r="N20" s="44" t="s">
        <v>21</v>
      </c>
      <c r="O20" s="44" t="s">
        <v>21</v>
      </c>
      <c r="P20" s="73">
        <f>P19/$P$19*100</f>
        <v>100</v>
      </c>
      <c r="Q20" s="73">
        <f t="shared" ref="Q20:AN20" si="0">Q19/$P$19*100</f>
        <v>100.14524328249817</v>
      </c>
      <c r="R20" s="73">
        <f t="shared" si="0"/>
        <v>87.533284918905821</v>
      </c>
      <c r="S20" s="73">
        <f t="shared" si="0"/>
        <v>82.473977245219075</v>
      </c>
      <c r="T20" s="73">
        <f t="shared" si="0"/>
        <v>93.633502783829584</v>
      </c>
      <c r="U20" s="73">
        <f t="shared" si="0"/>
        <v>94.383926410070202</v>
      </c>
      <c r="V20" s="73">
        <f t="shared" si="0"/>
        <v>94.504962478818683</v>
      </c>
      <c r="W20" s="73">
        <f t="shared" si="0"/>
        <v>88.090050835148872</v>
      </c>
      <c r="X20" s="73">
        <f t="shared" si="0"/>
        <v>75.913822319051079</v>
      </c>
      <c r="Y20" s="73">
        <f t="shared" si="0"/>
        <v>72.040668119099493</v>
      </c>
      <c r="Z20" s="73">
        <f t="shared" si="0"/>
        <v>74.267731784071643</v>
      </c>
      <c r="AA20" s="73">
        <f t="shared" si="0"/>
        <v>68.240135560396993</v>
      </c>
      <c r="AB20" s="73">
        <f t="shared" si="0"/>
        <v>54.224158799322183</v>
      </c>
      <c r="AC20" s="73">
        <f t="shared" si="0"/>
        <v>70.515613652868552</v>
      </c>
      <c r="AD20" s="73">
        <f t="shared" si="0"/>
        <v>89.97821350762527</v>
      </c>
      <c r="AE20" s="73">
        <f t="shared" si="0"/>
        <v>88.646816751391896</v>
      </c>
      <c r="AF20" s="73">
        <f t="shared" si="0"/>
        <v>87.630113773904625</v>
      </c>
      <c r="AG20" s="73">
        <f t="shared" si="0"/>
        <v>77.148390220285648</v>
      </c>
      <c r="AH20" s="73">
        <f t="shared" si="0"/>
        <v>65.795206971677558</v>
      </c>
      <c r="AI20" s="73">
        <f t="shared" si="0"/>
        <v>62.164124909222942</v>
      </c>
      <c r="AJ20" s="73">
        <f t="shared" si="0"/>
        <v>64.97216170418784</v>
      </c>
      <c r="AK20" s="73">
        <f t="shared" si="0"/>
        <v>70.1040910191237</v>
      </c>
      <c r="AL20" s="73">
        <f t="shared" si="0"/>
        <v>61.752602275478097</v>
      </c>
      <c r="AM20" s="73">
        <f t="shared" si="0"/>
        <v>64.923747276688445</v>
      </c>
      <c r="AN20" s="73">
        <f t="shared" si="0"/>
        <v>70.685064149116428</v>
      </c>
      <c r="AO20" s="46" t="s">
        <v>21</v>
      </c>
      <c r="AP20" s="46" t="s">
        <v>21</v>
      </c>
      <c r="AQ20" s="46" t="s">
        <v>21</v>
      </c>
      <c r="AR20" s="46" t="s">
        <v>21</v>
      </c>
      <c r="AS20" s="46" t="s">
        <v>21</v>
      </c>
      <c r="AT20" s="46" t="s">
        <v>21</v>
      </c>
      <c r="AU20" s="46" t="s">
        <v>21</v>
      </c>
      <c r="AV20" s="46" t="s">
        <v>21</v>
      </c>
      <c r="AW20" s="46" t="s">
        <v>21</v>
      </c>
      <c r="AX20" s="46" t="s">
        <v>21</v>
      </c>
      <c r="AY20" s="46" t="s">
        <v>21</v>
      </c>
      <c r="AZ20" s="46" t="s">
        <v>21</v>
      </c>
      <c r="BA20" s="46" t="s">
        <v>21</v>
      </c>
      <c r="BB20" s="46" t="s">
        <v>21</v>
      </c>
      <c r="BC20" s="46" t="s">
        <v>21</v>
      </c>
      <c r="BD20" s="46" t="s">
        <v>21</v>
      </c>
      <c r="BE20" s="46" t="s">
        <v>21</v>
      </c>
      <c r="BF20" s="46" t="s">
        <v>21</v>
      </c>
      <c r="BG20" s="46" t="s">
        <v>21</v>
      </c>
      <c r="BH20" s="46" t="s">
        <v>21</v>
      </c>
      <c r="BI20" s="46" t="s">
        <v>21</v>
      </c>
      <c r="BJ20" s="46" t="s">
        <v>21</v>
      </c>
      <c r="BK20" s="46" t="s">
        <v>21</v>
      </c>
      <c r="BL20" s="46" t="s">
        <v>21</v>
      </c>
      <c r="BM20" s="46" t="s">
        <v>21</v>
      </c>
      <c r="BN20" s="46" t="s">
        <v>21</v>
      </c>
      <c r="BO20" s="46" t="s">
        <v>21</v>
      </c>
      <c r="BP20" s="46" t="s">
        <v>21</v>
      </c>
      <c r="BQ20" s="46" t="s">
        <v>21</v>
      </c>
      <c r="XEU20" s="42">
        <v>330000</v>
      </c>
      <c r="XEW20" s="42">
        <f>XEW19*1000</f>
        <v>158000</v>
      </c>
    </row>
    <row r="21" spans="1:69 16375:16377" s="42" customFormat="1" x14ac:dyDescent="0.2">
      <c r="A21" s="42" t="s">
        <v>68</v>
      </c>
      <c r="B21" s="42" t="s">
        <v>17</v>
      </c>
      <c r="C21" s="42" t="s">
        <v>146</v>
      </c>
      <c r="D21" s="42" t="s">
        <v>26</v>
      </c>
      <c r="E21" s="41">
        <v>1986</v>
      </c>
      <c r="F21" s="42" t="s">
        <v>8</v>
      </c>
      <c r="G21" s="42" t="s">
        <v>24</v>
      </c>
      <c r="H21" s="42" t="s">
        <v>42</v>
      </c>
      <c r="I21" s="42" t="s">
        <v>13</v>
      </c>
      <c r="J21" s="44" t="s">
        <v>21</v>
      </c>
      <c r="K21" s="44" t="s">
        <v>21</v>
      </c>
      <c r="L21" s="44" t="s">
        <v>21</v>
      </c>
      <c r="M21" s="44" t="s">
        <v>21</v>
      </c>
      <c r="N21" s="44" t="s">
        <v>21</v>
      </c>
      <c r="O21" s="44" t="s">
        <v>21</v>
      </c>
      <c r="P21" s="48" t="s">
        <v>21</v>
      </c>
      <c r="Q21" s="48" t="s">
        <v>21</v>
      </c>
      <c r="R21" s="48" t="s">
        <v>21</v>
      </c>
      <c r="S21" s="48" t="s">
        <v>21</v>
      </c>
      <c r="T21" s="48">
        <v>40.07</v>
      </c>
      <c r="U21" s="48">
        <v>40.19</v>
      </c>
      <c r="V21" s="48">
        <v>39.28</v>
      </c>
      <c r="W21" s="48">
        <v>37.369999999999997</v>
      </c>
      <c r="X21" s="48">
        <v>34.020000000000003</v>
      </c>
      <c r="Y21" s="48">
        <v>31.17</v>
      </c>
      <c r="Z21" s="48">
        <v>32.39</v>
      </c>
      <c r="AA21" s="48">
        <v>29.04</v>
      </c>
      <c r="AB21" s="48">
        <v>22.57</v>
      </c>
      <c r="AC21" s="48">
        <v>28.92</v>
      </c>
      <c r="AD21" s="48">
        <v>37.590000000000003</v>
      </c>
      <c r="AE21" s="48">
        <v>37.590000000000003</v>
      </c>
      <c r="AF21" s="48">
        <v>37.020000000000003</v>
      </c>
      <c r="AG21" s="48">
        <v>32.369999999999997</v>
      </c>
      <c r="AH21" s="48">
        <v>27.11</v>
      </c>
      <c r="AI21" s="48">
        <v>26.93</v>
      </c>
      <c r="AJ21" s="48">
        <v>27.53</v>
      </c>
      <c r="AK21" s="48">
        <v>29.57</v>
      </c>
      <c r="AL21" s="48">
        <v>28.08</v>
      </c>
      <c r="AM21" s="48">
        <v>30.43</v>
      </c>
      <c r="AN21" s="48">
        <v>32.72</v>
      </c>
      <c r="AO21" s="46" t="s">
        <v>21</v>
      </c>
      <c r="AP21" s="46" t="s">
        <v>21</v>
      </c>
      <c r="AQ21" s="46" t="s">
        <v>21</v>
      </c>
      <c r="AR21" s="46" t="s">
        <v>21</v>
      </c>
      <c r="AS21" s="46" t="s">
        <v>21</v>
      </c>
      <c r="AT21" s="46" t="s">
        <v>21</v>
      </c>
      <c r="AU21" s="46" t="s">
        <v>21</v>
      </c>
      <c r="AV21" s="46" t="s">
        <v>21</v>
      </c>
      <c r="AW21" s="46" t="s">
        <v>21</v>
      </c>
      <c r="AX21" s="46" t="s">
        <v>21</v>
      </c>
      <c r="AY21" s="46" t="s">
        <v>21</v>
      </c>
      <c r="AZ21" s="46" t="s">
        <v>21</v>
      </c>
      <c r="BA21" s="46" t="s">
        <v>21</v>
      </c>
      <c r="BB21" s="46" t="s">
        <v>21</v>
      </c>
      <c r="BC21" s="46" t="s">
        <v>21</v>
      </c>
      <c r="BD21" s="46" t="s">
        <v>21</v>
      </c>
      <c r="BE21" s="46" t="s">
        <v>21</v>
      </c>
      <c r="BF21" s="46" t="s">
        <v>21</v>
      </c>
      <c r="BG21" s="46" t="s">
        <v>21</v>
      </c>
      <c r="BH21" s="46" t="s">
        <v>21</v>
      </c>
      <c r="BI21" s="46" t="s">
        <v>21</v>
      </c>
      <c r="BJ21" s="46" t="s">
        <v>21</v>
      </c>
      <c r="BK21" s="46" t="s">
        <v>21</v>
      </c>
      <c r="BL21" s="46" t="s">
        <v>21</v>
      </c>
      <c r="BM21" s="46" t="s">
        <v>21</v>
      </c>
      <c r="BN21" s="46" t="s">
        <v>21</v>
      </c>
      <c r="BO21" s="46" t="s">
        <v>21</v>
      </c>
      <c r="BP21" s="46" t="s">
        <v>21</v>
      </c>
      <c r="BQ21" s="46" t="s">
        <v>21</v>
      </c>
      <c r="XEU21" s="42">
        <v>300000</v>
      </c>
      <c r="XEW21" s="42" t="e">
        <f>#REF!-XEW20</f>
        <v>#REF!</v>
      </c>
    </row>
    <row r="22" spans="1:69 16375:16377" s="42" customFormat="1" x14ac:dyDescent="0.2">
      <c r="A22" s="42" t="s">
        <v>69</v>
      </c>
      <c r="B22" s="42" t="s">
        <v>18</v>
      </c>
      <c r="C22" s="42" t="s">
        <v>146</v>
      </c>
      <c r="D22" s="42" t="s">
        <v>26</v>
      </c>
      <c r="E22" s="41">
        <v>1986</v>
      </c>
      <c r="F22" s="42" t="s">
        <v>8</v>
      </c>
      <c r="G22" s="42" t="s">
        <v>24</v>
      </c>
      <c r="H22" s="42" t="s">
        <v>42</v>
      </c>
      <c r="I22" s="42" t="s">
        <v>13</v>
      </c>
      <c r="J22" s="44" t="s">
        <v>21</v>
      </c>
      <c r="K22" s="44" t="s">
        <v>21</v>
      </c>
      <c r="L22" s="44" t="s">
        <v>21</v>
      </c>
      <c r="M22" s="44" t="s">
        <v>21</v>
      </c>
      <c r="N22" s="44" t="s">
        <v>21</v>
      </c>
      <c r="O22" s="44" t="s">
        <v>21</v>
      </c>
      <c r="P22" s="48" t="s">
        <v>21</v>
      </c>
      <c r="Q22" s="48" t="s">
        <v>21</v>
      </c>
      <c r="R22" s="48" t="s">
        <v>21</v>
      </c>
      <c r="S22" s="48" t="s">
        <v>21</v>
      </c>
      <c r="T22" s="48">
        <v>37.29</v>
      </c>
      <c r="U22" s="48">
        <v>37.799999999999997</v>
      </c>
      <c r="V22" s="48">
        <v>38.81</v>
      </c>
      <c r="W22" s="48">
        <v>35.409999999999997</v>
      </c>
      <c r="X22" s="48">
        <v>28.7</v>
      </c>
      <c r="Y22" s="48">
        <v>28.36</v>
      </c>
      <c r="Z22" s="48">
        <v>28.96</v>
      </c>
      <c r="AA22" s="48">
        <v>27.34</v>
      </c>
      <c r="AB22" s="48">
        <v>22.23</v>
      </c>
      <c r="AC22" s="48">
        <v>29.33</v>
      </c>
      <c r="AD22" s="48">
        <v>36.75</v>
      </c>
      <c r="AE22" s="48">
        <v>35.64</v>
      </c>
      <c r="AF22" s="48">
        <v>35.380000000000003</v>
      </c>
      <c r="AG22" s="48">
        <v>31.38</v>
      </c>
      <c r="AH22" s="48">
        <v>27.26</v>
      </c>
      <c r="AI22" s="48">
        <v>24.42</v>
      </c>
      <c r="AJ22" s="48">
        <v>26.14</v>
      </c>
      <c r="AK22" s="48">
        <v>28.34</v>
      </c>
      <c r="AL22" s="48">
        <v>22.95</v>
      </c>
      <c r="AM22" s="48">
        <v>23.2</v>
      </c>
      <c r="AN22" s="48">
        <v>25.69</v>
      </c>
      <c r="AO22" s="46" t="s">
        <v>21</v>
      </c>
      <c r="AP22" s="46" t="s">
        <v>21</v>
      </c>
      <c r="AQ22" s="46" t="s">
        <v>21</v>
      </c>
      <c r="AR22" s="46" t="s">
        <v>21</v>
      </c>
      <c r="AS22" s="46" t="s">
        <v>21</v>
      </c>
      <c r="AT22" s="46" t="s">
        <v>21</v>
      </c>
      <c r="AU22" s="46" t="s">
        <v>21</v>
      </c>
      <c r="AV22" s="46" t="s">
        <v>21</v>
      </c>
      <c r="AW22" s="46" t="s">
        <v>21</v>
      </c>
      <c r="AX22" s="46" t="s">
        <v>21</v>
      </c>
      <c r="AY22" s="46" t="s">
        <v>21</v>
      </c>
      <c r="AZ22" s="46" t="s">
        <v>21</v>
      </c>
      <c r="BA22" s="46" t="s">
        <v>21</v>
      </c>
      <c r="BB22" s="46" t="s">
        <v>21</v>
      </c>
      <c r="BC22" s="46" t="s">
        <v>21</v>
      </c>
      <c r="BD22" s="46" t="s">
        <v>21</v>
      </c>
      <c r="BE22" s="46" t="s">
        <v>21</v>
      </c>
      <c r="BF22" s="46" t="s">
        <v>21</v>
      </c>
      <c r="BG22" s="46" t="s">
        <v>21</v>
      </c>
      <c r="BH22" s="46" t="s">
        <v>21</v>
      </c>
      <c r="BI22" s="46" t="s">
        <v>21</v>
      </c>
      <c r="BJ22" s="46" t="s">
        <v>21</v>
      </c>
      <c r="BK22" s="46" t="s">
        <v>21</v>
      </c>
      <c r="BL22" s="46" t="s">
        <v>21</v>
      </c>
      <c r="BM22" s="46" t="s">
        <v>21</v>
      </c>
      <c r="BN22" s="46" t="s">
        <v>21</v>
      </c>
      <c r="BO22" s="46" t="s">
        <v>21</v>
      </c>
      <c r="BP22" s="46" t="s">
        <v>21</v>
      </c>
      <c r="BQ22" s="46" t="s">
        <v>21</v>
      </c>
      <c r="XEU22" s="42">
        <v>300000</v>
      </c>
    </row>
    <row r="23" spans="1:69 16375:16377" s="42" customFormat="1" x14ac:dyDescent="0.2">
      <c r="A23" s="42" t="s">
        <v>70</v>
      </c>
      <c r="B23" s="42" t="s">
        <v>19</v>
      </c>
      <c r="C23" s="42" t="s">
        <v>146</v>
      </c>
      <c r="D23" s="42" t="s">
        <v>26</v>
      </c>
      <c r="E23" s="41">
        <v>1986</v>
      </c>
      <c r="F23" s="42" t="s">
        <v>8</v>
      </c>
      <c r="G23" s="42" t="s">
        <v>24</v>
      </c>
      <c r="H23" s="42" t="s">
        <v>43</v>
      </c>
      <c r="I23" s="42" t="s">
        <v>13</v>
      </c>
      <c r="J23" s="44" t="s">
        <v>21</v>
      </c>
      <c r="K23" s="44" t="s">
        <v>21</v>
      </c>
      <c r="L23" s="44" t="s">
        <v>21</v>
      </c>
      <c r="M23" s="44" t="s">
        <v>21</v>
      </c>
      <c r="N23" s="44" t="s">
        <v>21</v>
      </c>
      <c r="O23" s="44" t="s">
        <v>21</v>
      </c>
      <c r="P23" s="48" t="s">
        <v>21</v>
      </c>
      <c r="Q23" s="48" t="s">
        <v>21</v>
      </c>
      <c r="R23" s="48" t="s">
        <v>21</v>
      </c>
      <c r="S23" s="48" t="s">
        <v>21</v>
      </c>
      <c r="T23" s="48" t="s">
        <v>21</v>
      </c>
      <c r="U23" s="48" t="s">
        <v>21</v>
      </c>
      <c r="V23" s="48" t="s">
        <v>21</v>
      </c>
      <c r="W23" s="48" t="s">
        <v>21</v>
      </c>
      <c r="X23" s="48">
        <v>31.91</v>
      </c>
      <c r="Y23" s="48">
        <v>27.45</v>
      </c>
      <c r="Z23" s="48">
        <v>28.04</v>
      </c>
      <c r="AA23" s="48">
        <v>33.56</v>
      </c>
      <c r="AB23" s="48">
        <v>28.73</v>
      </c>
      <c r="AC23" s="48">
        <v>35.6</v>
      </c>
      <c r="AD23" s="48">
        <v>30.51</v>
      </c>
      <c r="AE23" s="48">
        <v>41.78</v>
      </c>
      <c r="AF23" s="48">
        <v>35.49</v>
      </c>
      <c r="AG23" s="48">
        <v>33.25</v>
      </c>
      <c r="AH23" s="48">
        <v>28.05</v>
      </c>
      <c r="AI23" s="48">
        <v>26.87</v>
      </c>
      <c r="AJ23" s="48">
        <v>26.18</v>
      </c>
      <c r="AK23" s="48" t="s">
        <v>21</v>
      </c>
      <c r="AL23" s="48" t="s">
        <v>21</v>
      </c>
      <c r="AM23" s="48" t="s">
        <v>21</v>
      </c>
      <c r="AN23" s="48" t="s">
        <v>21</v>
      </c>
      <c r="AO23" s="46" t="s">
        <v>21</v>
      </c>
      <c r="AP23" s="46" t="s">
        <v>21</v>
      </c>
      <c r="AQ23" s="46" t="s">
        <v>21</v>
      </c>
      <c r="AR23" s="46" t="s">
        <v>21</v>
      </c>
      <c r="AS23" s="46" t="s">
        <v>21</v>
      </c>
      <c r="AT23" s="46" t="s">
        <v>21</v>
      </c>
      <c r="AU23" s="46" t="s">
        <v>21</v>
      </c>
      <c r="AV23" s="46" t="s">
        <v>21</v>
      </c>
      <c r="AW23" s="46" t="s">
        <v>21</v>
      </c>
      <c r="AX23" s="46" t="s">
        <v>21</v>
      </c>
      <c r="AY23" s="46" t="s">
        <v>21</v>
      </c>
      <c r="AZ23" s="46" t="s">
        <v>21</v>
      </c>
      <c r="BA23" s="46" t="s">
        <v>21</v>
      </c>
      <c r="BB23" s="46" t="s">
        <v>21</v>
      </c>
      <c r="BC23" s="46" t="s">
        <v>21</v>
      </c>
      <c r="BD23" s="46" t="s">
        <v>21</v>
      </c>
      <c r="BE23" s="46" t="s">
        <v>21</v>
      </c>
      <c r="BF23" s="46" t="s">
        <v>21</v>
      </c>
      <c r="BG23" s="46" t="s">
        <v>21</v>
      </c>
      <c r="BH23" s="46" t="s">
        <v>21</v>
      </c>
      <c r="BI23" s="46" t="s">
        <v>21</v>
      </c>
      <c r="BJ23" s="46" t="s">
        <v>21</v>
      </c>
      <c r="BK23" s="46" t="s">
        <v>21</v>
      </c>
      <c r="BL23" s="46" t="s">
        <v>21</v>
      </c>
      <c r="BM23" s="46" t="s">
        <v>21</v>
      </c>
      <c r="BN23" s="46" t="s">
        <v>21</v>
      </c>
      <c r="BO23" s="46" t="s">
        <v>21</v>
      </c>
      <c r="BP23" s="46" t="s">
        <v>21</v>
      </c>
      <c r="BQ23" s="46" t="s">
        <v>21</v>
      </c>
      <c r="XEU23" s="42" t="e">
        <f>#REF!-SUM(XEU19:XEU22)</f>
        <v>#REF!</v>
      </c>
    </row>
    <row r="24" spans="1:69 16375:16377" s="42" customFormat="1" x14ac:dyDescent="0.2">
      <c r="A24" s="42" t="s">
        <v>71</v>
      </c>
      <c r="B24" s="42" t="s">
        <v>20</v>
      </c>
      <c r="C24" s="42" t="s">
        <v>146</v>
      </c>
      <c r="D24" s="42" t="s">
        <v>26</v>
      </c>
      <c r="E24" s="41">
        <v>1986</v>
      </c>
      <c r="F24" s="42" t="s">
        <v>8</v>
      </c>
      <c r="G24" s="42" t="s">
        <v>24</v>
      </c>
      <c r="H24" s="42" t="s">
        <v>43</v>
      </c>
      <c r="I24" s="42" t="s">
        <v>13</v>
      </c>
      <c r="J24" s="44" t="s">
        <v>21</v>
      </c>
      <c r="K24" s="44" t="s">
        <v>21</v>
      </c>
      <c r="L24" s="44" t="s">
        <v>21</v>
      </c>
      <c r="M24" s="44" t="s">
        <v>21</v>
      </c>
      <c r="N24" s="44" t="s">
        <v>21</v>
      </c>
      <c r="O24" s="44" t="s">
        <v>21</v>
      </c>
      <c r="P24" s="48" t="s">
        <v>21</v>
      </c>
      <c r="Q24" s="48" t="s">
        <v>21</v>
      </c>
      <c r="R24" s="48" t="s">
        <v>21</v>
      </c>
      <c r="S24" s="48" t="s">
        <v>21</v>
      </c>
      <c r="T24" s="48" t="s">
        <v>21</v>
      </c>
      <c r="U24" s="48" t="s">
        <v>21</v>
      </c>
      <c r="V24" s="48" t="s">
        <v>21</v>
      </c>
      <c r="W24" s="48" t="s">
        <v>21</v>
      </c>
      <c r="X24" s="48">
        <v>33.92</v>
      </c>
      <c r="Y24" s="48">
        <v>34.81</v>
      </c>
      <c r="Z24" s="48">
        <v>33.69</v>
      </c>
      <c r="AA24" s="48">
        <v>31.01</v>
      </c>
      <c r="AB24" s="48">
        <v>31.07</v>
      </c>
      <c r="AC24" s="48">
        <v>33.54</v>
      </c>
      <c r="AD24" s="48">
        <v>36.590000000000003</v>
      </c>
      <c r="AE24" s="48">
        <v>35.15</v>
      </c>
      <c r="AF24" s="48">
        <v>36.17</v>
      </c>
      <c r="AG24" s="48">
        <v>32.1</v>
      </c>
      <c r="AH24" s="48">
        <v>27.39</v>
      </c>
      <c r="AI24" s="48">
        <v>30.42</v>
      </c>
      <c r="AJ24" s="48">
        <v>31.43</v>
      </c>
      <c r="AK24" s="48" t="s">
        <v>21</v>
      </c>
      <c r="AL24" s="48" t="s">
        <v>21</v>
      </c>
      <c r="AM24" s="48" t="s">
        <v>21</v>
      </c>
      <c r="AN24" s="48" t="s">
        <v>21</v>
      </c>
      <c r="AO24" s="46" t="s">
        <v>21</v>
      </c>
      <c r="AP24" s="46" t="s">
        <v>21</v>
      </c>
      <c r="AQ24" s="46" t="s">
        <v>21</v>
      </c>
      <c r="AR24" s="46" t="s">
        <v>21</v>
      </c>
      <c r="AS24" s="46" t="s">
        <v>21</v>
      </c>
      <c r="AT24" s="46" t="s">
        <v>21</v>
      </c>
      <c r="AU24" s="46" t="s">
        <v>21</v>
      </c>
      <c r="AV24" s="46" t="s">
        <v>21</v>
      </c>
      <c r="AW24" s="46" t="s">
        <v>21</v>
      </c>
      <c r="AX24" s="46" t="s">
        <v>21</v>
      </c>
      <c r="AY24" s="46" t="s">
        <v>21</v>
      </c>
      <c r="AZ24" s="46" t="s">
        <v>21</v>
      </c>
      <c r="BA24" s="46" t="s">
        <v>21</v>
      </c>
      <c r="BB24" s="46" t="s">
        <v>21</v>
      </c>
      <c r="BC24" s="46" t="s">
        <v>21</v>
      </c>
      <c r="BD24" s="46" t="s">
        <v>21</v>
      </c>
      <c r="BE24" s="46" t="s">
        <v>21</v>
      </c>
      <c r="BF24" s="46" t="s">
        <v>21</v>
      </c>
      <c r="BG24" s="46" t="s">
        <v>21</v>
      </c>
      <c r="BH24" s="46" t="s">
        <v>21</v>
      </c>
      <c r="BI24" s="46" t="s">
        <v>21</v>
      </c>
      <c r="BJ24" s="46" t="s">
        <v>21</v>
      </c>
      <c r="BK24" s="46" t="s">
        <v>21</v>
      </c>
      <c r="BL24" s="46" t="s">
        <v>21</v>
      </c>
      <c r="BM24" s="46" t="s">
        <v>21</v>
      </c>
      <c r="BN24" s="46" t="s">
        <v>21</v>
      </c>
      <c r="BO24" s="46" t="s">
        <v>21</v>
      </c>
      <c r="BP24" s="46" t="s">
        <v>21</v>
      </c>
      <c r="BQ24" s="46" t="s">
        <v>21</v>
      </c>
    </row>
    <row r="25" spans="1:69 16375:16377" s="42" customFormat="1" x14ac:dyDescent="0.2">
      <c r="A25" s="42" t="s">
        <v>73</v>
      </c>
      <c r="B25" s="42" t="s">
        <v>77</v>
      </c>
      <c r="C25" s="42" t="s">
        <v>146</v>
      </c>
      <c r="D25" s="42" t="s">
        <v>26</v>
      </c>
      <c r="E25" s="41">
        <v>1986</v>
      </c>
      <c r="F25" s="42" t="s">
        <v>8</v>
      </c>
      <c r="G25" s="42" t="s">
        <v>80</v>
      </c>
      <c r="H25" s="42" t="s">
        <v>79</v>
      </c>
      <c r="I25" s="42" t="s">
        <v>78</v>
      </c>
      <c r="J25" s="44" t="s">
        <v>21</v>
      </c>
      <c r="K25" s="44" t="s">
        <v>21</v>
      </c>
      <c r="L25" s="44" t="s">
        <v>21</v>
      </c>
      <c r="M25" s="44" t="s">
        <v>21</v>
      </c>
      <c r="N25" s="44" t="s">
        <v>21</v>
      </c>
      <c r="O25" s="44" t="s">
        <v>21</v>
      </c>
      <c r="P25" s="48">
        <v>89.5</v>
      </c>
      <c r="Q25" s="48">
        <v>87.31</v>
      </c>
      <c r="R25" s="48">
        <v>80.92</v>
      </c>
      <c r="S25" s="48">
        <v>84.07</v>
      </c>
      <c r="T25" s="48">
        <v>86.02</v>
      </c>
      <c r="U25" s="48">
        <v>85.19</v>
      </c>
      <c r="V25" s="48">
        <v>92.95</v>
      </c>
      <c r="W25" s="48">
        <v>96.06</v>
      </c>
      <c r="X25" s="48">
        <v>92.42</v>
      </c>
      <c r="Y25" s="48">
        <v>81.27</v>
      </c>
      <c r="Z25" s="48">
        <v>79.61</v>
      </c>
      <c r="AA25" s="48">
        <v>70.08</v>
      </c>
      <c r="AB25" s="48">
        <v>56.41</v>
      </c>
      <c r="AC25" s="48">
        <v>57.27</v>
      </c>
      <c r="AD25" s="48">
        <v>55.11</v>
      </c>
      <c r="AE25" s="48">
        <v>52.79</v>
      </c>
      <c r="AF25" s="48">
        <v>51.23</v>
      </c>
      <c r="AG25" s="48">
        <v>45.92</v>
      </c>
      <c r="AH25" s="48">
        <v>40.369999999999997</v>
      </c>
      <c r="AI25" s="48" t="s">
        <v>21</v>
      </c>
      <c r="AJ25" s="48" t="s">
        <v>21</v>
      </c>
      <c r="AK25" s="48">
        <v>36.83</v>
      </c>
      <c r="AL25" s="48">
        <v>27.29</v>
      </c>
      <c r="AM25" s="48">
        <v>23.21</v>
      </c>
      <c r="AN25" s="48">
        <v>23.04</v>
      </c>
      <c r="AO25" s="46" t="s">
        <v>21</v>
      </c>
      <c r="AP25" s="46" t="s">
        <v>21</v>
      </c>
      <c r="AQ25" s="46" t="s">
        <v>21</v>
      </c>
      <c r="AR25" s="46" t="s">
        <v>21</v>
      </c>
      <c r="AS25" s="46" t="s">
        <v>21</v>
      </c>
      <c r="AT25" s="46" t="s">
        <v>21</v>
      </c>
      <c r="AU25" s="46" t="s">
        <v>21</v>
      </c>
      <c r="AV25" s="46" t="s">
        <v>21</v>
      </c>
      <c r="AW25" s="46" t="s">
        <v>21</v>
      </c>
      <c r="AX25" s="46" t="s">
        <v>21</v>
      </c>
      <c r="AY25" s="46" t="s">
        <v>21</v>
      </c>
      <c r="AZ25" s="46" t="s">
        <v>21</v>
      </c>
      <c r="BA25" s="46" t="s">
        <v>21</v>
      </c>
      <c r="BB25" s="46" t="s">
        <v>21</v>
      </c>
      <c r="BC25" s="46" t="s">
        <v>21</v>
      </c>
      <c r="BD25" s="46" t="s">
        <v>21</v>
      </c>
      <c r="BE25" s="46" t="s">
        <v>21</v>
      </c>
      <c r="BF25" s="46" t="s">
        <v>21</v>
      </c>
      <c r="BG25" s="46" t="s">
        <v>21</v>
      </c>
      <c r="BH25" s="46" t="s">
        <v>21</v>
      </c>
      <c r="BI25" s="46" t="s">
        <v>21</v>
      </c>
      <c r="BJ25" s="46" t="s">
        <v>21</v>
      </c>
      <c r="BK25" s="46" t="s">
        <v>21</v>
      </c>
      <c r="BL25" s="46" t="s">
        <v>21</v>
      </c>
      <c r="BM25" s="46" t="s">
        <v>21</v>
      </c>
      <c r="BN25" s="46" t="s">
        <v>21</v>
      </c>
      <c r="BO25" s="46" t="s">
        <v>21</v>
      </c>
      <c r="BP25" s="46" t="s">
        <v>21</v>
      </c>
      <c r="BQ25" s="46" t="s">
        <v>21</v>
      </c>
    </row>
    <row r="26" spans="1:69 16375:16377" s="42" customFormat="1" x14ac:dyDescent="0.2">
      <c r="A26" s="42" t="s">
        <v>72</v>
      </c>
      <c r="B26" s="42" t="s">
        <v>76</v>
      </c>
      <c r="C26" s="42" t="s">
        <v>146</v>
      </c>
      <c r="D26" s="42" t="s">
        <v>26</v>
      </c>
      <c r="E26" s="41">
        <v>1986</v>
      </c>
      <c r="F26" s="42" t="s">
        <v>8</v>
      </c>
      <c r="G26" s="42" t="s">
        <v>80</v>
      </c>
      <c r="H26" s="42" t="s">
        <v>79</v>
      </c>
      <c r="I26" s="42" t="s">
        <v>78</v>
      </c>
      <c r="J26" s="44" t="s">
        <v>21</v>
      </c>
      <c r="K26" s="44" t="s">
        <v>21</v>
      </c>
      <c r="L26" s="44" t="s">
        <v>21</v>
      </c>
      <c r="M26" s="44" t="s">
        <v>21</v>
      </c>
      <c r="N26" s="44" t="s">
        <v>21</v>
      </c>
      <c r="O26" s="44" t="s">
        <v>21</v>
      </c>
      <c r="P26" s="48">
        <v>126.74</v>
      </c>
      <c r="Q26" s="48">
        <v>120.77</v>
      </c>
      <c r="R26" s="48">
        <v>112.94</v>
      </c>
      <c r="S26" s="48">
        <v>112.76</v>
      </c>
      <c r="T26" s="48">
        <v>112.9</v>
      </c>
      <c r="U26" s="48">
        <v>111.81</v>
      </c>
      <c r="V26" s="48">
        <v>118.38</v>
      </c>
      <c r="W26" s="48">
        <v>123.03</v>
      </c>
      <c r="X26" s="48">
        <v>113.37</v>
      </c>
      <c r="Y26" s="48">
        <v>98.25</v>
      </c>
      <c r="Z26" s="48">
        <v>95.27</v>
      </c>
      <c r="AA26" s="48">
        <v>86.08</v>
      </c>
      <c r="AB26" s="48">
        <v>70.12</v>
      </c>
      <c r="AC26" s="48">
        <v>68.31</v>
      </c>
      <c r="AD26" s="48">
        <v>65.010000000000005</v>
      </c>
      <c r="AE26" s="48">
        <v>65.36</v>
      </c>
      <c r="AF26" s="48">
        <v>68.400000000000006</v>
      </c>
      <c r="AG26" s="48">
        <v>64.12</v>
      </c>
      <c r="AH26" s="48">
        <v>57.69</v>
      </c>
      <c r="AI26" s="48" t="s">
        <v>21</v>
      </c>
      <c r="AJ26" s="48" t="s">
        <v>21</v>
      </c>
      <c r="AK26" s="48">
        <v>61.81</v>
      </c>
      <c r="AL26" s="48">
        <v>43.42</v>
      </c>
      <c r="AM26" s="48">
        <v>35.549999999999997</v>
      </c>
      <c r="AN26" s="48">
        <v>35.28</v>
      </c>
      <c r="AO26" s="46" t="s">
        <v>21</v>
      </c>
      <c r="AP26" s="46" t="s">
        <v>21</v>
      </c>
      <c r="AQ26" s="46" t="s">
        <v>21</v>
      </c>
      <c r="AR26" s="46" t="s">
        <v>21</v>
      </c>
      <c r="AS26" s="46" t="s">
        <v>21</v>
      </c>
      <c r="AT26" s="46" t="s">
        <v>21</v>
      </c>
      <c r="AU26" s="46" t="s">
        <v>21</v>
      </c>
      <c r="AV26" s="46" t="s">
        <v>21</v>
      </c>
      <c r="AW26" s="46" t="s">
        <v>21</v>
      </c>
      <c r="AX26" s="46" t="s">
        <v>21</v>
      </c>
      <c r="AY26" s="46" t="s">
        <v>21</v>
      </c>
      <c r="AZ26" s="46" t="s">
        <v>21</v>
      </c>
      <c r="BA26" s="46" t="s">
        <v>21</v>
      </c>
      <c r="BB26" s="46" t="s">
        <v>21</v>
      </c>
      <c r="BC26" s="46" t="s">
        <v>21</v>
      </c>
      <c r="BD26" s="46" t="s">
        <v>21</v>
      </c>
      <c r="BE26" s="46" t="s">
        <v>21</v>
      </c>
      <c r="BF26" s="46" t="s">
        <v>21</v>
      </c>
      <c r="BG26" s="46" t="s">
        <v>21</v>
      </c>
      <c r="BH26" s="46" t="s">
        <v>21</v>
      </c>
      <c r="BI26" s="46" t="s">
        <v>21</v>
      </c>
      <c r="BJ26" s="46" t="s">
        <v>21</v>
      </c>
      <c r="BK26" s="46" t="s">
        <v>21</v>
      </c>
      <c r="BL26" s="46" t="s">
        <v>21</v>
      </c>
      <c r="BM26" s="46" t="s">
        <v>21</v>
      </c>
      <c r="BN26" s="46" t="s">
        <v>21</v>
      </c>
      <c r="BO26" s="46" t="s">
        <v>21</v>
      </c>
      <c r="BP26" s="46" t="s">
        <v>21</v>
      </c>
      <c r="BQ26" s="46" t="s">
        <v>21</v>
      </c>
    </row>
    <row r="27" spans="1:69 16375:16377" s="42" customFormat="1" x14ac:dyDescent="0.2">
      <c r="A27" s="42" t="s">
        <v>395</v>
      </c>
      <c r="B27" s="42" t="s">
        <v>77</v>
      </c>
      <c r="C27" s="42" t="s">
        <v>146</v>
      </c>
      <c r="D27" s="42" t="s">
        <v>26</v>
      </c>
      <c r="E27" s="41">
        <v>1986</v>
      </c>
      <c r="F27" s="42" t="s">
        <v>83</v>
      </c>
      <c r="G27" s="42" t="s">
        <v>80</v>
      </c>
      <c r="H27" s="42" t="s">
        <v>79</v>
      </c>
      <c r="I27" s="42" t="s">
        <v>78</v>
      </c>
      <c r="J27" s="44" t="s">
        <v>21</v>
      </c>
      <c r="K27" s="44" t="s">
        <v>21</v>
      </c>
      <c r="L27" s="44" t="s">
        <v>21</v>
      </c>
      <c r="M27" s="44" t="s">
        <v>21</v>
      </c>
      <c r="N27" s="44" t="s">
        <v>21</v>
      </c>
      <c r="O27" s="44" t="s">
        <v>21</v>
      </c>
      <c r="P27" s="50">
        <f>P25/$P25*100</f>
        <v>100</v>
      </c>
      <c r="Q27" s="50">
        <f t="shared" ref="Q27:AN27" si="1">Q25/$P25*100</f>
        <v>97.55307262569832</v>
      </c>
      <c r="R27" s="50">
        <f t="shared" si="1"/>
        <v>90.413407821229058</v>
      </c>
      <c r="S27" s="50">
        <f t="shared" si="1"/>
        <v>93.932960893854741</v>
      </c>
      <c r="T27" s="50">
        <f t="shared" si="1"/>
        <v>96.111731843575413</v>
      </c>
      <c r="U27" s="50">
        <f t="shared" si="1"/>
        <v>95.184357541899431</v>
      </c>
      <c r="V27" s="50">
        <f t="shared" si="1"/>
        <v>103.85474860335195</v>
      </c>
      <c r="W27" s="50">
        <f t="shared" si="1"/>
        <v>107.32960893854748</v>
      </c>
      <c r="X27" s="50">
        <f t="shared" si="1"/>
        <v>103.26256983240224</v>
      </c>
      <c r="Y27" s="50">
        <f t="shared" si="1"/>
        <v>90.80446927374301</v>
      </c>
      <c r="Z27" s="50">
        <f t="shared" si="1"/>
        <v>88.949720670391059</v>
      </c>
      <c r="AA27" s="50">
        <f t="shared" si="1"/>
        <v>78.30167597765363</v>
      </c>
      <c r="AB27" s="50">
        <f t="shared" si="1"/>
        <v>63.02793296089385</v>
      </c>
      <c r="AC27" s="50">
        <f t="shared" si="1"/>
        <v>63.988826815642462</v>
      </c>
      <c r="AD27" s="50">
        <f t="shared" si="1"/>
        <v>61.575418994413411</v>
      </c>
      <c r="AE27" s="50">
        <f t="shared" si="1"/>
        <v>58.983240223463682</v>
      </c>
      <c r="AF27" s="50">
        <f t="shared" si="1"/>
        <v>57.240223463687144</v>
      </c>
      <c r="AG27" s="50">
        <f t="shared" si="1"/>
        <v>51.307262569832403</v>
      </c>
      <c r="AH27" s="50">
        <f t="shared" si="1"/>
        <v>45.106145251396647</v>
      </c>
      <c r="AI27" s="50" t="s">
        <v>21</v>
      </c>
      <c r="AJ27" s="50" t="s">
        <v>21</v>
      </c>
      <c r="AK27" s="50">
        <f t="shared" si="1"/>
        <v>41.150837988826815</v>
      </c>
      <c r="AL27" s="50">
        <f t="shared" si="1"/>
        <v>30.491620111731844</v>
      </c>
      <c r="AM27" s="50">
        <f t="shared" si="1"/>
        <v>25.932960893854752</v>
      </c>
      <c r="AN27" s="50">
        <f t="shared" si="1"/>
        <v>25.743016759776538</v>
      </c>
      <c r="AO27" s="46" t="s">
        <v>21</v>
      </c>
      <c r="AP27" s="46" t="s">
        <v>21</v>
      </c>
      <c r="AQ27" s="46" t="s">
        <v>21</v>
      </c>
      <c r="AR27" s="46" t="s">
        <v>21</v>
      </c>
      <c r="AS27" s="46" t="s">
        <v>21</v>
      </c>
      <c r="AT27" s="46" t="s">
        <v>21</v>
      </c>
      <c r="AU27" s="46" t="s">
        <v>21</v>
      </c>
      <c r="AV27" s="46" t="s">
        <v>21</v>
      </c>
      <c r="AW27" s="46" t="s">
        <v>21</v>
      </c>
      <c r="AX27" s="46" t="s">
        <v>21</v>
      </c>
      <c r="AY27" s="46" t="s">
        <v>21</v>
      </c>
      <c r="AZ27" s="46" t="s">
        <v>21</v>
      </c>
      <c r="BA27" s="46" t="s">
        <v>21</v>
      </c>
      <c r="BB27" s="46" t="s">
        <v>21</v>
      </c>
      <c r="BC27" s="46" t="s">
        <v>21</v>
      </c>
      <c r="BD27" s="46" t="s">
        <v>21</v>
      </c>
      <c r="BE27" s="46" t="s">
        <v>21</v>
      </c>
      <c r="BF27" s="46" t="s">
        <v>21</v>
      </c>
      <c r="BG27" s="46" t="s">
        <v>21</v>
      </c>
      <c r="BH27" s="46" t="s">
        <v>21</v>
      </c>
      <c r="BI27" s="46" t="s">
        <v>21</v>
      </c>
      <c r="BJ27" s="46" t="s">
        <v>21</v>
      </c>
      <c r="BK27" s="46" t="s">
        <v>21</v>
      </c>
      <c r="BL27" s="46" t="s">
        <v>21</v>
      </c>
      <c r="BM27" s="46" t="s">
        <v>21</v>
      </c>
      <c r="BN27" s="46" t="s">
        <v>21</v>
      </c>
      <c r="BO27" s="46" t="s">
        <v>21</v>
      </c>
      <c r="BP27" s="46" t="s">
        <v>21</v>
      </c>
      <c r="BQ27" s="46" t="s">
        <v>21</v>
      </c>
    </row>
    <row r="28" spans="1:69 16375:16377" s="42" customFormat="1" x14ac:dyDescent="0.2">
      <c r="A28" s="42" t="s">
        <v>81</v>
      </c>
      <c r="B28" s="42" t="s">
        <v>76</v>
      </c>
      <c r="C28" s="42" t="s">
        <v>146</v>
      </c>
      <c r="D28" s="42" t="s">
        <v>26</v>
      </c>
      <c r="E28" s="41">
        <v>1986</v>
      </c>
      <c r="F28" s="42" t="s">
        <v>83</v>
      </c>
      <c r="G28" s="42" t="s">
        <v>80</v>
      </c>
      <c r="H28" s="42" t="s">
        <v>79</v>
      </c>
      <c r="I28" s="42" t="s">
        <v>78</v>
      </c>
      <c r="J28" s="44" t="s">
        <v>21</v>
      </c>
      <c r="K28" s="44" t="s">
        <v>21</v>
      </c>
      <c r="L28" s="44" t="s">
        <v>21</v>
      </c>
      <c r="M28" s="44" t="s">
        <v>21</v>
      </c>
      <c r="N28" s="44" t="s">
        <v>21</v>
      </c>
      <c r="O28" s="44" t="s">
        <v>21</v>
      </c>
      <c r="P28" s="50">
        <f t="shared" ref="P28:AN28" si="2">P26/$P26*100</f>
        <v>100</v>
      </c>
      <c r="Q28" s="50">
        <f t="shared" si="2"/>
        <v>95.289569196780803</v>
      </c>
      <c r="R28" s="50">
        <f t="shared" si="2"/>
        <v>89.111566987533536</v>
      </c>
      <c r="S28" s="50">
        <f t="shared" si="2"/>
        <v>88.969543948240499</v>
      </c>
      <c r="T28" s="50">
        <f t="shared" si="2"/>
        <v>89.080006312135083</v>
      </c>
      <c r="U28" s="50">
        <f t="shared" si="2"/>
        <v>88.219977907527223</v>
      </c>
      <c r="V28" s="50">
        <f t="shared" si="2"/>
        <v>93.403818841723222</v>
      </c>
      <c r="W28" s="50">
        <f t="shared" si="2"/>
        <v>97.072747356793442</v>
      </c>
      <c r="X28" s="50">
        <f t="shared" si="2"/>
        <v>89.450844248066915</v>
      </c>
      <c r="Y28" s="50">
        <f t="shared" si="2"/>
        <v>77.520908947451488</v>
      </c>
      <c r="Z28" s="50">
        <f t="shared" si="2"/>
        <v>75.169638630266689</v>
      </c>
      <c r="AA28" s="50">
        <f t="shared" si="2"/>
        <v>67.918573457471993</v>
      </c>
      <c r="AB28" s="50">
        <f t="shared" si="2"/>
        <v>55.325863973489042</v>
      </c>
      <c r="AC28" s="50">
        <f t="shared" si="2"/>
        <v>53.897743411709008</v>
      </c>
      <c r="AD28" s="50">
        <f t="shared" si="2"/>
        <v>51.293987691336596</v>
      </c>
      <c r="AE28" s="50">
        <f t="shared" si="2"/>
        <v>51.570143601073056</v>
      </c>
      <c r="AF28" s="50">
        <f t="shared" si="2"/>
        <v>53.968754931355534</v>
      </c>
      <c r="AG28" s="50">
        <f t="shared" si="2"/>
        <v>50.591762663721006</v>
      </c>
      <c r="AH28" s="50">
        <f t="shared" si="2"/>
        <v>45.518384093419598</v>
      </c>
      <c r="AI28" s="50" t="s">
        <v>21</v>
      </c>
      <c r="AJ28" s="50" t="s">
        <v>21</v>
      </c>
      <c r="AK28" s="50">
        <f t="shared" si="2"/>
        <v>48.769133659460316</v>
      </c>
      <c r="AL28" s="50">
        <f t="shared" si="2"/>
        <v>34.25911314502131</v>
      </c>
      <c r="AM28" s="50">
        <f t="shared" si="2"/>
        <v>28.049550260375572</v>
      </c>
      <c r="AN28" s="50">
        <f t="shared" si="2"/>
        <v>27.836515701436014</v>
      </c>
      <c r="AO28" s="46" t="s">
        <v>21</v>
      </c>
      <c r="AP28" s="46" t="s">
        <v>21</v>
      </c>
      <c r="AQ28" s="46" t="s">
        <v>21</v>
      </c>
      <c r="AR28" s="46" t="s">
        <v>21</v>
      </c>
      <c r="AS28" s="46" t="s">
        <v>21</v>
      </c>
      <c r="AT28" s="46" t="s">
        <v>21</v>
      </c>
      <c r="AU28" s="46" t="s">
        <v>21</v>
      </c>
      <c r="AV28" s="46" t="s">
        <v>21</v>
      </c>
      <c r="AW28" s="46" t="s">
        <v>21</v>
      </c>
      <c r="AX28" s="46" t="s">
        <v>21</v>
      </c>
      <c r="AY28" s="46" t="s">
        <v>21</v>
      </c>
      <c r="AZ28" s="46" t="s">
        <v>21</v>
      </c>
      <c r="BA28" s="46" t="s">
        <v>21</v>
      </c>
      <c r="BB28" s="46" t="s">
        <v>21</v>
      </c>
      <c r="BC28" s="46" t="s">
        <v>21</v>
      </c>
      <c r="BD28" s="46" t="s">
        <v>21</v>
      </c>
      <c r="BE28" s="46" t="s">
        <v>21</v>
      </c>
      <c r="BF28" s="46" t="s">
        <v>21</v>
      </c>
      <c r="BG28" s="46" t="s">
        <v>21</v>
      </c>
      <c r="BH28" s="46" t="s">
        <v>21</v>
      </c>
      <c r="BI28" s="46" t="s">
        <v>21</v>
      </c>
      <c r="BJ28" s="46" t="s">
        <v>21</v>
      </c>
      <c r="BK28" s="46" t="s">
        <v>21</v>
      </c>
      <c r="BL28" s="46" t="s">
        <v>21</v>
      </c>
      <c r="BM28" s="46" t="s">
        <v>21</v>
      </c>
      <c r="BN28" s="46" t="s">
        <v>21</v>
      </c>
      <c r="BO28" s="46" t="s">
        <v>21</v>
      </c>
      <c r="BP28" s="46" t="s">
        <v>21</v>
      </c>
      <c r="BQ28" s="46" t="s">
        <v>21</v>
      </c>
    </row>
    <row r="29" spans="1:69 16375:16377" s="42" customFormat="1" x14ac:dyDescent="0.2">
      <c r="A29" s="42" t="s">
        <v>99</v>
      </c>
      <c r="B29" s="42" t="s">
        <v>111</v>
      </c>
      <c r="C29" s="42" t="s">
        <v>146</v>
      </c>
      <c r="D29" s="42" t="s">
        <v>322</v>
      </c>
      <c r="E29" s="41">
        <v>1980</v>
      </c>
      <c r="F29" s="42" t="s">
        <v>108</v>
      </c>
      <c r="G29" s="42" t="s">
        <v>106</v>
      </c>
      <c r="H29" s="42" t="s">
        <v>102</v>
      </c>
      <c r="I29" s="42" t="s">
        <v>98</v>
      </c>
      <c r="J29" s="44" t="s">
        <v>21</v>
      </c>
      <c r="K29" s="44" t="s">
        <v>21</v>
      </c>
      <c r="L29" s="44" t="s">
        <v>21</v>
      </c>
      <c r="M29" s="44" t="s">
        <v>21</v>
      </c>
      <c r="N29" s="44" t="s">
        <v>21</v>
      </c>
      <c r="O29" s="44" t="s">
        <v>21</v>
      </c>
      <c r="P29" s="50">
        <v>15.91</v>
      </c>
      <c r="Q29" s="50">
        <v>17.2</v>
      </c>
      <c r="R29" s="50">
        <v>18.72</v>
      </c>
      <c r="S29" s="50">
        <v>19.29</v>
      </c>
      <c r="T29" s="50">
        <v>20.23</v>
      </c>
      <c r="U29" s="50">
        <v>21.38</v>
      </c>
      <c r="V29" s="50">
        <v>21.81</v>
      </c>
      <c r="W29" s="50">
        <v>22.1</v>
      </c>
      <c r="X29" s="50">
        <v>25.48</v>
      </c>
      <c r="Y29" s="50">
        <v>30.93</v>
      </c>
      <c r="Z29" s="50">
        <v>33.47</v>
      </c>
      <c r="AA29" s="50">
        <v>39.01</v>
      </c>
      <c r="AB29" s="50">
        <v>52.34</v>
      </c>
      <c r="AC29" s="50">
        <v>55.88</v>
      </c>
      <c r="AD29" s="50">
        <v>61.02</v>
      </c>
      <c r="AE29" s="50">
        <v>67.08</v>
      </c>
      <c r="AF29" s="50">
        <v>71.98</v>
      </c>
      <c r="AG29" s="50">
        <v>84.6</v>
      </c>
      <c r="AH29" s="50">
        <v>100</v>
      </c>
      <c r="AI29" s="50">
        <v>113.08</v>
      </c>
      <c r="AJ29" s="50">
        <v>124.64</v>
      </c>
      <c r="AK29" s="50">
        <v>137.13999999999999</v>
      </c>
      <c r="AL29" s="50">
        <v>206.18</v>
      </c>
      <c r="AM29" s="50">
        <v>253.81</v>
      </c>
      <c r="AN29" s="50">
        <v>255.7</v>
      </c>
      <c r="AO29" s="46" t="s">
        <v>21</v>
      </c>
      <c r="AP29" s="46" t="s">
        <v>21</v>
      </c>
      <c r="AQ29" s="46" t="s">
        <v>21</v>
      </c>
      <c r="AR29" s="46" t="s">
        <v>21</v>
      </c>
      <c r="AS29" s="46" t="s">
        <v>21</v>
      </c>
      <c r="AT29" s="46" t="s">
        <v>21</v>
      </c>
      <c r="AU29" s="46" t="s">
        <v>21</v>
      </c>
      <c r="AV29" s="46" t="s">
        <v>21</v>
      </c>
      <c r="AW29" s="46" t="s">
        <v>21</v>
      </c>
      <c r="AX29" s="46" t="s">
        <v>21</v>
      </c>
      <c r="AY29" s="46" t="s">
        <v>21</v>
      </c>
      <c r="AZ29" s="46" t="s">
        <v>21</v>
      </c>
      <c r="BA29" s="46" t="s">
        <v>21</v>
      </c>
      <c r="BB29" s="46" t="s">
        <v>21</v>
      </c>
      <c r="BC29" s="46" t="s">
        <v>21</v>
      </c>
      <c r="BD29" s="46" t="s">
        <v>21</v>
      </c>
      <c r="BE29" s="46" t="s">
        <v>21</v>
      </c>
      <c r="BF29" s="46" t="s">
        <v>21</v>
      </c>
      <c r="BG29" s="46" t="s">
        <v>21</v>
      </c>
      <c r="BH29" s="46" t="s">
        <v>21</v>
      </c>
      <c r="BI29" s="46" t="s">
        <v>21</v>
      </c>
      <c r="BJ29" s="46" t="s">
        <v>21</v>
      </c>
      <c r="BK29" s="46" t="s">
        <v>21</v>
      </c>
      <c r="BL29" s="46" t="s">
        <v>21</v>
      </c>
      <c r="BM29" s="46" t="s">
        <v>21</v>
      </c>
      <c r="BN29" s="46" t="s">
        <v>21</v>
      </c>
      <c r="BO29" s="46" t="s">
        <v>21</v>
      </c>
      <c r="BP29" s="46" t="s">
        <v>21</v>
      </c>
      <c r="BQ29" s="46" t="s">
        <v>21</v>
      </c>
    </row>
    <row r="30" spans="1:69 16375:16377" s="42" customFormat="1" x14ac:dyDescent="0.2">
      <c r="A30" s="42" t="s">
        <v>107</v>
      </c>
      <c r="B30" s="42" t="s">
        <v>114</v>
      </c>
      <c r="C30" s="42" t="s">
        <v>146</v>
      </c>
      <c r="D30" s="42" t="s">
        <v>322</v>
      </c>
      <c r="E30" s="41">
        <v>1978</v>
      </c>
      <c r="F30" s="42" t="s">
        <v>109</v>
      </c>
      <c r="G30" s="42" t="s">
        <v>106</v>
      </c>
      <c r="H30" s="42" t="s">
        <v>103</v>
      </c>
      <c r="I30" s="42" t="s">
        <v>98</v>
      </c>
      <c r="J30" s="44" t="s">
        <v>21</v>
      </c>
      <c r="K30" s="44" t="s">
        <v>21</v>
      </c>
      <c r="L30" s="44" t="s">
        <v>21</v>
      </c>
      <c r="M30" s="44" t="s">
        <v>21</v>
      </c>
      <c r="N30" s="44" t="s">
        <v>21</v>
      </c>
      <c r="O30" s="44" t="s">
        <v>21</v>
      </c>
      <c r="P30" s="50">
        <v>23.7</v>
      </c>
      <c r="Q30" s="50">
        <v>25</v>
      </c>
      <c r="R30" s="50">
        <v>27</v>
      </c>
      <c r="S30" s="50">
        <v>27.7</v>
      </c>
      <c r="T30" s="50">
        <v>28.5</v>
      </c>
      <c r="U30" s="50">
        <v>30.3</v>
      </c>
      <c r="V30" s="50">
        <v>31.1</v>
      </c>
      <c r="W30" s="50">
        <v>31.6</v>
      </c>
      <c r="X30" s="50">
        <v>34.6</v>
      </c>
      <c r="Y30" s="50">
        <v>39.799999999999997</v>
      </c>
      <c r="Z30" s="50">
        <v>46.4</v>
      </c>
      <c r="AA30" s="50">
        <v>53.9</v>
      </c>
      <c r="AB30" s="50">
        <v>72.5</v>
      </c>
      <c r="AC30" s="50">
        <v>77.5</v>
      </c>
      <c r="AD30" s="50">
        <v>85</v>
      </c>
      <c r="AE30" s="50">
        <v>93.4</v>
      </c>
      <c r="AF30" s="50">
        <v>100</v>
      </c>
      <c r="AG30" s="50">
        <v>117.5</v>
      </c>
      <c r="AH30" s="50">
        <v>138.9</v>
      </c>
      <c r="AI30" s="50">
        <v>157.1</v>
      </c>
      <c r="AJ30" s="50">
        <v>173.2</v>
      </c>
      <c r="AK30" s="50">
        <v>190.5</v>
      </c>
      <c r="AL30" s="50">
        <v>286.39999999999998</v>
      </c>
      <c r="AM30" s="50">
        <v>352.6</v>
      </c>
      <c r="AN30" s="50">
        <v>355.3</v>
      </c>
      <c r="AO30" s="46" t="s">
        <v>21</v>
      </c>
      <c r="AP30" s="46" t="s">
        <v>21</v>
      </c>
      <c r="AQ30" s="46" t="s">
        <v>21</v>
      </c>
      <c r="AR30" s="46" t="s">
        <v>21</v>
      </c>
      <c r="AS30" s="46" t="s">
        <v>21</v>
      </c>
      <c r="AT30" s="46" t="s">
        <v>21</v>
      </c>
      <c r="AU30" s="46" t="s">
        <v>21</v>
      </c>
      <c r="AV30" s="46" t="s">
        <v>21</v>
      </c>
      <c r="AW30" s="46" t="s">
        <v>21</v>
      </c>
      <c r="AX30" s="46" t="s">
        <v>21</v>
      </c>
      <c r="AY30" s="46" t="s">
        <v>21</v>
      </c>
      <c r="AZ30" s="46" t="s">
        <v>21</v>
      </c>
      <c r="BA30" s="46" t="s">
        <v>21</v>
      </c>
      <c r="BB30" s="46" t="s">
        <v>21</v>
      </c>
      <c r="BC30" s="46" t="s">
        <v>21</v>
      </c>
      <c r="BD30" s="46" t="s">
        <v>21</v>
      </c>
      <c r="BE30" s="46" t="s">
        <v>21</v>
      </c>
      <c r="BF30" s="46" t="s">
        <v>21</v>
      </c>
      <c r="BG30" s="46" t="s">
        <v>21</v>
      </c>
      <c r="BH30" s="46" t="s">
        <v>21</v>
      </c>
      <c r="BI30" s="46" t="s">
        <v>21</v>
      </c>
      <c r="BJ30" s="46" t="s">
        <v>21</v>
      </c>
      <c r="BK30" s="46" t="s">
        <v>21</v>
      </c>
      <c r="BL30" s="46" t="s">
        <v>21</v>
      </c>
      <c r="BM30" s="46" t="s">
        <v>21</v>
      </c>
      <c r="BN30" s="46" t="s">
        <v>21</v>
      </c>
      <c r="BO30" s="46" t="s">
        <v>21</v>
      </c>
      <c r="BP30" s="46" t="s">
        <v>21</v>
      </c>
      <c r="BQ30" s="46" t="s">
        <v>21</v>
      </c>
    </row>
    <row r="31" spans="1:69 16375:16377" s="42" customFormat="1" x14ac:dyDescent="0.2">
      <c r="A31" s="42" t="s">
        <v>100</v>
      </c>
      <c r="B31" s="42" t="s">
        <v>112</v>
      </c>
      <c r="C31" s="42" t="s">
        <v>146</v>
      </c>
      <c r="D31" s="42" t="s">
        <v>322</v>
      </c>
      <c r="E31" s="41">
        <v>1978</v>
      </c>
      <c r="F31" s="42" t="s">
        <v>109</v>
      </c>
      <c r="G31" s="42" t="s">
        <v>106</v>
      </c>
      <c r="H31" s="42" t="s">
        <v>104</v>
      </c>
      <c r="I31" s="42" t="s">
        <v>98</v>
      </c>
      <c r="J31" s="44" t="s">
        <v>21</v>
      </c>
      <c r="K31" s="44" t="s">
        <v>21</v>
      </c>
      <c r="L31" s="44" t="s">
        <v>21</v>
      </c>
      <c r="M31" s="44" t="s">
        <v>21</v>
      </c>
      <c r="N31" s="44" t="s">
        <v>21</v>
      </c>
      <c r="O31" s="44" t="s">
        <v>21</v>
      </c>
      <c r="P31" s="50">
        <v>20.399999999999999</v>
      </c>
      <c r="Q31" s="50">
        <v>22.4</v>
      </c>
      <c r="R31" s="50">
        <v>25.4</v>
      </c>
      <c r="S31" s="50">
        <v>25.8</v>
      </c>
      <c r="T31" s="50">
        <v>27.6</v>
      </c>
      <c r="U31" s="50">
        <v>29.8</v>
      </c>
      <c r="V31" s="50">
        <v>29.7</v>
      </c>
      <c r="W31" s="50">
        <v>30.2</v>
      </c>
      <c r="X31" s="50">
        <v>33.4</v>
      </c>
      <c r="Y31" s="50">
        <v>40.1</v>
      </c>
      <c r="Z31" s="50">
        <v>48.1</v>
      </c>
      <c r="AA31" s="50">
        <v>55.4</v>
      </c>
      <c r="AB31" s="50">
        <v>74.5</v>
      </c>
      <c r="AC31" s="50">
        <v>78.5</v>
      </c>
      <c r="AD31" s="50">
        <v>86</v>
      </c>
      <c r="AE31" s="50">
        <v>94.4</v>
      </c>
      <c r="AF31" s="50">
        <v>100</v>
      </c>
      <c r="AG31" s="50">
        <v>115.6</v>
      </c>
      <c r="AH31" s="50">
        <v>132.9</v>
      </c>
      <c r="AI31" s="50">
        <v>149.80000000000001</v>
      </c>
      <c r="AJ31" s="50">
        <v>162.5</v>
      </c>
      <c r="AK31" s="50">
        <v>176.5</v>
      </c>
      <c r="AL31" s="50">
        <v>271.39999999999998</v>
      </c>
      <c r="AM31" s="50">
        <v>332</v>
      </c>
      <c r="AN31" s="50">
        <v>329.1</v>
      </c>
      <c r="AO31" s="46" t="s">
        <v>21</v>
      </c>
      <c r="AP31" s="46" t="s">
        <v>21</v>
      </c>
      <c r="AQ31" s="46" t="s">
        <v>21</v>
      </c>
      <c r="AR31" s="46" t="s">
        <v>21</v>
      </c>
      <c r="AS31" s="46" t="s">
        <v>21</v>
      </c>
      <c r="AT31" s="46" t="s">
        <v>21</v>
      </c>
      <c r="AU31" s="46" t="s">
        <v>21</v>
      </c>
      <c r="AV31" s="46" t="s">
        <v>21</v>
      </c>
      <c r="AW31" s="46" t="s">
        <v>21</v>
      </c>
      <c r="AX31" s="46" t="s">
        <v>21</v>
      </c>
      <c r="AY31" s="46" t="s">
        <v>21</v>
      </c>
      <c r="AZ31" s="46" t="s">
        <v>21</v>
      </c>
      <c r="BA31" s="46" t="s">
        <v>21</v>
      </c>
      <c r="BB31" s="46" t="s">
        <v>21</v>
      </c>
      <c r="BC31" s="46" t="s">
        <v>21</v>
      </c>
      <c r="BD31" s="46" t="s">
        <v>21</v>
      </c>
      <c r="BE31" s="46" t="s">
        <v>21</v>
      </c>
      <c r="BF31" s="46" t="s">
        <v>21</v>
      </c>
      <c r="BG31" s="46" t="s">
        <v>21</v>
      </c>
      <c r="BH31" s="46" t="s">
        <v>21</v>
      </c>
      <c r="BI31" s="46" t="s">
        <v>21</v>
      </c>
      <c r="BJ31" s="46" t="s">
        <v>21</v>
      </c>
      <c r="BK31" s="46" t="s">
        <v>21</v>
      </c>
      <c r="BL31" s="46" t="s">
        <v>21</v>
      </c>
      <c r="BM31" s="46" t="s">
        <v>21</v>
      </c>
      <c r="BN31" s="46" t="s">
        <v>21</v>
      </c>
      <c r="BO31" s="46" t="s">
        <v>21</v>
      </c>
      <c r="BP31" s="46" t="s">
        <v>21</v>
      </c>
      <c r="BQ31" s="46" t="s">
        <v>21</v>
      </c>
    </row>
    <row r="32" spans="1:69 16375:16377" s="42" customFormat="1" x14ac:dyDescent="0.2">
      <c r="A32" s="42" t="s">
        <v>101</v>
      </c>
      <c r="B32" s="42" t="s">
        <v>113</v>
      </c>
      <c r="C32" s="42" t="s">
        <v>146</v>
      </c>
      <c r="D32" s="42" t="s">
        <v>322</v>
      </c>
      <c r="E32" s="41">
        <v>1978</v>
      </c>
      <c r="F32" s="42" t="s">
        <v>109</v>
      </c>
      <c r="G32" s="42" t="s">
        <v>106</v>
      </c>
      <c r="H32" s="42" t="s">
        <v>105</v>
      </c>
      <c r="I32" s="42" t="s">
        <v>98</v>
      </c>
      <c r="J32" s="44" t="s">
        <v>21</v>
      </c>
      <c r="K32" s="44" t="s">
        <v>21</v>
      </c>
      <c r="L32" s="44" t="s">
        <v>21</v>
      </c>
      <c r="M32" s="44" t="s">
        <v>21</v>
      </c>
      <c r="N32" s="44" t="s">
        <v>21</v>
      </c>
      <c r="O32" s="44" t="s">
        <v>21</v>
      </c>
      <c r="P32" s="50">
        <v>27.8</v>
      </c>
      <c r="Q32" s="50">
        <v>28.2</v>
      </c>
      <c r="R32" s="50">
        <v>28.9</v>
      </c>
      <c r="S32" s="50">
        <v>29.9</v>
      </c>
      <c r="T32" s="50">
        <v>29.6</v>
      </c>
      <c r="U32" s="50">
        <v>30.9</v>
      </c>
      <c r="V32" s="50">
        <v>32.799999999999997</v>
      </c>
      <c r="W32" s="50">
        <v>33.299999999999997</v>
      </c>
      <c r="X32" s="50">
        <v>36.1</v>
      </c>
      <c r="Y32" s="50">
        <v>39.4</v>
      </c>
      <c r="Z32" s="50">
        <v>44.3</v>
      </c>
      <c r="AA32" s="50">
        <v>52.1</v>
      </c>
      <c r="AB32" s="50">
        <v>70.099999999999994</v>
      </c>
      <c r="AC32" s="50">
        <v>76.3</v>
      </c>
      <c r="AD32" s="50">
        <v>83.8</v>
      </c>
      <c r="AE32" s="50">
        <v>92.2</v>
      </c>
      <c r="AF32" s="50">
        <v>100</v>
      </c>
      <c r="AG32" s="50">
        <v>119.8</v>
      </c>
      <c r="AH32" s="50">
        <v>146.19999999999999</v>
      </c>
      <c r="AI32" s="50">
        <v>166</v>
      </c>
      <c r="AJ32" s="50">
        <v>186.3</v>
      </c>
      <c r="AK32" s="50">
        <v>207.6</v>
      </c>
      <c r="AL32" s="50">
        <v>304.7</v>
      </c>
      <c r="AM32" s="50">
        <v>377.8</v>
      </c>
      <c r="AN32" s="50">
        <v>387.3</v>
      </c>
      <c r="AO32" s="46" t="s">
        <v>21</v>
      </c>
      <c r="AP32" s="46" t="s">
        <v>21</v>
      </c>
      <c r="AQ32" s="46" t="s">
        <v>21</v>
      </c>
      <c r="AR32" s="46" t="s">
        <v>21</v>
      </c>
      <c r="AS32" s="46" t="s">
        <v>21</v>
      </c>
      <c r="AT32" s="46" t="s">
        <v>21</v>
      </c>
      <c r="AU32" s="46" t="s">
        <v>21</v>
      </c>
      <c r="AV32" s="46" t="s">
        <v>21</v>
      </c>
      <c r="AW32" s="46" t="s">
        <v>21</v>
      </c>
      <c r="AX32" s="46" t="s">
        <v>21</v>
      </c>
      <c r="AY32" s="46" t="s">
        <v>21</v>
      </c>
      <c r="AZ32" s="46" t="s">
        <v>21</v>
      </c>
      <c r="BA32" s="46" t="s">
        <v>21</v>
      </c>
      <c r="BB32" s="46" t="s">
        <v>21</v>
      </c>
      <c r="BC32" s="46" t="s">
        <v>21</v>
      </c>
      <c r="BD32" s="46" t="s">
        <v>21</v>
      </c>
      <c r="BE32" s="46" t="s">
        <v>21</v>
      </c>
      <c r="BF32" s="46" t="s">
        <v>21</v>
      </c>
      <c r="BG32" s="46" t="s">
        <v>21</v>
      </c>
      <c r="BH32" s="46" t="s">
        <v>21</v>
      </c>
      <c r="BI32" s="46" t="s">
        <v>21</v>
      </c>
      <c r="BJ32" s="46" t="s">
        <v>21</v>
      </c>
      <c r="BK32" s="46" t="s">
        <v>21</v>
      </c>
      <c r="BL32" s="46" t="s">
        <v>21</v>
      </c>
      <c r="BM32" s="46" t="s">
        <v>21</v>
      </c>
      <c r="BN32" s="46" t="s">
        <v>21</v>
      </c>
      <c r="BO32" s="46" t="s">
        <v>21</v>
      </c>
      <c r="BP32" s="46" t="s">
        <v>21</v>
      </c>
      <c r="BQ32" s="46" t="s">
        <v>21</v>
      </c>
    </row>
    <row r="33" spans="1:69" s="42" customFormat="1" x14ac:dyDescent="0.2">
      <c r="A33" s="42" t="s">
        <v>119</v>
      </c>
      <c r="B33" s="42" t="s">
        <v>118</v>
      </c>
      <c r="C33" s="42" t="s">
        <v>146</v>
      </c>
      <c r="D33" s="42" t="s">
        <v>116</v>
      </c>
      <c r="E33" s="41" t="s">
        <v>67</v>
      </c>
      <c r="F33" s="42" t="s">
        <v>124</v>
      </c>
      <c r="G33" s="42" t="s">
        <v>117</v>
      </c>
      <c r="H33" s="42" t="s">
        <v>43</v>
      </c>
      <c r="I33" s="42" t="s">
        <v>115</v>
      </c>
      <c r="J33" s="44" t="s">
        <v>21</v>
      </c>
      <c r="K33" s="44" t="s">
        <v>21</v>
      </c>
      <c r="L33" s="44" t="s">
        <v>21</v>
      </c>
      <c r="M33" s="44" t="s">
        <v>21</v>
      </c>
      <c r="N33" s="44" t="s">
        <v>21</v>
      </c>
      <c r="O33" s="44" t="s">
        <v>21</v>
      </c>
      <c r="P33" s="50" t="s">
        <v>21</v>
      </c>
      <c r="Q33" s="50" t="s">
        <v>21</v>
      </c>
      <c r="R33" s="50" t="s">
        <v>21</v>
      </c>
      <c r="S33" s="50" t="s">
        <v>21</v>
      </c>
      <c r="T33" s="50" t="s">
        <v>21</v>
      </c>
      <c r="U33" s="50" t="s">
        <v>21</v>
      </c>
      <c r="V33" s="50" t="s">
        <v>21</v>
      </c>
      <c r="W33" s="50" t="s">
        <v>21</v>
      </c>
      <c r="X33" s="50">
        <v>51.4</v>
      </c>
      <c r="Y33" s="50" t="s">
        <v>21</v>
      </c>
      <c r="Z33" s="50" t="s">
        <v>21</v>
      </c>
      <c r="AA33" s="50">
        <v>57</v>
      </c>
      <c r="AB33" s="50" t="s">
        <v>21</v>
      </c>
      <c r="AC33" s="50" t="s">
        <v>21</v>
      </c>
      <c r="AD33" s="50" t="s">
        <v>21</v>
      </c>
      <c r="AE33" s="50" t="s">
        <v>21</v>
      </c>
      <c r="AF33" s="50" t="s">
        <v>21</v>
      </c>
      <c r="AG33" s="50" t="s">
        <v>21</v>
      </c>
      <c r="AH33" s="50" t="s">
        <v>21</v>
      </c>
      <c r="AI33" s="50" t="s">
        <v>21</v>
      </c>
      <c r="AJ33" s="50" t="s">
        <v>21</v>
      </c>
      <c r="AK33" s="50">
        <v>57.3</v>
      </c>
      <c r="AL33" s="50" t="s">
        <v>21</v>
      </c>
      <c r="AM33" s="50" t="s">
        <v>21</v>
      </c>
      <c r="AN33" s="50" t="s">
        <v>21</v>
      </c>
      <c r="AO33" s="46" t="s">
        <v>21</v>
      </c>
      <c r="AP33" s="46" t="s">
        <v>21</v>
      </c>
      <c r="AQ33" s="46" t="s">
        <v>21</v>
      </c>
      <c r="AR33" s="46" t="s">
        <v>21</v>
      </c>
      <c r="AS33" s="46" t="s">
        <v>21</v>
      </c>
      <c r="AT33" s="46" t="s">
        <v>21</v>
      </c>
      <c r="AU33" s="46" t="s">
        <v>21</v>
      </c>
      <c r="AV33" s="46" t="s">
        <v>21</v>
      </c>
      <c r="AW33" s="46" t="s">
        <v>21</v>
      </c>
      <c r="AX33" s="46" t="s">
        <v>21</v>
      </c>
      <c r="AY33" s="46" t="s">
        <v>21</v>
      </c>
      <c r="AZ33" s="46" t="s">
        <v>21</v>
      </c>
      <c r="BA33" s="46" t="s">
        <v>21</v>
      </c>
      <c r="BB33" s="46" t="s">
        <v>21</v>
      </c>
      <c r="BC33" s="46" t="s">
        <v>21</v>
      </c>
      <c r="BD33" s="46" t="s">
        <v>21</v>
      </c>
      <c r="BE33" s="46" t="s">
        <v>21</v>
      </c>
      <c r="BF33" s="46" t="s">
        <v>21</v>
      </c>
      <c r="BG33" s="46" t="s">
        <v>21</v>
      </c>
      <c r="BH33" s="46" t="s">
        <v>21</v>
      </c>
      <c r="BI33" s="46" t="s">
        <v>21</v>
      </c>
      <c r="BJ33" s="46" t="s">
        <v>21</v>
      </c>
      <c r="BK33" s="46" t="s">
        <v>21</v>
      </c>
      <c r="BL33" s="46" t="s">
        <v>21</v>
      </c>
      <c r="BM33" s="46" t="s">
        <v>21</v>
      </c>
      <c r="BN33" s="46" t="s">
        <v>21</v>
      </c>
      <c r="BO33" s="46" t="s">
        <v>21</v>
      </c>
      <c r="BP33" s="46" t="s">
        <v>21</v>
      </c>
      <c r="BQ33" s="46" t="s">
        <v>21</v>
      </c>
    </row>
    <row r="34" spans="1:69" s="42" customFormat="1" x14ac:dyDescent="0.2">
      <c r="A34" s="42" t="s">
        <v>121</v>
      </c>
      <c r="B34" s="42" t="s">
        <v>120</v>
      </c>
      <c r="C34" s="42" t="s">
        <v>165</v>
      </c>
      <c r="D34" s="42" t="s">
        <v>116</v>
      </c>
      <c r="E34" s="41" t="s">
        <v>67</v>
      </c>
      <c r="F34" s="42" t="s">
        <v>124</v>
      </c>
      <c r="G34" s="42" t="s">
        <v>117</v>
      </c>
      <c r="H34" s="42" t="s">
        <v>43</v>
      </c>
      <c r="I34" s="42" t="s">
        <v>115</v>
      </c>
      <c r="J34" s="44" t="s">
        <v>21</v>
      </c>
      <c r="K34" s="44" t="s">
        <v>21</v>
      </c>
      <c r="L34" s="44" t="s">
        <v>21</v>
      </c>
      <c r="M34" s="44" t="s">
        <v>21</v>
      </c>
      <c r="N34" s="44" t="s">
        <v>21</v>
      </c>
      <c r="O34" s="44" t="s">
        <v>21</v>
      </c>
      <c r="P34" s="50" t="s">
        <v>21</v>
      </c>
      <c r="Q34" s="50" t="s">
        <v>21</v>
      </c>
      <c r="R34" s="50" t="s">
        <v>21</v>
      </c>
      <c r="S34" s="50" t="s">
        <v>21</v>
      </c>
      <c r="T34" s="50" t="s">
        <v>21</v>
      </c>
      <c r="U34" s="50" t="s">
        <v>21</v>
      </c>
      <c r="V34" s="50" t="s">
        <v>21</v>
      </c>
      <c r="W34" s="50" t="s">
        <v>21</v>
      </c>
      <c r="X34" s="50">
        <v>54.3</v>
      </c>
      <c r="Y34" s="50" t="s">
        <v>21</v>
      </c>
      <c r="Z34" s="50" t="s">
        <v>21</v>
      </c>
      <c r="AA34" s="50">
        <v>61</v>
      </c>
      <c r="AB34" s="50" t="s">
        <v>21</v>
      </c>
      <c r="AC34" s="50" t="s">
        <v>21</v>
      </c>
      <c r="AD34" s="50" t="s">
        <v>21</v>
      </c>
      <c r="AE34" s="50" t="s">
        <v>21</v>
      </c>
      <c r="AF34" s="50" t="s">
        <v>21</v>
      </c>
      <c r="AG34" s="50" t="s">
        <v>21</v>
      </c>
      <c r="AH34" s="50" t="s">
        <v>21</v>
      </c>
      <c r="AI34" s="50" t="s">
        <v>21</v>
      </c>
      <c r="AJ34" s="50" t="s">
        <v>21</v>
      </c>
      <c r="AK34" s="50">
        <v>59</v>
      </c>
      <c r="AL34" s="50" t="s">
        <v>21</v>
      </c>
      <c r="AM34" s="50" t="s">
        <v>21</v>
      </c>
      <c r="AN34" s="50" t="s">
        <v>21</v>
      </c>
      <c r="AO34" s="46" t="s">
        <v>21</v>
      </c>
      <c r="AP34" s="46" t="s">
        <v>21</v>
      </c>
      <c r="AQ34" s="46" t="s">
        <v>21</v>
      </c>
      <c r="AR34" s="46" t="s">
        <v>21</v>
      </c>
      <c r="AS34" s="46" t="s">
        <v>21</v>
      </c>
      <c r="AT34" s="46" t="s">
        <v>21</v>
      </c>
      <c r="AU34" s="46" t="s">
        <v>21</v>
      </c>
      <c r="AV34" s="46" t="s">
        <v>21</v>
      </c>
      <c r="AW34" s="46" t="s">
        <v>21</v>
      </c>
      <c r="AX34" s="46" t="s">
        <v>21</v>
      </c>
      <c r="AY34" s="46" t="s">
        <v>21</v>
      </c>
      <c r="AZ34" s="46" t="s">
        <v>21</v>
      </c>
      <c r="BA34" s="46" t="s">
        <v>21</v>
      </c>
      <c r="BB34" s="46" t="s">
        <v>21</v>
      </c>
      <c r="BC34" s="46" t="s">
        <v>21</v>
      </c>
      <c r="BD34" s="46" t="s">
        <v>21</v>
      </c>
      <c r="BE34" s="46" t="s">
        <v>21</v>
      </c>
      <c r="BF34" s="46" t="s">
        <v>21</v>
      </c>
      <c r="BG34" s="46" t="s">
        <v>21</v>
      </c>
      <c r="BH34" s="46" t="s">
        <v>21</v>
      </c>
      <c r="BI34" s="46" t="s">
        <v>21</v>
      </c>
      <c r="BJ34" s="46" t="s">
        <v>21</v>
      </c>
      <c r="BK34" s="46" t="s">
        <v>21</v>
      </c>
      <c r="BL34" s="46" t="s">
        <v>21</v>
      </c>
      <c r="BM34" s="46" t="s">
        <v>21</v>
      </c>
      <c r="BN34" s="46" t="s">
        <v>21</v>
      </c>
      <c r="BO34" s="46" t="s">
        <v>21</v>
      </c>
      <c r="BP34" s="46" t="s">
        <v>21</v>
      </c>
      <c r="BQ34" s="46" t="s">
        <v>21</v>
      </c>
    </row>
    <row r="35" spans="1:69" s="42" customFormat="1" x14ac:dyDescent="0.2">
      <c r="A35" s="42" t="s">
        <v>122</v>
      </c>
      <c r="B35" s="42" t="s">
        <v>123</v>
      </c>
      <c r="C35" s="42" t="s">
        <v>166</v>
      </c>
      <c r="D35" s="42" t="s">
        <v>116</v>
      </c>
      <c r="E35" s="41" t="s">
        <v>67</v>
      </c>
      <c r="F35" s="42" t="s">
        <v>124</v>
      </c>
      <c r="G35" s="42" t="s">
        <v>117</v>
      </c>
      <c r="H35" s="42" t="s">
        <v>43</v>
      </c>
      <c r="I35" s="42" t="s">
        <v>115</v>
      </c>
      <c r="J35" s="44" t="s">
        <v>21</v>
      </c>
      <c r="K35" s="44" t="s">
        <v>21</v>
      </c>
      <c r="L35" s="44" t="s">
        <v>21</v>
      </c>
      <c r="M35" s="44" t="s">
        <v>21</v>
      </c>
      <c r="N35" s="44" t="s">
        <v>21</v>
      </c>
      <c r="O35" s="44" t="s">
        <v>21</v>
      </c>
      <c r="P35" s="50" t="s">
        <v>21</v>
      </c>
      <c r="Q35" s="50" t="s">
        <v>21</v>
      </c>
      <c r="R35" s="50" t="s">
        <v>21</v>
      </c>
      <c r="S35" s="50" t="s">
        <v>21</v>
      </c>
      <c r="T35" s="50" t="s">
        <v>21</v>
      </c>
      <c r="U35" s="50" t="s">
        <v>21</v>
      </c>
      <c r="V35" s="50" t="s">
        <v>21</v>
      </c>
      <c r="W35" s="50" t="s">
        <v>21</v>
      </c>
      <c r="X35" s="50">
        <v>45.2</v>
      </c>
      <c r="Y35" s="50" t="s">
        <v>21</v>
      </c>
      <c r="Z35" s="50" t="s">
        <v>21</v>
      </c>
      <c r="AA35" s="50">
        <v>49</v>
      </c>
      <c r="AB35" s="50" t="s">
        <v>21</v>
      </c>
      <c r="AC35" s="50" t="s">
        <v>21</v>
      </c>
      <c r="AD35" s="50" t="s">
        <v>21</v>
      </c>
      <c r="AE35" s="50" t="s">
        <v>21</v>
      </c>
      <c r="AF35" s="50" t="s">
        <v>21</v>
      </c>
      <c r="AG35" s="50" t="s">
        <v>21</v>
      </c>
      <c r="AH35" s="50" t="s">
        <v>21</v>
      </c>
      <c r="AI35" s="50" t="s">
        <v>21</v>
      </c>
      <c r="AJ35" s="50" t="s">
        <v>21</v>
      </c>
      <c r="AK35" s="50"/>
      <c r="AL35" s="50" t="s">
        <v>21</v>
      </c>
      <c r="AM35" s="50" t="s">
        <v>21</v>
      </c>
      <c r="AN35" s="50" t="s">
        <v>21</v>
      </c>
      <c r="AO35" s="46" t="s">
        <v>21</v>
      </c>
      <c r="AP35" s="46" t="s">
        <v>21</v>
      </c>
      <c r="AQ35" s="46" t="s">
        <v>21</v>
      </c>
      <c r="AR35" s="46" t="s">
        <v>21</v>
      </c>
      <c r="AS35" s="46" t="s">
        <v>21</v>
      </c>
      <c r="AT35" s="46" t="s">
        <v>21</v>
      </c>
      <c r="AU35" s="46" t="s">
        <v>21</v>
      </c>
      <c r="AV35" s="46" t="s">
        <v>21</v>
      </c>
      <c r="AW35" s="46" t="s">
        <v>21</v>
      </c>
      <c r="AX35" s="46" t="s">
        <v>21</v>
      </c>
      <c r="AY35" s="46" t="s">
        <v>21</v>
      </c>
      <c r="AZ35" s="46" t="s">
        <v>21</v>
      </c>
      <c r="BA35" s="46" t="s">
        <v>21</v>
      </c>
      <c r="BB35" s="46" t="s">
        <v>21</v>
      </c>
      <c r="BC35" s="46" t="s">
        <v>21</v>
      </c>
      <c r="BD35" s="46" t="s">
        <v>21</v>
      </c>
      <c r="BE35" s="46" t="s">
        <v>21</v>
      </c>
      <c r="BF35" s="46" t="s">
        <v>21</v>
      </c>
      <c r="BG35" s="46" t="s">
        <v>21</v>
      </c>
      <c r="BH35" s="46" t="s">
        <v>21</v>
      </c>
      <c r="BI35" s="46" t="s">
        <v>21</v>
      </c>
      <c r="BJ35" s="46" t="s">
        <v>21</v>
      </c>
      <c r="BK35" s="46" t="s">
        <v>21</v>
      </c>
      <c r="BL35" s="46" t="s">
        <v>21</v>
      </c>
      <c r="BM35" s="46" t="s">
        <v>21</v>
      </c>
      <c r="BN35" s="46" t="s">
        <v>21</v>
      </c>
      <c r="BO35" s="46" t="s">
        <v>21</v>
      </c>
      <c r="BP35" s="46" t="s">
        <v>21</v>
      </c>
      <c r="BQ35" s="46" t="s">
        <v>21</v>
      </c>
    </row>
    <row r="36" spans="1:69" s="42" customFormat="1" x14ac:dyDescent="0.2">
      <c r="A36" s="42" t="s">
        <v>203</v>
      </c>
      <c r="B36" s="42" t="s">
        <v>144</v>
      </c>
      <c r="C36" s="42" t="s">
        <v>146</v>
      </c>
      <c r="D36" s="42" t="s">
        <v>127</v>
      </c>
      <c r="E36" s="41" t="s">
        <v>67</v>
      </c>
      <c r="F36" s="42" t="s">
        <v>200</v>
      </c>
      <c r="G36" s="42" t="s">
        <v>126</v>
      </c>
      <c r="H36" s="42" t="s">
        <v>43</v>
      </c>
      <c r="I36" s="42" t="s">
        <v>125</v>
      </c>
      <c r="J36" s="44">
        <v>57.9</v>
      </c>
      <c r="K36" s="44">
        <v>57.9</v>
      </c>
      <c r="L36" s="44">
        <v>57.9</v>
      </c>
      <c r="M36" s="44">
        <v>57.9</v>
      </c>
      <c r="N36" s="44">
        <v>57.9</v>
      </c>
      <c r="O36" s="44">
        <v>57.9</v>
      </c>
      <c r="P36" s="50" t="s">
        <v>21</v>
      </c>
      <c r="Q36" s="50" t="s">
        <v>21</v>
      </c>
      <c r="R36" s="50" t="s">
        <v>21</v>
      </c>
      <c r="S36" s="50">
        <v>43.3</v>
      </c>
      <c r="T36" s="50" t="s">
        <v>21</v>
      </c>
      <c r="U36" s="50" t="s">
        <v>21</v>
      </c>
      <c r="V36" s="50" t="s">
        <v>21</v>
      </c>
      <c r="W36" s="50" t="s">
        <v>21</v>
      </c>
      <c r="X36" s="50" t="s">
        <v>21</v>
      </c>
      <c r="Y36" s="50">
        <v>44.9</v>
      </c>
      <c r="Z36" s="50" t="s">
        <v>21</v>
      </c>
      <c r="AA36" s="50" t="s">
        <v>21</v>
      </c>
      <c r="AB36" s="50" t="s">
        <v>21</v>
      </c>
      <c r="AC36" s="50">
        <v>53.2</v>
      </c>
      <c r="AD36" s="50" t="s">
        <v>21</v>
      </c>
      <c r="AE36" s="50" t="s">
        <v>21</v>
      </c>
      <c r="AF36" s="50" t="s">
        <v>21</v>
      </c>
      <c r="AG36" s="50" t="s">
        <v>21</v>
      </c>
      <c r="AH36" s="50" t="s">
        <v>21</v>
      </c>
      <c r="AI36" s="50" t="s">
        <v>21</v>
      </c>
      <c r="AJ36" s="50" t="s">
        <v>21</v>
      </c>
      <c r="AK36" s="50" t="s">
        <v>21</v>
      </c>
      <c r="AL36" s="50" t="s">
        <v>21</v>
      </c>
      <c r="AM36" s="50" t="s">
        <v>21</v>
      </c>
      <c r="AN36" s="50" t="s">
        <v>21</v>
      </c>
      <c r="AO36" s="46" t="s">
        <v>21</v>
      </c>
      <c r="AP36" s="46" t="s">
        <v>21</v>
      </c>
      <c r="AQ36" s="46" t="s">
        <v>21</v>
      </c>
      <c r="AR36" s="46" t="s">
        <v>21</v>
      </c>
      <c r="AS36" s="46" t="s">
        <v>21</v>
      </c>
      <c r="AT36" s="46" t="s">
        <v>21</v>
      </c>
      <c r="AU36" s="46" t="s">
        <v>21</v>
      </c>
      <c r="AV36" s="46" t="s">
        <v>21</v>
      </c>
      <c r="AW36" s="46" t="s">
        <v>21</v>
      </c>
      <c r="AX36" s="46" t="s">
        <v>21</v>
      </c>
      <c r="AY36" s="46" t="s">
        <v>21</v>
      </c>
      <c r="AZ36" s="46" t="s">
        <v>21</v>
      </c>
      <c r="BA36" s="46" t="s">
        <v>21</v>
      </c>
      <c r="BB36" s="46" t="s">
        <v>21</v>
      </c>
      <c r="BC36" s="46" t="s">
        <v>21</v>
      </c>
      <c r="BD36" s="46" t="s">
        <v>21</v>
      </c>
      <c r="BE36" s="46" t="s">
        <v>21</v>
      </c>
      <c r="BF36" s="46" t="s">
        <v>21</v>
      </c>
      <c r="BG36" s="46" t="s">
        <v>21</v>
      </c>
      <c r="BH36" s="46" t="s">
        <v>21</v>
      </c>
      <c r="BI36" s="46" t="s">
        <v>21</v>
      </c>
      <c r="BJ36" s="46" t="s">
        <v>21</v>
      </c>
      <c r="BK36" s="46" t="s">
        <v>21</v>
      </c>
      <c r="BL36" s="46" t="s">
        <v>21</v>
      </c>
      <c r="BM36" s="46" t="s">
        <v>21</v>
      </c>
      <c r="BN36" s="46" t="s">
        <v>21</v>
      </c>
      <c r="BO36" s="46" t="s">
        <v>21</v>
      </c>
      <c r="BP36" s="46" t="s">
        <v>21</v>
      </c>
      <c r="BQ36" s="46" t="s">
        <v>21</v>
      </c>
    </row>
    <row r="37" spans="1:69" s="42" customFormat="1" x14ac:dyDescent="0.2">
      <c r="A37" s="42" t="s">
        <v>204</v>
      </c>
      <c r="B37" s="42" t="s">
        <v>144</v>
      </c>
      <c r="C37" s="42" t="s">
        <v>146</v>
      </c>
      <c r="D37" s="42" t="s">
        <v>127</v>
      </c>
      <c r="E37" s="41" t="s">
        <v>67</v>
      </c>
      <c r="F37" s="42" t="s">
        <v>200</v>
      </c>
      <c r="G37" s="42" t="s">
        <v>126</v>
      </c>
      <c r="H37" s="42" t="s">
        <v>43</v>
      </c>
      <c r="I37" s="42" t="s">
        <v>125</v>
      </c>
      <c r="J37" s="50" t="s">
        <v>21</v>
      </c>
      <c r="K37" s="50" t="s">
        <v>21</v>
      </c>
      <c r="L37" s="50" t="s">
        <v>21</v>
      </c>
      <c r="M37" s="50" t="s">
        <v>21</v>
      </c>
      <c r="N37" s="50" t="s">
        <v>21</v>
      </c>
      <c r="O37" s="50" t="s">
        <v>21</v>
      </c>
      <c r="P37" s="50" t="s">
        <v>21</v>
      </c>
      <c r="Q37" s="50" t="s">
        <v>21</v>
      </c>
      <c r="R37" s="50" t="s">
        <v>21</v>
      </c>
      <c r="S37" s="50" t="s">
        <v>21</v>
      </c>
      <c r="T37" s="50" t="s">
        <v>21</v>
      </c>
      <c r="U37" s="50" t="s">
        <v>21</v>
      </c>
      <c r="V37" s="50" t="s">
        <v>21</v>
      </c>
      <c r="W37" s="50" t="s">
        <v>21</v>
      </c>
      <c r="X37" s="50" t="s">
        <v>21</v>
      </c>
      <c r="Y37" s="50">
        <v>50.7</v>
      </c>
      <c r="Z37" s="50" t="s">
        <v>21</v>
      </c>
      <c r="AA37" s="50" t="s">
        <v>21</v>
      </c>
      <c r="AB37" s="50" t="s">
        <v>21</v>
      </c>
      <c r="AC37" s="50">
        <v>60.6</v>
      </c>
      <c r="AD37" s="50" t="s">
        <v>21</v>
      </c>
      <c r="AE37" s="50" t="s">
        <v>21</v>
      </c>
      <c r="AF37" s="50" t="s">
        <v>21</v>
      </c>
      <c r="AG37" s="50" t="s">
        <v>21</v>
      </c>
      <c r="AH37" s="50">
        <v>40.799999999999997</v>
      </c>
      <c r="AI37" s="50">
        <v>41.4</v>
      </c>
      <c r="AJ37" s="50">
        <v>36.6</v>
      </c>
      <c r="AK37" s="50">
        <v>39</v>
      </c>
      <c r="AL37" s="50" t="s">
        <v>21</v>
      </c>
      <c r="AM37" s="50" t="s">
        <v>21</v>
      </c>
      <c r="AN37" s="50" t="s">
        <v>21</v>
      </c>
      <c r="AO37" s="46" t="s">
        <v>21</v>
      </c>
      <c r="AP37" s="46" t="s">
        <v>21</v>
      </c>
      <c r="AQ37" s="46" t="s">
        <v>21</v>
      </c>
      <c r="AR37" s="46" t="s">
        <v>21</v>
      </c>
      <c r="AS37" s="46" t="s">
        <v>21</v>
      </c>
      <c r="AT37" s="46" t="s">
        <v>21</v>
      </c>
      <c r="AU37" s="46" t="s">
        <v>21</v>
      </c>
      <c r="AV37" s="46" t="s">
        <v>21</v>
      </c>
      <c r="AW37" s="46" t="s">
        <v>21</v>
      </c>
      <c r="AX37" s="46" t="s">
        <v>21</v>
      </c>
      <c r="AY37" s="46" t="s">
        <v>21</v>
      </c>
      <c r="AZ37" s="46" t="s">
        <v>21</v>
      </c>
      <c r="BA37" s="46" t="s">
        <v>21</v>
      </c>
      <c r="BB37" s="46" t="s">
        <v>21</v>
      </c>
      <c r="BC37" s="46" t="s">
        <v>21</v>
      </c>
      <c r="BD37" s="46" t="s">
        <v>21</v>
      </c>
      <c r="BE37" s="46" t="s">
        <v>21</v>
      </c>
      <c r="BF37" s="46" t="s">
        <v>21</v>
      </c>
      <c r="BG37" s="46" t="s">
        <v>21</v>
      </c>
      <c r="BH37" s="46" t="s">
        <v>21</v>
      </c>
      <c r="BI37" s="46" t="s">
        <v>21</v>
      </c>
      <c r="BJ37" s="46" t="s">
        <v>21</v>
      </c>
      <c r="BK37" s="46" t="s">
        <v>21</v>
      </c>
      <c r="BL37" s="46" t="s">
        <v>21</v>
      </c>
      <c r="BM37" s="46" t="s">
        <v>21</v>
      </c>
      <c r="BN37" s="46" t="s">
        <v>21</v>
      </c>
      <c r="BO37" s="46" t="s">
        <v>21</v>
      </c>
      <c r="BP37" s="46" t="s">
        <v>21</v>
      </c>
      <c r="BQ37" s="46" t="s">
        <v>21</v>
      </c>
    </row>
    <row r="38" spans="1:69" s="42" customFormat="1" x14ac:dyDescent="0.2">
      <c r="A38" s="42" t="s">
        <v>205</v>
      </c>
      <c r="B38" s="42" t="s">
        <v>144</v>
      </c>
      <c r="C38" s="42" t="s">
        <v>146</v>
      </c>
      <c r="D38" s="42" t="s">
        <v>127</v>
      </c>
      <c r="E38" s="41" t="s">
        <v>67</v>
      </c>
      <c r="F38" s="42" t="s">
        <v>200</v>
      </c>
      <c r="G38" s="42" t="s">
        <v>126</v>
      </c>
      <c r="H38" s="42" t="s">
        <v>43</v>
      </c>
      <c r="I38" s="42" t="s">
        <v>125</v>
      </c>
      <c r="J38" s="44" t="s">
        <v>21</v>
      </c>
      <c r="K38" s="44" t="s">
        <v>21</v>
      </c>
      <c r="L38" s="44" t="s">
        <v>21</v>
      </c>
      <c r="M38" s="44" t="s">
        <v>21</v>
      </c>
      <c r="N38" s="44" t="s">
        <v>21</v>
      </c>
      <c r="O38" s="44" t="s">
        <v>21</v>
      </c>
      <c r="P38" s="44" t="s">
        <v>21</v>
      </c>
      <c r="Q38" s="44" t="s">
        <v>21</v>
      </c>
      <c r="R38" s="44" t="s">
        <v>21</v>
      </c>
      <c r="S38" s="44" t="s">
        <v>21</v>
      </c>
      <c r="T38" s="44" t="s">
        <v>21</v>
      </c>
      <c r="U38" s="44" t="s">
        <v>21</v>
      </c>
      <c r="V38" s="44" t="s">
        <v>21</v>
      </c>
      <c r="W38" s="44" t="s">
        <v>21</v>
      </c>
      <c r="X38" s="44" t="s">
        <v>21</v>
      </c>
      <c r="Y38" s="50">
        <v>52</v>
      </c>
      <c r="Z38" s="50" t="s">
        <v>21</v>
      </c>
      <c r="AA38" s="50" t="s">
        <v>21</v>
      </c>
      <c r="AB38" s="50" t="s">
        <v>21</v>
      </c>
      <c r="AC38" s="50" t="s">
        <v>21</v>
      </c>
      <c r="AD38" s="50" t="s">
        <v>21</v>
      </c>
      <c r="AE38" s="50" t="s">
        <v>21</v>
      </c>
      <c r="AF38" s="50" t="s">
        <v>21</v>
      </c>
      <c r="AG38" s="50" t="s">
        <v>21</v>
      </c>
      <c r="AH38" s="50" t="s">
        <v>21</v>
      </c>
      <c r="AI38" s="50" t="s">
        <v>21</v>
      </c>
      <c r="AJ38" s="50" t="s">
        <v>21</v>
      </c>
      <c r="AK38" s="50" t="s">
        <v>21</v>
      </c>
      <c r="AL38" s="50" t="s">
        <v>21</v>
      </c>
      <c r="AM38" s="50" t="s">
        <v>21</v>
      </c>
      <c r="AN38" s="50">
        <v>51.9</v>
      </c>
      <c r="AO38" s="46" t="s">
        <v>21</v>
      </c>
      <c r="AP38" s="46" t="s">
        <v>21</v>
      </c>
      <c r="AQ38" s="46" t="s">
        <v>21</v>
      </c>
      <c r="AR38" s="46" t="s">
        <v>21</v>
      </c>
      <c r="AS38" s="46" t="s">
        <v>21</v>
      </c>
      <c r="AT38" s="46" t="s">
        <v>21</v>
      </c>
      <c r="AU38" s="46" t="s">
        <v>21</v>
      </c>
      <c r="AV38" s="46" t="s">
        <v>21</v>
      </c>
      <c r="AW38" s="46" t="s">
        <v>21</v>
      </c>
      <c r="AX38" s="46" t="s">
        <v>21</v>
      </c>
      <c r="AY38" s="46" t="s">
        <v>21</v>
      </c>
      <c r="AZ38" s="46" t="s">
        <v>21</v>
      </c>
      <c r="BA38" s="46" t="s">
        <v>21</v>
      </c>
      <c r="BB38" s="46" t="s">
        <v>21</v>
      </c>
      <c r="BC38" s="46" t="s">
        <v>21</v>
      </c>
      <c r="BD38" s="46" t="s">
        <v>21</v>
      </c>
      <c r="BE38" s="46" t="s">
        <v>21</v>
      </c>
      <c r="BF38" s="46" t="s">
        <v>21</v>
      </c>
      <c r="BG38" s="46" t="s">
        <v>21</v>
      </c>
      <c r="BH38" s="46" t="s">
        <v>21</v>
      </c>
      <c r="BI38" s="46" t="s">
        <v>21</v>
      </c>
      <c r="BJ38" s="46" t="s">
        <v>21</v>
      </c>
      <c r="BK38" s="46" t="s">
        <v>21</v>
      </c>
      <c r="BL38" s="46" t="s">
        <v>21</v>
      </c>
      <c r="BM38" s="46" t="s">
        <v>21</v>
      </c>
      <c r="BN38" s="46" t="s">
        <v>21</v>
      </c>
      <c r="BO38" s="46" t="s">
        <v>21</v>
      </c>
      <c r="BP38" s="46" t="s">
        <v>21</v>
      </c>
      <c r="BQ38" s="46" t="s">
        <v>21</v>
      </c>
    </row>
    <row r="39" spans="1:69" s="42" customFormat="1" x14ac:dyDescent="0.2">
      <c r="A39" s="42" t="s">
        <v>206</v>
      </c>
      <c r="B39" s="42" t="s">
        <v>144</v>
      </c>
      <c r="C39" s="42" t="s">
        <v>146</v>
      </c>
      <c r="D39" s="42" t="s">
        <v>127</v>
      </c>
      <c r="E39" s="41" t="s">
        <v>67</v>
      </c>
      <c r="F39" s="42" t="s">
        <v>200</v>
      </c>
      <c r="G39" s="42" t="s">
        <v>130</v>
      </c>
      <c r="H39" s="42" t="s">
        <v>128</v>
      </c>
      <c r="I39" s="42" t="s">
        <v>129</v>
      </c>
      <c r="J39" s="44" t="s">
        <v>21</v>
      </c>
      <c r="K39" s="44" t="s">
        <v>21</v>
      </c>
      <c r="L39" s="44" t="s">
        <v>21</v>
      </c>
      <c r="M39" s="44" t="s">
        <v>21</v>
      </c>
      <c r="N39" s="44" t="s">
        <v>21</v>
      </c>
      <c r="O39" s="44" t="s">
        <v>21</v>
      </c>
      <c r="P39" s="44" t="s">
        <v>21</v>
      </c>
      <c r="Q39" s="44" t="s">
        <v>21</v>
      </c>
      <c r="R39" s="44" t="s">
        <v>21</v>
      </c>
      <c r="S39" s="50">
        <v>41</v>
      </c>
      <c r="T39" s="44" t="s">
        <v>21</v>
      </c>
      <c r="U39" s="44" t="s">
        <v>21</v>
      </c>
      <c r="V39" s="44" t="s">
        <v>21</v>
      </c>
      <c r="W39" s="44" t="s">
        <v>21</v>
      </c>
      <c r="X39" s="44" t="s">
        <v>21</v>
      </c>
      <c r="Y39" s="50">
        <v>43.8</v>
      </c>
      <c r="Z39" s="44" t="s">
        <v>21</v>
      </c>
      <c r="AA39" s="44" t="s">
        <v>21</v>
      </c>
      <c r="AB39" s="44" t="s">
        <v>21</v>
      </c>
      <c r="AC39" s="50">
        <v>51.5</v>
      </c>
      <c r="AD39" s="44" t="s">
        <v>21</v>
      </c>
      <c r="AE39" s="44" t="s">
        <v>21</v>
      </c>
      <c r="AF39" s="44" t="s">
        <v>21</v>
      </c>
      <c r="AG39" s="44" t="s">
        <v>21</v>
      </c>
      <c r="AH39" s="44" t="s">
        <v>21</v>
      </c>
      <c r="AI39" s="44" t="s">
        <v>21</v>
      </c>
      <c r="AJ39" s="44" t="s">
        <v>21</v>
      </c>
      <c r="AK39" s="44" t="s">
        <v>21</v>
      </c>
      <c r="AL39" s="44" t="s">
        <v>21</v>
      </c>
      <c r="AM39" s="50">
        <v>58.9</v>
      </c>
      <c r="AN39" s="44" t="s">
        <v>21</v>
      </c>
      <c r="AO39" s="46" t="s">
        <v>21</v>
      </c>
      <c r="AP39" s="46" t="s">
        <v>21</v>
      </c>
      <c r="AQ39" s="46" t="s">
        <v>21</v>
      </c>
      <c r="AR39" s="46" t="s">
        <v>21</v>
      </c>
      <c r="AS39" s="46" t="s">
        <v>21</v>
      </c>
      <c r="AT39" s="46" t="s">
        <v>21</v>
      </c>
      <c r="AU39" s="46" t="s">
        <v>21</v>
      </c>
      <c r="AV39" s="46" t="s">
        <v>21</v>
      </c>
      <c r="AW39" s="46" t="s">
        <v>21</v>
      </c>
      <c r="AX39" s="46" t="s">
        <v>21</v>
      </c>
      <c r="AY39" s="46" t="s">
        <v>21</v>
      </c>
      <c r="AZ39" s="46" t="s">
        <v>21</v>
      </c>
      <c r="BA39" s="46" t="s">
        <v>21</v>
      </c>
      <c r="BB39" s="46" t="s">
        <v>21</v>
      </c>
      <c r="BC39" s="46" t="s">
        <v>21</v>
      </c>
      <c r="BD39" s="46" t="s">
        <v>21</v>
      </c>
      <c r="BE39" s="46" t="s">
        <v>21</v>
      </c>
      <c r="BF39" s="46" t="s">
        <v>21</v>
      </c>
      <c r="BG39" s="46" t="s">
        <v>21</v>
      </c>
      <c r="BH39" s="46" t="s">
        <v>21</v>
      </c>
      <c r="BI39" s="46" t="s">
        <v>21</v>
      </c>
      <c r="BJ39" s="46" t="s">
        <v>21</v>
      </c>
      <c r="BK39" s="46" t="s">
        <v>21</v>
      </c>
      <c r="BL39" s="46" t="s">
        <v>21</v>
      </c>
      <c r="BM39" s="46" t="s">
        <v>21</v>
      </c>
      <c r="BN39" s="46" t="s">
        <v>21</v>
      </c>
      <c r="BO39" s="46" t="s">
        <v>21</v>
      </c>
      <c r="BP39" s="46" t="s">
        <v>21</v>
      </c>
      <c r="BQ39" s="46" t="s">
        <v>21</v>
      </c>
    </row>
    <row r="40" spans="1:69" s="42" customFormat="1" x14ac:dyDescent="0.2">
      <c r="A40" s="42" t="s">
        <v>131</v>
      </c>
      <c r="B40" s="42" t="s">
        <v>144</v>
      </c>
      <c r="C40" s="42" t="s">
        <v>147</v>
      </c>
      <c r="D40" s="42" t="s">
        <v>127</v>
      </c>
      <c r="E40" s="41" t="s">
        <v>67</v>
      </c>
      <c r="F40" s="42" t="s">
        <v>200</v>
      </c>
      <c r="G40" s="42" t="s">
        <v>130</v>
      </c>
      <c r="H40" s="42" t="s">
        <v>128</v>
      </c>
      <c r="I40" s="42" t="s">
        <v>129</v>
      </c>
      <c r="J40" s="44" t="s">
        <v>21</v>
      </c>
      <c r="K40" s="44" t="s">
        <v>21</v>
      </c>
      <c r="L40" s="44" t="s">
        <v>21</v>
      </c>
      <c r="M40" s="44" t="s">
        <v>21</v>
      </c>
      <c r="N40" s="44" t="s">
        <v>21</v>
      </c>
      <c r="O40" s="44" t="s">
        <v>21</v>
      </c>
      <c r="P40" s="44" t="s">
        <v>21</v>
      </c>
      <c r="Q40" s="44" t="s">
        <v>21</v>
      </c>
      <c r="R40" s="44" t="s">
        <v>21</v>
      </c>
      <c r="S40" s="50">
        <v>10.6</v>
      </c>
      <c r="T40" s="44" t="s">
        <v>21</v>
      </c>
      <c r="U40" s="44" t="s">
        <v>21</v>
      </c>
      <c r="V40" s="44" t="s">
        <v>21</v>
      </c>
      <c r="W40" s="44" t="s">
        <v>21</v>
      </c>
      <c r="X40" s="44" t="s">
        <v>21</v>
      </c>
      <c r="Y40" s="50">
        <v>16</v>
      </c>
      <c r="Z40" s="44" t="s">
        <v>21</v>
      </c>
      <c r="AA40" s="44" t="s">
        <v>21</v>
      </c>
      <c r="AB40" s="44" t="s">
        <v>21</v>
      </c>
      <c r="AC40" s="50">
        <v>40.6</v>
      </c>
      <c r="AD40" s="44" t="s">
        <v>21</v>
      </c>
      <c r="AE40" s="44" t="s">
        <v>21</v>
      </c>
      <c r="AF40" s="44" t="s">
        <v>21</v>
      </c>
      <c r="AG40" s="44" t="s">
        <v>21</v>
      </c>
      <c r="AH40" s="44" t="s">
        <v>21</v>
      </c>
      <c r="AI40" s="44" t="s">
        <v>21</v>
      </c>
      <c r="AJ40" s="44" t="s">
        <v>21</v>
      </c>
      <c r="AK40" s="44" t="s">
        <v>21</v>
      </c>
      <c r="AL40" s="44" t="s">
        <v>21</v>
      </c>
      <c r="AM40" s="50">
        <v>43.9</v>
      </c>
      <c r="AN40" s="44" t="s">
        <v>21</v>
      </c>
      <c r="AO40" s="46" t="s">
        <v>21</v>
      </c>
      <c r="AP40" s="46" t="s">
        <v>21</v>
      </c>
      <c r="AQ40" s="46" t="s">
        <v>21</v>
      </c>
      <c r="AR40" s="46" t="s">
        <v>21</v>
      </c>
      <c r="AS40" s="46" t="s">
        <v>21</v>
      </c>
      <c r="AT40" s="46" t="s">
        <v>21</v>
      </c>
      <c r="AU40" s="46" t="s">
        <v>21</v>
      </c>
      <c r="AV40" s="46" t="s">
        <v>21</v>
      </c>
      <c r="AW40" s="46" t="s">
        <v>21</v>
      </c>
      <c r="AX40" s="46" t="s">
        <v>21</v>
      </c>
      <c r="AY40" s="46" t="s">
        <v>21</v>
      </c>
      <c r="AZ40" s="46" t="s">
        <v>21</v>
      </c>
      <c r="BA40" s="46" t="s">
        <v>21</v>
      </c>
      <c r="BB40" s="46" t="s">
        <v>21</v>
      </c>
      <c r="BC40" s="46" t="s">
        <v>21</v>
      </c>
      <c r="BD40" s="46" t="s">
        <v>21</v>
      </c>
      <c r="BE40" s="46" t="s">
        <v>21</v>
      </c>
      <c r="BF40" s="46" t="s">
        <v>21</v>
      </c>
      <c r="BG40" s="46" t="s">
        <v>21</v>
      </c>
      <c r="BH40" s="46" t="s">
        <v>21</v>
      </c>
      <c r="BI40" s="46" t="s">
        <v>21</v>
      </c>
      <c r="BJ40" s="46" t="s">
        <v>21</v>
      </c>
      <c r="BK40" s="46" t="s">
        <v>21</v>
      </c>
      <c r="BL40" s="46" t="s">
        <v>21</v>
      </c>
      <c r="BM40" s="46" t="s">
        <v>21</v>
      </c>
      <c r="BN40" s="46" t="s">
        <v>21</v>
      </c>
      <c r="BO40" s="46" t="s">
        <v>21</v>
      </c>
      <c r="BP40" s="46" t="s">
        <v>21</v>
      </c>
      <c r="BQ40" s="46" t="s">
        <v>21</v>
      </c>
    </row>
    <row r="41" spans="1:69" s="42" customFormat="1" x14ac:dyDescent="0.2">
      <c r="A41" s="42" t="s">
        <v>132</v>
      </c>
      <c r="B41" s="42" t="s">
        <v>144</v>
      </c>
      <c r="C41" s="42" t="s">
        <v>148</v>
      </c>
      <c r="D41" s="42" t="s">
        <v>127</v>
      </c>
      <c r="E41" s="41" t="s">
        <v>67</v>
      </c>
      <c r="F41" s="42" t="s">
        <v>200</v>
      </c>
      <c r="G41" s="42" t="s">
        <v>130</v>
      </c>
      <c r="H41" s="42" t="s">
        <v>128</v>
      </c>
      <c r="I41" s="42" t="s">
        <v>129</v>
      </c>
      <c r="J41" s="44" t="s">
        <v>21</v>
      </c>
      <c r="K41" s="44" t="s">
        <v>21</v>
      </c>
      <c r="L41" s="44" t="s">
        <v>21</v>
      </c>
      <c r="M41" s="44" t="s">
        <v>21</v>
      </c>
      <c r="N41" s="44" t="s">
        <v>21</v>
      </c>
      <c r="O41" s="44" t="s">
        <v>21</v>
      </c>
      <c r="P41" s="44" t="s">
        <v>21</v>
      </c>
      <c r="Q41" s="44" t="s">
        <v>21</v>
      </c>
      <c r="R41" s="44" t="s">
        <v>21</v>
      </c>
      <c r="S41" s="50">
        <v>57.3</v>
      </c>
      <c r="T41" s="44" t="s">
        <v>21</v>
      </c>
      <c r="U41" s="44" t="s">
        <v>21</v>
      </c>
      <c r="V41" s="44" t="s">
        <v>21</v>
      </c>
      <c r="W41" s="44" t="s">
        <v>21</v>
      </c>
      <c r="X41" s="44" t="s">
        <v>21</v>
      </c>
      <c r="Y41" s="50">
        <v>56.3</v>
      </c>
      <c r="Z41" s="44" t="s">
        <v>21</v>
      </c>
      <c r="AA41" s="44" t="s">
        <v>21</v>
      </c>
      <c r="AB41" s="44" t="s">
        <v>21</v>
      </c>
      <c r="AC41" s="50">
        <v>51.7</v>
      </c>
      <c r="AD41" s="44" t="s">
        <v>21</v>
      </c>
      <c r="AE41" s="44" t="s">
        <v>21</v>
      </c>
      <c r="AF41" s="44" t="s">
        <v>21</v>
      </c>
      <c r="AG41" s="44" t="s">
        <v>21</v>
      </c>
      <c r="AH41" s="44" t="s">
        <v>21</v>
      </c>
      <c r="AI41" s="44" t="s">
        <v>21</v>
      </c>
      <c r="AJ41" s="44" t="s">
        <v>21</v>
      </c>
      <c r="AK41" s="44" t="s">
        <v>21</v>
      </c>
      <c r="AL41" s="44" t="s">
        <v>21</v>
      </c>
      <c r="AM41" s="50">
        <v>51.6</v>
      </c>
      <c r="AN41" s="44" t="s">
        <v>21</v>
      </c>
      <c r="AO41" s="46" t="s">
        <v>21</v>
      </c>
      <c r="AP41" s="46" t="s">
        <v>21</v>
      </c>
      <c r="AQ41" s="46" t="s">
        <v>21</v>
      </c>
      <c r="AR41" s="46" t="s">
        <v>21</v>
      </c>
      <c r="AS41" s="46" t="s">
        <v>21</v>
      </c>
      <c r="AT41" s="46" t="s">
        <v>21</v>
      </c>
      <c r="AU41" s="46" t="s">
        <v>21</v>
      </c>
      <c r="AV41" s="46" t="s">
        <v>21</v>
      </c>
      <c r="AW41" s="46" t="s">
        <v>21</v>
      </c>
      <c r="AX41" s="46" t="s">
        <v>21</v>
      </c>
      <c r="AY41" s="46" t="s">
        <v>21</v>
      </c>
      <c r="AZ41" s="46" t="s">
        <v>21</v>
      </c>
      <c r="BA41" s="46" t="s">
        <v>21</v>
      </c>
      <c r="BB41" s="46" t="s">
        <v>21</v>
      </c>
      <c r="BC41" s="46" t="s">
        <v>21</v>
      </c>
      <c r="BD41" s="46" t="s">
        <v>21</v>
      </c>
      <c r="BE41" s="46" t="s">
        <v>21</v>
      </c>
      <c r="BF41" s="46" t="s">
        <v>21</v>
      </c>
      <c r="BG41" s="46" t="s">
        <v>21</v>
      </c>
      <c r="BH41" s="46" t="s">
        <v>21</v>
      </c>
      <c r="BI41" s="46" t="s">
        <v>21</v>
      </c>
      <c r="BJ41" s="46" t="s">
        <v>21</v>
      </c>
      <c r="BK41" s="46" t="s">
        <v>21</v>
      </c>
      <c r="BL41" s="46" t="s">
        <v>21</v>
      </c>
      <c r="BM41" s="46" t="s">
        <v>21</v>
      </c>
      <c r="BN41" s="46" t="s">
        <v>21</v>
      </c>
      <c r="BO41" s="46" t="s">
        <v>21</v>
      </c>
      <c r="BP41" s="46" t="s">
        <v>21</v>
      </c>
      <c r="BQ41" s="46" t="s">
        <v>21</v>
      </c>
    </row>
    <row r="42" spans="1:69" s="42" customFormat="1" x14ac:dyDescent="0.2">
      <c r="A42" s="42" t="s">
        <v>133</v>
      </c>
      <c r="B42" s="42" t="s">
        <v>144</v>
      </c>
      <c r="C42" s="42" t="s">
        <v>150</v>
      </c>
      <c r="D42" s="42" t="s">
        <v>127</v>
      </c>
      <c r="E42" s="41" t="s">
        <v>67</v>
      </c>
      <c r="F42" s="42" t="s">
        <v>200</v>
      </c>
      <c r="G42" s="42" t="s">
        <v>130</v>
      </c>
      <c r="H42" s="42" t="s">
        <v>128</v>
      </c>
      <c r="I42" s="42" t="s">
        <v>129</v>
      </c>
      <c r="J42" s="44" t="s">
        <v>21</v>
      </c>
      <c r="K42" s="44" t="s">
        <v>21</v>
      </c>
      <c r="L42" s="44" t="s">
        <v>21</v>
      </c>
      <c r="M42" s="44" t="s">
        <v>21</v>
      </c>
      <c r="N42" s="44" t="s">
        <v>21</v>
      </c>
      <c r="O42" s="44" t="s">
        <v>21</v>
      </c>
      <c r="P42" s="44" t="s">
        <v>21</v>
      </c>
      <c r="Q42" s="44" t="s">
        <v>21</v>
      </c>
      <c r="R42" s="44" t="s">
        <v>21</v>
      </c>
      <c r="S42" s="50">
        <v>67.599999999999994</v>
      </c>
      <c r="T42" s="44" t="s">
        <v>21</v>
      </c>
      <c r="U42" s="44" t="s">
        <v>21</v>
      </c>
      <c r="V42" s="44" t="s">
        <v>21</v>
      </c>
      <c r="W42" s="44" t="s">
        <v>21</v>
      </c>
      <c r="X42" s="44" t="s">
        <v>21</v>
      </c>
      <c r="Y42" s="50">
        <v>65.5</v>
      </c>
      <c r="Z42" s="44" t="s">
        <v>21</v>
      </c>
      <c r="AA42" s="44" t="s">
        <v>21</v>
      </c>
      <c r="AB42" s="44" t="s">
        <v>21</v>
      </c>
      <c r="AC42" s="50">
        <v>56.5</v>
      </c>
      <c r="AD42" s="44" t="s">
        <v>21</v>
      </c>
      <c r="AE42" s="44" t="s">
        <v>21</v>
      </c>
      <c r="AF42" s="44" t="s">
        <v>21</v>
      </c>
      <c r="AG42" s="44" t="s">
        <v>21</v>
      </c>
      <c r="AH42" s="44" t="s">
        <v>21</v>
      </c>
      <c r="AI42" s="44" t="s">
        <v>21</v>
      </c>
      <c r="AJ42" s="44" t="s">
        <v>21</v>
      </c>
      <c r="AK42" s="44" t="s">
        <v>21</v>
      </c>
      <c r="AL42" s="44" t="s">
        <v>21</v>
      </c>
      <c r="AM42" s="50">
        <v>55.7</v>
      </c>
      <c r="AN42" s="44" t="s">
        <v>21</v>
      </c>
      <c r="AO42" s="46" t="s">
        <v>21</v>
      </c>
      <c r="AP42" s="46" t="s">
        <v>21</v>
      </c>
      <c r="AQ42" s="46" t="s">
        <v>21</v>
      </c>
      <c r="AR42" s="46" t="s">
        <v>21</v>
      </c>
      <c r="AS42" s="46" t="s">
        <v>21</v>
      </c>
      <c r="AT42" s="46" t="s">
        <v>21</v>
      </c>
      <c r="AU42" s="46" t="s">
        <v>21</v>
      </c>
      <c r="AV42" s="46" t="s">
        <v>21</v>
      </c>
      <c r="AW42" s="46" t="s">
        <v>21</v>
      </c>
      <c r="AX42" s="46" t="s">
        <v>21</v>
      </c>
      <c r="AY42" s="46" t="s">
        <v>21</v>
      </c>
      <c r="AZ42" s="46" t="s">
        <v>21</v>
      </c>
      <c r="BA42" s="46" t="s">
        <v>21</v>
      </c>
      <c r="BB42" s="46" t="s">
        <v>21</v>
      </c>
      <c r="BC42" s="46" t="s">
        <v>21</v>
      </c>
      <c r="BD42" s="46" t="s">
        <v>21</v>
      </c>
      <c r="BE42" s="46" t="s">
        <v>21</v>
      </c>
      <c r="BF42" s="46" t="s">
        <v>21</v>
      </c>
      <c r="BG42" s="46" t="s">
        <v>21</v>
      </c>
      <c r="BH42" s="46" t="s">
        <v>21</v>
      </c>
      <c r="BI42" s="46" t="s">
        <v>21</v>
      </c>
      <c r="BJ42" s="46" t="s">
        <v>21</v>
      </c>
      <c r="BK42" s="46" t="s">
        <v>21</v>
      </c>
      <c r="BL42" s="46" t="s">
        <v>21</v>
      </c>
      <c r="BM42" s="46" t="s">
        <v>21</v>
      </c>
      <c r="BN42" s="46" t="s">
        <v>21</v>
      </c>
      <c r="BO42" s="46" t="s">
        <v>21</v>
      </c>
      <c r="BP42" s="46" t="s">
        <v>21</v>
      </c>
      <c r="BQ42" s="46" t="s">
        <v>21</v>
      </c>
    </row>
    <row r="43" spans="1:69" s="42" customFormat="1" x14ac:dyDescent="0.2">
      <c r="A43" s="42" t="s">
        <v>134</v>
      </c>
      <c r="B43" s="42" t="s">
        <v>144</v>
      </c>
      <c r="C43" s="42" t="s">
        <v>151</v>
      </c>
      <c r="D43" s="42" t="s">
        <v>127</v>
      </c>
      <c r="E43" s="41" t="s">
        <v>67</v>
      </c>
      <c r="F43" s="42" t="s">
        <v>200</v>
      </c>
      <c r="G43" s="42" t="s">
        <v>130</v>
      </c>
      <c r="H43" s="42" t="s">
        <v>128</v>
      </c>
      <c r="I43" s="42" t="s">
        <v>129</v>
      </c>
      <c r="J43" s="44" t="s">
        <v>21</v>
      </c>
      <c r="K43" s="44" t="s">
        <v>21</v>
      </c>
      <c r="L43" s="44" t="s">
        <v>21</v>
      </c>
      <c r="M43" s="44" t="s">
        <v>21</v>
      </c>
      <c r="N43" s="44" t="s">
        <v>21</v>
      </c>
      <c r="O43" s="44" t="s">
        <v>21</v>
      </c>
      <c r="P43" s="44" t="s">
        <v>21</v>
      </c>
      <c r="Q43" s="44" t="s">
        <v>21</v>
      </c>
      <c r="R43" s="44" t="s">
        <v>21</v>
      </c>
      <c r="S43" s="50">
        <v>32.299999999999997</v>
      </c>
      <c r="T43" s="44" t="s">
        <v>21</v>
      </c>
      <c r="U43" s="44" t="s">
        <v>21</v>
      </c>
      <c r="V43" s="44" t="s">
        <v>21</v>
      </c>
      <c r="W43" s="44" t="s">
        <v>21</v>
      </c>
      <c r="X43" s="44" t="s">
        <v>21</v>
      </c>
      <c r="Y43" s="50">
        <v>30.7</v>
      </c>
      <c r="Z43" s="44" t="s">
        <v>21</v>
      </c>
      <c r="AA43" s="44" t="s">
        <v>21</v>
      </c>
      <c r="AB43" s="44" t="s">
        <v>21</v>
      </c>
      <c r="AC43" s="50">
        <v>37.799999999999997</v>
      </c>
      <c r="AD43" s="44" t="s">
        <v>21</v>
      </c>
      <c r="AE43" s="44" t="s">
        <v>21</v>
      </c>
      <c r="AF43" s="44" t="s">
        <v>21</v>
      </c>
      <c r="AG43" s="44" t="s">
        <v>21</v>
      </c>
      <c r="AH43" s="44" t="s">
        <v>21</v>
      </c>
      <c r="AI43" s="44" t="s">
        <v>21</v>
      </c>
      <c r="AJ43" s="44" t="s">
        <v>21</v>
      </c>
      <c r="AK43" s="44" t="s">
        <v>21</v>
      </c>
      <c r="AL43" s="44" t="s">
        <v>21</v>
      </c>
      <c r="AM43" s="50">
        <v>43.5</v>
      </c>
      <c r="AN43" s="44" t="s">
        <v>21</v>
      </c>
      <c r="AO43" s="46" t="s">
        <v>21</v>
      </c>
      <c r="AP43" s="46" t="s">
        <v>21</v>
      </c>
      <c r="AQ43" s="46" t="s">
        <v>21</v>
      </c>
      <c r="AR43" s="46" t="s">
        <v>21</v>
      </c>
      <c r="AS43" s="46" t="s">
        <v>21</v>
      </c>
      <c r="AT43" s="46" t="s">
        <v>21</v>
      </c>
      <c r="AU43" s="46" t="s">
        <v>21</v>
      </c>
      <c r="AV43" s="46" t="s">
        <v>21</v>
      </c>
      <c r="AW43" s="46" t="s">
        <v>21</v>
      </c>
      <c r="AX43" s="46" t="s">
        <v>21</v>
      </c>
      <c r="AY43" s="46" t="s">
        <v>21</v>
      </c>
      <c r="AZ43" s="46" t="s">
        <v>21</v>
      </c>
      <c r="BA43" s="46" t="s">
        <v>21</v>
      </c>
      <c r="BB43" s="46" t="s">
        <v>21</v>
      </c>
      <c r="BC43" s="46" t="s">
        <v>21</v>
      </c>
      <c r="BD43" s="46" t="s">
        <v>21</v>
      </c>
      <c r="BE43" s="46" t="s">
        <v>21</v>
      </c>
      <c r="BF43" s="46" t="s">
        <v>21</v>
      </c>
      <c r="BG43" s="46" t="s">
        <v>21</v>
      </c>
      <c r="BH43" s="46" t="s">
        <v>21</v>
      </c>
      <c r="BI43" s="46" t="s">
        <v>21</v>
      </c>
      <c r="BJ43" s="46" t="s">
        <v>21</v>
      </c>
      <c r="BK43" s="46" t="s">
        <v>21</v>
      </c>
      <c r="BL43" s="46" t="s">
        <v>21</v>
      </c>
      <c r="BM43" s="46" t="s">
        <v>21</v>
      </c>
      <c r="BN43" s="46" t="s">
        <v>21</v>
      </c>
      <c r="BO43" s="46" t="s">
        <v>21</v>
      </c>
      <c r="BP43" s="46" t="s">
        <v>21</v>
      </c>
      <c r="BQ43" s="46" t="s">
        <v>21</v>
      </c>
    </row>
    <row r="44" spans="1:69" s="42" customFormat="1" x14ac:dyDescent="0.2">
      <c r="A44" s="42" t="s">
        <v>135</v>
      </c>
      <c r="B44" s="42" t="s">
        <v>144</v>
      </c>
      <c r="C44" s="42" t="s">
        <v>152</v>
      </c>
      <c r="D44" s="42" t="s">
        <v>127</v>
      </c>
      <c r="E44" s="41" t="s">
        <v>67</v>
      </c>
      <c r="F44" s="42" t="s">
        <v>200</v>
      </c>
      <c r="G44" s="42" t="s">
        <v>130</v>
      </c>
      <c r="H44" s="42" t="s">
        <v>128</v>
      </c>
      <c r="I44" s="42" t="s">
        <v>129</v>
      </c>
      <c r="J44" s="44" t="s">
        <v>21</v>
      </c>
      <c r="K44" s="44" t="s">
        <v>21</v>
      </c>
      <c r="L44" s="44" t="s">
        <v>21</v>
      </c>
      <c r="M44" s="44" t="s">
        <v>21</v>
      </c>
      <c r="N44" s="44" t="s">
        <v>21</v>
      </c>
      <c r="O44" s="44" t="s">
        <v>21</v>
      </c>
      <c r="P44" s="44" t="s">
        <v>21</v>
      </c>
      <c r="Q44" s="44" t="s">
        <v>21</v>
      </c>
      <c r="R44" s="44" t="s">
        <v>21</v>
      </c>
      <c r="S44" s="50">
        <v>34</v>
      </c>
      <c r="T44" s="44" t="s">
        <v>21</v>
      </c>
      <c r="U44" s="44" t="s">
        <v>21</v>
      </c>
      <c r="V44" s="44" t="s">
        <v>21</v>
      </c>
      <c r="W44" s="44" t="s">
        <v>21</v>
      </c>
      <c r="X44" s="44" t="s">
        <v>21</v>
      </c>
      <c r="Y44" s="50">
        <v>39.799999999999997</v>
      </c>
      <c r="Z44" s="44" t="s">
        <v>21</v>
      </c>
      <c r="AA44" s="44" t="s">
        <v>21</v>
      </c>
      <c r="AB44" s="44" t="s">
        <v>21</v>
      </c>
      <c r="AC44" s="50">
        <v>50.9</v>
      </c>
      <c r="AD44" s="44" t="s">
        <v>21</v>
      </c>
      <c r="AE44" s="44" t="s">
        <v>21</v>
      </c>
      <c r="AF44" s="44" t="s">
        <v>21</v>
      </c>
      <c r="AG44" s="44" t="s">
        <v>21</v>
      </c>
      <c r="AH44" s="44" t="s">
        <v>21</v>
      </c>
      <c r="AI44" s="44" t="s">
        <v>21</v>
      </c>
      <c r="AJ44" s="44" t="s">
        <v>21</v>
      </c>
      <c r="AK44" s="44" t="s">
        <v>21</v>
      </c>
      <c r="AL44" s="44" t="s">
        <v>21</v>
      </c>
      <c r="AM44" s="50">
        <v>55.2</v>
      </c>
      <c r="AN44" s="44" t="s">
        <v>21</v>
      </c>
      <c r="AO44" s="46" t="s">
        <v>21</v>
      </c>
      <c r="AP44" s="46" t="s">
        <v>21</v>
      </c>
      <c r="AQ44" s="46" t="s">
        <v>21</v>
      </c>
      <c r="AR44" s="46" t="s">
        <v>21</v>
      </c>
      <c r="AS44" s="46" t="s">
        <v>21</v>
      </c>
      <c r="AT44" s="46" t="s">
        <v>21</v>
      </c>
      <c r="AU44" s="46" t="s">
        <v>21</v>
      </c>
      <c r="AV44" s="46" t="s">
        <v>21</v>
      </c>
      <c r="AW44" s="46" t="s">
        <v>21</v>
      </c>
      <c r="AX44" s="46" t="s">
        <v>21</v>
      </c>
      <c r="AY44" s="46" t="s">
        <v>21</v>
      </c>
      <c r="AZ44" s="46" t="s">
        <v>21</v>
      </c>
      <c r="BA44" s="46" t="s">
        <v>21</v>
      </c>
      <c r="BB44" s="46" t="s">
        <v>21</v>
      </c>
      <c r="BC44" s="46" t="s">
        <v>21</v>
      </c>
      <c r="BD44" s="46" t="s">
        <v>21</v>
      </c>
      <c r="BE44" s="46" t="s">
        <v>21</v>
      </c>
      <c r="BF44" s="46" t="s">
        <v>21</v>
      </c>
      <c r="BG44" s="46" t="s">
        <v>21</v>
      </c>
      <c r="BH44" s="46" t="s">
        <v>21</v>
      </c>
      <c r="BI44" s="46" t="s">
        <v>21</v>
      </c>
      <c r="BJ44" s="46" t="s">
        <v>21</v>
      </c>
      <c r="BK44" s="46" t="s">
        <v>21</v>
      </c>
      <c r="BL44" s="46" t="s">
        <v>21</v>
      </c>
      <c r="BM44" s="46" t="s">
        <v>21</v>
      </c>
      <c r="BN44" s="46" t="s">
        <v>21</v>
      </c>
      <c r="BO44" s="46" t="s">
        <v>21</v>
      </c>
      <c r="BP44" s="46" t="s">
        <v>21</v>
      </c>
      <c r="BQ44" s="46" t="s">
        <v>21</v>
      </c>
    </row>
    <row r="45" spans="1:69" s="42" customFormat="1" x14ac:dyDescent="0.2">
      <c r="A45" s="42" t="s">
        <v>136</v>
      </c>
      <c r="B45" s="42" t="s">
        <v>144</v>
      </c>
      <c r="C45" s="42" t="s">
        <v>149</v>
      </c>
      <c r="D45" s="42" t="s">
        <v>127</v>
      </c>
      <c r="E45" s="41" t="s">
        <v>67</v>
      </c>
      <c r="F45" s="42" t="s">
        <v>200</v>
      </c>
      <c r="G45" s="42" t="s">
        <v>130</v>
      </c>
      <c r="H45" s="42" t="s">
        <v>128</v>
      </c>
      <c r="I45" s="42" t="s">
        <v>129</v>
      </c>
      <c r="J45" s="44" t="s">
        <v>21</v>
      </c>
      <c r="K45" s="44" t="s">
        <v>21</v>
      </c>
      <c r="L45" s="44" t="s">
        <v>21</v>
      </c>
      <c r="M45" s="44" t="s">
        <v>21</v>
      </c>
      <c r="N45" s="44" t="s">
        <v>21</v>
      </c>
      <c r="O45" s="44" t="s">
        <v>21</v>
      </c>
      <c r="P45" s="44" t="s">
        <v>21</v>
      </c>
      <c r="Q45" s="44" t="s">
        <v>21</v>
      </c>
      <c r="R45" s="44" t="s">
        <v>21</v>
      </c>
      <c r="S45" s="50">
        <v>38.5</v>
      </c>
      <c r="T45" s="44" t="s">
        <v>21</v>
      </c>
      <c r="U45" s="44" t="s">
        <v>21</v>
      </c>
      <c r="V45" s="44" t="s">
        <v>21</v>
      </c>
      <c r="W45" s="44" t="s">
        <v>21</v>
      </c>
      <c r="X45" s="44" t="s">
        <v>21</v>
      </c>
      <c r="Y45" s="50">
        <v>49.8</v>
      </c>
      <c r="Z45" s="44" t="s">
        <v>21</v>
      </c>
      <c r="AA45" s="44" t="s">
        <v>21</v>
      </c>
      <c r="AB45" s="44" t="s">
        <v>21</v>
      </c>
      <c r="AC45" s="50">
        <v>55.9</v>
      </c>
      <c r="AD45" s="44" t="s">
        <v>21</v>
      </c>
      <c r="AE45" s="44" t="s">
        <v>21</v>
      </c>
      <c r="AF45" s="44" t="s">
        <v>21</v>
      </c>
      <c r="AG45" s="44" t="s">
        <v>21</v>
      </c>
      <c r="AH45" s="44" t="s">
        <v>21</v>
      </c>
      <c r="AI45" s="44" t="s">
        <v>21</v>
      </c>
      <c r="AJ45" s="44" t="s">
        <v>21</v>
      </c>
      <c r="AK45" s="44" t="s">
        <v>21</v>
      </c>
      <c r="AL45" s="44" t="s">
        <v>21</v>
      </c>
      <c r="AM45" s="50">
        <v>73.5</v>
      </c>
      <c r="AN45" s="44" t="s">
        <v>21</v>
      </c>
      <c r="AO45" s="46" t="s">
        <v>21</v>
      </c>
      <c r="AP45" s="46" t="s">
        <v>21</v>
      </c>
      <c r="AQ45" s="46" t="s">
        <v>21</v>
      </c>
      <c r="AR45" s="46" t="s">
        <v>21</v>
      </c>
      <c r="AS45" s="46" t="s">
        <v>21</v>
      </c>
      <c r="AT45" s="46" t="s">
        <v>21</v>
      </c>
      <c r="AU45" s="46" t="s">
        <v>21</v>
      </c>
      <c r="AV45" s="46" t="s">
        <v>21</v>
      </c>
      <c r="AW45" s="46" t="s">
        <v>21</v>
      </c>
      <c r="AX45" s="46" t="s">
        <v>21</v>
      </c>
      <c r="AY45" s="46" t="s">
        <v>21</v>
      </c>
      <c r="AZ45" s="46" t="s">
        <v>21</v>
      </c>
      <c r="BA45" s="46" t="s">
        <v>21</v>
      </c>
      <c r="BB45" s="46" t="s">
        <v>21</v>
      </c>
      <c r="BC45" s="46" t="s">
        <v>21</v>
      </c>
      <c r="BD45" s="46" t="s">
        <v>21</v>
      </c>
      <c r="BE45" s="46" t="s">
        <v>21</v>
      </c>
      <c r="BF45" s="46" t="s">
        <v>21</v>
      </c>
      <c r="BG45" s="46" t="s">
        <v>21</v>
      </c>
      <c r="BH45" s="46" t="s">
        <v>21</v>
      </c>
      <c r="BI45" s="46" t="s">
        <v>21</v>
      </c>
      <c r="BJ45" s="46" t="s">
        <v>21</v>
      </c>
      <c r="BK45" s="46" t="s">
        <v>21</v>
      </c>
      <c r="BL45" s="46" t="s">
        <v>21</v>
      </c>
      <c r="BM45" s="46" t="s">
        <v>21</v>
      </c>
      <c r="BN45" s="46" t="s">
        <v>21</v>
      </c>
      <c r="BO45" s="46" t="s">
        <v>21</v>
      </c>
      <c r="BP45" s="46" t="s">
        <v>21</v>
      </c>
      <c r="BQ45" s="46" t="s">
        <v>21</v>
      </c>
    </row>
    <row r="46" spans="1:69" s="42" customFormat="1" x14ac:dyDescent="0.2">
      <c r="A46" s="42" t="s">
        <v>137</v>
      </c>
      <c r="B46" s="42" t="s">
        <v>144</v>
      </c>
      <c r="C46" s="42" t="s">
        <v>153</v>
      </c>
      <c r="D46" s="42" t="s">
        <v>127</v>
      </c>
      <c r="E46" s="41" t="s">
        <v>67</v>
      </c>
      <c r="F46" s="42" t="s">
        <v>200</v>
      </c>
      <c r="G46" s="42" t="s">
        <v>130</v>
      </c>
      <c r="H46" s="42" t="s">
        <v>128</v>
      </c>
      <c r="I46" s="42" t="s">
        <v>129</v>
      </c>
      <c r="J46" s="44" t="s">
        <v>21</v>
      </c>
      <c r="K46" s="44" t="s">
        <v>21</v>
      </c>
      <c r="L46" s="44" t="s">
        <v>21</v>
      </c>
      <c r="M46" s="44" t="s">
        <v>21</v>
      </c>
      <c r="N46" s="44" t="s">
        <v>21</v>
      </c>
      <c r="O46" s="44" t="s">
        <v>21</v>
      </c>
      <c r="P46" s="44" t="s">
        <v>21</v>
      </c>
      <c r="Q46" s="44" t="s">
        <v>21</v>
      </c>
      <c r="R46" s="44" t="s">
        <v>21</v>
      </c>
      <c r="S46" s="50">
        <v>37.700000000000003</v>
      </c>
      <c r="T46" s="44" t="s">
        <v>21</v>
      </c>
      <c r="U46" s="44" t="s">
        <v>21</v>
      </c>
      <c r="V46" s="44" t="s">
        <v>21</v>
      </c>
      <c r="W46" s="44" t="s">
        <v>21</v>
      </c>
      <c r="X46" s="44" t="s">
        <v>21</v>
      </c>
      <c r="Y46" s="50">
        <v>36.9</v>
      </c>
      <c r="Z46" s="44" t="s">
        <v>21</v>
      </c>
      <c r="AA46" s="44" t="s">
        <v>21</v>
      </c>
      <c r="AB46" s="44" t="s">
        <v>21</v>
      </c>
      <c r="AC46" s="50">
        <v>53.5</v>
      </c>
      <c r="AD46" s="44" t="s">
        <v>21</v>
      </c>
      <c r="AE46" s="44" t="s">
        <v>21</v>
      </c>
      <c r="AF46" s="44" t="s">
        <v>21</v>
      </c>
      <c r="AG46" s="44" t="s">
        <v>21</v>
      </c>
      <c r="AH46" s="44" t="s">
        <v>21</v>
      </c>
      <c r="AI46" s="44" t="s">
        <v>21</v>
      </c>
      <c r="AJ46" s="44" t="s">
        <v>21</v>
      </c>
      <c r="AK46" s="44" t="s">
        <v>21</v>
      </c>
      <c r="AL46" s="44" t="s">
        <v>21</v>
      </c>
      <c r="AM46" s="50">
        <v>73.400000000000006</v>
      </c>
      <c r="AN46" s="44" t="s">
        <v>21</v>
      </c>
      <c r="AO46" s="46" t="s">
        <v>21</v>
      </c>
      <c r="AP46" s="46" t="s">
        <v>21</v>
      </c>
      <c r="AQ46" s="46" t="s">
        <v>21</v>
      </c>
      <c r="AR46" s="46" t="s">
        <v>21</v>
      </c>
      <c r="AS46" s="46" t="s">
        <v>21</v>
      </c>
      <c r="AT46" s="46" t="s">
        <v>21</v>
      </c>
      <c r="AU46" s="46" t="s">
        <v>21</v>
      </c>
      <c r="AV46" s="46" t="s">
        <v>21</v>
      </c>
      <c r="AW46" s="46" t="s">
        <v>21</v>
      </c>
      <c r="AX46" s="46" t="s">
        <v>21</v>
      </c>
      <c r="AY46" s="46" t="s">
        <v>21</v>
      </c>
      <c r="AZ46" s="46" t="s">
        <v>21</v>
      </c>
      <c r="BA46" s="46" t="s">
        <v>21</v>
      </c>
      <c r="BB46" s="46" t="s">
        <v>21</v>
      </c>
      <c r="BC46" s="46" t="s">
        <v>21</v>
      </c>
      <c r="BD46" s="46" t="s">
        <v>21</v>
      </c>
      <c r="BE46" s="46" t="s">
        <v>21</v>
      </c>
      <c r="BF46" s="46" t="s">
        <v>21</v>
      </c>
      <c r="BG46" s="46" t="s">
        <v>21</v>
      </c>
      <c r="BH46" s="46" t="s">
        <v>21</v>
      </c>
      <c r="BI46" s="46" t="s">
        <v>21</v>
      </c>
      <c r="BJ46" s="46" t="s">
        <v>21</v>
      </c>
      <c r="BK46" s="46" t="s">
        <v>21</v>
      </c>
      <c r="BL46" s="46" t="s">
        <v>21</v>
      </c>
      <c r="BM46" s="46" t="s">
        <v>21</v>
      </c>
      <c r="BN46" s="46" t="s">
        <v>21</v>
      </c>
      <c r="BO46" s="46" t="s">
        <v>21</v>
      </c>
      <c r="BP46" s="46" t="s">
        <v>21</v>
      </c>
      <c r="BQ46" s="46" t="s">
        <v>21</v>
      </c>
    </row>
    <row r="47" spans="1:69" s="42" customFormat="1" x14ac:dyDescent="0.2">
      <c r="A47" s="42" t="s">
        <v>138</v>
      </c>
      <c r="B47" s="42" t="s">
        <v>144</v>
      </c>
      <c r="C47" s="42" t="s">
        <v>154</v>
      </c>
      <c r="D47" s="42" t="s">
        <v>127</v>
      </c>
      <c r="E47" s="41" t="s">
        <v>67</v>
      </c>
      <c r="F47" s="42" t="s">
        <v>200</v>
      </c>
      <c r="G47" s="42" t="s">
        <v>130</v>
      </c>
      <c r="H47" s="42" t="s">
        <v>128</v>
      </c>
      <c r="I47" s="42" t="s">
        <v>129</v>
      </c>
      <c r="J47" s="44" t="s">
        <v>21</v>
      </c>
      <c r="K47" s="44" t="s">
        <v>21</v>
      </c>
      <c r="L47" s="44" t="s">
        <v>21</v>
      </c>
      <c r="M47" s="44" t="s">
        <v>21</v>
      </c>
      <c r="N47" s="44" t="s">
        <v>21</v>
      </c>
      <c r="O47" s="44" t="s">
        <v>21</v>
      </c>
      <c r="P47" s="44" t="s">
        <v>21</v>
      </c>
      <c r="Q47" s="44" t="s">
        <v>21</v>
      </c>
      <c r="R47" s="44" t="s">
        <v>21</v>
      </c>
      <c r="S47" s="50">
        <v>52.3</v>
      </c>
      <c r="T47" s="44" t="s">
        <v>21</v>
      </c>
      <c r="U47" s="44" t="s">
        <v>21</v>
      </c>
      <c r="V47" s="44" t="s">
        <v>21</v>
      </c>
      <c r="W47" s="44" t="s">
        <v>21</v>
      </c>
      <c r="X47" s="44" t="s">
        <v>21</v>
      </c>
      <c r="Y47" s="50">
        <v>61.5</v>
      </c>
      <c r="Z47" s="44" t="s">
        <v>21</v>
      </c>
      <c r="AA47" s="44" t="s">
        <v>21</v>
      </c>
      <c r="AB47" s="44" t="s">
        <v>21</v>
      </c>
      <c r="AC47" s="50">
        <v>54.9</v>
      </c>
      <c r="AD47" s="44" t="s">
        <v>21</v>
      </c>
      <c r="AE47" s="44" t="s">
        <v>21</v>
      </c>
      <c r="AF47" s="44" t="s">
        <v>21</v>
      </c>
      <c r="AG47" s="44" t="s">
        <v>21</v>
      </c>
      <c r="AH47" s="44" t="s">
        <v>21</v>
      </c>
      <c r="AI47" s="44" t="s">
        <v>21</v>
      </c>
      <c r="AJ47" s="44" t="s">
        <v>21</v>
      </c>
      <c r="AK47" s="44" t="s">
        <v>21</v>
      </c>
      <c r="AL47" s="44" t="s">
        <v>21</v>
      </c>
      <c r="AM47" s="50">
        <v>70.2</v>
      </c>
      <c r="AN47" s="44" t="s">
        <v>21</v>
      </c>
      <c r="AO47" s="46" t="s">
        <v>21</v>
      </c>
      <c r="AP47" s="46" t="s">
        <v>21</v>
      </c>
      <c r="AQ47" s="46" t="s">
        <v>21</v>
      </c>
      <c r="AR47" s="46" t="s">
        <v>21</v>
      </c>
      <c r="AS47" s="46" t="s">
        <v>21</v>
      </c>
      <c r="AT47" s="46" t="s">
        <v>21</v>
      </c>
      <c r="AU47" s="46" t="s">
        <v>21</v>
      </c>
      <c r="AV47" s="46" t="s">
        <v>21</v>
      </c>
      <c r="AW47" s="46" t="s">
        <v>21</v>
      </c>
      <c r="AX47" s="46" t="s">
        <v>21</v>
      </c>
      <c r="AY47" s="46" t="s">
        <v>21</v>
      </c>
      <c r="AZ47" s="46" t="s">
        <v>21</v>
      </c>
      <c r="BA47" s="46" t="s">
        <v>21</v>
      </c>
      <c r="BB47" s="46" t="s">
        <v>21</v>
      </c>
      <c r="BC47" s="46" t="s">
        <v>21</v>
      </c>
      <c r="BD47" s="46" t="s">
        <v>21</v>
      </c>
      <c r="BE47" s="46" t="s">
        <v>21</v>
      </c>
      <c r="BF47" s="46" t="s">
        <v>21</v>
      </c>
      <c r="BG47" s="46" t="s">
        <v>21</v>
      </c>
      <c r="BH47" s="46" t="s">
        <v>21</v>
      </c>
      <c r="BI47" s="46" t="s">
        <v>21</v>
      </c>
      <c r="BJ47" s="46" t="s">
        <v>21</v>
      </c>
      <c r="BK47" s="46" t="s">
        <v>21</v>
      </c>
      <c r="BL47" s="46" t="s">
        <v>21</v>
      </c>
      <c r="BM47" s="46" t="s">
        <v>21</v>
      </c>
      <c r="BN47" s="46" t="s">
        <v>21</v>
      </c>
      <c r="BO47" s="46" t="s">
        <v>21</v>
      </c>
      <c r="BP47" s="46" t="s">
        <v>21</v>
      </c>
      <c r="BQ47" s="46" t="s">
        <v>21</v>
      </c>
    </row>
    <row r="48" spans="1:69" s="42" customFormat="1" x14ac:dyDescent="0.2">
      <c r="A48" s="42" t="s">
        <v>139</v>
      </c>
      <c r="B48" s="42" t="s">
        <v>144</v>
      </c>
      <c r="C48" s="42" t="s">
        <v>155</v>
      </c>
      <c r="D48" s="42" t="s">
        <v>127</v>
      </c>
      <c r="E48" s="41" t="s">
        <v>67</v>
      </c>
      <c r="F48" s="42" t="s">
        <v>200</v>
      </c>
      <c r="G48" s="42" t="s">
        <v>130</v>
      </c>
      <c r="H48" s="42" t="s">
        <v>128</v>
      </c>
      <c r="I48" s="42" t="s">
        <v>129</v>
      </c>
      <c r="J48" s="44" t="s">
        <v>21</v>
      </c>
      <c r="K48" s="44" t="s">
        <v>21</v>
      </c>
      <c r="L48" s="44" t="s">
        <v>21</v>
      </c>
      <c r="M48" s="44" t="s">
        <v>21</v>
      </c>
      <c r="N48" s="44" t="s">
        <v>21</v>
      </c>
      <c r="O48" s="44" t="s">
        <v>21</v>
      </c>
      <c r="P48" s="44" t="s">
        <v>21</v>
      </c>
      <c r="Q48" s="44" t="s">
        <v>21</v>
      </c>
      <c r="R48" s="44" t="s">
        <v>21</v>
      </c>
      <c r="S48" s="50">
        <v>52.3</v>
      </c>
      <c r="T48" s="44" t="s">
        <v>21</v>
      </c>
      <c r="U48" s="44" t="s">
        <v>21</v>
      </c>
      <c r="V48" s="44" t="s">
        <v>21</v>
      </c>
      <c r="W48" s="44" t="s">
        <v>21</v>
      </c>
      <c r="X48" s="44" t="s">
        <v>21</v>
      </c>
      <c r="Y48" s="50">
        <v>61.5</v>
      </c>
      <c r="Z48" s="44" t="s">
        <v>21</v>
      </c>
      <c r="AA48" s="44" t="s">
        <v>21</v>
      </c>
      <c r="AB48" s="44" t="s">
        <v>21</v>
      </c>
      <c r="AC48" s="50">
        <v>54.9</v>
      </c>
      <c r="AD48" s="44" t="s">
        <v>21</v>
      </c>
      <c r="AE48" s="44" t="s">
        <v>21</v>
      </c>
      <c r="AF48" s="44" t="s">
        <v>21</v>
      </c>
      <c r="AG48" s="44" t="s">
        <v>21</v>
      </c>
      <c r="AH48" s="44" t="s">
        <v>21</v>
      </c>
      <c r="AI48" s="44" t="s">
        <v>21</v>
      </c>
      <c r="AJ48" s="44" t="s">
        <v>21</v>
      </c>
      <c r="AK48" s="44" t="s">
        <v>21</v>
      </c>
      <c r="AL48" s="44" t="s">
        <v>21</v>
      </c>
      <c r="AM48" s="50">
        <v>69.900000000000006</v>
      </c>
      <c r="AN48" s="44" t="s">
        <v>21</v>
      </c>
      <c r="AO48" s="46" t="s">
        <v>21</v>
      </c>
      <c r="AP48" s="46" t="s">
        <v>21</v>
      </c>
      <c r="AQ48" s="46" t="s">
        <v>21</v>
      </c>
      <c r="AR48" s="46" t="s">
        <v>21</v>
      </c>
      <c r="AS48" s="46" t="s">
        <v>21</v>
      </c>
      <c r="AT48" s="46" t="s">
        <v>21</v>
      </c>
      <c r="AU48" s="46" t="s">
        <v>21</v>
      </c>
      <c r="AV48" s="46" t="s">
        <v>21</v>
      </c>
      <c r="AW48" s="46" t="s">
        <v>21</v>
      </c>
      <c r="AX48" s="46" t="s">
        <v>21</v>
      </c>
      <c r="AY48" s="46" t="s">
        <v>21</v>
      </c>
      <c r="AZ48" s="46" t="s">
        <v>21</v>
      </c>
      <c r="BA48" s="46" t="s">
        <v>21</v>
      </c>
      <c r="BB48" s="46" t="s">
        <v>21</v>
      </c>
      <c r="BC48" s="46" t="s">
        <v>21</v>
      </c>
      <c r="BD48" s="46" t="s">
        <v>21</v>
      </c>
      <c r="BE48" s="46" t="s">
        <v>21</v>
      </c>
      <c r="BF48" s="46" t="s">
        <v>21</v>
      </c>
      <c r="BG48" s="46" t="s">
        <v>21</v>
      </c>
      <c r="BH48" s="46" t="s">
        <v>21</v>
      </c>
      <c r="BI48" s="46" t="s">
        <v>21</v>
      </c>
      <c r="BJ48" s="46" t="s">
        <v>21</v>
      </c>
      <c r="BK48" s="46" t="s">
        <v>21</v>
      </c>
      <c r="BL48" s="46" t="s">
        <v>21</v>
      </c>
      <c r="BM48" s="46" t="s">
        <v>21</v>
      </c>
      <c r="BN48" s="46" t="s">
        <v>21</v>
      </c>
      <c r="BO48" s="46" t="s">
        <v>21</v>
      </c>
      <c r="BP48" s="46" t="s">
        <v>21</v>
      </c>
      <c r="BQ48" s="46" t="s">
        <v>21</v>
      </c>
    </row>
    <row r="49" spans="1:69" s="42" customFormat="1" x14ac:dyDescent="0.2">
      <c r="A49" s="42" t="s">
        <v>140</v>
      </c>
      <c r="B49" s="42" t="s">
        <v>144</v>
      </c>
      <c r="C49" s="42" t="s">
        <v>156</v>
      </c>
      <c r="D49" s="42" t="s">
        <v>127</v>
      </c>
      <c r="E49" s="41" t="s">
        <v>67</v>
      </c>
      <c r="F49" s="42" t="s">
        <v>200</v>
      </c>
      <c r="G49" s="42" t="s">
        <v>130</v>
      </c>
      <c r="H49" s="42" t="s">
        <v>128</v>
      </c>
      <c r="I49" s="42" t="s">
        <v>129</v>
      </c>
      <c r="J49" s="44" t="s">
        <v>21</v>
      </c>
      <c r="K49" s="44" t="s">
        <v>21</v>
      </c>
      <c r="L49" s="44" t="s">
        <v>21</v>
      </c>
      <c r="M49" s="44" t="s">
        <v>21</v>
      </c>
      <c r="N49" s="44" t="s">
        <v>21</v>
      </c>
      <c r="O49" s="44" t="s">
        <v>21</v>
      </c>
      <c r="P49" s="44" t="s">
        <v>21</v>
      </c>
      <c r="Q49" s="44" t="s">
        <v>21</v>
      </c>
      <c r="R49" s="44" t="s">
        <v>21</v>
      </c>
      <c r="S49" s="50">
        <v>47.8</v>
      </c>
      <c r="T49" s="44" t="s">
        <v>21</v>
      </c>
      <c r="U49" s="44" t="s">
        <v>21</v>
      </c>
      <c r="V49" s="44" t="s">
        <v>21</v>
      </c>
      <c r="W49" s="44" t="s">
        <v>21</v>
      </c>
      <c r="X49" s="44" t="s">
        <v>21</v>
      </c>
      <c r="Y49" s="50">
        <v>51.5</v>
      </c>
      <c r="Z49" s="44" t="s">
        <v>21</v>
      </c>
      <c r="AA49" s="44" t="s">
        <v>21</v>
      </c>
      <c r="AB49" s="44" t="s">
        <v>21</v>
      </c>
      <c r="AC49" s="50">
        <v>65.599999999999994</v>
      </c>
      <c r="AD49" s="44" t="s">
        <v>21</v>
      </c>
      <c r="AE49" s="44" t="s">
        <v>21</v>
      </c>
      <c r="AF49" s="44" t="s">
        <v>21</v>
      </c>
      <c r="AG49" s="44" t="s">
        <v>21</v>
      </c>
      <c r="AH49" s="44" t="s">
        <v>21</v>
      </c>
      <c r="AI49" s="44" t="s">
        <v>21</v>
      </c>
      <c r="AJ49" s="44" t="s">
        <v>21</v>
      </c>
      <c r="AK49" s="44" t="s">
        <v>21</v>
      </c>
      <c r="AL49" s="44" t="s">
        <v>21</v>
      </c>
      <c r="AM49" s="50">
        <v>63</v>
      </c>
      <c r="AN49" s="44" t="s">
        <v>21</v>
      </c>
      <c r="AO49" s="46" t="s">
        <v>21</v>
      </c>
      <c r="AP49" s="46" t="s">
        <v>21</v>
      </c>
      <c r="AQ49" s="46" t="s">
        <v>21</v>
      </c>
      <c r="AR49" s="46" t="s">
        <v>21</v>
      </c>
      <c r="AS49" s="46" t="s">
        <v>21</v>
      </c>
      <c r="AT49" s="46" t="s">
        <v>21</v>
      </c>
      <c r="AU49" s="46" t="s">
        <v>21</v>
      </c>
      <c r="AV49" s="46" t="s">
        <v>21</v>
      </c>
      <c r="AW49" s="46" t="s">
        <v>21</v>
      </c>
      <c r="AX49" s="46" t="s">
        <v>21</v>
      </c>
      <c r="AY49" s="46" t="s">
        <v>21</v>
      </c>
      <c r="AZ49" s="46" t="s">
        <v>21</v>
      </c>
      <c r="BA49" s="46" t="s">
        <v>21</v>
      </c>
      <c r="BB49" s="46" t="s">
        <v>21</v>
      </c>
      <c r="BC49" s="46" t="s">
        <v>21</v>
      </c>
      <c r="BD49" s="46" t="s">
        <v>21</v>
      </c>
      <c r="BE49" s="46" t="s">
        <v>21</v>
      </c>
      <c r="BF49" s="46" t="s">
        <v>21</v>
      </c>
      <c r="BG49" s="46" t="s">
        <v>21</v>
      </c>
      <c r="BH49" s="46" t="s">
        <v>21</v>
      </c>
      <c r="BI49" s="46" t="s">
        <v>21</v>
      </c>
      <c r="BJ49" s="46" t="s">
        <v>21</v>
      </c>
      <c r="BK49" s="46" t="s">
        <v>21</v>
      </c>
      <c r="BL49" s="46" t="s">
        <v>21</v>
      </c>
      <c r="BM49" s="46" t="s">
        <v>21</v>
      </c>
      <c r="BN49" s="46" t="s">
        <v>21</v>
      </c>
      <c r="BO49" s="46" t="s">
        <v>21</v>
      </c>
      <c r="BP49" s="46" t="s">
        <v>21</v>
      </c>
      <c r="BQ49" s="46" t="s">
        <v>21</v>
      </c>
    </row>
    <row r="50" spans="1:69" s="42" customFormat="1" x14ac:dyDescent="0.2">
      <c r="A50" s="42" t="s">
        <v>141</v>
      </c>
      <c r="B50" s="42" t="s">
        <v>144</v>
      </c>
      <c r="C50" s="42" t="s">
        <v>157</v>
      </c>
      <c r="D50" s="42" t="s">
        <v>127</v>
      </c>
      <c r="E50" s="41" t="s">
        <v>67</v>
      </c>
      <c r="F50" s="42" t="s">
        <v>200</v>
      </c>
      <c r="G50" s="42" t="s">
        <v>130</v>
      </c>
      <c r="H50" s="42" t="s">
        <v>128</v>
      </c>
      <c r="I50" s="42" t="s">
        <v>129</v>
      </c>
      <c r="J50" s="44" t="s">
        <v>21</v>
      </c>
      <c r="K50" s="44" t="s">
        <v>21</v>
      </c>
      <c r="L50" s="44" t="s">
        <v>21</v>
      </c>
      <c r="M50" s="44" t="s">
        <v>21</v>
      </c>
      <c r="N50" s="44" t="s">
        <v>21</v>
      </c>
      <c r="O50" s="44" t="s">
        <v>21</v>
      </c>
      <c r="P50" s="44" t="s">
        <v>21</v>
      </c>
      <c r="Q50" s="44" t="s">
        <v>21</v>
      </c>
      <c r="R50" s="44" t="s">
        <v>21</v>
      </c>
      <c r="S50" s="50">
        <v>47.8</v>
      </c>
      <c r="T50" s="44" t="s">
        <v>21</v>
      </c>
      <c r="U50" s="44" t="s">
        <v>21</v>
      </c>
      <c r="V50" s="44" t="s">
        <v>21</v>
      </c>
      <c r="W50" s="44" t="s">
        <v>21</v>
      </c>
      <c r="X50" s="44" t="s">
        <v>21</v>
      </c>
      <c r="Y50" s="50">
        <v>51.5</v>
      </c>
      <c r="Z50" s="44" t="s">
        <v>21</v>
      </c>
      <c r="AA50" s="44" t="s">
        <v>21</v>
      </c>
      <c r="AB50" s="44" t="s">
        <v>21</v>
      </c>
      <c r="AC50" s="50">
        <v>65.599999999999994</v>
      </c>
      <c r="AD50" s="44" t="s">
        <v>21</v>
      </c>
      <c r="AE50" s="44" t="s">
        <v>21</v>
      </c>
      <c r="AF50" s="44" t="s">
        <v>21</v>
      </c>
      <c r="AG50" s="44" t="s">
        <v>21</v>
      </c>
      <c r="AH50" s="44" t="s">
        <v>21</v>
      </c>
      <c r="AI50" s="44" t="s">
        <v>21</v>
      </c>
      <c r="AJ50" s="44" t="s">
        <v>21</v>
      </c>
      <c r="AK50" s="44" t="s">
        <v>21</v>
      </c>
      <c r="AL50" s="44" t="s">
        <v>21</v>
      </c>
      <c r="AM50" s="50">
        <v>60.2</v>
      </c>
      <c r="AN50" s="44" t="s">
        <v>21</v>
      </c>
      <c r="AO50" s="46" t="s">
        <v>21</v>
      </c>
      <c r="AP50" s="46" t="s">
        <v>21</v>
      </c>
      <c r="AQ50" s="46" t="s">
        <v>21</v>
      </c>
      <c r="AR50" s="46" t="s">
        <v>21</v>
      </c>
      <c r="AS50" s="46" t="s">
        <v>21</v>
      </c>
      <c r="AT50" s="46" t="s">
        <v>21</v>
      </c>
      <c r="AU50" s="46" t="s">
        <v>21</v>
      </c>
      <c r="AV50" s="46" t="s">
        <v>21</v>
      </c>
      <c r="AW50" s="46" t="s">
        <v>21</v>
      </c>
      <c r="AX50" s="46" t="s">
        <v>21</v>
      </c>
      <c r="AY50" s="46" t="s">
        <v>21</v>
      </c>
      <c r="AZ50" s="46" t="s">
        <v>21</v>
      </c>
      <c r="BA50" s="46" t="s">
        <v>21</v>
      </c>
      <c r="BB50" s="46" t="s">
        <v>21</v>
      </c>
      <c r="BC50" s="46" t="s">
        <v>21</v>
      </c>
      <c r="BD50" s="46" t="s">
        <v>21</v>
      </c>
      <c r="BE50" s="46" t="s">
        <v>21</v>
      </c>
      <c r="BF50" s="46" t="s">
        <v>21</v>
      </c>
      <c r="BG50" s="46" t="s">
        <v>21</v>
      </c>
      <c r="BH50" s="46" t="s">
        <v>21</v>
      </c>
      <c r="BI50" s="46" t="s">
        <v>21</v>
      </c>
      <c r="BJ50" s="46" t="s">
        <v>21</v>
      </c>
      <c r="BK50" s="46" t="s">
        <v>21</v>
      </c>
      <c r="BL50" s="46" t="s">
        <v>21</v>
      </c>
      <c r="BM50" s="46" t="s">
        <v>21</v>
      </c>
      <c r="BN50" s="46" t="s">
        <v>21</v>
      </c>
      <c r="BO50" s="46" t="s">
        <v>21</v>
      </c>
      <c r="BP50" s="46" t="s">
        <v>21</v>
      </c>
      <c r="BQ50" s="46" t="s">
        <v>21</v>
      </c>
    </row>
    <row r="51" spans="1:69" s="42" customFormat="1" x14ac:dyDescent="0.2">
      <c r="A51" s="42" t="s">
        <v>142</v>
      </c>
      <c r="B51" s="42" t="s">
        <v>144</v>
      </c>
      <c r="C51" s="42" t="s">
        <v>158</v>
      </c>
      <c r="D51" s="42" t="s">
        <v>127</v>
      </c>
      <c r="E51" s="41" t="s">
        <v>67</v>
      </c>
      <c r="F51" s="42" t="s">
        <v>200</v>
      </c>
      <c r="G51" s="42" t="s">
        <v>130</v>
      </c>
      <c r="H51" s="42" t="s">
        <v>128</v>
      </c>
      <c r="I51" s="42" t="s">
        <v>129</v>
      </c>
      <c r="J51" s="44" t="s">
        <v>21</v>
      </c>
      <c r="K51" s="44" t="s">
        <v>21</v>
      </c>
      <c r="L51" s="44" t="s">
        <v>21</v>
      </c>
      <c r="M51" s="44" t="s">
        <v>21</v>
      </c>
      <c r="N51" s="44" t="s">
        <v>21</v>
      </c>
      <c r="O51" s="44" t="s">
        <v>21</v>
      </c>
      <c r="P51" s="44" t="s">
        <v>21</v>
      </c>
      <c r="Q51" s="44" t="s">
        <v>21</v>
      </c>
      <c r="R51" s="44" t="s">
        <v>21</v>
      </c>
      <c r="S51" s="50">
        <v>51.2</v>
      </c>
      <c r="T51" s="44" t="s">
        <v>21</v>
      </c>
      <c r="U51" s="44" t="s">
        <v>21</v>
      </c>
      <c r="V51" s="44" t="s">
        <v>21</v>
      </c>
      <c r="W51" s="44" t="s">
        <v>21</v>
      </c>
      <c r="X51" s="44" t="s">
        <v>21</v>
      </c>
      <c r="Y51" s="50">
        <v>47</v>
      </c>
      <c r="Z51" s="44" t="s">
        <v>21</v>
      </c>
      <c r="AA51" s="44" t="s">
        <v>21</v>
      </c>
      <c r="AB51" s="44" t="s">
        <v>21</v>
      </c>
      <c r="AC51" s="50">
        <v>55.2</v>
      </c>
      <c r="AD51" s="44" t="s">
        <v>21</v>
      </c>
      <c r="AE51" s="44" t="s">
        <v>21</v>
      </c>
      <c r="AF51" s="44" t="s">
        <v>21</v>
      </c>
      <c r="AG51" s="44" t="s">
        <v>21</v>
      </c>
      <c r="AH51" s="44" t="s">
        <v>21</v>
      </c>
      <c r="AI51" s="44" t="s">
        <v>21</v>
      </c>
      <c r="AJ51" s="44" t="s">
        <v>21</v>
      </c>
      <c r="AK51" s="44" t="s">
        <v>21</v>
      </c>
      <c r="AL51" s="44" t="s">
        <v>21</v>
      </c>
      <c r="AM51" s="50">
        <v>65.599999999999994</v>
      </c>
      <c r="AN51" s="44" t="s">
        <v>21</v>
      </c>
      <c r="AO51" s="46" t="s">
        <v>21</v>
      </c>
      <c r="AP51" s="46" t="s">
        <v>21</v>
      </c>
      <c r="AQ51" s="46" t="s">
        <v>21</v>
      </c>
      <c r="AR51" s="46" t="s">
        <v>21</v>
      </c>
      <c r="AS51" s="46" t="s">
        <v>21</v>
      </c>
      <c r="AT51" s="46" t="s">
        <v>21</v>
      </c>
      <c r="AU51" s="46" t="s">
        <v>21</v>
      </c>
      <c r="AV51" s="46" t="s">
        <v>21</v>
      </c>
      <c r="AW51" s="46" t="s">
        <v>21</v>
      </c>
      <c r="AX51" s="46" t="s">
        <v>21</v>
      </c>
      <c r="AY51" s="46" t="s">
        <v>21</v>
      </c>
      <c r="AZ51" s="46" t="s">
        <v>21</v>
      </c>
      <c r="BA51" s="46" t="s">
        <v>21</v>
      </c>
      <c r="BB51" s="46" t="s">
        <v>21</v>
      </c>
      <c r="BC51" s="46" t="s">
        <v>21</v>
      </c>
      <c r="BD51" s="46" t="s">
        <v>21</v>
      </c>
      <c r="BE51" s="46" t="s">
        <v>21</v>
      </c>
      <c r="BF51" s="46" t="s">
        <v>21</v>
      </c>
      <c r="BG51" s="46" t="s">
        <v>21</v>
      </c>
      <c r="BH51" s="46" t="s">
        <v>21</v>
      </c>
      <c r="BI51" s="46" t="s">
        <v>21</v>
      </c>
      <c r="BJ51" s="46" t="s">
        <v>21</v>
      </c>
      <c r="BK51" s="46" t="s">
        <v>21</v>
      </c>
      <c r="BL51" s="46" t="s">
        <v>21</v>
      </c>
      <c r="BM51" s="46" t="s">
        <v>21</v>
      </c>
      <c r="BN51" s="46" t="s">
        <v>21</v>
      </c>
      <c r="BO51" s="46" t="s">
        <v>21</v>
      </c>
      <c r="BP51" s="46" t="s">
        <v>21</v>
      </c>
      <c r="BQ51" s="46" t="s">
        <v>21</v>
      </c>
    </row>
    <row r="52" spans="1:69" s="42" customFormat="1" x14ac:dyDescent="0.2">
      <c r="A52" s="42" t="s">
        <v>143</v>
      </c>
      <c r="B52" s="42" t="s">
        <v>144</v>
      </c>
      <c r="C52" s="42" t="s">
        <v>159</v>
      </c>
      <c r="D52" s="42" t="s">
        <v>127</v>
      </c>
      <c r="E52" s="41" t="s">
        <v>67</v>
      </c>
      <c r="F52" s="42" t="s">
        <v>200</v>
      </c>
      <c r="G52" s="42" t="s">
        <v>130</v>
      </c>
      <c r="H52" s="42" t="s">
        <v>128</v>
      </c>
      <c r="I52" s="42" t="s">
        <v>129</v>
      </c>
      <c r="J52" s="44" t="s">
        <v>21</v>
      </c>
      <c r="K52" s="44" t="s">
        <v>21</v>
      </c>
      <c r="L52" s="44" t="s">
        <v>21</v>
      </c>
      <c r="M52" s="44" t="s">
        <v>21</v>
      </c>
      <c r="N52" s="44" t="s">
        <v>21</v>
      </c>
      <c r="O52" s="44" t="s">
        <v>21</v>
      </c>
      <c r="P52" s="44" t="s">
        <v>21</v>
      </c>
      <c r="Q52" s="44" t="s">
        <v>21</v>
      </c>
      <c r="R52" s="44" t="s">
        <v>21</v>
      </c>
      <c r="S52" s="50">
        <v>51.2</v>
      </c>
      <c r="T52" s="44" t="s">
        <v>21</v>
      </c>
      <c r="U52" s="44" t="s">
        <v>21</v>
      </c>
      <c r="V52" s="44" t="s">
        <v>21</v>
      </c>
      <c r="W52" s="44" t="s">
        <v>21</v>
      </c>
      <c r="X52" s="44" t="s">
        <v>21</v>
      </c>
      <c r="Y52" s="50">
        <v>47</v>
      </c>
      <c r="Z52" s="44" t="s">
        <v>21</v>
      </c>
      <c r="AA52" s="44" t="s">
        <v>21</v>
      </c>
      <c r="AB52" s="44" t="s">
        <v>21</v>
      </c>
      <c r="AC52" s="50">
        <v>55.2</v>
      </c>
      <c r="AD52" s="44" t="s">
        <v>21</v>
      </c>
      <c r="AE52" s="44" t="s">
        <v>21</v>
      </c>
      <c r="AF52" s="44" t="s">
        <v>21</v>
      </c>
      <c r="AG52" s="44" t="s">
        <v>21</v>
      </c>
      <c r="AH52" s="44" t="s">
        <v>21</v>
      </c>
      <c r="AI52" s="44" t="s">
        <v>21</v>
      </c>
      <c r="AJ52" s="44" t="s">
        <v>21</v>
      </c>
      <c r="AK52" s="44" t="s">
        <v>21</v>
      </c>
      <c r="AL52" s="44" t="s">
        <v>21</v>
      </c>
      <c r="AM52" s="50">
        <v>63.6</v>
      </c>
      <c r="AN52" s="44" t="s">
        <v>21</v>
      </c>
      <c r="AO52" s="46" t="s">
        <v>21</v>
      </c>
      <c r="AP52" s="46" t="s">
        <v>21</v>
      </c>
      <c r="AQ52" s="46" t="s">
        <v>21</v>
      </c>
      <c r="AR52" s="46" t="s">
        <v>21</v>
      </c>
      <c r="AS52" s="46" t="s">
        <v>21</v>
      </c>
      <c r="AT52" s="46" t="s">
        <v>21</v>
      </c>
      <c r="AU52" s="46" t="s">
        <v>21</v>
      </c>
      <c r="AV52" s="46" t="s">
        <v>21</v>
      </c>
      <c r="AW52" s="46" t="s">
        <v>21</v>
      </c>
      <c r="AX52" s="46" t="s">
        <v>21</v>
      </c>
      <c r="AY52" s="46" t="s">
        <v>21</v>
      </c>
      <c r="AZ52" s="46" t="s">
        <v>21</v>
      </c>
      <c r="BA52" s="46" t="s">
        <v>21</v>
      </c>
      <c r="BB52" s="46" t="s">
        <v>21</v>
      </c>
      <c r="BC52" s="46" t="s">
        <v>21</v>
      </c>
      <c r="BD52" s="46" t="s">
        <v>21</v>
      </c>
      <c r="BE52" s="46" t="s">
        <v>21</v>
      </c>
      <c r="BF52" s="46" t="s">
        <v>21</v>
      </c>
      <c r="BG52" s="46" t="s">
        <v>21</v>
      </c>
      <c r="BH52" s="46" t="s">
        <v>21</v>
      </c>
      <c r="BI52" s="46" t="s">
        <v>21</v>
      </c>
      <c r="BJ52" s="46" t="s">
        <v>21</v>
      </c>
      <c r="BK52" s="46" t="s">
        <v>21</v>
      </c>
      <c r="BL52" s="46" t="s">
        <v>21</v>
      </c>
      <c r="BM52" s="46" t="s">
        <v>21</v>
      </c>
      <c r="BN52" s="46" t="s">
        <v>21</v>
      </c>
      <c r="BO52" s="46" t="s">
        <v>21</v>
      </c>
      <c r="BP52" s="46" t="s">
        <v>21</v>
      </c>
      <c r="BQ52" s="46" t="s">
        <v>21</v>
      </c>
    </row>
    <row r="53" spans="1:69" s="42" customFormat="1" x14ac:dyDescent="0.2">
      <c r="A53" s="42" t="s">
        <v>423</v>
      </c>
      <c r="B53" s="42" t="s">
        <v>424</v>
      </c>
      <c r="C53" s="42" t="s">
        <v>146</v>
      </c>
      <c r="D53" s="42" t="s">
        <v>163</v>
      </c>
      <c r="E53" s="41" t="s">
        <v>67</v>
      </c>
      <c r="F53" s="42" t="s">
        <v>547</v>
      </c>
      <c r="G53" s="42" t="s">
        <v>422</v>
      </c>
      <c r="H53" s="42" t="s">
        <v>128</v>
      </c>
      <c r="I53" s="42" t="s">
        <v>421</v>
      </c>
      <c r="J53" s="44">
        <f t="shared" ref="J53" si="3">K53+0.225</f>
        <v>13.874999999999991</v>
      </c>
      <c r="K53" s="44">
        <f t="shared" ref="K53" si="4">L53+0.225</f>
        <v>13.649999999999991</v>
      </c>
      <c r="L53" s="44">
        <f t="shared" ref="L53" si="5">M53+0.225</f>
        <v>13.424999999999992</v>
      </c>
      <c r="M53" s="44">
        <f t="shared" ref="M53" si="6">N53+0.225</f>
        <v>13.199999999999992</v>
      </c>
      <c r="N53" s="44">
        <f t="shared" ref="N53" si="7">O53+0.225</f>
        <v>12.974999999999993</v>
      </c>
      <c r="O53" s="44">
        <f t="shared" ref="O53:R53" si="8">P53+0.225</f>
        <v>12.749999999999993</v>
      </c>
      <c r="P53" s="44">
        <f t="shared" si="8"/>
        <v>12.524999999999993</v>
      </c>
      <c r="Q53" s="44">
        <f t="shared" si="8"/>
        <v>12.299999999999994</v>
      </c>
      <c r="R53" s="44">
        <f t="shared" si="8"/>
        <v>12.074999999999994</v>
      </c>
      <c r="S53" s="44">
        <f t="shared" ref="S53:AI53" si="9">T53+0.225</f>
        <v>11.849999999999994</v>
      </c>
      <c r="T53" s="44">
        <f t="shared" si="9"/>
        <v>11.624999999999995</v>
      </c>
      <c r="U53" s="44">
        <f t="shared" si="9"/>
        <v>11.399999999999995</v>
      </c>
      <c r="V53" s="44">
        <f t="shared" si="9"/>
        <v>11.174999999999995</v>
      </c>
      <c r="W53" s="44">
        <f t="shared" si="9"/>
        <v>10.949999999999996</v>
      </c>
      <c r="X53" s="44">
        <f t="shared" si="9"/>
        <v>10.724999999999996</v>
      </c>
      <c r="Y53" s="44">
        <f t="shared" si="9"/>
        <v>10.499999999999996</v>
      </c>
      <c r="Z53" s="44">
        <f t="shared" si="9"/>
        <v>10.274999999999997</v>
      </c>
      <c r="AA53" s="44">
        <f t="shared" si="9"/>
        <v>10.049999999999997</v>
      </c>
      <c r="AB53" s="44">
        <f t="shared" si="9"/>
        <v>9.8249999999999975</v>
      </c>
      <c r="AC53" s="44">
        <f t="shared" si="9"/>
        <v>9.5999999999999979</v>
      </c>
      <c r="AD53" s="44">
        <f t="shared" si="9"/>
        <v>9.3749999999999982</v>
      </c>
      <c r="AE53" s="44">
        <f t="shared" si="9"/>
        <v>9.1499999999999986</v>
      </c>
      <c r="AF53" s="44">
        <f t="shared" si="9"/>
        <v>8.9249999999999989</v>
      </c>
      <c r="AG53" s="44">
        <f t="shared" si="9"/>
        <v>8.6999999999999993</v>
      </c>
      <c r="AH53" s="44">
        <f t="shared" si="9"/>
        <v>8.4749999999999996</v>
      </c>
      <c r="AI53" s="44">
        <f t="shared" si="9"/>
        <v>8.25</v>
      </c>
      <c r="AJ53" s="44">
        <f>AK53+0.225</f>
        <v>8.0250000000000004</v>
      </c>
      <c r="AK53" s="44">
        <v>7.8</v>
      </c>
      <c r="AL53" s="44">
        <f>AK53-0.225</f>
        <v>7.5750000000000002</v>
      </c>
      <c r="AM53" s="44">
        <f t="shared" ref="AM53:AN53" si="10">AL53-0.225</f>
        <v>7.3500000000000005</v>
      </c>
      <c r="AN53" s="44">
        <f t="shared" si="10"/>
        <v>7.1250000000000009</v>
      </c>
      <c r="AO53" s="46" t="s">
        <v>21</v>
      </c>
      <c r="AP53" s="46" t="s">
        <v>21</v>
      </c>
      <c r="AQ53" s="46" t="s">
        <v>21</v>
      </c>
      <c r="AR53" s="46" t="s">
        <v>21</v>
      </c>
      <c r="AS53" s="46" t="s">
        <v>21</v>
      </c>
      <c r="AT53" s="46" t="s">
        <v>21</v>
      </c>
      <c r="AU53" s="46" t="s">
        <v>21</v>
      </c>
      <c r="AV53" s="46" t="s">
        <v>21</v>
      </c>
      <c r="AW53" s="46" t="s">
        <v>21</v>
      </c>
      <c r="AX53" s="46" t="s">
        <v>21</v>
      </c>
      <c r="AY53" s="46" t="s">
        <v>21</v>
      </c>
      <c r="AZ53" s="46" t="s">
        <v>21</v>
      </c>
      <c r="BA53" s="46" t="s">
        <v>21</v>
      </c>
      <c r="BB53" s="46" t="s">
        <v>21</v>
      </c>
      <c r="BC53" s="46" t="s">
        <v>21</v>
      </c>
      <c r="BD53" s="46" t="s">
        <v>21</v>
      </c>
      <c r="BE53" s="46" t="s">
        <v>21</v>
      </c>
      <c r="BF53" s="46" t="s">
        <v>21</v>
      </c>
      <c r="BG53" s="46" t="s">
        <v>21</v>
      </c>
      <c r="BH53" s="46" t="s">
        <v>21</v>
      </c>
      <c r="BI53" s="46" t="s">
        <v>21</v>
      </c>
      <c r="BJ53" s="46" t="s">
        <v>21</v>
      </c>
      <c r="BK53" s="46" t="s">
        <v>21</v>
      </c>
      <c r="BL53" s="46" t="s">
        <v>21</v>
      </c>
      <c r="BM53" s="46" t="s">
        <v>21</v>
      </c>
      <c r="BN53" s="46" t="s">
        <v>21</v>
      </c>
      <c r="BO53" s="46" t="s">
        <v>21</v>
      </c>
      <c r="BP53" s="46" t="s">
        <v>21</v>
      </c>
      <c r="BQ53" s="46" t="s">
        <v>21</v>
      </c>
    </row>
    <row r="54" spans="1:69" s="42" customFormat="1" x14ac:dyDescent="0.2">
      <c r="A54" s="42" t="s">
        <v>162</v>
      </c>
      <c r="B54" s="42" t="s">
        <v>161</v>
      </c>
      <c r="C54" s="42" t="s">
        <v>146</v>
      </c>
      <c r="D54" s="42" t="s">
        <v>163</v>
      </c>
      <c r="E54" s="41" t="s">
        <v>67</v>
      </c>
      <c r="F54" s="42" t="s">
        <v>164</v>
      </c>
      <c r="G54" s="42" t="s">
        <v>167</v>
      </c>
      <c r="H54" s="42" t="s">
        <v>170</v>
      </c>
      <c r="I54" s="42" t="s">
        <v>160</v>
      </c>
      <c r="J54" s="44" t="s">
        <v>21</v>
      </c>
      <c r="K54" s="44" t="s">
        <v>21</v>
      </c>
      <c r="L54" s="44" t="s">
        <v>21</v>
      </c>
      <c r="M54" s="44" t="s">
        <v>21</v>
      </c>
      <c r="N54" s="44" t="s">
        <v>21</v>
      </c>
      <c r="O54" s="44" t="s">
        <v>21</v>
      </c>
      <c r="P54" s="48">
        <v>1.82</v>
      </c>
      <c r="Q54" s="48">
        <v>2.36</v>
      </c>
      <c r="R54" s="48">
        <v>2.38</v>
      </c>
      <c r="S54" s="48">
        <v>3.01</v>
      </c>
      <c r="T54" s="48">
        <v>3.61</v>
      </c>
      <c r="U54" s="48">
        <v>3.55</v>
      </c>
      <c r="V54" s="48">
        <v>3.58</v>
      </c>
      <c r="W54" s="48">
        <v>3.66</v>
      </c>
      <c r="X54" s="48">
        <v>4.07</v>
      </c>
      <c r="Y54" s="48">
        <v>3.65</v>
      </c>
      <c r="Z54" s="48">
        <v>3.1</v>
      </c>
      <c r="AA54" s="48">
        <v>3.47</v>
      </c>
      <c r="AB54" s="48">
        <v>2.11</v>
      </c>
      <c r="AC54" s="48">
        <v>2.06</v>
      </c>
      <c r="AD54" s="48">
        <v>1.2</v>
      </c>
      <c r="AE54" s="48">
        <v>1.06</v>
      </c>
      <c r="AF54" s="48">
        <v>2.78</v>
      </c>
      <c r="AG54" s="48">
        <v>2.16</v>
      </c>
      <c r="AH54" s="48">
        <v>1.46</v>
      </c>
      <c r="AI54" s="48">
        <v>1.25</v>
      </c>
      <c r="AJ54" s="48">
        <v>1.34</v>
      </c>
      <c r="AK54" s="48">
        <v>1.51</v>
      </c>
      <c r="AL54" s="48">
        <v>1.38</v>
      </c>
      <c r="AM54" s="48">
        <v>0.96</v>
      </c>
      <c r="AN54" s="48" t="s">
        <v>21</v>
      </c>
      <c r="AO54" s="46" t="s">
        <v>21</v>
      </c>
      <c r="AP54" s="46" t="s">
        <v>21</v>
      </c>
      <c r="AQ54" s="46" t="s">
        <v>21</v>
      </c>
      <c r="AR54" s="46" t="s">
        <v>21</v>
      </c>
      <c r="AS54" s="46" t="s">
        <v>21</v>
      </c>
      <c r="AT54" s="46" t="s">
        <v>21</v>
      </c>
      <c r="AU54" s="46" t="s">
        <v>21</v>
      </c>
      <c r="AV54" s="46" t="s">
        <v>21</v>
      </c>
      <c r="AW54" s="46" t="s">
        <v>21</v>
      </c>
      <c r="AX54" s="46" t="s">
        <v>21</v>
      </c>
      <c r="AY54" s="46" t="s">
        <v>21</v>
      </c>
      <c r="AZ54" s="46" t="s">
        <v>21</v>
      </c>
      <c r="BA54" s="46" t="s">
        <v>21</v>
      </c>
      <c r="BB54" s="46" t="s">
        <v>21</v>
      </c>
      <c r="BC54" s="46" t="s">
        <v>21</v>
      </c>
      <c r="BD54" s="46" t="s">
        <v>21</v>
      </c>
      <c r="BE54" s="46" t="s">
        <v>21</v>
      </c>
      <c r="BF54" s="46" t="s">
        <v>21</v>
      </c>
      <c r="BG54" s="46" t="s">
        <v>21</v>
      </c>
      <c r="BH54" s="46" t="s">
        <v>21</v>
      </c>
      <c r="BI54" s="46" t="s">
        <v>21</v>
      </c>
      <c r="BJ54" s="46" t="s">
        <v>21</v>
      </c>
      <c r="BK54" s="46" t="s">
        <v>21</v>
      </c>
      <c r="BL54" s="46" t="s">
        <v>21</v>
      </c>
      <c r="BM54" s="46" t="s">
        <v>21</v>
      </c>
      <c r="BN54" s="46" t="s">
        <v>21</v>
      </c>
      <c r="BO54" s="46" t="s">
        <v>21</v>
      </c>
      <c r="BP54" s="46" t="s">
        <v>21</v>
      </c>
      <c r="BQ54" s="46" t="s">
        <v>21</v>
      </c>
    </row>
    <row r="55" spans="1:69" s="42" customFormat="1" x14ac:dyDescent="0.2">
      <c r="A55" s="42" t="s">
        <v>168</v>
      </c>
      <c r="B55" s="42" t="s">
        <v>161</v>
      </c>
      <c r="C55" s="42" t="s">
        <v>146</v>
      </c>
      <c r="D55" s="42" t="s">
        <v>163</v>
      </c>
      <c r="E55" s="41">
        <v>1962</v>
      </c>
      <c r="F55" s="42" t="s">
        <v>169</v>
      </c>
      <c r="G55" s="42" t="s">
        <v>167</v>
      </c>
      <c r="H55" s="42" t="s">
        <v>170</v>
      </c>
      <c r="I55" s="42" t="s">
        <v>160</v>
      </c>
      <c r="J55" s="44" t="s">
        <v>21</v>
      </c>
      <c r="K55" s="44" t="s">
        <v>21</v>
      </c>
      <c r="L55" s="44" t="s">
        <v>21</v>
      </c>
      <c r="M55" s="44" t="s">
        <v>21</v>
      </c>
      <c r="N55" s="44" t="s">
        <v>21</v>
      </c>
      <c r="O55" s="44" t="s">
        <v>21</v>
      </c>
      <c r="P55" s="50">
        <v>100</v>
      </c>
      <c r="Q55" s="50">
        <v>130.19999999999999</v>
      </c>
      <c r="R55" s="50">
        <v>131.19999999999999</v>
      </c>
      <c r="S55" s="50">
        <v>166</v>
      </c>
      <c r="T55" s="50">
        <v>198.9</v>
      </c>
      <c r="U55" s="50">
        <v>195.6</v>
      </c>
      <c r="V55" s="50">
        <v>197.2</v>
      </c>
      <c r="W55" s="50">
        <v>201.9</v>
      </c>
      <c r="X55" s="50">
        <v>224.1</v>
      </c>
      <c r="Y55" s="50">
        <v>200.8</v>
      </c>
      <c r="Z55" s="50">
        <v>170.7</v>
      </c>
      <c r="AA55" s="50">
        <v>191.1</v>
      </c>
      <c r="AB55" s="50">
        <v>116.2</v>
      </c>
      <c r="AC55" s="50">
        <v>113.2</v>
      </c>
      <c r="AD55" s="50">
        <v>66</v>
      </c>
      <c r="AE55" s="50">
        <v>58.4</v>
      </c>
      <c r="AF55" s="50">
        <v>153.30000000000001</v>
      </c>
      <c r="AG55" s="50">
        <v>119.2</v>
      </c>
      <c r="AH55" s="50">
        <v>80.2</v>
      </c>
      <c r="AI55" s="50">
        <v>69</v>
      </c>
      <c r="AJ55" s="50">
        <v>74</v>
      </c>
      <c r="AK55" s="50">
        <v>83.4</v>
      </c>
      <c r="AL55" s="50">
        <v>76.2</v>
      </c>
      <c r="AM55" s="50">
        <v>52.9</v>
      </c>
      <c r="AN55" s="48" t="s">
        <v>21</v>
      </c>
      <c r="AO55" s="46" t="s">
        <v>21</v>
      </c>
      <c r="AP55" s="46" t="s">
        <v>21</v>
      </c>
      <c r="AQ55" s="46" t="s">
        <v>21</v>
      </c>
      <c r="AR55" s="46" t="s">
        <v>21</v>
      </c>
      <c r="AS55" s="46" t="s">
        <v>21</v>
      </c>
      <c r="AT55" s="46" t="s">
        <v>21</v>
      </c>
      <c r="AU55" s="46" t="s">
        <v>21</v>
      </c>
      <c r="AV55" s="46" t="s">
        <v>21</v>
      </c>
      <c r="AW55" s="46" t="s">
        <v>21</v>
      </c>
      <c r="AX55" s="46" t="s">
        <v>21</v>
      </c>
      <c r="AY55" s="46" t="s">
        <v>21</v>
      </c>
      <c r="AZ55" s="46" t="s">
        <v>21</v>
      </c>
      <c r="BA55" s="46" t="s">
        <v>21</v>
      </c>
      <c r="BB55" s="46" t="s">
        <v>21</v>
      </c>
      <c r="BC55" s="46" t="s">
        <v>21</v>
      </c>
      <c r="BD55" s="46" t="s">
        <v>21</v>
      </c>
      <c r="BE55" s="46" t="s">
        <v>21</v>
      </c>
      <c r="BF55" s="46" t="s">
        <v>21</v>
      </c>
      <c r="BG55" s="46" t="s">
        <v>21</v>
      </c>
      <c r="BH55" s="46" t="s">
        <v>21</v>
      </c>
      <c r="BI55" s="46" t="s">
        <v>21</v>
      </c>
      <c r="BJ55" s="46" t="s">
        <v>21</v>
      </c>
      <c r="BK55" s="46" t="s">
        <v>21</v>
      </c>
      <c r="BL55" s="46" t="s">
        <v>21</v>
      </c>
      <c r="BM55" s="46" t="s">
        <v>21</v>
      </c>
      <c r="BN55" s="46" t="s">
        <v>21</v>
      </c>
      <c r="BO55" s="46" t="s">
        <v>21</v>
      </c>
      <c r="BP55" s="46" t="s">
        <v>21</v>
      </c>
      <c r="BQ55" s="46" t="s">
        <v>21</v>
      </c>
    </row>
    <row r="56" spans="1:69" s="42" customFormat="1" x14ac:dyDescent="0.2">
      <c r="A56" s="42" t="s">
        <v>192</v>
      </c>
      <c r="B56" s="42" t="s">
        <v>193</v>
      </c>
      <c r="C56" s="42" t="s">
        <v>146</v>
      </c>
      <c r="D56" s="42" t="s">
        <v>163</v>
      </c>
      <c r="E56" s="41">
        <v>1962</v>
      </c>
      <c r="F56" s="42" t="s">
        <v>83</v>
      </c>
      <c r="G56" s="42" t="s">
        <v>167</v>
      </c>
      <c r="H56" s="42" t="s">
        <v>170</v>
      </c>
      <c r="I56" s="42" t="s">
        <v>160</v>
      </c>
      <c r="J56" s="44" t="s">
        <v>21</v>
      </c>
      <c r="K56" s="44" t="s">
        <v>21</v>
      </c>
      <c r="L56" s="44" t="s">
        <v>21</v>
      </c>
      <c r="M56" s="44" t="s">
        <v>21</v>
      </c>
      <c r="N56" s="44" t="s">
        <v>21</v>
      </c>
      <c r="O56" s="44" t="s">
        <v>21</v>
      </c>
      <c r="P56" s="50">
        <v>100</v>
      </c>
      <c r="Q56" s="50">
        <v>97.6</v>
      </c>
      <c r="R56" s="50">
        <v>89.9</v>
      </c>
      <c r="S56" s="50">
        <v>79</v>
      </c>
      <c r="T56" s="50">
        <v>82.1</v>
      </c>
      <c r="U56" s="50">
        <v>84.6</v>
      </c>
      <c r="V56" s="50">
        <v>86.2</v>
      </c>
      <c r="W56" s="50">
        <v>85.6</v>
      </c>
      <c r="X56" s="50">
        <v>77.2</v>
      </c>
      <c r="Y56" s="50">
        <v>74.599999999999994</v>
      </c>
      <c r="Z56" s="50">
        <v>64.7</v>
      </c>
      <c r="AA56" s="50">
        <v>87.1</v>
      </c>
      <c r="AB56" s="50">
        <v>63.3</v>
      </c>
      <c r="AC56" s="50">
        <v>49.4</v>
      </c>
      <c r="AD56" s="50">
        <v>178.1</v>
      </c>
      <c r="AE56" s="50">
        <v>90.1</v>
      </c>
      <c r="AF56" s="50">
        <v>38.700000000000003</v>
      </c>
      <c r="AG56" s="50">
        <v>67.400000000000006</v>
      </c>
      <c r="AH56" s="50">
        <v>60.2</v>
      </c>
      <c r="AI56" s="50">
        <v>46.5</v>
      </c>
      <c r="AJ56" s="50">
        <v>50.8</v>
      </c>
      <c r="AK56" s="50">
        <v>49.4</v>
      </c>
      <c r="AL56" s="50">
        <v>41.7</v>
      </c>
      <c r="AM56" s="50">
        <v>42.6</v>
      </c>
      <c r="AN56" s="48" t="s">
        <v>21</v>
      </c>
      <c r="AO56" s="46" t="s">
        <v>21</v>
      </c>
      <c r="AP56" s="46" t="s">
        <v>21</v>
      </c>
      <c r="AQ56" s="46" t="s">
        <v>21</v>
      </c>
      <c r="AR56" s="46" t="s">
        <v>21</v>
      </c>
      <c r="AS56" s="46" t="s">
        <v>21</v>
      </c>
      <c r="AT56" s="46" t="s">
        <v>21</v>
      </c>
      <c r="AU56" s="46" t="s">
        <v>21</v>
      </c>
      <c r="AV56" s="46" t="s">
        <v>21</v>
      </c>
      <c r="AW56" s="46" t="s">
        <v>21</v>
      </c>
      <c r="AX56" s="46" t="s">
        <v>21</v>
      </c>
      <c r="AY56" s="46" t="s">
        <v>21</v>
      </c>
      <c r="AZ56" s="46" t="s">
        <v>21</v>
      </c>
      <c r="BA56" s="46" t="s">
        <v>21</v>
      </c>
      <c r="BB56" s="46" t="s">
        <v>21</v>
      </c>
      <c r="BC56" s="46" t="s">
        <v>21</v>
      </c>
      <c r="BD56" s="46" t="s">
        <v>21</v>
      </c>
      <c r="BE56" s="46" t="s">
        <v>21</v>
      </c>
      <c r="BF56" s="46" t="s">
        <v>21</v>
      </c>
      <c r="BG56" s="46" t="s">
        <v>21</v>
      </c>
      <c r="BH56" s="46" t="s">
        <v>21</v>
      </c>
      <c r="BI56" s="46" t="s">
        <v>21</v>
      </c>
      <c r="BJ56" s="46" t="s">
        <v>21</v>
      </c>
      <c r="BK56" s="46" t="s">
        <v>21</v>
      </c>
      <c r="BL56" s="46" t="s">
        <v>21</v>
      </c>
      <c r="BM56" s="46" t="s">
        <v>21</v>
      </c>
      <c r="BN56" s="46" t="s">
        <v>21</v>
      </c>
      <c r="BO56" s="46" t="s">
        <v>21</v>
      </c>
      <c r="BP56" s="46" t="s">
        <v>21</v>
      </c>
      <c r="BQ56" s="46" t="s">
        <v>21</v>
      </c>
    </row>
    <row r="57" spans="1:69" s="42" customFormat="1" x14ac:dyDescent="0.2">
      <c r="A57" s="42" t="s">
        <v>174</v>
      </c>
      <c r="B57" s="42" t="s">
        <v>171</v>
      </c>
      <c r="C57" s="42" t="s">
        <v>146</v>
      </c>
      <c r="D57" s="42" t="s">
        <v>163</v>
      </c>
      <c r="E57" s="41">
        <v>1962</v>
      </c>
      <c r="F57" s="42" t="s">
        <v>83</v>
      </c>
      <c r="G57" s="42" t="s">
        <v>167</v>
      </c>
      <c r="H57" s="42" t="s">
        <v>170</v>
      </c>
      <c r="I57" s="42" t="s">
        <v>160</v>
      </c>
      <c r="J57" s="44" t="s">
        <v>21</v>
      </c>
      <c r="K57" s="44" t="s">
        <v>21</v>
      </c>
      <c r="L57" s="44" t="s">
        <v>21</v>
      </c>
      <c r="M57" s="44" t="s">
        <v>21</v>
      </c>
      <c r="N57" s="44" t="s">
        <v>21</v>
      </c>
      <c r="O57" s="44" t="s">
        <v>21</v>
      </c>
      <c r="P57" s="50">
        <f>P55*P56/100</f>
        <v>100</v>
      </c>
      <c r="Q57" s="50">
        <f>Q55*Q56/100</f>
        <v>127.07519999999998</v>
      </c>
      <c r="R57" s="50">
        <f t="shared" ref="R57:AM57" si="11">R55*R56/100</f>
        <v>117.94879999999999</v>
      </c>
      <c r="S57" s="50">
        <f t="shared" si="11"/>
        <v>131.13999999999999</v>
      </c>
      <c r="T57" s="50">
        <f t="shared" si="11"/>
        <v>163.29689999999999</v>
      </c>
      <c r="U57" s="50">
        <f t="shared" si="11"/>
        <v>165.4776</v>
      </c>
      <c r="V57" s="50">
        <f t="shared" si="11"/>
        <v>169.9864</v>
      </c>
      <c r="W57" s="50">
        <f t="shared" si="11"/>
        <v>172.82640000000001</v>
      </c>
      <c r="X57" s="50">
        <f t="shared" si="11"/>
        <v>173.0052</v>
      </c>
      <c r="Y57" s="50">
        <f t="shared" si="11"/>
        <v>149.79679999999999</v>
      </c>
      <c r="Z57" s="50">
        <f t="shared" si="11"/>
        <v>110.44289999999999</v>
      </c>
      <c r="AA57" s="50">
        <f t="shared" si="11"/>
        <v>166.44809999999998</v>
      </c>
      <c r="AB57" s="50">
        <f t="shared" si="11"/>
        <v>73.554599999999994</v>
      </c>
      <c r="AC57" s="50">
        <f t="shared" si="11"/>
        <v>55.9208</v>
      </c>
      <c r="AD57" s="50">
        <f t="shared" si="11"/>
        <v>117.54600000000001</v>
      </c>
      <c r="AE57" s="50">
        <f t="shared" si="11"/>
        <v>52.618399999999994</v>
      </c>
      <c r="AF57" s="50">
        <f t="shared" si="11"/>
        <v>59.327100000000009</v>
      </c>
      <c r="AG57" s="50">
        <f t="shared" si="11"/>
        <v>80.340800000000002</v>
      </c>
      <c r="AH57" s="50">
        <f t="shared" si="11"/>
        <v>48.2804</v>
      </c>
      <c r="AI57" s="50">
        <f t="shared" si="11"/>
        <v>32.085000000000001</v>
      </c>
      <c r="AJ57" s="50">
        <f t="shared" si="11"/>
        <v>37.591999999999999</v>
      </c>
      <c r="AK57" s="50">
        <f t="shared" si="11"/>
        <v>41.199600000000004</v>
      </c>
      <c r="AL57" s="50">
        <f t="shared" si="11"/>
        <v>31.775400000000005</v>
      </c>
      <c r="AM57" s="50">
        <f t="shared" si="11"/>
        <v>22.535399999999999</v>
      </c>
      <c r="AN57" s="48" t="s">
        <v>21</v>
      </c>
      <c r="AO57" s="46" t="s">
        <v>21</v>
      </c>
      <c r="AP57" s="46" t="s">
        <v>21</v>
      </c>
      <c r="AQ57" s="46" t="s">
        <v>21</v>
      </c>
      <c r="AR57" s="46" t="s">
        <v>21</v>
      </c>
      <c r="AS57" s="46" t="s">
        <v>21</v>
      </c>
      <c r="AT57" s="46" t="s">
        <v>21</v>
      </c>
      <c r="AU57" s="46" t="s">
        <v>21</v>
      </c>
      <c r="AV57" s="46" t="s">
        <v>21</v>
      </c>
      <c r="AW57" s="46" t="s">
        <v>21</v>
      </c>
      <c r="AX57" s="46" t="s">
        <v>21</v>
      </c>
      <c r="AY57" s="46" t="s">
        <v>21</v>
      </c>
      <c r="AZ57" s="46" t="s">
        <v>21</v>
      </c>
      <c r="BA57" s="46" t="s">
        <v>21</v>
      </c>
      <c r="BB57" s="46" t="s">
        <v>21</v>
      </c>
      <c r="BC57" s="46" t="s">
        <v>21</v>
      </c>
      <c r="BD57" s="46" t="s">
        <v>21</v>
      </c>
      <c r="BE57" s="46" t="s">
        <v>21</v>
      </c>
      <c r="BF57" s="46" t="s">
        <v>21</v>
      </c>
      <c r="BG57" s="46" t="s">
        <v>21</v>
      </c>
      <c r="BH57" s="46" t="s">
        <v>21</v>
      </c>
      <c r="BI57" s="46" t="s">
        <v>21</v>
      </c>
      <c r="BJ57" s="46" t="s">
        <v>21</v>
      </c>
      <c r="BK57" s="46" t="s">
        <v>21</v>
      </c>
      <c r="BL57" s="46" t="s">
        <v>21</v>
      </c>
      <c r="BM57" s="46" t="s">
        <v>21</v>
      </c>
      <c r="BN57" s="46" t="s">
        <v>21</v>
      </c>
      <c r="BO57" s="46" t="s">
        <v>21</v>
      </c>
      <c r="BP57" s="46" t="s">
        <v>21</v>
      </c>
      <c r="BQ57" s="46" t="s">
        <v>21</v>
      </c>
    </row>
    <row r="58" spans="1:69" s="42" customFormat="1" x14ac:dyDescent="0.2">
      <c r="A58" s="42" t="s">
        <v>183</v>
      </c>
      <c r="B58" s="42" t="s">
        <v>172</v>
      </c>
      <c r="C58" s="42" t="s">
        <v>146</v>
      </c>
      <c r="D58" s="42" t="s">
        <v>173</v>
      </c>
      <c r="E58" s="41">
        <v>1962</v>
      </c>
      <c r="F58" s="42" t="s">
        <v>110</v>
      </c>
      <c r="G58" s="42" t="s">
        <v>178</v>
      </c>
      <c r="H58" s="42" t="s">
        <v>177</v>
      </c>
      <c r="I58" s="42" t="s">
        <v>176</v>
      </c>
      <c r="J58" s="44" t="s">
        <v>21</v>
      </c>
      <c r="K58" s="44" t="s">
        <v>21</v>
      </c>
      <c r="L58" s="44" t="s">
        <v>21</v>
      </c>
      <c r="M58" s="44" t="s">
        <v>21</v>
      </c>
      <c r="N58" s="44" t="s">
        <v>21</v>
      </c>
      <c r="O58" s="44" t="s">
        <v>21</v>
      </c>
      <c r="P58" s="50">
        <v>122.1</v>
      </c>
      <c r="Q58" s="50">
        <v>136.9</v>
      </c>
      <c r="R58" s="50">
        <v>144.30000000000001</v>
      </c>
      <c r="S58" s="50">
        <v>162.1</v>
      </c>
      <c r="T58" s="50">
        <v>140.6</v>
      </c>
      <c r="U58" s="50">
        <v>140.1</v>
      </c>
      <c r="V58" s="50">
        <v>161.80000000000001</v>
      </c>
      <c r="W58" s="50">
        <v>143.9</v>
      </c>
      <c r="X58" s="50">
        <v>152.5</v>
      </c>
      <c r="Y58" s="50">
        <v>138.69999999999999</v>
      </c>
      <c r="Z58" s="50">
        <v>100</v>
      </c>
      <c r="AA58" s="50">
        <v>190.4</v>
      </c>
      <c r="AB58" s="50">
        <v>439.8</v>
      </c>
      <c r="AC58" s="50">
        <v>190.3</v>
      </c>
      <c r="AD58" s="50">
        <v>153.4</v>
      </c>
      <c r="AE58" s="50">
        <v>266.5</v>
      </c>
      <c r="AF58" s="50">
        <v>313.7</v>
      </c>
      <c r="AG58" s="50">
        <v>516.70000000000005</v>
      </c>
      <c r="AH58" s="50">
        <v>327</v>
      </c>
      <c r="AI58" s="50">
        <v>265</v>
      </c>
      <c r="AJ58" s="50">
        <v>231.7</v>
      </c>
      <c r="AK58" s="50">
        <v>210.5</v>
      </c>
      <c r="AL58" s="50" t="s">
        <v>21</v>
      </c>
      <c r="AM58" s="50" t="s">
        <v>21</v>
      </c>
      <c r="AN58" s="50" t="s">
        <v>21</v>
      </c>
      <c r="AO58" s="46" t="s">
        <v>21</v>
      </c>
      <c r="AP58" s="46" t="s">
        <v>21</v>
      </c>
      <c r="AQ58" s="46" t="s">
        <v>21</v>
      </c>
      <c r="AR58" s="46" t="s">
        <v>21</v>
      </c>
      <c r="AS58" s="46" t="s">
        <v>21</v>
      </c>
      <c r="AT58" s="46" t="s">
        <v>21</v>
      </c>
      <c r="AU58" s="46" t="s">
        <v>21</v>
      </c>
      <c r="AV58" s="46" t="s">
        <v>21</v>
      </c>
      <c r="AW58" s="46" t="s">
        <v>21</v>
      </c>
      <c r="AX58" s="46" t="s">
        <v>21</v>
      </c>
      <c r="AY58" s="46" t="s">
        <v>21</v>
      </c>
      <c r="AZ58" s="46" t="s">
        <v>21</v>
      </c>
      <c r="BA58" s="46" t="s">
        <v>21</v>
      </c>
      <c r="BB58" s="46" t="s">
        <v>21</v>
      </c>
      <c r="BC58" s="46" t="s">
        <v>21</v>
      </c>
      <c r="BD58" s="46" t="s">
        <v>21</v>
      </c>
      <c r="BE58" s="46" t="s">
        <v>21</v>
      </c>
      <c r="BF58" s="46" t="s">
        <v>21</v>
      </c>
      <c r="BG58" s="46" t="s">
        <v>21</v>
      </c>
      <c r="BH58" s="46" t="s">
        <v>21</v>
      </c>
      <c r="BI58" s="46" t="s">
        <v>21</v>
      </c>
      <c r="BJ58" s="46" t="s">
        <v>21</v>
      </c>
      <c r="BK58" s="46" t="s">
        <v>21</v>
      </c>
      <c r="BL58" s="46" t="s">
        <v>21</v>
      </c>
      <c r="BM58" s="46" t="s">
        <v>21</v>
      </c>
      <c r="BN58" s="46" t="s">
        <v>21</v>
      </c>
      <c r="BO58" s="46" t="s">
        <v>21</v>
      </c>
      <c r="BP58" s="46" t="s">
        <v>21</v>
      </c>
      <c r="BQ58" s="46" t="s">
        <v>21</v>
      </c>
    </row>
    <row r="59" spans="1:69" s="42" customFormat="1" x14ac:dyDescent="0.2">
      <c r="A59" s="42" t="s">
        <v>184</v>
      </c>
      <c r="B59" s="42" t="s">
        <v>175</v>
      </c>
      <c r="C59" s="42" t="s">
        <v>146</v>
      </c>
      <c r="D59" s="42" t="s">
        <v>173</v>
      </c>
      <c r="E59" s="41">
        <v>1962</v>
      </c>
      <c r="F59" s="42" t="s">
        <v>110</v>
      </c>
      <c r="G59" s="42" t="s">
        <v>178</v>
      </c>
      <c r="H59" s="42" t="s">
        <v>177</v>
      </c>
      <c r="I59" s="42" t="s">
        <v>176</v>
      </c>
      <c r="J59" s="44" t="s">
        <v>21</v>
      </c>
      <c r="K59" s="44" t="s">
        <v>21</v>
      </c>
      <c r="L59" s="44" t="s">
        <v>21</v>
      </c>
      <c r="M59" s="44" t="s">
        <v>21</v>
      </c>
      <c r="N59" s="44" t="s">
        <v>21</v>
      </c>
      <c r="O59" s="44" t="s">
        <v>21</v>
      </c>
      <c r="P59" s="50">
        <v>119.9</v>
      </c>
      <c r="Q59" s="50">
        <v>133.69999999999999</v>
      </c>
      <c r="R59" s="50">
        <v>145.4</v>
      </c>
      <c r="S59" s="50">
        <v>159.80000000000001</v>
      </c>
      <c r="T59" s="50">
        <v>134.22</v>
      </c>
      <c r="U59" s="50">
        <v>142.30000000000001</v>
      </c>
      <c r="V59" s="50">
        <v>166.9</v>
      </c>
      <c r="W59" s="50">
        <v>140.1</v>
      </c>
      <c r="X59" s="50">
        <v>160.4</v>
      </c>
      <c r="Y59" s="50">
        <v>143.9</v>
      </c>
      <c r="Z59" s="50">
        <v>100</v>
      </c>
      <c r="AA59" s="50">
        <v>198.8</v>
      </c>
      <c r="AB59" s="50">
        <v>508.1</v>
      </c>
      <c r="AC59" s="50">
        <v>208.7</v>
      </c>
      <c r="AD59" s="50">
        <v>192.4</v>
      </c>
      <c r="AE59" s="50">
        <v>296.8</v>
      </c>
      <c r="AF59" s="50">
        <v>338.7</v>
      </c>
      <c r="AG59" s="50">
        <v>512.6</v>
      </c>
      <c r="AH59" s="50">
        <v>342.6</v>
      </c>
      <c r="AI59" s="50">
        <v>284.3</v>
      </c>
      <c r="AJ59" s="50">
        <v>241.5</v>
      </c>
      <c r="AK59" s="50">
        <v>286.8</v>
      </c>
      <c r="AL59" s="50">
        <v>547.20000000000005</v>
      </c>
      <c r="AM59" s="50">
        <v>295.7</v>
      </c>
      <c r="AN59" s="50" t="s">
        <v>21</v>
      </c>
      <c r="AO59" s="46" t="s">
        <v>21</v>
      </c>
      <c r="AP59" s="46" t="s">
        <v>21</v>
      </c>
      <c r="AQ59" s="46" t="s">
        <v>21</v>
      </c>
      <c r="AR59" s="46" t="s">
        <v>21</v>
      </c>
      <c r="AS59" s="46" t="s">
        <v>21</v>
      </c>
      <c r="AT59" s="46" t="s">
        <v>21</v>
      </c>
      <c r="AU59" s="46" t="s">
        <v>21</v>
      </c>
      <c r="AV59" s="46" t="s">
        <v>21</v>
      </c>
      <c r="AW59" s="46" t="s">
        <v>21</v>
      </c>
      <c r="AX59" s="46" t="s">
        <v>21</v>
      </c>
      <c r="AY59" s="46" t="s">
        <v>21</v>
      </c>
      <c r="AZ59" s="46" t="s">
        <v>21</v>
      </c>
      <c r="BA59" s="46" t="s">
        <v>21</v>
      </c>
      <c r="BB59" s="46" t="s">
        <v>21</v>
      </c>
      <c r="BC59" s="46" t="s">
        <v>21</v>
      </c>
      <c r="BD59" s="46" t="s">
        <v>21</v>
      </c>
      <c r="BE59" s="46" t="s">
        <v>21</v>
      </c>
      <c r="BF59" s="46" t="s">
        <v>21</v>
      </c>
      <c r="BG59" s="46" t="s">
        <v>21</v>
      </c>
      <c r="BH59" s="46" t="s">
        <v>21</v>
      </c>
      <c r="BI59" s="46" t="s">
        <v>21</v>
      </c>
      <c r="BJ59" s="46" t="s">
        <v>21</v>
      </c>
      <c r="BK59" s="46" t="s">
        <v>21</v>
      </c>
      <c r="BL59" s="46" t="s">
        <v>21</v>
      </c>
      <c r="BM59" s="46" t="s">
        <v>21</v>
      </c>
      <c r="BN59" s="46" t="s">
        <v>21</v>
      </c>
      <c r="BO59" s="46" t="s">
        <v>21</v>
      </c>
      <c r="BP59" s="46" t="s">
        <v>21</v>
      </c>
      <c r="BQ59" s="46" t="s">
        <v>21</v>
      </c>
    </row>
    <row r="60" spans="1:69" s="42" customFormat="1" x14ac:dyDescent="0.2">
      <c r="A60" s="42" t="s">
        <v>185</v>
      </c>
      <c r="B60" s="42" t="s">
        <v>179</v>
      </c>
      <c r="C60" s="42" t="s">
        <v>146</v>
      </c>
      <c r="D60" s="42" t="s">
        <v>173</v>
      </c>
      <c r="E60" s="41">
        <v>1962</v>
      </c>
      <c r="F60" s="42" t="s">
        <v>110</v>
      </c>
      <c r="G60" s="42" t="s">
        <v>178</v>
      </c>
      <c r="H60" s="42" t="s">
        <v>177</v>
      </c>
      <c r="I60" s="42" t="s">
        <v>176</v>
      </c>
      <c r="J60" s="44" t="s">
        <v>21</v>
      </c>
      <c r="K60" s="44" t="s">
        <v>21</v>
      </c>
      <c r="L60" s="44" t="s">
        <v>21</v>
      </c>
      <c r="M60" s="44" t="s">
        <v>21</v>
      </c>
      <c r="N60" s="44" t="s">
        <v>21</v>
      </c>
      <c r="O60" s="44" t="s">
        <v>21</v>
      </c>
      <c r="P60" s="50">
        <v>73.7</v>
      </c>
      <c r="Q60" s="50">
        <v>82.8</v>
      </c>
      <c r="R60" s="50">
        <v>78.7</v>
      </c>
      <c r="S60" s="50">
        <v>75.599999999999994</v>
      </c>
      <c r="T60" s="50">
        <v>78.8</v>
      </c>
      <c r="U60" s="50">
        <v>84.5</v>
      </c>
      <c r="V60" s="50">
        <v>86.7</v>
      </c>
      <c r="W60" s="50">
        <v>88.1</v>
      </c>
      <c r="X60" s="50">
        <v>88.3</v>
      </c>
      <c r="Y60" s="50">
        <v>91.6</v>
      </c>
      <c r="Z60" s="50">
        <v>100</v>
      </c>
      <c r="AA60" s="50">
        <v>108.2</v>
      </c>
      <c r="AB60" s="50">
        <v>277.60000000000002</v>
      </c>
      <c r="AC60" s="50">
        <v>363.7</v>
      </c>
      <c r="AD60" s="50">
        <v>170.1</v>
      </c>
      <c r="AE60" s="50">
        <v>122.8</v>
      </c>
      <c r="AF60" s="50">
        <v>101.7</v>
      </c>
      <c r="AG60" s="50">
        <v>106.8</v>
      </c>
      <c r="AH60" s="50">
        <v>208.8</v>
      </c>
      <c r="AI60" s="50">
        <v>269.2</v>
      </c>
      <c r="AJ60" s="50">
        <v>193.5</v>
      </c>
      <c r="AK60" s="50">
        <v>180.6</v>
      </c>
      <c r="AL60" s="50">
        <v>154.19999999999999</v>
      </c>
      <c r="AM60" s="50">
        <v>171.2</v>
      </c>
      <c r="AN60" s="50" t="s">
        <v>21</v>
      </c>
      <c r="AO60" s="46" t="s">
        <v>21</v>
      </c>
      <c r="AP60" s="46" t="s">
        <v>21</v>
      </c>
      <c r="AQ60" s="46" t="s">
        <v>21</v>
      </c>
      <c r="AR60" s="46" t="s">
        <v>21</v>
      </c>
      <c r="AS60" s="46" t="s">
        <v>21</v>
      </c>
      <c r="AT60" s="46" t="s">
        <v>21</v>
      </c>
      <c r="AU60" s="46" t="s">
        <v>21</v>
      </c>
      <c r="AV60" s="46" t="s">
        <v>21</v>
      </c>
      <c r="AW60" s="46" t="s">
        <v>21</v>
      </c>
      <c r="AX60" s="46" t="s">
        <v>21</v>
      </c>
      <c r="AY60" s="46" t="s">
        <v>21</v>
      </c>
      <c r="AZ60" s="46" t="s">
        <v>21</v>
      </c>
      <c r="BA60" s="46" t="s">
        <v>21</v>
      </c>
      <c r="BB60" s="46" t="s">
        <v>21</v>
      </c>
      <c r="BC60" s="46" t="s">
        <v>21</v>
      </c>
      <c r="BD60" s="46" t="s">
        <v>21</v>
      </c>
      <c r="BE60" s="46" t="s">
        <v>21</v>
      </c>
      <c r="BF60" s="46" t="s">
        <v>21</v>
      </c>
      <c r="BG60" s="46" t="s">
        <v>21</v>
      </c>
      <c r="BH60" s="46" t="s">
        <v>21</v>
      </c>
      <c r="BI60" s="46" t="s">
        <v>21</v>
      </c>
      <c r="BJ60" s="46" t="s">
        <v>21</v>
      </c>
      <c r="BK60" s="46" t="s">
        <v>21</v>
      </c>
      <c r="BL60" s="46" t="s">
        <v>21</v>
      </c>
      <c r="BM60" s="46" t="s">
        <v>21</v>
      </c>
      <c r="BN60" s="46" t="s">
        <v>21</v>
      </c>
      <c r="BO60" s="46" t="s">
        <v>21</v>
      </c>
      <c r="BP60" s="46" t="s">
        <v>21</v>
      </c>
      <c r="BQ60" s="46" t="s">
        <v>21</v>
      </c>
    </row>
    <row r="61" spans="1:69" s="42" customFormat="1" x14ac:dyDescent="0.2">
      <c r="A61" s="42" t="s">
        <v>186</v>
      </c>
      <c r="B61" s="42" t="s">
        <v>180</v>
      </c>
      <c r="C61" s="42" t="s">
        <v>146</v>
      </c>
      <c r="D61" s="42" t="s">
        <v>173</v>
      </c>
      <c r="E61" s="41">
        <v>1962</v>
      </c>
      <c r="F61" s="42" t="s">
        <v>110</v>
      </c>
      <c r="G61" s="42" t="s">
        <v>178</v>
      </c>
      <c r="H61" s="42" t="s">
        <v>177</v>
      </c>
      <c r="I61" s="42" t="s">
        <v>176</v>
      </c>
      <c r="J61" s="44" t="s">
        <v>21</v>
      </c>
      <c r="K61" s="44" t="s">
        <v>21</v>
      </c>
      <c r="L61" s="44" t="s">
        <v>21</v>
      </c>
      <c r="M61" s="44" t="s">
        <v>21</v>
      </c>
      <c r="N61" s="44" t="s">
        <v>21</v>
      </c>
      <c r="O61" s="44" t="s">
        <v>21</v>
      </c>
      <c r="P61" s="44" t="s">
        <v>21</v>
      </c>
      <c r="Q61" s="44" t="s">
        <v>21</v>
      </c>
      <c r="R61" s="44" t="s">
        <v>21</v>
      </c>
      <c r="S61" s="44" t="s">
        <v>21</v>
      </c>
      <c r="T61" s="44" t="s">
        <v>21</v>
      </c>
      <c r="U61" s="44" t="s">
        <v>21</v>
      </c>
      <c r="V61" s="44" t="s">
        <v>21</v>
      </c>
      <c r="W61" s="50">
        <v>97</v>
      </c>
      <c r="X61" s="50">
        <v>96</v>
      </c>
      <c r="Y61" s="50">
        <v>100.2</v>
      </c>
      <c r="Z61" s="50">
        <v>100</v>
      </c>
      <c r="AA61" s="50">
        <v>103.7</v>
      </c>
      <c r="AB61" s="50">
        <v>119.3</v>
      </c>
      <c r="AC61" s="50">
        <v>144</v>
      </c>
      <c r="AD61" s="50">
        <v>165.1</v>
      </c>
      <c r="AE61" s="50">
        <v>181.7</v>
      </c>
      <c r="AF61" s="50">
        <v>188.3</v>
      </c>
      <c r="AG61" s="50">
        <v>195.8</v>
      </c>
      <c r="AH61" s="50">
        <v>200</v>
      </c>
      <c r="AI61" s="50">
        <v>248.2</v>
      </c>
      <c r="AJ61" s="50">
        <v>274.10000000000002</v>
      </c>
      <c r="AK61" s="50">
        <v>282.89999999999998</v>
      </c>
      <c r="AL61" s="50">
        <v>265.89999999999998</v>
      </c>
      <c r="AM61" s="50">
        <v>250</v>
      </c>
      <c r="AN61" s="50" t="s">
        <v>21</v>
      </c>
      <c r="AO61" s="46" t="s">
        <v>21</v>
      </c>
      <c r="AP61" s="46" t="s">
        <v>21</v>
      </c>
      <c r="AQ61" s="46" t="s">
        <v>21</v>
      </c>
      <c r="AR61" s="46" t="s">
        <v>21</v>
      </c>
      <c r="AS61" s="46" t="s">
        <v>21</v>
      </c>
      <c r="AT61" s="46" t="s">
        <v>21</v>
      </c>
      <c r="AU61" s="46" t="s">
        <v>21</v>
      </c>
      <c r="AV61" s="46" t="s">
        <v>21</v>
      </c>
      <c r="AW61" s="46" t="s">
        <v>21</v>
      </c>
      <c r="AX61" s="46" t="s">
        <v>21</v>
      </c>
      <c r="AY61" s="46" t="s">
        <v>21</v>
      </c>
      <c r="AZ61" s="46" t="s">
        <v>21</v>
      </c>
      <c r="BA61" s="46" t="s">
        <v>21</v>
      </c>
      <c r="BB61" s="46" t="s">
        <v>21</v>
      </c>
      <c r="BC61" s="46" t="s">
        <v>21</v>
      </c>
      <c r="BD61" s="46" t="s">
        <v>21</v>
      </c>
      <c r="BE61" s="46" t="s">
        <v>21</v>
      </c>
      <c r="BF61" s="46" t="s">
        <v>21</v>
      </c>
      <c r="BG61" s="46" t="s">
        <v>21</v>
      </c>
      <c r="BH61" s="46" t="s">
        <v>21</v>
      </c>
      <c r="BI61" s="46" t="s">
        <v>21</v>
      </c>
      <c r="BJ61" s="46" t="s">
        <v>21</v>
      </c>
      <c r="BK61" s="46" t="s">
        <v>21</v>
      </c>
      <c r="BL61" s="46" t="s">
        <v>21</v>
      </c>
      <c r="BM61" s="46" t="s">
        <v>21</v>
      </c>
      <c r="BN61" s="46" t="s">
        <v>21</v>
      </c>
      <c r="BO61" s="46" t="s">
        <v>21</v>
      </c>
      <c r="BP61" s="46" t="s">
        <v>21</v>
      </c>
      <c r="BQ61" s="46" t="s">
        <v>21</v>
      </c>
    </row>
    <row r="62" spans="1:69" s="42" customFormat="1" x14ac:dyDescent="0.2">
      <c r="A62" s="42" t="s">
        <v>187</v>
      </c>
      <c r="B62" s="42" t="s">
        <v>181</v>
      </c>
      <c r="C62" s="42" t="s">
        <v>146</v>
      </c>
      <c r="D62" s="42" t="s">
        <v>173</v>
      </c>
      <c r="E62" s="41">
        <v>1962</v>
      </c>
      <c r="F62" s="42" t="s">
        <v>110</v>
      </c>
      <c r="G62" s="42" t="s">
        <v>178</v>
      </c>
      <c r="H62" s="42" t="s">
        <v>177</v>
      </c>
      <c r="I62" s="42" t="s">
        <v>176</v>
      </c>
      <c r="J62" s="44" t="s">
        <v>21</v>
      </c>
      <c r="K62" s="44" t="s">
        <v>21</v>
      </c>
      <c r="L62" s="44" t="s">
        <v>21</v>
      </c>
      <c r="M62" s="44" t="s">
        <v>21</v>
      </c>
      <c r="N62" s="44" t="s">
        <v>21</v>
      </c>
      <c r="O62" s="44" t="s">
        <v>21</v>
      </c>
      <c r="P62" s="50">
        <v>158.80000000000001</v>
      </c>
      <c r="Q62" s="50">
        <v>124.3</v>
      </c>
      <c r="R62" s="50">
        <v>123.5</v>
      </c>
      <c r="S62" s="50">
        <v>108.3</v>
      </c>
      <c r="T62" s="50">
        <v>108.6</v>
      </c>
      <c r="U62" s="50">
        <v>98.6</v>
      </c>
      <c r="V62" s="50">
        <v>93.7</v>
      </c>
      <c r="W62" s="50">
        <v>86.9</v>
      </c>
      <c r="X62" s="50">
        <v>118</v>
      </c>
      <c r="Y62" s="50">
        <v>108.1</v>
      </c>
      <c r="Z62" s="50">
        <v>100</v>
      </c>
      <c r="AA62" s="50">
        <v>119.5</v>
      </c>
      <c r="AB62" s="50">
        <v>134.69999999999999</v>
      </c>
      <c r="AC62" s="50">
        <v>164.4</v>
      </c>
      <c r="AD62" s="50">
        <v>186.2</v>
      </c>
      <c r="AE62" s="50">
        <v>199.7</v>
      </c>
      <c r="AF62" s="50">
        <v>204.1</v>
      </c>
      <c r="AG62" s="50">
        <v>215.8</v>
      </c>
      <c r="AH62" s="50">
        <v>242.1</v>
      </c>
      <c r="AI62" s="50">
        <v>281</v>
      </c>
      <c r="AJ62" s="50">
        <v>282.7</v>
      </c>
      <c r="AK62" s="50">
        <v>278.60000000000002</v>
      </c>
      <c r="AL62" s="50">
        <v>281.10000000000002</v>
      </c>
      <c r="AM62" s="50">
        <v>264.60000000000002</v>
      </c>
      <c r="AN62" s="50" t="s">
        <v>21</v>
      </c>
      <c r="AO62" s="46" t="s">
        <v>21</v>
      </c>
      <c r="AP62" s="46" t="s">
        <v>21</v>
      </c>
      <c r="AQ62" s="46" t="s">
        <v>21</v>
      </c>
      <c r="AR62" s="46" t="s">
        <v>21</v>
      </c>
      <c r="AS62" s="46" t="s">
        <v>21</v>
      </c>
      <c r="AT62" s="46" t="s">
        <v>21</v>
      </c>
      <c r="AU62" s="46" t="s">
        <v>21</v>
      </c>
      <c r="AV62" s="46" t="s">
        <v>21</v>
      </c>
      <c r="AW62" s="46" t="s">
        <v>21</v>
      </c>
      <c r="AX62" s="46" t="s">
        <v>21</v>
      </c>
      <c r="AY62" s="46" t="s">
        <v>21</v>
      </c>
      <c r="AZ62" s="46" t="s">
        <v>21</v>
      </c>
      <c r="BA62" s="46" t="s">
        <v>21</v>
      </c>
      <c r="BB62" s="46" t="s">
        <v>21</v>
      </c>
      <c r="BC62" s="46" t="s">
        <v>21</v>
      </c>
      <c r="BD62" s="46" t="s">
        <v>21</v>
      </c>
      <c r="BE62" s="46" t="s">
        <v>21</v>
      </c>
      <c r="BF62" s="46" t="s">
        <v>21</v>
      </c>
      <c r="BG62" s="46" t="s">
        <v>21</v>
      </c>
      <c r="BH62" s="46" t="s">
        <v>21</v>
      </c>
      <c r="BI62" s="46" t="s">
        <v>21</v>
      </c>
      <c r="BJ62" s="46" t="s">
        <v>21</v>
      </c>
      <c r="BK62" s="46" t="s">
        <v>21</v>
      </c>
      <c r="BL62" s="46" t="s">
        <v>21</v>
      </c>
      <c r="BM62" s="46" t="s">
        <v>21</v>
      </c>
      <c r="BN62" s="46" t="s">
        <v>21</v>
      </c>
      <c r="BO62" s="46" t="s">
        <v>21</v>
      </c>
      <c r="BP62" s="46" t="s">
        <v>21</v>
      </c>
      <c r="BQ62" s="46" t="s">
        <v>21</v>
      </c>
    </row>
    <row r="63" spans="1:69" s="42" customFormat="1" x14ac:dyDescent="0.2">
      <c r="A63" s="42" t="s">
        <v>188</v>
      </c>
      <c r="B63" s="42" t="s">
        <v>182</v>
      </c>
      <c r="C63" s="42" t="s">
        <v>146</v>
      </c>
      <c r="D63" s="42" t="s">
        <v>173</v>
      </c>
      <c r="E63" s="41">
        <v>1962</v>
      </c>
      <c r="F63" s="42" t="s">
        <v>110</v>
      </c>
      <c r="G63" s="42" t="s">
        <v>178</v>
      </c>
      <c r="H63" s="42" t="s">
        <v>177</v>
      </c>
      <c r="I63" s="42" t="s">
        <v>176</v>
      </c>
      <c r="J63" s="44" t="s">
        <v>21</v>
      </c>
      <c r="K63" s="44" t="s">
        <v>21</v>
      </c>
      <c r="L63" s="44" t="s">
        <v>21</v>
      </c>
      <c r="M63" s="44" t="s">
        <v>21</v>
      </c>
      <c r="N63" s="44" t="s">
        <v>21</v>
      </c>
      <c r="O63" s="44" t="s">
        <v>21</v>
      </c>
      <c r="P63" s="50">
        <v>110.4</v>
      </c>
      <c r="Q63" s="50">
        <v>114.9</v>
      </c>
      <c r="R63" s="50">
        <v>106.8</v>
      </c>
      <c r="S63" s="50">
        <v>95.5</v>
      </c>
      <c r="T63" s="50">
        <v>100.7</v>
      </c>
      <c r="U63" s="50">
        <v>106.2</v>
      </c>
      <c r="V63" s="50">
        <v>107.5</v>
      </c>
      <c r="W63" s="50">
        <v>109.6</v>
      </c>
      <c r="X63" s="50">
        <v>111.6</v>
      </c>
      <c r="Y63" s="50">
        <v>110.1</v>
      </c>
      <c r="Z63" s="50">
        <v>100</v>
      </c>
      <c r="AA63" s="50">
        <v>173.4</v>
      </c>
      <c r="AB63" s="50">
        <v>207</v>
      </c>
      <c r="AC63" s="50">
        <v>167.8</v>
      </c>
      <c r="AD63" s="50">
        <v>598.20000000000005</v>
      </c>
      <c r="AE63" s="50">
        <v>336</v>
      </c>
      <c r="AF63" s="50">
        <v>146.9</v>
      </c>
      <c r="AG63" s="50">
        <v>281.5</v>
      </c>
      <c r="AH63" s="50">
        <v>333.3</v>
      </c>
      <c r="AI63" s="50">
        <v>286.5</v>
      </c>
      <c r="AJ63" s="50">
        <v>267.5</v>
      </c>
      <c r="AK63" s="50">
        <v>261.39999999999998</v>
      </c>
      <c r="AL63" s="50">
        <v>249.6</v>
      </c>
      <c r="AM63" s="50">
        <v>239.7</v>
      </c>
      <c r="AN63" s="50" t="s">
        <v>21</v>
      </c>
      <c r="AO63" s="46" t="s">
        <v>21</v>
      </c>
      <c r="AP63" s="46" t="s">
        <v>21</v>
      </c>
      <c r="AQ63" s="46" t="s">
        <v>21</v>
      </c>
      <c r="AR63" s="46" t="s">
        <v>21</v>
      </c>
      <c r="AS63" s="46" t="s">
        <v>21</v>
      </c>
      <c r="AT63" s="46" t="s">
        <v>21</v>
      </c>
      <c r="AU63" s="46" t="s">
        <v>21</v>
      </c>
      <c r="AV63" s="46" t="s">
        <v>21</v>
      </c>
      <c r="AW63" s="46" t="s">
        <v>21</v>
      </c>
      <c r="AX63" s="46" t="s">
        <v>21</v>
      </c>
      <c r="AY63" s="46" t="s">
        <v>21</v>
      </c>
      <c r="AZ63" s="46" t="s">
        <v>21</v>
      </c>
      <c r="BA63" s="46" t="s">
        <v>21</v>
      </c>
      <c r="BB63" s="46" t="s">
        <v>21</v>
      </c>
      <c r="BC63" s="46" t="s">
        <v>21</v>
      </c>
      <c r="BD63" s="46" t="s">
        <v>21</v>
      </c>
      <c r="BE63" s="46" t="s">
        <v>21</v>
      </c>
      <c r="BF63" s="46" t="s">
        <v>21</v>
      </c>
      <c r="BG63" s="46" t="s">
        <v>21</v>
      </c>
      <c r="BH63" s="46" t="s">
        <v>21</v>
      </c>
      <c r="BI63" s="46" t="s">
        <v>21</v>
      </c>
      <c r="BJ63" s="46" t="s">
        <v>21</v>
      </c>
      <c r="BK63" s="46" t="s">
        <v>21</v>
      </c>
      <c r="BL63" s="46" t="s">
        <v>21</v>
      </c>
      <c r="BM63" s="46" t="s">
        <v>21</v>
      </c>
      <c r="BN63" s="46" t="s">
        <v>21</v>
      </c>
      <c r="BO63" s="46" t="s">
        <v>21</v>
      </c>
      <c r="BP63" s="46" t="s">
        <v>21</v>
      </c>
      <c r="BQ63" s="46" t="s">
        <v>21</v>
      </c>
    </row>
    <row r="64" spans="1:69" s="42" customFormat="1" x14ac:dyDescent="0.2">
      <c r="A64" s="42" t="s">
        <v>196</v>
      </c>
      <c r="B64" s="42" t="s">
        <v>195</v>
      </c>
      <c r="C64" s="42" t="s">
        <v>146</v>
      </c>
      <c r="D64" s="42" t="s">
        <v>173</v>
      </c>
      <c r="E64" s="41">
        <v>1962</v>
      </c>
      <c r="F64" s="42" t="s">
        <v>110</v>
      </c>
      <c r="G64" s="42" t="s">
        <v>178</v>
      </c>
      <c r="H64" s="42" t="s">
        <v>177</v>
      </c>
      <c r="I64" s="42" t="s">
        <v>176</v>
      </c>
      <c r="J64" s="44" t="s">
        <v>21</v>
      </c>
      <c r="K64" s="44" t="s">
        <v>21</v>
      </c>
      <c r="L64" s="44" t="s">
        <v>21</v>
      </c>
      <c r="M64" s="44" t="s">
        <v>21</v>
      </c>
      <c r="N64" s="44" t="s">
        <v>21</v>
      </c>
      <c r="O64" s="44" t="s">
        <v>21</v>
      </c>
      <c r="P64" s="50">
        <v>102.7</v>
      </c>
      <c r="Q64" s="50">
        <v>110.7</v>
      </c>
      <c r="R64" s="50">
        <v>109.8</v>
      </c>
      <c r="S64" s="50">
        <v>110.4</v>
      </c>
      <c r="T64" s="50">
        <v>105.4</v>
      </c>
      <c r="U64" s="50">
        <v>109.7</v>
      </c>
      <c r="V64" s="50">
        <v>118.2</v>
      </c>
      <c r="W64" s="50">
        <v>111.4</v>
      </c>
      <c r="X64" s="50">
        <v>117.3</v>
      </c>
      <c r="Y64" s="50">
        <v>113.1</v>
      </c>
      <c r="Z64" s="50">
        <v>100</v>
      </c>
      <c r="AA64" s="50">
        <v>153.6</v>
      </c>
      <c r="AB64" s="50">
        <v>307.2</v>
      </c>
      <c r="AC64" s="50">
        <v>242</v>
      </c>
      <c r="AD64" s="50">
        <v>290.5</v>
      </c>
      <c r="AE64" s="50">
        <v>236.5</v>
      </c>
      <c r="AF64" s="50">
        <v>190.8</v>
      </c>
      <c r="AG64" s="50">
        <v>290.60000000000002</v>
      </c>
      <c r="AH64" s="50">
        <v>283.60000000000002</v>
      </c>
      <c r="AI64" s="50">
        <v>274.89999999999998</v>
      </c>
      <c r="AJ64" s="50">
        <v>233.5</v>
      </c>
      <c r="AK64" s="50">
        <v>230.1</v>
      </c>
      <c r="AL64" s="50">
        <v>304.7</v>
      </c>
      <c r="AM64" s="50">
        <v>231.3</v>
      </c>
      <c r="AN64" s="50" t="s">
        <v>21</v>
      </c>
      <c r="AO64" s="46" t="s">
        <v>21</v>
      </c>
      <c r="AP64" s="46" t="s">
        <v>21</v>
      </c>
      <c r="AQ64" s="46" t="s">
        <v>21</v>
      </c>
      <c r="AR64" s="46" t="s">
        <v>21</v>
      </c>
      <c r="AS64" s="46" t="s">
        <v>21</v>
      </c>
      <c r="AT64" s="46" t="s">
        <v>21</v>
      </c>
      <c r="AU64" s="46" t="s">
        <v>21</v>
      </c>
      <c r="AV64" s="46" t="s">
        <v>21</v>
      </c>
      <c r="AW64" s="46" t="s">
        <v>21</v>
      </c>
      <c r="AX64" s="46" t="s">
        <v>21</v>
      </c>
      <c r="AY64" s="46" t="s">
        <v>21</v>
      </c>
      <c r="AZ64" s="46" t="s">
        <v>21</v>
      </c>
      <c r="BA64" s="46" t="s">
        <v>21</v>
      </c>
      <c r="BB64" s="46" t="s">
        <v>21</v>
      </c>
      <c r="BC64" s="46" t="s">
        <v>21</v>
      </c>
      <c r="BD64" s="46" t="s">
        <v>21</v>
      </c>
      <c r="BE64" s="46" t="s">
        <v>21</v>
      </c>
      <c r="BF64" s="46" t="s">
        <v>21</v>
      </c>
      <c r="BG64" s="46" t="s">
        <v>21</v>
      </c>
      <c r="BH64" s="46" t="s">
        <v>21</v>
      </c>
      <c r="BI64" s="46" t="s">
        <v>21</v>
      </c>
      <c r="BJ64" s="46" t="s">
        <v>21</v>
      </c>
      <c r="BK64" s="46" t="s">
        <v>21</v>
      </c>
      <c r="BL64" s="46" t="s">
        <v>21</v>
      </c>
      <c r="BM64" s="46" t="s">
        <v>21</v>
      </c>
      <c r="BN64" s="46" t="s">
        <v>21</v>
      </c>
      <c r="BO64" s="46" t="s">
        <v>21</v>
      </c>
      <c r="BP64" s="46" t="s">
        <v>21</v>
      </c>
      <c r="BQ64" s="46" t="s">
        <v>21</v>
      </c>
    </row>
    <row r="65" spans="1:69" s="42" customFormat="1" x14ac:dyDescent="0.2">
      <c r="A65" s="51" t="s">
        <v>189</v>
      </c>
      <c r="B65" s="51" t="s">
        <v>190</v>
      </c>
      <c r="C65" s="42" t="s">
        <v>146</v>
      </c>
      <c r="D65" s="42" t="s">
        <v>173</v>
      </c>
      <c r="E65" s="41">
        <v>1962</v>
      </c>
      <c r="F65" s="42" t="s">
        <v>110</v>
      </c>
      <c r="G65" s="42" t="s">
        <v>178</v>
      </c>
      <c r="H65" s="42" t="s">
        <v>177</v>
      </c>
      <c r="I65" s="42" t="s">
        <v>176</v>
      </c>
      <c r="J65" s="44" t="s">
        <v>21</v>
      </c>
      <c r="K65" s="44" t="s">
        <v>21</v>
      </c>
      <c r="L65" s="44" t="s">
        <v>21</v>
      </c>
      <c r="M65" s="44" t="s">
        <v>21</v>
      </c>
      <c r="N65" s="44" t="s">
        <v>21</v>
      </c>
      <c r="O65" s="44" t="s">
        <v>21</v>
      </c>
      <c r="P65" s="50">
        <v>71.400000000000006</v>
      </c>
      <c r="Q65" s="50">
        <v>76.2</v>
      </c>
      <c r="R65" s="50">
        <v>76.8</v>
      </c>
      <c r="S65" s="50">
        <v>78.099999999999994</v>
      </c>
      <c r="T65" s="50">
        <v>79.400000000000006</v>
      </c>
      <c r="U65" s="50">
        <v>81.2</v>
      </c>
      <c r="V65" s="50">
        <v>80.7</v>
      </c>
      <c r="W65" s="50">
        <v>82.7</v>
      </c>
      <c r="X65" s="50">
        <v>93.5</v>
      </c>
      <c r="Y65" s="50">
        <v>95.5</v>
      </c>
      <c r="Z65" s="50">
        <v>100</v>
      </c>
      <c r="AA65" s="50">
        <v>128.80000000000001</v>
      </c>
      <c r="AB65" s="50">
        <v>211.6</v>
      </c>
      <c r="AC65" s="50">
        <v>219.6</v>
      </c>
      <c r="AD65" s="50">
        <v>217.2</v>
      </c>
      <c r="AE65" s="50">
        <v>241.2</v>
      </c>
      <c r="AF65" s="50">
        <v>245.8</v>
      </c>
      <c r="AG65" s="50">
        <v>270.10000000000002</v>
      </c>
      <c r="AH65" s="50">
        <v>358.6</v>
      </c>
      <c r="AI65" s="50">
        <v>398.6</v>
      </c>
      <c r="AJ65" s="50">
        <v>340.5</v>
      </c>
      <c r="AK65" s="50">
        <v>342.4</v>
      </c>
      <c r="AL65" s="50">
        <v>386.7</v>
      </c>
      <c r="AM65" s="50">
        <v>363.8</v>
      </c>
      <c r="AN65" s="50" t="s">
        <v>21</v>
      </c>
      <c r="AO65" s="46" t="s">
        <v>21</v>
      </c>
      <c r="AP65" s="46" t="s">
        <v>21</v>
      </c>
      <c r="AQ65" s="46" t="s">
        <v>21</v>
      </c>
      <c r="AR65" s="46" t="s">
        <v>21</v>
      </c>
      <c r="AS65" s="46" t="s">
        <v>21</v>
      </c>
      <c r="AT65" s="46" t="s">
        <v>21</v>
      </c>
      <c r="AU65" s="46" t="s">
        <v>21</v>
      </c>
      <c r="AV65" s="46" t="s">
        <v>21</v>
      </c>
      <c r="AW65" s="46" t="s">
        <v>21</v>
      </c>
      <c r="AX65" s="46" t="s">
        <v>21</v>
      </c>
      <c r="AY65" s="46" t="s">
        <v>21</v>
      </c>
      <c r="AZ65" s="46" t="s">
        <v>21</v>
      </c>
      <c r="BA65" s="46" t="s">
        <v>21</v>
      </c>
      <c r="BB65" s="46" t="s">
        <v>21</v>
      </c>
      <c r="BC65" s="46" t="s">
        <v>21</v>
      </c>
      <c r="BD65" s="46" t="s">
        <v>21</v>
      </c>
      <c r="BE65" s="46" t="s">
        <v>21</v>
      </c>
      <c r="BF65" s="46" t="s">
        <v>21</v>
      </c>
      <c r="BG65" s="46" t="s">
        <v>21</v>
      </c>
      <c r="BH65" s="46" t="s">
        <v>21</v>
      </c>
      <c r="BI65" s="46" t="s">
        <v>21</v>
      </c>
      <c r="BJ65" s="46" t="s">
        <v>21</v>
      </c>
      <c r="BK65" s="46" t="s">
        <v>21</v>
      </c>
      <c r="BL65" s="46" t="s">
        <v>21</v>
      </c>
      <c r="BM65" s="46" t="s">
        <v>21</v>
      </c>
      <c r="BN65" s="46" t="s">
        <v>21</v>
      </c>
      <c r="BO65" s="46" t="s">
        <v>21</v>
      </c>
      <c r="BP65" s="46" t="s">
        <v>21</v>
      </c>
      <c r="BQ65" s="46" t="s">
        <v>21</v>
      </c>
    </row>
    <row r="66" spans="1:69" s="42" customFormat="1" x14ac:dyDescent="0.2">
      <c r="A66" s="42" t="s">
        <v>191</v>
      </c>
      <c r="B66" s="42" t="s">
        <v>194</v>
      </c>
      <c r="C66" s="42" t="s">
        <v>146</v>
      </c>
      <c r="D66" s="42" t="s">
        <v>173</v>
      </c>
      <c r="E66" s="41">
        <v>1962</v>
      </c>
      <c r="F66" s="42" t="s">
        <v>110</v>
      </c>
      <c r="G66" s="42" t="s">
        <v>178</v>
      </c>
      <c r="H66" s="42" t="s">
        <v>177</v>
      </c>
      <c r="I66" s="42" t="s">
        <v>176</v>
      </c>
      <c r="J66" s="44" t="s">
        <v>21</v>
      </c>
      <c r="K66" s="44" t="s">
        <v>21</v>
      </c>
      <c r="L66" s="44" t="s">
        <v>21</v>
      </c>
      <c r="M66" s="44" t="s">
        <v>21</v>
      </c>
      <c r="N66" s="44" t="s">
        <v>21</v>
      </c>
      <c r="O66" s="44" t="s">
        <v>21</v>
      </c>
      <c r="P66" s="50">
        <v>143.80000000000001</v>
      </c>
      <c r="Q66" s="50">
        <v>145.4</v>
      </c>
      <c r="R66" s="50">
        <v>143.1</v>
      </c>
      <c r="S66" s="50">
        <v>141.30000000000001</v>
      </c>
      <c r="T66" s="50">
        <v>132.80000000000001</v>
      </c>
      <c r="U66" s="50">
        <v>135.19999999999999</v>
      </c>
      <c r="V66" s="50">
        <v>146.5</v>
      </c>
      <c r="W66" s="50">
        <v>134.69999999999999</v>
      </c>
      <c r="X66" s="50">
        <v>125.4</v>
      </c>
      <c r="Y66" s="50">
        <v>118.4</v>
      </c>
      <c r="Z66" s="50">
        <v>100</v>
      </c>
      <c r="AA66" s="50">
        <v>119.2</v>
      </c>
      <c r="AB66" s="50">
        <v>145.19999999999999</v>
      </c>
      <c r="AC66" s="50">
        <v>110.2</v>
      </c>
      <c r="AD66" s="50">
        <v>133.80000000000001</v>
      </c>
      <c r="AE66" s="50">
        <v>98</v>
      </c>
      <c r="AF66" s="50">
        <v>77.599999999999994</v>
      </c>
      <c r="AG66" s="50">
        <v>107.6</v>
      </c>
      <c r="AH66" s="50">
        <v>79.099999999999994</v>
      </c>
      <c r="AI66" s="50">
        <v>69</v>
      </c>
      <c r="AJ66" s="50">
        <v>68.599999999999994</v>
      </c>
      <c r="AK66" s="50">
        <v>67.2</v>
      </c>
      <c r="AL66" s="50">
        <v>78.8</v>
      </c>
      <c r="AM66" s="50">
        <v>63.6</v>
      </c>
      <c r="AN66" s="50" t="s">
        <v>21</v>
      </c>
      <c r="AO66" s="46" t="s">
        <v>21</v>
      </c>
      <c r="AP66" s="46" t="s">
        <v>21</v>
      </c>
      <c r="AQ66" s="46" t="s">
        <v>21</v>
      </c>
      <c r="AR66" s="46" t="s">
        <v>21</v>
      </c>
      <c r="AS66" s="46" t="s">
        <v>21</v>
      </c>
      <c r="AT66" s="46" t="s">
        <v>21</v>
      </c>
      <c r="AU66" s="46" t="s">
        <v>21</v>
      </c>
      <c r="AV66" s="46" t="s">
        <v>21</v>
      </c>
      <c r="AW66" s="46" t="s">
        <v>21</v>
      </c>
      <c r="AX66" s="46" t="s">
        <v>21</v>
      </c>
      <c r="AY66" s="46" t="s">
        <v>21</v>
      </c>
      <c r="AZ66" s="46" t="s">
        <v>21</v>
      </c>
      <c r="BA66" s="46" t="s">
        <v>21</v>
      </c>
      <c r="BB66" s="46" t="s">
        <v>21</v>
      </c>
      <c r="BC66" s="46" t="s">
        <v>21</v>
      </c>
      <c r="BD66" s="46" t="s">
        <v>21</v>
      </c>
      <c r="BE66" s="46" t="s">
        <v>21</v>
      </c>
      <c r="BF66" s="46" t="s">
        <v>21</v>
      </c>
      <c r="BG66" s="46" t="s">
        <v>21</v>
      </c>
      <c r="BH66" s="46" t="s">
        <v>21</v>
      </c>
      <c r="BI66" s="46" t="s">
        <v>21</v>
      </c>
      <c r="BJ66" s="46" t="s">
        <v>21</v>
      </c>
      <c r="BK66" s="46" t="s">
        <v>21</v>
      </c>
      <c r="BL66" s="46" t="s">
        <v>21</v>
      </c>
      <c r="BM66" s="46" t="s">
        <v>21</v>
      </c>
      <c r="BN66" s="46" t="s">
        <v>21</v>
      </c>
      <c r="BO66" s="46" t="s">
        <v>21</v>
      </c>
      <c r="BP66" s="46" t="s">
        <v>21</v>
      </c>
      <c r="BQ66" s="46" t="s">
        <v>21</v>
      </c>
    </row>
    <row r="67" spans="1:69" s="42" customFormat="1" x14ac:dyDescent="0.2">
      <c r="A67" s="42" t="s">
        <v>293</v>
      </c>
      <c r="B67" s="42" t="s">
        <v>297</v>
      </c>
      <c r="C67" s="42" t="s">
        <v>146</v>
      </c>
      <c r="D67" s="42" t="s">
        <v>295</v>
      </c>
      <c r="E67" s="41" t="s">
        <v>67</v>
      </c>
      <c r="F67" s="42" t="s">
        <v>202</v>
      </c>
      <c r="G67" s="42" t="s">
        <v>326</v>
      </c>
      <c r="H67" s="42" t="s">
        <v>327</v>
      </c>
      <c r="I67" s="42" t="s">
        <v>292</v>
      </c>
      <c r="J67" s="44" t="s">
        <v>21</v>
      </c>
      <c r="K67" s="44" t="s">
        <v>21</v>
      </c>
      <c r="L67" s="44" t="s">
        <v>21</v>
      </c>
      <c r="M67" s="44" t="s">
        <v>21</v>
      </c>
      <c r="N67" s="44" t="s">
        <v>21</v>
      </c>
      <c r="O67" s="44" t="s">
        <v>21</v>
      </c>
      <c r="P67" s="47">
        <v>30</v>
      </c>
      <c r="Q67" s="47">
        <v>182</v>
      </c>
      <c r="R67" s="47">
        <v>85</v>
      </c>
      <c r="S67" s="47">
        <v>137</v>
      </c>
      <c r="T67" s="47">
        <v>161</v>
      </c>
      <c r="U67" s="47">
        <v>-25</v>
      </c>
      <c r="V67" s="47">
        <v>-250</v>
      </c>
      <c r="W67" s="47">
        <v>-253</v>
      </c>
      <c r="X67" s="47">
        <v>-48</v>
      </c>
      <c r="Y67" s="47">
        <v>-2</v>
      </c>
      <c r="Z67" s="47">
        <v>7</v>
      </c>
      <c r="AA67" s="47">
        <v>474</v>
      </c>
      <c r="AB67" s="47">
        <v>-207</v>
      </c>
      <c r="AC67" s="47">
        <v>-924</v>
      </c>
      <c r="AD67" s="47">
        <v>-1102</v>
      </c>
      <c r="AE67" s="47">
        <v>-755</v>
      </c>
      <c r="AF67" s="47">
        <v>-1093</v>
      </c>
      <c r="AG67" s="47">
        <v>-1496</v>
      </c>
      <c r="AH67" s="47">
        <v>-1901</v>
      </c>
      <c r="AI67" s="47">
        <v>-2089</v>
      </c>
      <c r="AJ67" s="47">
        <v>-3198</v>
      </c>
      <c r="AK67" s="74">
        <v>-2753</v>
      </c>
      <c r="AL67" s="47">
        <v>-1257</v>
      </c>
      <c r="AM67" s="47">
        <v>-26</v>
      </c>
      <c r="AN67" s="47">
        <v>991</v>
      </c>
      <c r="AO67" s="46" t="s">
        <v>21</v>
      </c>
      <c r="AP67" s="46" t="s">
        <v>21</v>
      </c>
      <c r="AQ67" s="46" t="s">
        <v>21</v>
      </c>
      <c r="AR67" s="46" t="s">
        <v>21</v>
      </c>
      <c r="AS67" s="46" t="s">
        <v>21</v>
      </c>
      <c r="AT67" s="46" t="s">
        <v>21</v>
      </c>
      <c r="AU67" s="46" t="s">
        <v>21</v>
      </c>
      <c r="AV67" s="46" t="s">
        <v>21</v>
      </c>
      <c r="AW67" s="46" t="s">
        <v>21</v>
      </c>
      <c r="AX67" s="46" t="s">
        <v>21</v>
      </c>
      <c r="AY67" s="46" t="s">
        <v>21</v>
      </c>
      <c r="AZ67" s="46" t="s">
        <v>21</v>
      </c>
      <c r="BA67" s="46" t="s">
        <v>21</v>
      </c>
      <c r="BB67" s="46" t="s">
        <v>21</v>
      </c>
      <c r="BC67" s="46" t="s">
        <v>21</v>
      </c>
      <c r="BD67" s="46" t="s">
        <v>21</v>
      </c>
      <c r="BE67" s="46" t="s">
        <v>21</v>
      </c>
      <c r="BF67" s="46" t="s">
        <v>21</v>
      </c>
      <c r="BG67" s="46" t="s">
        <v>21</v>
      </c>
      <c r="BH67" s="46" t="s">
        <v>21</v>
      </c>
      <c r="BI67" s="46" t="s">
        <v>21</v>
      </c>
      <c r="BJ67" s="46" t="s">
        <v>21</v>
      </c>
      <c r="BK67" s="46" t="s">
        <v>21</v>
      </c>
      <c r="BL67" s="46" t="s">
        <v>21</v>
      </c>
      <c r="BM67" s="46" t="s">
        <v>21</v>
      </c>
      <c r="BN67" s="46" t="s">
        <v>21</v>
      </c>
      <c r="BO67" s="46" t="s">
        <v>21</v>
      </c>
      <c r="BP67" s="46" t="s">
        <v>21</v>
      </c>
      <c r="BQ67" s="46" t="s">
        <v>21</v>
      </c>
    </row>
    <row r="68" spans="1:69" s="42" customFormat="1" x14ac:dyDescent="0.2">
      <c r="A68" s="42" t="s">
        <v>294</v>
      </c>
      <c r="B68" s="42" t="s">
        <v>302</v>
      </c>
      <c r="C68" s="42" t="s">
        <v>146</v>
      </c>
      <c r="D68" s="42" t="s">
        <v>295</v>
      </c>
      <c r="E68" s="41" t="s">
        <v>67</v>
      </c>
      <c r="F68" s="42" t="s">
        <v>202</v>
      </c>
      <c r="G68" s="42" t="s">
        <v>326</v>
      </c>
      <c r="H68" s="42" t="s">
        <v>327</v>
      </c>
      <c r="I68" s="42" t="s">
        <v>292</v>
      </c>
      <c r="J68" s="44" t="s">
        <v>21</v>
      </c>
      <c r="K68" s="44" t="s">
        <v>21</v>
      </c>
      <c r="L68" s="44" t="s">
        <v>21</v>
      </c>
      <c r="M68" s="44" t="s">
        <v>21</v>
      </c>
      <c r="N68" s="44" t="s">
        <v>21</v>
      </c>
      <c r="O68" s="44" t="s">
        <v>21</v>
      </c>
      <c r="P68" s="47">
        <v>556</v>
      </c>
      <c r="Q68" s="47">
        <v>727</v>
      </c>
      <c r="R68" s="47">
        <v>742</v>
      </c>
      <c r="S68" s="47">
        <v>769</v>
      </c>
      <c r="T68" s="47">
        <v>828</v>
      </c>
      <c r="U68" s="47">
        <v>821</v>
      </c>
      <c r="V68" s="47">
        <v>858</v>
      </c>
      <c r="W68" s="47">
        <v>855</v>
      </c>
      <c r="X68" s="47">
        <v>1064</v>
      </c>
      <c r="Y68" s="47">
        <v>1136</v>
      </c>
      <c r="Z68" s="47">
        <v>1136</v>
      </c>
      <c r="AA68" s="47">
        <v>1871</v>
      </c>
      <c r="AB68" s="47">
        <v>2695</v>
      </c>
      <c r="AC68" s="47">
        <v>2263</v>
      </c>
      <c r="AD68" s="47">
        <v>2520</v>
      </c>
      <c r="AE68" s="47">
        <v>3151</v>
      </c>
      <c r="AF68" s="47">
        <v>3419</v>
      </c>
      <c r="AG68" s="47">
        <v>4600</v>
      </c>
      <c r="AH68" s="47">
        <v>5791</v>
      </c>
      <c r="AI68" s="47">
        <v>5711</v>
      </c>
      <c r="AJ68" s="47">
        <v>5019</v>
      </c>
      <c r="AK68" s="74">
        <v>5008</v>
      </c>
      <c r="AL68" s="47">
        <v>5396</v>
      </c>
      <c r="AM68" s="47">
        <v>4632</v>
      </c>
      <c r="AN68" s="47">
        <v>4836</v>
      </c>
      <c r="AO68" s="46" t="s">
        <v>21</v>
      </c>
      <c r="AP68" s="46" t="s">
        <v>21</v>
      </c>
      <c r="AQ68" s="46" t="s">
        <v>21</v>
      </c>
      <c r="AR68" s="46" t="s">
        <v>21</v>
      </c>
      <c r="AS68" s="46" t="s">
        <v>21</v>
      </c>
      <c r="AT68" s="46" t="s">
        <v>21</v>
      </c>
      <c r="AU68" s="46" t="s">
        <v>21</v>
      </c>
      <c r="AV68" s="46" t="s">
        <v>21</v>
      </c>
      <c r="AW68" s="46" t="s">
        <v>21</v>
      </c>
      <c r="AX68" s="46" t="s">
        <v>21</v>
      </c>
      <c r="AY68" s="46" t="s">
        <v>21</v>
      </c>
      <c r="AZ68" s="46" t="s">
        <v>21</v>
      </c>
      <c r="BA68" s="46" t="s">
        <v>21</v>
      </c>
      <c r="BB68" s="46" t="s">
        <v>21</v>
      </c>
      <c r="BC68" s="46" t="s">
        <v>21</v>
      </c>
      <c r="BD68" s="46" t="s">
        <v>21</v>
      </c>
      <c r="BE68" s="46" t="s">
        <v>21</v>
      </c>
      <c r="BF68" s="46" t="s">
        <v>21</v>
      </c>
      <c r="BG68" s="46" t="s">
        <v>21</v>
      </c>
      <c r="BH68" s="46" t="s">
        <v>21</v>
      </c>
      <c r="BI68" s="46" t="s">
        <v>21</v>
      </c>
      <c r="BJ68" s="46" t="s">
        <v>21</v>
      </c>
      <c r="BK68" s="46" t="s">
        <v>21</v>
      </c>
      <c r="BL68" s="46" t="s">
        <v>21</v>
      </c>
      <c r="BM68" s="46" t="s">
        <v>21</v>
      </c>
      <c r="BN68" s="46" t="s">
        <v>21</v>
      </c>
      <c r="BO68" s="46" t="s">
        <v>21</v>
      </c>
      <c r="BP68" s="46" t="s">
        <v>21</v>
      </c>
      <c r="BQ68" s="46" t="s">
        <v>21</v>
      </c>
    </row>
    <row r="69" spans="1:69" s="42" customFormat="1" x14ac:dyDescent="0.2">
      <c r="A69" s="42" t="s">
        <v>296</v>
      </c>
      <c r="B69" s="42" t="s">
        <v>303</v>
      </c>
      <c r="C69" s="42" t="s">
        <v>146</v>
      </c>
      <c r="D69" s="42" t="s">
        <v>295</v>
      </c>
      <c r="E69" s="41" t="s">
        <v>67</v>
      </c>
      <c r="F69" s="42" t="s">
        <v>202</v>
      </c>
      <c r="G69" s="42" t="s">
        <v>326</v>
      </c>
      <c r="H69" s="42" t="s">
        <v>327</v>
      </c>
      <c r="I69" s="42" t="s">
        <v>292</v>
      </c>
      <c r="J69" s="44" t="s">
        <v>21</v>
      </c>
      <c r="K69" s="44" t="s">
        <v>21</v>
      </c>
      <c r="L69" s="44" t="s">
        <v>21</v>
      </c>
      <c r="M69" s="44" t="s">
        <v>21</v>
      </c>
      <c r="N69" s="44" t="s">
        <v>21</v>
      </c>
      <c r="O69" s="44" t="s">
        <v>21</v>
      </c>
      <c r="P69" s="47">
        <v>-587</v>
      </c>
      <c r="Q69" s="47">
        <v>-618</v>
      </c>
      <c r="R69" s="47">
        <v>-780</v>
      </c>
      <c r="S69" s="47">
        <v>-808</v>
      </c>
      <c r="T69" s="47">
        <v>-853</v>
      </c>
      <c r="U69" s="47">
        <v>-1062</v>
      </c>
      <c r="V69" s="47">
        <v>-1150</v>
      </c>
      <c r="W69" s="47">
        <v>-1132</v>
      </c>
      <c r="X69" s="47">
        <v>-1090</v>
      </c>
      <c r="Y69" s="47">
        <v>-1186</v>
      </c>
      <c r="Z69" s="47">
        <v>-1261</v>
      </c>
      <c r="AA69" s="47">
        <v>-1596</v>
      </c>
      <c r="AB69" s="47">
        <v>-3145</v>
      </c>
      <c r="AC69" s="47">
        <v>-3459</v>
      </c>
      <c r="AD69" s="47">
        <v>-3634</v>
      </c>
      <c r="AE69" s="47">
        <v>-3916</v>
      </c>
      <c r="AF69" s="47">
        <v>-4725</v>
      </c>
      <c r="AG69" s="47">
        <v>-6141</v>
      </c>
      <c r="AH69" s="47">
        <v>-7727</v>
      </c>
      <c r="AI69" s="47">
        <v>-7957</v>
      </c>
      <c r="AJ69" s="47">
        <v>-7664</v>
      </c>
      <c r="AK69" s="74">
        <v>-7492</v>
      </c>
      <c r="AL69" s="47">
        <v>-6074</v>
      </c>
      <c r="AM69" s="47">
        <v>-5118</v>
      </c>
      <c r="AN69" s="47">
        <v>-5045</v>
      </c>
      <c r="AO69" s="46" t="s">
        <v>21</v>
      </c>
      <c r="AP69" s="46" t="s">
        <v>21</v>
      </c>
      <c r="AQ69" s="46" t="s">
        <v>21</v>
      </c>
      <c r="AR69" s="46" t="s">
        <v>21</v>
      </c>
      <c r="AS69" s="46" t="s">
        <v>21</v>
      </c>
      <c r="AT69" s="46" t="s">
        <v>21</v>
      </c>
      <c r="AU69" s="46" t="s">
        <v>21</v>
      </c>
      <c r="AV69" s="46" t="s">
        <v>21</v>
      </c>
      <c r="AW69" s="46" t="s">
        <v>21</v>
      </c>
      <c r="AX69" s="46" t="s">
        <v>21</v>
      </c>
      <c r="AY69" s="46" t="s">
        <v>21</v>
      </c>
      <c r="AZ69" s="46" t="s">
        <v>21</v>
      </c>
      <c r="BA69" s="46" t="s">
        <v>21</v>
      </c>
      <c r="BB69" s="46" t="s">
        <v>21</v>
      </c>
      <c r="BC69" s="46" t="s">
        <v>21</v>
      </c>
      <c r="BD69" s="46" t="s">
        <v>21</v>
      </c>
      <c r="BE69" s="46" t="s">
        <v>21</v>
      </c>
      <c r="BF69" s="46" t="s">
        <v>21</v>
      </c>
      <c r="BG69" s="46" t="s">
        <v>21</v>
      </c>
      <c r="BH69" s="46" t="s">
        <v>21</v>
      </c>
      <c r="BI69" s="46" t="s">
        <v>21</v>
      </c>
      <c r="BJ69" s="46" t="s">
        <v>21</v>
      </c>
      <c r="BK69" s="46" t="s">
        <v>21</v>
      </c>
      <c r="BL69" s="46" t="s">
        <v>21</v>
      </c>
      <c r="BM69" s="46" t="s">
        <v>21</v>
      </c>
      <c r="BN69" s="46" t="s">
        <v>21</v>
      </c>
      <c r="BO69" s="46" t="s">
        <v>21</v>
      </c>
      <c r="BP69" s="46" t="s">
        <v>21</v>
      </c>
      <c r="BQ69" s="46" t="s">
        <v>21</v>
      </c>
    </row>
    <row r="70" spans="1:69" s="42" customFormat="1" x14ac:dyDescent="0.2">
      <c r="A70" s="42" t="s">
        <v>298</v>
      </c>
      <c r="B70" s="42" t="s">
        <v>304</v>
      </c>
      <c r="C70" s="42" t="s">
        <v>146</v>
      </c>
      <c r="D70" s="42" t="s">
        <v>295</v>
      </c>
      <c r="E70" s="41" t="s">
        <v>67</v>
      </c>
      <c r="F70" s="42" t="s">
        <v>202</v>
      </c>
      <c r="G70" s="42" t="s">
        <v>326</v>
      </c>
      <c r="H70" s="42" t="s">
        <v>327</v>
      </c>
      <c r="I70" s="42" t="s">
        <v>292</v>
      </c>
      <c r="J70" s="44" t="s">
        <v>21</v>
      </c>
      <c r="K70" s="44" t="s">
        <v>21</v>
      </c>
      <c r="L70" s="44" t="s">
        <v>21</v>
      </c>
      <c r="M70" s="44" t="s">
        <v>21</v>
      </c>
      <c r="N70" s="44" t="s">
        <v>21</v>
      </c>
      <c r="O70" s="44" t="s">
        <v>21</v>
      </c>
      <c r="P70" s="47">
        <v>-17</v>
      </c>
      <c r="Q70" s="47">
        <v>-17</v>
      </c>
      <c r="R70" s="47">
        <v>-26</v>
      </c>
      <c r="S70" s="47">
        <v>-31</v>
      </c>
      <c r="T70" s="47">
        <v>-37</v>
      </c>
      <c r="U70" s="47">
        <v>-76</v>
      </c>
      <c r="V70" s="47">
        <v>-97</v>
      </c>
      <c r="W70" s="47">
        <v>-78</v>
      </c>
      <c r="X70" s="47">
        <v>-130</v>
      </c>
      <c r="Y70" s="47">
        <v>-101</v>
      </c>
      <c r="Z70" s="47">
        <v>-126</v>
      </c>
      <c r="AA70" s="47">
        <v>-113</v>
      </c>
      <c r="AB70" s="47">
        <v>-54</v>
      </c>
      <c r="AC70" s="47">
        <v>-126</v>
      </c>
      <c r="AD70" s="47">
        <v>-253</v>
      </c>
      <c r="AE70" s="47">
        <v>-333</v>
      </c>
      <c r="AF70" s="47">
        <v>-406</v>
      </c>
      <c r="AG70" s="47">
        <v>-565</v>
      </c>
      <c r="AH70" s="47">
        <v>-832</v>
      </c>
      <c r="AI70" s="47">
        <v>-1042</v>
      </c>
      <c r="AJ70" s="47">
        <v>-1826</v>
      </c>
      <c r="AK70" s="74">
        <v>-1176</v>
      </c>
      <c r="AL70" s="47">
        <v>-2104</v>
      </c>
      <c r="AM70" s="47">
        <v>-2002</v>
      </c>
      <c r="AN70" s="47">
        <v>-1950</v>
      </c>
      <c r="AO70" s="46" t="s">
        <v>21</v>
      </c>
      <c r="AP70" s="46" t="s">
        <v>21</v>
      </c>
      <c r="AQ70" s="46" t="s">
        <v>21</v>
      </c>
      <c r="AR70" s="46" t="s">
        <v>21</v>
      </c>
      <c r="AS70" s="46" t="s">
        <v>21</v>
      </c>
      <c r="AT70" s="46" t="s">
        <v>21</v>
      </c>
      <c r="AU70" s="46" t="s">
        <v>21</v>
      </c>
      <c r="AV70" s="46" t="s">
        <v>21</v>
      </c>
      <c r="AW70" s="46" t="s">
        <v>21</v>
      </c>
      <c r="AX70" s="46" t="s">
        <v>21</v>
      </c>
      <c r="AY70" s="46" t="s">
        <v>21</v>
      </c>
      <c r="AZ70" s="46" t="s">
        <v>21</v>
      </c>
      <c r="BA70" s="46" t="s">
        <v>21</v>
      </c>
      <c r="BB70" s="46" t="s">
        <v>21</v>
      </c>
      <c r="BC70" s="46" t="s">
        <v>21</v>
      </c>
      <c r="BD70" s="46" t="s">
        <v>21</v>
      </c>
      <c r="BE70" s="46" t="s">
        <v>21</v>
      </c>
      <c r="BF70" s="46" t="s">
        <v>21</v>
      </c>
      <c r="BG70" s="46" t="s">
        <v>21</v>
      </c>
      <c r="BH70" s="46" t="s">
        <v>21</v>
      </c>
      <c r="BI70" s="46" t="s">
        <v>21</v>
      </c>
      <c r="BJ70" s="46" t="s">
        <v>21</v>
      </c>
      <c r="BK70" s="46" t="s">
        <v>21</v>
      </c>
      <c r="BL70" s="46" t="s">
        <v>21</v>
      </c>
      <c r="BM70" s="46" t="s">
        <v>21</v>
      </c>
      <c r="BN70" s="46" t="s">
        <v>21</v>
      </c>
      <c r="BO70" s="46" t="s">
        <v>21</v>
      </c>
      <c r="BP70" s="46" t="s">
        <v>21</v>
      </c>
      <c r="BQ70" s="46" t="s">
        <v>21</v>
      </c>
    </row>
    <row r="71" spans="1:69" s="42" customFormat="1" x14ac:dyDescent="0.2">
      <c r="A71" s="42" t="s">
        <v>299</v>
      </c>
      <c r="B71" s="42" t="s">
        <v>305</v>
      </c>
      <c r="C71" s="42" t="s">
        <v>146</v>
      </c>
      <c r="D71" s="42" t="s">
        <v>295</v>
      </c>
      <c r="E71" s="41" t="s">
        <v>67</v>
      </c>
      <c r="F71" s="42" t="s">
        <v>202</v>
      </c>
      <c r="G71" s="42" t="s">
        <v>326</v>
      </c>
      <c r="H71" s="42" t="s">
        <v>327</v>
      </c>
      <c r="I71" s="42" t="s">
        <v>292</v>
      </c>
      <c r="J71" s="44" t="s">
        <v>21</v>
      </c>
      <c r="K71" s="44" t="s">
        <v>21</v>
      </c>
      <c r="L71" s="44" t="s">
        <v>21</v>
      </c>
      <c r="M71" s="44" t="s">
        <v>21</v>
      </c>
      <c r="N71" s="44" t="s">
        <v>21</v>
      </c>
      <c r="O71" s="44" t="s">
        <v>21</v>
      </c>
      <c r="P71" s="47">
        <v>78</v>
      </c>
      <c r="Q71" s="47">
        <v>90</v>
      </c>
      <c r="R71" s="47">
        <v>149</v>
      </c>
      <c r="S71" s="47">
        <v>207</v>
      </c>
      <c r="T71" s="47">
        <v>223</v>
      </c>
      <c r="U71" s="47">
        <v>292</v>
      </c>
      <c r="V71" s="47">
        <v>139</v>
      </c>
      <c r="W71" s="47">
        <v>102</v>
      </c>
      <c r="X71" s="47">
        <v>108</v>
      </c>
      <c r="Y71" s="47">
        <v>148</v>
      </c>
      <c r="Z71" s="47">
        <v>257</v>
      </c>
      <c r="AA71" s="47">
        <v>312</v>
      </c>
      <c r="AB71" s="47">
        <v>297</v>
      </c>
      <c r="AC71" s="47">
        <v>398</v>
      </c>
      <c r="AD71" s="47">
        <v>265</v>
      </c>
      <c r="AE71" s="47">
        <v>343</v>
      </c>
      <c r="AF71" s="47">
        <v>618</v>
      </c>
      <c r="AG71" s="47">
        <v>610</v>
      </c>
      <c r="AH71" s="47">
        <v>867</v>
      </c>
      <c r="AI71" s="47">
        <v>1199</v>
      </c>
      <c r="AJ71" s="47">
        <v>1273</v>
      </c>
      <c r="AK71" s="74">
        <v>1506</v>
      </c>
      <c r="AL71" s="47">
        <v>1526</v>
      </c>
      <c r="AM71" s="47">
        <v>2460</v>
      </c>
      <c r="AN71" s="47">
        <v>3150</v>
      </c>
      <c r="AO71" s="46" t="s">
        <v>21</v>
      </c>
      <c r="AP71" s="46" t="s">
        <v>21</v>
      </c>
      <c r="AQ71" s="46" t="s">
        <v>21</v>
      </c>
      <c r="AR71" s="46" t="s">
        <v>21</v>
      </c>
      <c r="AS71" s="46" t="s">
        <v>21</v>
      </c>
      <c r="AT71" s="46" t="s">
        <v>21</v>
      </c>
      <c r="AU71" s="46" t="s">
        <v>21</v>
      </c>
      <c r="AV71" s="46" t="s">
        <v>21</v>
      </c>
      <c r="AW71" s="46" t="s">
        <v>21</v>
      </c>
      <c r="AX71" s="46" t="s">
        <v>21</v>
      </c>
      <c r="AY71" s="46" t="s">
        <v>21</v>
      </c>
      <c r="AZ71" s="46" t="s">
        <v>21</v>
      </c>
      <c r="BA71" s="46" t="s">
        <v>21</v>
      </c>
      <c r="BB71" s="46" t="s">
        <v>21</v>
      </c>
      <c r="BC71" s="46" t="s">
        <v>21</v>
      </c>
      <c r="BD71" s="46" t="s">
        <v>21</v>
      </c>
      <c r="BE71" s="46" t="s">
        <v>21</v>
      </c>
      <c r="BF71" s="46" t="s">
        <v>21</v>
      </c>
      <c r="BG71" s="46" t="s">
        <v>21</v>
      </c>
      <c r="BH71" s="46" t="s">
        <v>21</v>
      </c>
      <c r="BI71" s="46" t="s">
        <v>21</v>
      </c>
      <c r="BJ71" s="46" t="s">
        <v>21</v>
      </c>
      <c r="BK71" s="46" t="s">
        <v>21</v>
      </c>
      <c r="BL71" s="46" t="s">
        <v>21</v>
      </c>
      <c r="BM71" s="46" t="s">
        <v>21</v>
      </c>
      <c r="BN71" s="46" t="s">
        <v>21</v>
      </c>
      <c r="BO71" s="46" t="s">
        <v>21</v>
      </c>
      <c r="BP71" s="46" t="s">
        <v>21</v>
      </c>
      <c r="BQ71" s="46" t="s">
        <v>21</v>
      </c>
    </row>
    <row r="72" spans="1:69" s="42" customFormat="1" x14ac:dyDescent="0.2">
      <c r="A72" s="42" t="s">
        <v>300</v>
      </c>
      <c r="B72" s="42" t="s">
        <v>301</v>
      </c>
      <c r="C72" s="42" t="s">
        <v>146</v>
      </c>
      <c r="D72" s="42" t="s">
        <v>295</v>
      </c>
      <c r="E72" s="41" t="s">
        <v>67</v>
      </c>
      <c r="F72" s="42" t="s">
        <v>202</v>
      </c>
      <c r="G72" s="42" t="s">
        <v>326</v>
      </c>
      <c r="H72" s="42" t="s">
        <v>327</v>
      </c>
      <c r="I72" s="42" t="s">
        <v>292</v>
      </c>
      <c r="J72" s="44" t="s">
        <v>21</v>
      </c>
      <c r="K72" s="44" t="s">
        <v>21</v>
      </c>
      <c r="L72" s="44" t="s">
        <v>21</v>
      </c>
      <c r="M72" s="44" t="s">
        <v>21</v>
      </c>
      <c r="N72" s="44" t="s">
        <v>21</v>
      </c>
      <c r="O72" s="44" t="s">
        <v>21</v>
      </c>
      <c r="P72" s="47">
        <v>-28</v>
      </c>
      <c r="Q72" s="47">
        <v>0</v>
      </c>
      <c r="R72" s="47">
        <v>-18</v>
      </c>
      <c r="S72" s="47">
        <v>4</v>
      </c>
      <c r="T72" s="47">
        <v>-117</v>
      </c>
      <c r="U72" s="47">
        <v>72</v>
      </c>
      <c r="V72" s="47">
        <v>375</v>
      </c>
      <c r="W72" s="47">
        <v>299</v>
      </c>
      <c r="X72" s="47">
        <v>242</v>
      </c>
      <c r="Y72" s="47">
        <v>242</v>
      </c>
      <c r="Z72" s="47">
        <v>283</v>
      </c>
      <c r="AA72" s="47">
        <v>212</v>
      </c>
      <c r="AB72" s="47">
        <v>867</v>
      </c>
      <c r="AC72" s="47">
        <v>1094</v>
      </c>
      <c r="AD72" s="47">
        <v>1194</v>
      </c>
      <c r="AE72" s="47">
        <v>513</v>
      </c>
      <c r="AF72" s="47">
        <v>1855</v>
      </c>
      <c r="AG72" s="47">
        <v>1627</v>
      </c>
      <c r="AH72" s="47">
        <v>2739</v>
      </c>
      <c r="AI72" s="47">
        <v>2244</v>
      </c>
      <c r="AJ72" s="47">
        <v>2868</v>
      </c>
      <c r="AK72" s="47">
        <v>1056</v>
      </c>
      <c r="AL72" s="47">
        <v>1424</v>
      </c>
      <c r="AM72" s="47">
        <v>-755</v>
      </c>
      <c r="AN72" s="47">
        <v>215</v>
      </c>
      <c r="AO72" s="46" t="s">
        <v>21</v>
      </c>
      <c r="AP72" s="46" t="s">
        <v>21</v>
      </c>
      <c r="AQ72" s="46" t="s">
        <v>21</v>
      </c>
      <c r="AR72" s="46" t="s">
        <v>21</v>
      </c>
      <c r="AS72" s="46" t="s">
        <v>21</v>
      </c>
      <c r="AT72" s="46" t="s">
        <v>21</v>
      </c>
      <c r="AU72" s="46" t="s">
        <v>21</v>
      </c>
      <c r="AV72" s="46" t="s">
        <v>21</v>
      </c>
      <c r="AW72" s="46" t="s">
        <v>21</v>
      </c>
      <c r="AX72" s="46" t="s">
        <v>21</v>
      </c>
      <c r="AY72" s="46" t="s">
        <v>21</v>
      </c>
      <c r="AZ72" s="46" t="s">
        <v>21</v>
      </c>
      <c r="BA72" s="46" t="s">
        <v>21</v>
      </c>
      <c r="BB72" s="46" t="s">
        <v>21</v>
      </c>
      <c r="BC72" s="46" t="s">
        <v>21</v>
      </c>
      <c r="BD72" s="46" t="s">
        <v>21</v>
      </c>
      <c r="BE72" s="46" t="s">
        <v>21</v>
      </c>
      <c r="BF72" s="46" t="s">
        <v>21</v>
      </c>
      <c r="BG72" s="46" t="s">
        <v>21</v>
      </c>
      <c r="BH72" s="46" t="s">
        <v>21</v>
      </c>
      <c r="BI72" s="46" t="s">
        <v>21</v>
      </c>
      <c r="BJ72" s="46" t="s">
        <v>21</v>
      </c>
      <c r="BK72" s="46" t="s">
        <v>21</v>
      </c>
      <c r="BL72" s="46" t="s">
        <v>21</v>
      </c>
      <c r="BM72" s="46" t="s">
        <v>21</v>
      </c>
      <c r="BN72" s="46" t="s">
        <v>21</v>
      </c>
      <c r="BO72" s="46" t="s">
        <v>21</v>
      </c>
      <c r="BP72" s="46" t="s">
        <v>21</v>
      </c>
      <c r="BQ72" s="46" t="s">
        <v>21</v>
      </c>
    </row>
    <row r="73" spans="1:69" s="42" customFormat="1" x14ac:dyDescent="0.2">
      <c r="A73" s="42" t="s">
        <v>306</v>
      </c>
      <c r="B73" s="42" t="s">
        <v>311</v>
      </c>
      <c r="C73" s="42" t="s">
        <v>146</v>
      </c>
      <c r="D73" s="42" t="s">
        <v>295</v>
      </c>
      <c r="E73" s="41" t="s">
        <v>67</v>
      </c>
      <c r="F73" s="42" t="s">
        <v>202</v>
      </c>
      <c r="G73" s="42" t="s">
        <v>326</v>
      </c>
      <c r="H73" s="42" t="s">
        <v>327</v>
      </c>
      <c r="I73" s="42" t="s">
        <v>292</v>
      </c>
      <c r="J73" s="44" t="s">
        <v>21</v>
      </c>
      <c r="K73" s="44" t="s">
        <v>21</v>
      </c>
      <c r="L73" s="44" t="s">
        <v>21</v>
      </c>
      <c r="M73" s="44" t="s">
        <v>21</v>
      </c>
      <c r="N73" s="44" t="s">
        <v>21</v>
      </c>
      <c r="O73" s="44" t="s">
        <v>21</v>
      </c>
      <c r="P73" s="47">
        <v>-3</v>
      </c>
      <c r="Q73" s="47">
        <v>-4</v>
      </c>
      <c r="R73" s="47">
        <v>-4</v>
      </c>
      <c r="S73" s="47">
        <v>-10</v>
      </c>
      <c r="T73" s="47">
        <v>-15</v>
      </c>
      <c r="U73" s="47">
        <v>-9</v>
      </c>
      <c r="V73" s="47">
        <v>-3</v>
      </c>
      <c r="W73" s="47">
        <v>6</v>
      </c>
      <c r="X73" s="47">
        <v>-29</v>
      </c>
      <c r="Y73" s="47">
        <v>-4</v>
      </c>
      <c r="Z73" s="47">
        <v>-22</v>
      </c>
      <c r="AA73" s="47">
        <v>64</v>
      </c>
      <c r="AB73" s="47">
        <v>-40</v>
      </c>
      <c r="AC73" s="47">
        <v>124</v>
      </c>
      <c r="AD73" s="47">
        <v>142</v>
      </c>
      <c r="AE73" s="47">
        <v>215</v>
      </c>
      <c r="AF73" s="47">
        <v>100</v>
      </c>
      <c r="AG73" s="47">
        <v>21</v>
      </c>
      <c r="AH73" s="47">
        <v>-103</v>
      </c>
      <c r="AI73" s="47">
        <v>176</v>
      </c>
      <c r="AJ73" s="47">
        <v>17</v>
      </c>
      <c r="AK73" s="47">
        <v>111</v>
      </c>
      <c r="AL73" s="47">
        <v>6</v>
      </c>
      <c r="AM73" s="47">
        <v>20</v>
      </c>
      <c r="AN73" s="47">
        <v>140</v>
      </c>
      <c r="AO73" s="46" t="s">
        <v>21</v>
      </c>
      <c r="AP73" s="46" t="s">
        <v>21</v>
      </c>
      <c r="AQ73" s="46" t="s">
        <v>21</v>
      </c>
      <c r="AR73" s="46" t="s">
        <v>21</v>
      </c>
      <c r="AS73" s="46" t="s">
        <v>21</v>
      </c>
      <c r="AT73" s="46" t="s">
        <v>21</v>
      </c>
      <c r="AU73" s="46" t="s">
        <v>21</v>
      </c>
      <c r="AV73" s="46" t="s">
        <v>21</v>
      </c>
      <c r="AW73" s="46" t="s">
        <v>21</v>
      </c>
      <c r="AX73" s="46" t="s">
        <v>21</v>
      </c>
      <c r="AY73" s="46" t="s">
        <v>21</v>
      </c>
      <c r="AZ73" s="46" t="s">
        <v>21</v>
      </c>
      <c r="BA73" s="46" t="s">
        <v>21</v>
      </c>
      <c r="BB73" s="46" t="s">
        <v>21</v>
      </c>
      <c r="BC73" s="46" t="s">
        <v>21</v>
      </c>
      <c r="BD73" s="46" t="s">
        <v>21</v>
      </c>
      <c r="BE73" s="46" t="s">
        <v>21</v>
      </c>
      <c r="BF73" s="46" t="s">
        <v>21</v>
      </c>
      <c r="BG73" s="46" t="s">
        <v>21</v>
      </c>
      <c r="BH73" s="46" t="s">
        <v>21</v>
      </c>
      <c r="BI73" s="46" t="s">
        <v>21</v>
      </c>
      <c r="BJ73" s="46" t="s">
        <v>21</v>
      </c>
      <c r="BK73" s="46" t="s">
        <v>21</v>
      </c>
      <c r="BL73" s="46" t="s">
        <v>21</v>
      </c>
      <c r="BM73" s="46" t="s">
        <v>21</v>
      </c>
      <c r="BN73" s="46" t="s">
        <v>21</v>
      </c>
      <c r="BO73" s="46" t="s">
        <v>21</v>
      </c>
      <c r="BP73" s="46" t="s">
        <v>21</v>
      </c>
      <c r="BQ73" s="46" t="s">
        <v>21</v>
      </c>
    </row>
    <row r="74" spans="1:69" s="42" customFormat="1" x14ac:dyDescent="0.2">
      <c r="A74" s="42" t="s">
        <v>307</v>
      </c>
      <c r="B74" s="42" t="s">
        <v>312</v>
      </c>
      <c r="C74" s="42" t="s">
        <v>146</v>
      </c>
      <c r="D74" s="42" t="s">
        <v>295</v>
      </c>
      <c r="E74" s="41" t="s">
        <v>67</v>
      </c>
      <c r="F74" s="42" t="s">
        <v>202</v>
      </c>
      <c r="G74" s="42" t="s">
        <v>326</v>
      </c>
      <c r="H74" s="42" t="s">
        <v>327</v>
      </c>
      <c r="I74" s="42" t="s">
        <v>292</v>
      </c>
      <c r="J74" s="44" t="s">
        <v>21</v>
      </c>
      <c r="K74" s="44" t="s">
        <v>21</v>
      </c>
      <c r="L74" s="44" t="s">
        <v>21</v>
      </c>
      <c r="M74" s="44" t="s">
        <v>21</v>
      </c>
      <c r="N74" s="44" t="s">
        <v>21</v>
      </c>
      <c r="O74" s="44" t="s">
        <v>21</v>
      </c>
      <c r="P74" s="47">
        <v>9</v>
      </c>
      <c r="Q74" s="47">
        <v>-53</v>
      </c>
      <c r="R74" s="47">
        <v>56</v>
      </c>
      <c r="S74" s="47">
        <v>119</v>
      </c>
      <c r="T74" s="47">
        <v>-3</v>
      </c>
      <c r="U74" s="47">
        <v>18</v>
      </c>
      <c r="V74" s="47">
        <v>225</v>
      </c>
      <c r="W74" s="47">
        <v>152</v>
      </c>
      <c r="X74" s="47">
        <v>159</v>
      </c>
      <c r="Y74" s="47">
        <v>-5</v>
      </c>
      <c r="Z74" s="47">
        <v>137</v>
      </c>
      <c r="AA74" s="47">
        <v>68</v>
      </c>
      <c r="AB74" s="47">
        <v>267</v>
      </c>
      <c r="AC74" s="47">
        <v>393</v>
      </c>
      <c r="AD74" s="74">
        <v>938</v>
      </c>
      <c r="AE74" s="47">
        <v>661</v>
      </c>
      <c r="AF74" s="47">
        <v>886</v>
      </c>
      <c r="AG74" s="47">
        <v>1151</v>
      </c>
      <c r="AH74" s="47">
        <v>1030</v>
      </c>
      <c r="AI74" s="47">
        <v>1332</v>
      </c>
      <c r="AJ74" s="47">
        <v>1553</v>
      </c>
      <c r="AK74" s="47">
        <v>1349</v>
      </c>
      <c r="AL74" s="47">
        <v>291</v>
      </c>
      <c r="AM74" s="47">
        <v>3096</v>
      </c>
      <c r="AN74" s="47">
        <v>1652</v>
      </c>
      <c r="AO74" s="46" t="s">
        <v>21</v>
      </c>
      <c r="AP74" s="46" t="s">
        <v>21</v>
      </c>
      <c r="AQ74" s="46" t="s">
        <v>21</v>
      </c>
      <c r="AR74" s="46" t="s">
        <v>21</v>
      </c>
      <c r="AS74" s="46" t="s">
        <v>21</v>
      </c>
      <c r="AT74" s="46" t="s">
        <v>21</v>
      </c>
      <c r="AU74" s="46" t="s">
        <v>21</v>
      </c>
      <c r="AV74" s="46" t="s">
        <v>21</v>
      </c>
      <c r="AW74" s="46" t="s">
        <v>21</v>
      </c>
      <c r="AX74" s="46" t="s">
        <v>21</v>
      </c>
      <c r="AY74" s="46" t="s">
        <v>21</v>
      </c>
      <c r="AZ74" s="46" t="s">
        <v>21</v>
      </c>
      <c r="BA74" s="46" t="s">
        <v>21</v>
      </c>
      <c r="BB74" s="46" t="s">
        <v>21</v>
      </c>
      <c r="BC74" s="46" t="s">
        <v>21</v>
      </c>
      <c r="BD74" s="46" t="s">
        <v>21</v>
      </c>
      <c r="BE74" s="46" t="s">
        <v>21</v>
      </c>
      <c r="BF74" s="46" t="s">
        <v>21</v>
      </c>
      <c r="BG74" s="46" t="s">
        <v>21</v>
      </c>
      <c r="BH74" s="46" t="s">
        <v>21</v>
      </c>
      <c r="BI74" s="46" t="s">
        <v>21</v>
      </c>
      <c r="BJ74" s="46" t="s">
        <v>21</v>
      </c>
      <c r="BK74" s="46" t="s">
        <v>21</v>
      </c>
      <c r="BL74" s="46" t="s">
        <v>21</v>
      </c>
      <c r="BM74" s="46" t="s">
        <v>21</v>
      </c>
      <c r="BN74" s="46" t="s">
        <v>21</v>
      </c>
      <c r="BO74" s="46" t="s">
        <v>21</v>
      </c>
      <c r="BP74" s="46" t="s">
        <v>21</v>
      </c>
      <c r="BQ74" s="46" t="s">
        <v>21</v>
      </c>
    </row>
    <row r="75" spans="1:69" s="42" customFormat="1" x14ac:dyDescent="0.2">
      <c r="A75" s="42" t="s">
        <v>308</v>
      </c>
      <c r="B75" s="42" t="s">
        <v>313</v>
      </c>
      <c r="C75" s="42" t="s">
        <v>146</v>
      </c>
      <c r="D75" s="42" t="s">
        <v>295</v>
      </c>
      <c r="E75" s="41" t="s">
        <v>67</v>
      </c>
      <c r="F75" s="42" t="s">
        <v>202</v>
      </c>
      <c r="G75" s="42" t="s">
        <v>326</v>
      </c>
      <c r="H75" s="42" t="s">
        <v>327</v>
      </c>
      <c r="I75" s="42" t="s">
        <v>292</v>
      </c>
      <c r="J75" s="44" t="s">
        <v>21</v>
      </c>
      <c r="K75" s="44" t="s">
        <v>21</v>
      </c>
      <c r="L75" s="44" t="s">
        <v>21</v>
      </c>
      <c r="M75" s="44" t="s">
        <v>21</v>
      </c>
      <c r="N75" s="44" t="s">
        <v>21</v>
      </c>
      <c r="O75" s="44" t="s">
        <v>21</v>
      </c>
      <c r="P75" s="47">
        <v>6</v>
      </c>
      <c r="Q75" s="47">
        <v>-27</v>
      </c>
      <c r="R75" s="47">
        <v>18</v>
      </c>
      <c r="S75" s="47">
        <v>127</v>
      </c>
      <c r="T75" s="47">
        <v>-5</v>
      </c>
      <c r="U75" s="47">
        <v>-6</v>
      </c>
      <c r="V75" s="47">
        <v>40</v>
      </c>
      <c r="W75" s="47">
        <v>36</v>
      </c>
      <c r="X75" s="47">
        <v>54</v>
      </c>
      <c r="Y75" s="47">
        <v>13</v>
      </c>
      <c r="Z75" s="47">
        <v>104</v>
      </c>
      <c r="AA75" s="47">
        <v>73</v>
      </c>
      <c r="AB75" s="47">
        <v>72</v>
      </c>
      <c r="AC75" s="47">
        <v>255</v>
      </c>
      <c r="AD75" s="74">
        <v>599</v>
      </c>
      <c r="AE75" s="47">
        <v>391</v>
      </c>
      <c r="AF75" s="47">
        <v>630</v>
      </c>
      <c r="AG75" s="47">
        <v>987</v>
      </c>
      <c r="AH75" s="47">
        <v>536</v>
      </c>
      <c r="AI75" s="47">
        <v>836</v>
      </c>
      <c r="AJ75" s="47">
        <v>1305</v>
      </c>
      <c r="AK75" s="47">
        <v>965</v>
      </c>
      <c r="AL75" s="47">
        <v>400</v>
      </c>
      <c r="AM75" s="47">
        <v>1677</v>
      </c>
      <c r="AN75" s="47">
        <v>1798</v>
      </c>
      <c r="AO75" s="46" t="s">
        <v>21</v>
      </c>
      <c r="AP75" s="46" t="s">
        <v>21</v>
      </c>
      <c r="AQ75" s="46" t="s">
        <v>21</v>
      </c>
      <c r="AR75" s="46" t="s">
        <v>21</v>
      </c>
      <c r="AS75" s="46" t="s">
        <v>21</v>
      </c>
      <c r="AT75" s="46" t="s">
        <v>21</v>
      </c>
      <c r="AU75" s="46" t="s">
        <v>21</v>
      </c>
      <c r="AV75" s="46" t="s">
        <v>21</v>
      </c>
      <c r="AW75" s="46" t="s">
        <v>21</v>
      </c>
      <c r="AX75" s="46" t="s">
        <v>21</v>
      </c>
      <c r="AY75" s="46" t="s">
        <v>21</v>
      </c>
      <c r="AZ75" s="46" t="s">
        <v>21</v>
      </c>
      <c r="BA75" s="46" t="s">
        <v>21</v>
      </c>
      <c r="BB75" s="46" t="s">
        <v>21</v>
      </c>
      <c r="BC75" s="46" t="s">
        <v>21</v>
      </c>
      <c r="BD75" s="46" t="s">
        <v>21</v>
      </c>
      <c r="BE75" s="46" t="s">
        <v>21</v>
      </c>
      <c r="BF75" s="46" t="s">
        <v>21</v>
      </c>
      <c r="BG75" s="46" t="s">
        <v>21</v>
      </c>
      <c r="BH75" s="46" t="s">
        <v>21</v>
      </c>
      <c r="BI75" s="46" t="s">
        <v>21</v>
      </c>
      <c r="BJ75" s="46" t="s">
        <v>21</v>
      </c>
      <c r="BK75" s="46" t="s">
        <v>21</v>
      </c>
      <c r="BL75" s="46" t="s">
        <v>21</v>
      </c>
      <c r="BM75" s="46" t="s">
        <v>21</v>
      </c>
      <c r="BN75" s="46" t="s">
        <v>21</v>
      </c>
      <c r="BO75" s="46" t="s">
        <v>21</v>
      </c>
      <c r="BP75" s="46" t="s">
        <v>21</v>
      </c>
      <c r="BQ75" s="46" t="s">
        <v>21</v>
      </c>
    </row>
    <row r="76" spans="1:69" s="42" customFormat="1" x14ac:dyDescent="0.2">
      <c r="A76" s="42" t="s">
        <v>309</v>
      </c>
      <c r="B76" s="42" t="s">
        <v>314</v>
      </c>
      <c r="C76" s="42" t="s">
        <v>146</v>
      </c>
      <c r="D76" s="42" t="s">
        <v>295</v>
      </c>
      <c r="E76" s="41" t="s">
        <v>67</v>
      </c>
      <c r="F76" s="42" t="s">
        <v>202</v>
      </c>
      <c r="G76" s="42" t="s">
        <v>326</v>
      </c>
      <c r="H76" s="42" t="s">
        <v>327</v>
      </c>
      <c r="I76" s="42" t="s">
        <v>292</v>
      </c>
      <c r="J76" s="44" t="s">
        <v>21</v>
      </c>
      <c r="K76" s="44" t="s">
        <v>21</v>
      </c>
      <c r="L76" s="44" t="s">
        <v>21</v>
      </c>
      <c r="M76" s="44" t="s">
        <v>21</v>
      </c>
      <c r="N76" s="44" t="s">
        <v>21</v>
      </c>
      <c r="O76" s="44" t="s">
        <v>21</v>
      </c>
      <c r="P76" s="47">
        <v>3</v>
      </c>
      <c r="Q76" s="47">
        <v>-26</v>
      </c>
      <c r="R76" s="47">
        <v>38</v>
      </c>
      <c r="S76" s="47">
        <v>-8</v>
      </c>
      <c r="T76" s="47">
        <v>2</v>
      </c>
      <c r="U76" s="47">
        <v>24</v>
      </c>
      <c r="V76" s="47">
        <v>185</v>
      </c>
      <c r="W76" s="47">
        <v>116</v>
      </c>
      <c r="X76" s="47">
        <v>105</v>
      </c>
      <c r="Y76" s="47">
        <v>-18</v>
      </c>
      <c r="Z76" s="47">
        <v>33</v>
      </c>
      <c r="AA76" s="47">
        <v>-5</v>
      </c>
      <c r="AB76" s="47">
        <v>195</v>
      </c>
      <c r="AC76" s="47">
        <v>138</v>
      </c>
      <c r="AD76" s="74">
        <v>398</v>
      </c>
      <c r="AE76" s="47">
        <v>270</v>
      </c>
      <c r="AF76" s="47">
        <v>257</v>
      </c>
      <c r="AG76" s="47">
        <v>164</v>
      </c>
      <c r="AH76" s="47">
        <v>493</v>
      </c>
      <c r="AI76" s="47">
        <v>496</v>
      </c>
      <c r="AJ76" s="47">
        <v>248</v>
      </c>
      <c r="AK76" s="47">
        <v>384</v>
      </c>
      <c r="AL76" s="47">
        <v>-109</v>
      </c>
      <c r="AM76" s="47">
        <v>1419</v>
      </c>
      <c r="AN76" s="47">
        <v>-147</v>
      </c>
      <c r="AO76" s="46" t="s">
        <v>21</v>
      </c>
      <c r="AP76" s="46" t="s">
        <v>21</v>
      </c>
      <c r="AQ76" s="46" t="s">
        <v>21</v>
      </c>
      <c r="AR76" s="46" t="s">
        <v>21</v>
      </c>
      <c r="AS76" s="46" t="s">
        <v>21</v>
      </c>
      <c r="AT76" s="46" t="s">
        <v>21</v>
      </c>
      <c r="AU76" s="46" t="s">
        <v>21</v>
      </c>
      <c r="AV76" s="46" t="s">
        <v>21</v>
      </c>
      <c r="AW76" s="46" t="s">
        <v>21</v>
      </c>
      <c r="AX76" s="46" t="s">
        <v>21</v>
      </c>
      <c r="AY76" s="46" t="s">
        <v>21</v>
      </c>
      <c r="AZ76" s="46" t="s">
        <v>21</v>
      </c>
      <c r="BA76" s="46" t="s">
        <v>21</v>
      </c>
      <c r="BB76" s="46" t="s">
        <v>21</v>
      </c>
      <c r="BC76" s="46" t="s">
        <v>21</v>
      </c>
      <c r="BD76" s="46" t="s">
        <v>21</v>
      </c>
      <c r="BE76" s="46" t="s">
        <v>21</v>
      </c>
      <c r="BF76" s="46" t="s">
        <v>21</v>
      </c>
      <c r="BG76" s="46" t="s">
        <v>21</v>
      </c>
      <c r="BH76" s="46" t="s">
        <v>21</v>
      </c>
      <c r="BI76" s="46" t="s">
        <v>21</v>
      </c>
      <c r="BJ76" s="46" t="s">
        <v>21</v>
      </c>
      <c r="BK76" s="46" t="s">
        <v>21</v>
      </c>
      <c r="BL76" s="46" t="s">
        <v>21</v>
      </c>
      <c r="BM76" s="46" t="s">
        <v>21</v>
      </c>
      <c r="BN76" s="46" t="s">
        <v>21</v>
      </c>
      <c r="BO76" s="46" t="s">
        <v>21</v>
      </c>
      <c r="BP76" s="46" t="s">
        <v>21</v>
      </c>
      <c r="BQ76" s="46" t="s">
        <v>21</v>
      </c>
    </row>
    <row r="77" spans="1:69" s="42" customFormat="1" x14ac:dyDescent="0.2">
      <c r="A77" s="42" t="s">
        <v>310</v>
      </c>
      <c r="B77" s="42" t="s">
        <v>315</v>
      </c>
      <c r="C77" s="42" t="s">
        <v>146</v>
      </c>
      <c r="D77" s="42" t="s">
        <v>295</v>
      </c>
      <c r="E77" s="41" t="s">
        <v>67</v>
      </c>
      <c r="F77" s="42" t="s">
        <v>202</v>
      </c>
      <c r="G77" s="42" t="s">
        <v>326</v>
      </c>
      <c r="H77" s="42" t="s">
        <v>327</v>
      </c>
      <c r="I77" s="42" t="s">
        <v>292</v>
      </c>
      <c r="J77" s="44" t="s">
        <v>21</v>
      </c>
      <c r="K77" s="44" t="s">
        <v>21</v>
      </c>
      <c r="L77" s="44" t="s">
        <v>21</v>
      </c>
      <c r="M77" s="44" t="s">
        <v>21</v>
      </c>
      <c r="N77" s="44" t="s">
        <v>21</v>
      </c>
      <c r="O77" s="44" t="s">
        <v>21</v>
      </c>
      <c r="P77" s="47">
        <v>-34</v>
      </c>
      <c r="Q77" s="47">
        <v>57</v>
      </c>
      <c r="R77" s="47">
        <v>-70</v>
      </c>
      <c r="S77" s="47">
        <v>-105</v>
      </c>
      <c r="T77" s="47">
        <v>-99</v>
      </c>
      <c r="U77" s="47">
        <v>63</v>
      </c>
      <c r="V77" s="47">
        <v>153</v>
      </c>
      <c r="W77" s="47">
        <v>141</v>
      </c>
      <c r="X77" s="47">
        <v>112</v>
      </c>
      <c r="Y77" s="47">
        <v>251</v>
      </c>
      <c r="Z77" s="47">
        <v>168</v>
      </c>
      <c r="AA77" s="47">
        <v>80</v>
      </c>
      <c r="AB77" s="47">
        <v>640</v>
      </c>
      <c r="AC77" s="47">
        <v>577</v>
      </c>
      <c r="AD77" s="47">
        <v>54</v>
      </c>
      <c r="AE77" s="47">
        <v>-363</v>
      </c>
      <c r="AF77" s="47">
        <v>869</v>
      </c>
      <c r="AG77" s="47">
        <v>455</v>
      </c>
      <c r="AH77" s="47">
        <v>1812</v>
      </c>
      <c r="AI77" s="47">
        <v>736</v>
      </c>
      <c r="AJ77" s="47">
        <v>1298</v>
      </c>
      <c r="AK77" s="47">
        <v>-404</v>
      </c>
      <c r="AL77" s="47">
        <v>1126</v>
      </c>
      <c r="AM77" s="47">
        <v>-3871</v>
      </c>
      <c r="AN77" s="47">
        <v>-1577</v>
      </c>
      <c r="AO77" s="46" t="s">
        <v>21</v>
      </c>
      <c r="AP77" s="46" t="s">
        <v>21</v>
      </c>
      <c r="AQ77" s="46" t="s">
        <v>21</v>
      </c>
      <c r="AR77" s="46" t="s">
        <v>21</v>
      </c>
      <c r="AS77" s="46" t="s">
        <v>21</v>
      </c>
      <c r="AT77" s="46" t="s">
        <v>21</v>
      </c>
      <c r="AU77" s="46" t="s">
        <v>21</v>
      </c>
      <c r="AV77" s="46" t="s">
        <v>21</v>
      </c>
      <c r="AW77" s="46" t="s">
        <v>21</v>
      </c>
      <c r="AX77" s="46" t="s">
        <v>21</v>
      </c>
      <c r="AY77" s="46" t="s">
        <v>21</v>
      </c>
      <c r="AZ77" s="46" t="s">
        <v>21</v>
      </c>
      <c r="BA77" s="46" t="s">
        <v>21</v>
      </c>
      <c r="BB77" s="46" t="s">
        <v>21</v>
      </c>
      <c r="BC77" s="46" t="s">
        <v>21</v>
      </c>
      <c r="BD77" s="46" t="s">
        <v>21</v>
      </c>
      <c r="BE77" s="46" t="s">
        <v>21</v>
      </c>
      <c r="BF77" s="46" t="s">
        <v>21</v>
      </c>
      <c r="BG77" s="46" t="s">
        <v>21</v>
      </c>
      <c r="BH77" s="46" t="s">
        <v>21</v>
      </c>
      <c r="BI77" s="46" t="s">
        <v>21</v>
      </c>
      <c r="BJ77" s="46" t="s">
        <v>21</v>
      </c>
      <c r="BK77" s="46" t="s">
        <v>21</v>
      </c>
      <c r="BL77" s="46" t="s">
        <v>21</v>
      </c>
      <c r="BM77" s="46" t="s">
        <v>21</v>
      </c>
      <c r="BN77" s="46" t="s">
        <v>21</v>
      </c>
      <c r="BO77" s="46" t="s">
        <v>21</v>
      </c>
      <c r="BP77" s="46" t="s">
        <v>21</v>
      </c>
      <c r="BQ77" s="46" t="s">
        <v>21</v>
      </c>
    </row>
    <row r="78" spans="1:69" s="42" customFormat="1" x14ac:dyDescent="0.2">
      <c r="A78" s="42" t="s">
        <v>316</v>
      </c>
      <c r="B78" s="42" t="s">
        <v>318</v>
      </c>
      <c r="C78" s="42" t="s">
        <v>146</v>
      </c>
      <c r="D78" s="42" t="s">
        <v>295</v>
      </c>
      <c r="E78" s="41" t="s">
        <v>67</v>
      </c>
      <c r="F78" s="42" t="s">
        <v>202</v>
      </c>
      <c r="G78" s="42" t="s">
        <v>326</v>
      </c>
      <c r="H78" s="42" t="s">
        <v>327</v>
      </c>
      <c r="I78" s="42" t="s">
        <v>292</v>
      </c>
      <c r="J78" s="44" t="s">
        <v>21</v>
      </c>
      <c r="K78" s="44" t="s">
        <v>21</v>
      </c>
      <c r="L78" s="44" t="s">
        <v>21</v>
      </c>
      <c r="M78" s="44" t="s">
        <v>21</v>
      </c>
      <c r="N78" s="44" t="s">
        <v>21</v>
      </c>
      <c r="O78" s="44" t="s">
        <v>21</v>
      </c>
      <c r="P78" s="47" t="s">
        <v>21</v>
      </c>
      <c r="Q78" s="47" t="s">
        <v>21</v>
      </c>
      <c r="R78" s="47" t="s">
        <v>21</v>
      </c>
      <c r="S78" s="47" t="s">
        <v>21</v>
      </c>
      <c r="T78" s="47" t="s">
        <v>21</v>
      </c>
      <c r="U78" s="47">
        <v>106</v>
      </c>
      <c r="V78" s="47">
        <v>-33</v>
      </c>
      <c r="W78" s="47">
        <v>62</v>
      </c>
      <c r="X78" s="47">
        <v>4</v>
      </c>
      <c r="Y78" s="47">
        <v>42</v>
      </c>
      <c r="Z78" s="47">
        <v>-60</v>
      </c>
      <c r="AA78" s="47">
        <v>-129</v>
      </c>
      <c r="AB78" s="47">
        <v>132</v>
      </c>
      <c r="AC78" s="47">
        <v>297</v>
      </c>
      <c r="AD78" s="47">
        <v>64</v>
      </c>
      <c r="AE78" s="47">
        <v>-530</v>
      </c>
      <c r="AF78" s="47">
        <v>19</v>
      </c>
      <c r="AG78" s="47">
        <v>422</v>
      </c>
      <c r="AH78" s="47">
        <v>781</v>
      </c>
      <c r="AI78" s="47">
        <v>248</v>
      </c>
      <c r="AJ78" s="47">
        <v>699</v>
      </c>
      <c r="AK78" s="47">
        <v>617</v>
      </c>
      <c r="AL78" s="47">
        <v>821</v>
      </c>
      <c r="AM78" s="47">
        <v>-1222</v>
      </c>
      <c r="AN78" s="47">
        <v>-5</v>
      </c>
      <c r="AO78" s="46" t="s">
        <v>21</v>
      </c>
      <c r="AP78" s="46" t="s">
        <v>21</v>
      </c>
      <c r="AQ78" s="46" t="s">
        <v>21</v>
      </c>
      <c r="AR78" s="46" t="s">
        <v>21</v>
      </c>
      <c r="AS78" s="46" t="s">
        <v>21</v>
      </c>
      <c r="AT78" s="46" t="s">
        <v>21</v>
      </c>
      <c r="AU78" s="46" t="s">
        <v>21</v>
      </c>
      <c r="AV78" s="46" t="s">
        <v>21</v>
      </c>
      <c r="AW78" s="46" t="s">
        <v>21</v>
      </c>
      <c r="AX78" s="46" t="s">
        <v>21</v>
      </c>
      <c r="AY78" s="46" t="s">
        <v>21</v>
      </c>
      <c r="AZ78" s="46" t="s">
        <v>21</v>
      </c>
      <c r="BA78" s="46" t="s">
        <v>21</v>
      </c>
      <c r="BB78" s="46" t="s">
        <v>21</v>
      </c>
      <c r="BC78" s="46" t="s">
        <v>21</v>
      </c>
      <c r="BD78" s="46" t="s">
        <v>21</v>
      </c>
      <c r="BE78" s="46" t="s">
        <v>21</v>
      </c>
      <c r="BF78" s="46" t="s">
        <v>21</v>
      </c>
      <c r="BG78" s="46" t="s">
        <v>21</v>
      </c>
      <c r="BH78" s="46" t="s">
        <v>21</v>
      </c>
      <c r="BI78" s="46" t="s">
        <v>21</v>
      </c>
      <c r="BJ78" s="46" t="s">
        <v>21</v>
      </c>
      <c r="BK78" s="46" t="s">
        <v>21</v>
      </c>
      <c r="BL78" s="46" t="s">
        <v>21</v>
      </c>
      <c r="BM78" s="46" t="s">
        <v>21</v>
      </c>
      <c r="BN78" s="46" t="s">
        <v>21</v>
      </c>
      <c r="BO78" s="46" t="s">
        <v>21</v>
      </c>
      <c r="BP78" s="46" t="s">
        <v>21</v>
      </c>
      <c r="BQ78" s="46" t="s">
        <v>21</v>
      </c>
    </row>
    <row r="79" spans="1:69" s="42" customFormat="1" x14ac:dyDescent="0.2">
      <c r="A79" s="42" t="s">
        <v>320</v>
      </c>
      <c r="B79" s="42" t="s">
        <v>319</v>
      </c>
      <c r="C79" s="42" t="s">
        <v>146</v>
      </c>
      <c r="D79" s="42" t="s">
        <v>295</v>
      </c>
      <c r="E79" s="41" t="s">
        <v>67</v>
      </c>
      <c r="F79" s="42" t="s">
        <v>202</v>
      </c>
      <c r="G79" s="42" t="s">
        <v>326</v>
      </c>
      <c r="H79" s="42" t="s">
        <v>327</v>
      </c>
      <c r="I79" s="42" t="s">
        <v>292</v>
      </c>
      <c r="J79" s="44" t="s">
        <v>21</v>
      </c>
      <c r="K79" s="44" t="s">
        <v>21</v>
      </c>
      <c r="L79" s="44" t="s">
        <v>21</v>
      </c>
      <c r="M79" s="44" t="s">
        <v>21</v>
      </c>
      <c r="N79" s="44" t="s">
        <v>21</v>
      </c>
      <c r="O79" s="44" t="s">
        <v>21</v>
      </c>
      <c r="P79" s="47">
        <v>-7</v>
      </c>
      <c r="Q79" s="47">
        <v>28</v>
      </c>
      <c r="R79" s="47">
        <v>39</v>
      </c>
      <c r="S79" s="47">
        <v>12</v>
      </c>
      <c r="T79" s="47">
        <v>-82</v>
      </c>
      <c r="U79" s="47">
        <v>-55</v>
      </c>
      <c r="V79" s="47">
        <v>8</v>
      </c>
      <c r="W79" s="47">
        <v>12</v>
      </c>
      <c r="X79" s="47">
        <v>32</v>
      </c>
      <c r="Y79" s="47">
        <v>117</v>
      </c>
      <c r="Z79" s="47">
        <v>173</v>
      </c>
      <c r="AA79" s="47">
        <v>134</v>
      </c>
      <c r="AB79" s="47">
        <v>277</v>
      </c>
      <c r="AC79" s="47">
        <v>177</v>
      </c>
      <c r="AD79" s="47">
        <v>89</v>
      </c>
      <c r="AE79" s="47">
        <v>335</v>
      </c>
      <c r="AF79" s="47">
        <v>930</v>
      </c>
      <c r="AG79" s="47">
        <v>628</v>
      </c>
      <c r="AH79" s="47">
        <v>712</v>
      </c>
      <c r="AI79" s="47">
        <v>478</v>
      </c>
      <c r="AJ79" s="47">
        <v>505</v>
      </c>
      <c r="AK79" s="47">
        <v>-376</v>
      </c>
      <c r="AL79" s="47">
        <v>-240</v>
      </c>
      <c r="AM79" s="47">
        <v>-940</v>
      </c>
      <c r="AN79" s="47">
        <v>-759</v>
      </c>
      <c r="AO79" s="46" t="s">
        <v>21</v>
      </c>
      <c r="AP79" s="46" t="s">
        <v>21</v>
      </c>
      <c r="AQ79" s="46" t="s">
        <v>21</v>
      </c>
      <c r="AR79" s="46" t="s">
        <v>21</v>
      </c>
      <c r="AS79" s="46" t="s">
        <v>21</v>
      </c>
      <c r="AT79" s="46" t="s">
        <v>21</v>
      </c>
      <c r="AU79" s="46" t="s">
        <v>21</v>
      </c>
      <c r="AV79" s="46" t="s">
        <v>21</v>
      </c>
      <c r="AW79" s="46" t="s">
        <v>21</v>
      </c>
      <c r="AX79" s="46" t="s">
        <v>21</v>
      </c>
      <c r="AY79" s="46" t="s">
        <v>21</v>
      </c>
      <c r="AZ79" s="46" t="s">
        <v>21</v>
      </c>
      <c r="BA79" s="46" t="s">
        <v>21</v>
      </c>
      <c r="BB79" s="46" t="s">
        <v>21</v>
      </c>
      <c r="BC79" s="46" t="s">
        <v>21</v>
      </c>
      <c r="BD79" s="46" t="s">
        <v>21</v>
      </c>
      <c r="BE79" s="46" t="s">
        <v>21</v>
      </c>
      <c r="BF79" s="46" t="s">
        <v>21</v>
      </c>
      <c r="BG79" s="46" t="s">
        <v>21</v>
      </c>
      <c r="BH79" s="46" t="s">
        <v>21</v>
      </c>
      <c r="BI79" s="46" t="s">
        <v>21</v>
      </c>
      <c r="BJ79" s="46" t="s">
        <v>21</v>
      </c>
      <c r="BK79" s="46" t="s">
        <v>21</v>
      </c>
      <c r="BL79" s="46" t="s">
        <v>21</v>
      </c>
      <c r="BM79" s="46" t="s">
        <v>21</v>
      </c>
      <c r="BN79" s="46" t="s">
        <v>21</v>
      </c>
      <c r="BO79" s="46" t="s">
        <v>21</v>
      </c>
      <c r="BP79" s="46" t="s">
        <v>21</v>
      </c>
      <c r="BQ79" s="46" t="s">
        <v>21</v>
      </c>
    </row>
    <row r="80" spans="1:69" s="42" customFormat="1" x14ac:dyDescent="0.2">
      <c r="A80" s="42" t="s">
        <v>317</v>
      </c>
      <c r="B80" s="42" t="s">
        <v>321</v>
      </c>
      <c r="C80" s="42" t="s">
        <v>146</v>
      </c>
      <c r="D80" s="42" t="s">
        <v>295</v>
      </c>
      <c r="E80" s="41" t="s">
        <v>67</v>
      </c>
      <c r="F80" s="42" t="s">
        <v>202</v>
      </c>
      <c r="G80" s="42" t="s">
        <v>326</v>
      </c>
      <c r="H80" s="42" t="s">
        <v>327</v>
      </c>
      <c r="I80" s="42" t="s">
        <v>292</v>
      </c>
      <c r="J80" s="44" t="s">
        <v>21</v>
      </c>
      <c r="K80" s="44" t="s">
        <v>21</v>
      </c>
      <c r="L80" s="44" t="s">
        <v>21</v>
      </c>
      <c r="M80" s="44" t="s">
        <v>21</v>
      </c>
      <c r="N80" s="44" t="s">
        <v>21</v>
      </c>
      <c r="O80" s="44" t="s">
        <v>21</v>
      </c>
      <c r="P80" s="47">
        <v>-27</v>
      </c>
      <c r="Q80" s="47">
        <v>29</v>
      </c>
      <c r="R80" s="47">
        <v>-109</v>
      </c>
      <c r="S80" s="47">
        <v>-118</v>
      </c>
      <c r="T80" s="47">
        <v>-14</v>
      </c>
      <c r="U80" s="47">
        <v>12</v>
      </c>
      <c r="V80" s="47">
        <v>178</v>
      </c>
      <c r="W80" s="47">
        <v>67</v>
      </c>
      <c r="X80" s="47">
        <v>76</v>
      </c>
      <c r="Y80" s="47">
        <v>91</v>
      </c>
      <c r="Z80" s="47">
        <v>55</v>
      </c>
      <c r="AA80" s="47">
        <v>75</v>
      </c>
      <c r="AB80" s="47">
        <v>231</v>
      </c>
      <c r="AC80" s="47">
        <v>102</v>
      </c>
      <c r="AD80" s="47">
        <v>-98</v>
      </c>
      <c r="AE80" s="47">
        <v>-167</v>
      </c>
      <c r="AF80" s="47">
        <v>-79</v>
      </c>
      <c r="AG80" s="47">
        <v>-596</v>
      </c>
      <c r="AH80" s="47">
        <v>319</v>
      </c>
      <c r="AI80" s="47">
        <v>11</v>
      </c>
      <c r="AJ80" s="47">
        <v>95</v>
      </c>
      <c r="AK80" s="47">
        <v>-646</v>
      </c>
      <c r="AL80" s="47">
        <v>545</v>
      </c>
      <c r="AM80" s="47">
        <v>-1709</v>
      </c>
      <c r="AN80" s="47">
        <v>-813</v>
      </c>
      <c r="AO80" s="46" t="s">
        <v>21</v>
      </c>
      <c r="AP80" s="46" t="s">
        <v>21</v>
      </c>
      <c r="AQ80" s="46" t="s">
        <v>21</v>
      </c>
      <c r="AR80" s="46" t="s">
        <v>21</v>
      </c>
      <c r="AS80" s="46" t="s">
        <v>21</v>
      </c>
      <c r="AT80" s="46" t="s">
        <v>21</v>
      </c>
      <c r="AU80" s="46" t="s">
        <v>21</v>
      </c>
      <c r="AV80" s="46" t="s">
        <v>21</v>
      </c>
      <c r="AW80" s="46" t="s">
        <v>21</v>
      </c>
      <c r="AX80" s="46" t="s">
        <v>21</v>
      </c>
      <c r="AY80" s="46" t="s">
        <v>21</v>
      </c>
      <c r="AZ80" s="46" t="s">
        <v>21</v>
      </c>
      <c r="BA80" s="46" t="s">
        <v>21</v>
      </c>
      <c r="BB80" s="46" t="s">
        <v>21</v>
      </c>
      <c r="BC80" s="46" t="s">
        <v>21</v>
      </c>
      <c r="BD80" s="46" t="s">
        <v>21</v>
      </c>
      <c r="BE80" s="46" t="s">
        <v>21</v>
      </c>
      <c r="BF80" s="46" t="s">
        <v>21</v>
      </c>
      <c r="BG80" s="46" t="s">
        <v>21</v>
      </c>
      <c r="BH80" s="46" t="s">
        <v>21</v>
      </c>
      <c r="BI80" s="46" t="s">
        <v>21</v>
      </c>
      <c r="BJ80" s="46" t="s">
        <v>21</v>
      </c>
      <c r="BK80" s="46" t="s">
        <v>21</v>
      </c>
      <c r="BL80" s="46" t="s">
        <v>21</v>
      </c>
      <c r="BM80" s="46" t="s">
        <v>21</v>
      </c>
      <c r="BN80" s="46" t="s">
        <v>21</v>
      </c>
      <c r="BO80" s="46" t="s">
        <v>21</v>
      </c>
      <c r="BP80" s="46" t="s">
        <v>21</v>
      </c>
      <c r="BQ80" s="46" t="s">
        <v>21</v>
      </c>
    </row>
    <row r="81" spans="1:69" s="42" customFormat="1" x14ac:dyDescent="0.2">
      <c r="A81" s="42" t="s">
        <v>323</v>
      </c>
      <c r="B81" s="42" t="s">
        <v>323</v>
      </c>
      <c r="C81" s="42" t="s">
        <v>146</v>
      </c>
      <c r="D81" s="42" t="s">
        <v>295</v>
      </c>
      <c r="E81" s="41" t="s">
        <v>67</v>
      </c>
      <c r="F81" s="42" t="s">
        <v>202</v>
      </c>
      <c r="G81" s="42" t="s">
        <v>326</v>
      </c>
      <c r="H81" s="42" t="s">
        <v>327</v>
      </c>
      <c r="I81" s="42" t="s">
        <v>292</v>
      </c>
      <c r="J81" s="44" t="s">
        <v>21</v>
      </c>
      <c r="K81" s="44" t="s">
        <v>21</v>
      </c>
      <c r="L81" s="44" t="s">
        <v>21</v>
      </c>
      <c r="M81" s="44" t="s">
        <v>21</v>
      </c>
      <c r="N81" s="44" t="s">
        <v>21</v>
      </c>
      <c r="O81" s="44" t="s">
        <v>21</v>
      </c>
      <c r="P81" s="47">
        <v>-21</v>
      </c>
      <c r="Q81" s="47">
        <v>-23</v>
      </c>
      <c r="R81" s="47">
        <v>-16</v>
      </c>
      <c r="S81" s="47">
        <v>-67</v>
      </c>
      <c r="T81" s="47">
        <v>12</v>
      </c>
      <c r="U81" s="47">
        <v>25</v>
      </c>
      <c r="V81" s="47">
        <v>74</v>
      </c>
      <c r="W81" s="47">
        <v>81</v>
      </c>
      <c r="X81" s="47">
        <v>-46</v>
      </c>
      <c r="Y81" s="47">
        <v>-97</v>
      </c>
      <c r="Z81" s="47">
        <v>-184</v>
      </c>
      <c r="AA81" s="47">
        <v>-668</v>
      </c>
      <c r="AB81" s="47">
        <v>-591</v>
      </c>
      <c r="AC81" s="47">
        <v>16</v>
      </c>
      <c r="AD81" s="47">
        <v>57</v>
      </c>
      <c r="AE81" s="47">
        <v>30</v>
      </c>
      <c r="AF81" s="47">
        <v>-876</v>
      </c>
      <c r="AG81" s="47">
        <v>-376</v>
      </c>
      <c r="AH81" s="47">
        <v>-960</v>
      </c>
      <c r="AI81" s="47">
        <v>349</v>
      </c>
      <c r="AJ81" s="47">
        <v>703</v>
      </c>
      <c r="AK81" s="47">
        <v>2044</v>
      </c>
      <c r="AL81" s="47">
        <v>-263</v>
      </c>
      <c r="AM81" s="47">
        <v>122</v>
      </c>
      <c r="AN81" s="47">
        <v>-1111</v>
      </c>
      <c r="AO81" s="46" t="s">
        <v>21</v>
      </c>
      <c r="AP81" s="46" t="s">
        <v>21</v>
      </c>
      <c r="AQ81" s="46" t="s">
        <v>21</v>
      </c>
      <c r="AR81" s="46" t="s">
        <v>21</v>
      </c>
      <c r="AS81" s="46" t="s">
        <v>21</v>
      </c>
      <c r="AT81" s="46" t="s">
        <v>21</v>
      </c>
      <c r="AU81" s="46" t="s">
        <v>21</v>
      </c>
      <c r="AV81" s="46" t="s">
        <v>21</v>
      </c>
      <c r="AW81" s="46" t="s">
        <v>21</v>
      </c>
      <c r="AX81" s="46" t="s">
        <v>21</v>
      </c>
      <c r="AY81" s="46" t="s">
        <v>21</v>
      </c>
      <c r="AZ81" s="46" t="s">
        <v>21</v>
      </c>
      <c r="BA81" s="46" t="s">
        <v>21</v>
      </c>
      <c r="BB81" s="46" t="s">
        <v>21</v>
      </c>
      <c r="BC81" s="46" t="s">
        <v>21</v>
      </c>
      <c r="BD81" s="46" t="s">
        <v>21</v>
      </c>
      <c r="BE81" s="46" t="s">
        <v>21</v>
      </c>
      <c r="BF81" s="46" t="s">
        <v>21</v>
      </c>
      <c r="BG81" s="46" t="s">
        <v>21</v>
      </c>
      <c r="BH81" s="46" t="s">
        <v>21</v>
      </c>
      <c r="BI81" s="46" t="s">
        <v>21</v>
      </c>
      <c r="BJ81" s="46" t="s">
        <v>21</v>
      </c>
      <c r="BK81" s="46" t="s">
        <v>21</v>
      </c>
      <c r="BL81" s="46" t="s">
        <v>21</v>
      </c>
      <c r="BM81" s="46" t="s">
        <v>21</v>
      </c>
      <c r="BN81" s="46" t="s">
        <v>21</v>
      </c>
      <c r="BO81" s="46" t="s">
        <v>21</v>
      </c>
      <c r="BP81" s="46" t="s">
        <v>21</v>
      </c>
      <c r="BQ81" s="46" t="s">
        <v>21</v>
      </c>
    </row>
    <row r="82" spans="1:69" s="42" customFormat="1" x14ac:dyDescent="0.2">
      <c r="A82" s="42" t="s">
        <v>324</v>
      </c>
      <c r="B82" s="42" t="s">
        <v>324</v>
      </c>
      <c r="C82" s="42" t="s">
        <v>146</v>
      </c>
      <c r="D82" s="42" t="s">
        <v>295</v>
      </c>
      <c r="E82" s="41" t="s">
        <v>67</v>
      </c>
      <c r="F82" s="42" t="s">
        <v>202</v>
      </c>
      <c r="G82" s="42" t="s">
        <v>326</v>
      </c>
      <c r="H82" s="42" t="s">
        <v>327</v>
      </c>
      <c r="I82" s="42" t="s">
        <v>292</v>
      </c>
      <c r="J82" s="44" t="s">
        <v>21</v>
      </c>
      <c r="K82" s="44" t="s">
        <v>21</v>
      </c>
      <c r="L82" s="44" t="s">
        <v>21</v>
      </c>
      <c r="M82" s="44" t="s">
        <v>21</v>
      </c>
      <c r="N82" s="44" t="s">
        <v>21</v>
      </c>
      <c r="O82" s="44" t="s">
        <v>21</v>
      </c>
      <c r="P82" s="47">
        <v>19</v>
      </c>
      <c r="Q82" s="47">
        <v>-159</v>
      </c>
      <c r="R82" s="47">
        <v>-51</v>
      </c>
      <c r="S82" s="47">
        <v>-73</v>
      </c>
      <c r="T82" s="47">
        <v>-56</v>
      </c>
      <c r="U82" s="47">
        <v>-72</v>
      </c>
      <c r="V82" s="47">
        <v>-199</v>
      </c>
      <c r="W82" s="47">
        <v>-127</v>
      </c>
      <c r="X82" s="47">
        <v>-148</v>
      </c>
      <c r="Y82" s="47">
        <v>-142</v>
      </c>
      <c r="Z82" s="47">
        <v>-106</v>
      </c>
      <c r="AA82" s="47">
        <v>-19</v>
      </c>
      <c r="AB82" s="47">
        <v>-70</v>
      </c>
      <c r="AC82" s="47">
        <v>-186</v>
      </c>
      <c r="AD82" s="47">
        <v>-148</v>
      </c>
      <c r="AE82" s="47">
        <v>210</v>
      </c>
      <c r="AF82" s="47">
        <v>115</v>
      </c>
      <c r="AG82" s="47">
        <v>245</v>
      </c>
      <c r="AH82" s="47">
        <v>122</v>
      </c>
      <c r="AI82" s="47">
        <v>-503</v>
      </c>
      <c r="AJ82" s="47">
        <v>-373</v>
      </c>
      <c r="AK82" s="47">
        <v>-347</v>
      </c>
      <c r="AL82" s="47">
        <v>97</v>
      </c>
      <c r="AM82" s="47">
        <v>659</v>
      </c>
      <c r="AN82" s="47">
        <v>-94</v>
      </c>
      <c r="AO82" s="46" t="s">
        <v>21</v>
      </c>
      <c r="AP82" s="46" t="s">
        <v>21</v>
      </c>
      <c r="AQ82" s="46" t="s">
        <v>21</v>
      </c>
      <c r="AR82" s="46" t="s">
        <v>21</v>
      </c>
      <c r="AS82" s="46" t="s">
        <v>21</v>
      </c>
      <c r="AT82" s="46" t="s">
        <v>21</v>
      </c>
      <c r="AU82" s="46" t="s">
        <v>21</v>
      </c>
      <c r="AV82" s="46" t="s">
        <v>21</v>
      </c>
      <c r="AW82" s="46" t="s">
        <v>21</v>
      </c>
      <c r="AX82" s="46" t="s">
        <v>21</v>
      </c>
      <c r="AY82" s="46" t="s">
        <v>21</v>
      </c>
      <c r="AZ82" s="46" t="s">
        <v>21</v>
      </c>
      <c r="BA82" s="46" t="s">
        <v>21</v>
      </c>
      <c r="BB82" s="46" t="s">
        <v>21</v>
      </c>
      <c r="BC82" s="46" t="s">
        <v>21</v>
      </c>
      <c r="BD82" s="46" t="s">
        <v>21</v>
      </c>
      <c r="BE82" s="46" t="s">
        <v>21</v>
      </c>
      <c r="BF82" s="46" t="s">
        <v>21</v>
      </c>
      <c r="BG82" s="46" t="s">
        <v>21</v>
      </c>
      <c r="BH82" s="46" t="s">
        <v>21</v>
      </c>
      <c r="BI82" s="46" t="s">
        <v>21</v>
      </c>
      <c r="BJ82" s="46" t="s">
        <v>21</v>
      </c>
      <c r="BK82" s="46" t="s">
        <v>21</v>
      </c>
      <c r="BL82" s="46" t="s">
        <v>21</v>
      </c>
      <c r="BM82" s="46" t="s">
        <v>21</v>
      </c>
      <c r="BN82" s="46" t="s">
        <v>21</v>
      </c>
      <c r="BO82" s="46" t="s">
        <v>21</v>
      </c>
      <c r="BP82" s="46" t="s">
        <v>21</v>
      </c>
      <c r="BQ82" s="46" t="s">
        <v>21</v>
      </c>
    </row>
    <row r="83" spans="1:69" s="52" customFormat="1" x14ac:dyDescent="0.2">
      <c r="A83" s="42" t="s">
        <v>211</v>
      </c>
      <c r="B83" s="42" t="s">
        <v>197</v>
      </c>
      <c r="C83" s="42" t="s">
        <v>146</v>
      </c>
      <c r="D83" s="42" t="s">
        <v>285</v>
      </c>
      <c r="E83" s="41" t="s">
        <v>67</v>
      </c>
      <c r="F83" s="43" t="s">
        <v>202</v>
      </c>
      <c r="G83" s="42" t="s">
        <v>201</v>
      </c>
      <c r="H83" s="42" t="s">
        <v>198</v>
      </c>
      <c r="I83" s="42" t="s">
        <v>199</v>
      </c>
      <c r="J83" s="44" t="s">
        <v>21</v>
      </c>
      <c r="K83" s="44" t="s">
        <v>21</v>
      </c>
      <c r="L83" s="44" t="s">
        <v>21</v>
      </c>
      <c r="M83" s="44" t="s">
        <v>21</v>
      </c>
      <c r="N83" s="44" t="s">
        <v>21</v>
      </c>
      <c r="O83" s="44" t="s">
        <v>21</v>
      </c>
      <c r="P83" s="46" t="s">
        <v>21</v>
      </c>
      <c r="Q83" s="46" t="s">
        <v>21</v>
      </c>
      <c r="R83" s="46" t="s">
        <v>21</v>
      </c>
      <c r="S83" s="46" t="s">
        <v>21</v>
      </c>
      <c r="T83" s="46" t="s">
        <v>21</v>
      </c>
      <c r="U83" s="46" t="s">
        <v>21</v>
      </c>
      <c r="V83" s="46" t="s">
        <v>21</v>
      </c>
      <c r="W83" s="46" t="s">
        <v>21</v>
      </c>
      <c r="X83" s="46">
        <v>2297</v>
      </c>
      <c r="Y83" s="46">
        <v>2393</v>
      </c>
      <c r="Z83" s="46">
        <v>2732</v>
      </c>
      <c r="AA83" s="46">
        <v>2886</v>
      </c>
      <c r="AB83" s="46">
        <v>3755</v>
      </c>
      <c r="AC83" s="46">
        <v>4939</v>
      </c>
      <c r="AD83" s="46">
        <v>6768</v>
      </c>
      <c r="AE83" s="46">
        <v>8069</v>
      </c>
      <c r="AF83" s="46">
        <v>10694</v>
      </c>
      <c r="AG83" s="46">
        <v>13352</v>
      </c>
      <c r="AH83" s="46">
        <v>17252</v>
      </c>
      <c r="AI83" s="46">
        <v>20893</v>
      </c>
      <c r="AJ83" s="46">
        <v>24677</v>
      </c>
      <c r="AK83" s="46">
        <v>24816</v>
      </c>
      <c r="AL83" s="46">
        <v>25418</v>
      </c>
      <c r="AM83" s="46">
        <v>26252</v>
      </c>
      <c r="AN83" s="46">
        <v>28256</v>
      </c>
      <c r="AO83" s="46" t="s">
        <v>21</v>
      </c>
      <c r="AP83" s="46" t="s">
        <v>21</v>
      </c>
      <c r="AQ83" s="46" t="s">
        <v>21</v>
      </c>
      <c r="AR83" s="46" t="s">
        <v>21</v>
      </c>
      <c r="AS83" s="46" t="s">
        <v>21</v>
      </c>
      <c r="AT83" s="46" t="s">
        <v>21</v>
      </c>
      <c r="AU83" s="46" t="s">
        <v>21</v>
      </c>
      <c r="AV83" s="46" t="s">
        <v>21</v>
      </c>
      <c r="AW83" s="46" t="s">
        <v>21</v>
      </c>
      <c r="AX83" s="46" t="s">
        <v>21</v>
      </c>
      <c r="AY83" s="46" t="s">
        <v>21</v>
      </c>
      <c r="AZ83" s="46" t="s">
        <v>21</v>
      </c>
      <c r="BA83" s="46" t="s">
        <v>21</v>
      </c>
      <c r="BB83" s="46" t="s">
        <v>21</v>
      </c>
      <c r="BC83" s="46" t="s">
        <v>21</v>
      </c>
      <c r="BD83" s="46" t="s">
        <v>21</v>
      </c>
      <c r="BE83" s="46" t="s">
        <v>21</v>
      </c>
      <c r="BF83" s="46" t="s">
        <v>21</v>
      </c>
      <c r="BG83" s="46" t="s">
        <v>21</v>
      </c>
      <c r="BH83" s="46" t="s">
        <v>21</v>
      </c>
      <c r="BI83" s="46" t="s">
        <v>21</v>
      </c>
      <c r="BJ83" s="46" t="s">
        <v>21</v>
      </c>
      <c r="BK83" s="46" t="s">
        <v>21</v>
      </c>
      <c r="BL83" s="46" t="s">
        <v>21</v>
      </c>
      <c r="BM83" s="46" t="s">
        <v>21</v>
      </c>
      <c r="BN83" s="46" t="s">
        <v>21</v>
      </c>
      <c r="BO83" s="46" t="s">
        <v>21</v>
      </c>
      <c r="BP83" s="46" t="s">
        <v>21</v>
      </c>
      <c r="BQ83" s="46" t="s">
        <v>21</v>
      </c>
    </row>
    <row r="84" spans="1:69" s="52" customFormat="1" x14ac:dyDescent="0.2">
      <c r="A84" s="42" t="s">
        <v>207</v>
      </c>
      <c r="B84" s="42" t="s">
        <v>197</v>
      </c>
      <c r="C84" s="42" t="s">
        <v>146</v>
      </c>
      <c r="D84" s="42" t="s">
        <v>285</v>
      </c>
      <c r="E84" s="41" t="s">
        <v>67</v>
      </c>
      <c r="F84" s="43" t="s">
        <v>202</v>
      </c>
      <c r="G84" s="42" t="s">
        <v>201</v>
      </c>
      <c r="H84" s="42" t="s">
        <v>198</v>
      </c>
      <c r="I84" s="42" t="s">
        <v>199</v>
      </c>
      <c r="J84" s="46" t="s">
        <v>21</v>
      </c>
      <c r="K84" s="46" t="s">
        <v>21</v>
      </c>
      <c r="L84" s="46" t="s">
        <v>21</v>
      </c>
      <c r="M84" s="46" t="s">
        <v>21</v>
      </c>
      <c r="N84" s="46" t="s">
        <v>21</v>
      </c>
      <c r="O84" s="46" t="s">
        <v>21</v>
      </c>
      <c r="P84" s="46" t="s">
        <v>21</v>
      </c>
      <c r="Q84" s="46" t="s">
        <v>21</v>
      </c>
      <c r="R84" s="46" t="s">
        <v>21</v>
      </c>
      <c r="S84" s="46" t="s">
        <v>21</v>
      </c>
      <c r="T84" s="46" t="s">
        <v>21</v>
      </c>
      <c r="U84" s="46" t="s">
        <v>21</v>
      </c>
      <c r="V84" s="46" t="s">
        <v>21</v>
      </c>
      <c r="W84" s="46" t="s">
        <v>21</v>
      </c>
      <c r="X84" s="46">
        <v>2297</v>
      </c>
      <c r="Y84" s="46">
        <v>2368</v>
      </c>
      <c r="Z84" s="46">
        <v>2663</v>
      </c>
      <c r="AA84" s="46">
        <v>2846</v>
      </c>
      <c r="AB84" s="46">
        <v>3538</v>
      </c>
      <c r="AC84" s="46">
        <v>4392</v>
      </c>
      <c r="AD84" s="46">
        <v>6345</v>
      </c>
      <c r="AE84" s="46">
        <v>8035</v>
      </c>
      <c r="AF84" s="46">
        <v>10608</v>
      </c>
      <c r="AG84" s="46">
        <v>13192</v>
      </c>
      <c r="AH84" s="46">
        <v>17122</v>
      </c>
      <c r="AI84" s="46">
        <v>20291</v>
      </c>
      <c r="AJ84" s="46">
        <v>23797</v>
      </c>
      <c r="AK84" s="46">
        <v>24972</v>
      </c>
      <c r="AL84" s="46" t="s">
        <v>21</v>
      </c>
      <c r="AM84" s="46" t="s">
        <v>21</v>
      </c>
      <c r="AN84" s="46" t="s">
        <v>21</v>
      </c>
      <c r="AO84" s="46" t="s">
        <v>21</v>
      </c>
      <c r="AP84" s="46" t="s">
        <v>21</v>
      </c>
      <c r="AQ84" s="46" t="s">
        <v>21</v>
      </c>
      <c r="AR84" s="46" t="s">
        <v>21</v>
      </c>
      <c r="AS84" s="46" t="s">
        <v>21</v>
      </c>
      <c r="AT84" s="46" t="s">
        <v>21</v>
      </c>
      <c r="AU84" s="46" t="s">
        <v>21</v>
      </c>
      <c r="AV84" s="46" t="s">
        <v>21</v>
      </c>
      <c r="AW84" s="46" t="s">
        <v>21</v>
      </c>
      <c r="AX84" s="46" t="s">
        <v>21</v>
      </c>
      <c r="AY84" s="46" t="s">
        <v>21</v>
      </c>
      <c r="AZ84" s="46" t="s">
        <v>21</v>
      </c>
      <c r="BA84" s="46" t="s">
        <v>21</v>
      </c>
      <c r="BB84" s="46" t="s">
        <v>21</v>
      </c>
      <c r="BC84" s="46" t="s">
        <v>21</v>
      </c>
      <c r="BD84" s="46" t="s">
        <v>21</v>
      </c>
      <c r="BE84" s="46" t="s">
        <v>21</v>
      </c>
      <c r="BF84" s="46" t="s">
        <v>21</v>
      </c>
      <c r="BG84" s="46" t="s">
        <v>21</v>
      </c>
      <c r="BH84" s="46" t="s">
        <v>21</v>
      </c>
      <c r="BI84" s="46" t="s">
        <v>21</v>
      </c>
      <c r="BJ84" s="46" t="s">
        <v>21</v>
      </c>
      <c r="BK84" s="46" t="s">
        <v>21</v>
      </c>
      <c r="BL84" s="46" t="s">
        <v>21</v>
      </c>
      <c r="BM84" s="46" t="s">
        <v>21</v>
      </c>
      <c r="BN84" s="46" t="s">
        <v>21</v>
      </c>
      <c r="BO84" s="46" t="s">
        <v>21</v>
      </c>
      <c r="BP84" s="46" t="s">
        <v>21</v>
      </c>
      <c r="BQ84" s="46" t="s">
        <v>21</v>
      </c>
    </row>
    <row r="85" spans="1:69" s="52" customFormat="1" x14ac:dyDescent="0.2">
      <c r="A85" s="42" t="s">
        <v>208</v>
      </c>
      <c r="B85" s="42" t="s">
        <v>197</v>
      </c>
      <c r="C85" s="42" t="s">
        <v>146</v>
      </c>
      <c r="D85" s="42" t="s">
        <v>285</v>
      </c>
      <c r="E85" s="41" t="s">
        <v>67</v>
      </c>
      <c r="F85" s="43" t="s">
        <v>202</v>
      </c>
      <c r="G85" s="42" t="s">
        <v>201</v>
      </c>
      <c r="H85" s="42" t="s">
        <v>198</v>
      </c>
      <c r="I85" s="42" t="s">
        <v>199</v>
      </c>
      <c r="J85" s="46" t="s">
        <v>21</v>
      </c>
      <c r="K85" s="46" t="s">
        <v>21</v>
      </c>
      <c r="L85" s="46" t="s">
        <v>21</v>
      </c>
      <c r="M85" s="46" t="s">
        <v>21</v>
      </c>
      <c r="N85" s="46" t="s">
        <v>21</v>
      </c>
      <c r="O85" s="46" t="s">
        <v>21</v>
      </c>
      <c r="P85" s="46" t="s">
        <v>21</v>
      </c>
      <c r="Q85" s="46" t="s">
        <v>21</v>
      </c>
      <c r="R85" s="46" t="s">
        <v>21</v>
      </c>
      <c r="S85" s="46" t="s">
        <v>21</v>
      </c>
      <c r="T85" s="46" t="s">
        <v>21</v>
      </c>
      <c r="U85" s="46" t="s">
        <v>21</v>
      </c>
      <c r="V85" s="46" t="s">
        <v>21</v>
      </c>
      <c r="W85" s="46" t="s">
        <v>21</v>
      </c>
      <c r="X85" s="46" t="s">
        <v>21</v>
      </c>
      <c r="Y85" s="46" t="s">
        <v>21</v>
      </c>
      <c r="Z85" s="46" t="s">
        <v>21</v>
      </c>
      <c r="AA85" s="46">
        <v>3900</v>
      </c>
      <c r="AB85" s="46">
        <v>5200</v>
      </c>
      <c r="AC85" s="46">
        <v>7200</v>
      </c>
      <c r="AD85" s="46">
        <v>8600</v>
      </c>
      <c r="AE85" s="46">
        <v>11200</v>
      </c>
      <c r="AF85" s="46">
        <v>13900</v>
      </c>
      <c r="AG85" s="46">
        <v>18100</v>
      </c>
      <c r="AH85" s="46">
        <v>21800</v>
      </c>
      <c r="AI85" s="46">
        <v>25000</v>
      </c>
      <c r="AJ85" s="46">
        <v>26200</v>
      </c>
      <c r="AK85" s="46">
        <v>25900</v>
      </c>
      <c r="AL85" s="46" t="s">
        <v>21</v>
      </c>
      <c r="AM85" s="46" t="s">
        <v>21</v>
      </c>
      <c r="AN85" s="46" t="s">
        <v>21</v>
      </c>
      <c r="AO85" s="46" t="s">
        <v>21</v>
      </c>
      <c r="AP85" s="46" t="s">
        <v>21</v>
      </c>
      <c r="AQ85" s="46" t="s">
        <v>21</v>
      </c>
      <c r="AR85" s="46" t="s">
        <v>21</v>
      </c>
      <c r="AS85" s="46" t="s">
        <v>21</v>
      </c>
      <c r="AT85" s="46" t="s">
        <v>21</v>
      </c>
      <c r="AU85" s="46" t="s">
        <v>21</v>
      </c>
      <c r="AV85" s="46" t="s">
        <v>21</v>
      </c>
      <c r="AW85" s="46" t="s">
        <v>21</v>
      </c>
      <c r="AX85" s="46" t="s">
        <v>21</v>
      </c>
      <c r="AY85" s="46" t="s">
        <v>21</v>
      </c>
      <c r="AZ85" s="46" t="s">
        <v>21</v>
      </c>
      <c r="BA85" s="46" t="s">
        <v>21</v>
      </c>
      <c r="BB85" s="46" t="s">
        <v>21</v>
      </c>
      <c r="BC85" s="46" t="s">
        <v>21</v>
      </c>
      <c r="BD85" s="46" t="s">
        <v>21</v>
      </c>
      <c r="BE85" s="46" t="s">
        <v>21</v>
      </c>
      <c r="BF85" s="46" t="s">
        <v>21</v>
      </c>
      <c r="BG85" s="46" t="s">
        <v>21</v>
      </c>
      <c r="BH85" s="46" t="s">
        <v>21</v>
      </c>
      <c r="BI85" s="46" t="s">
        <v>21</v>
      </c>
      <c r="BJ85" s="46" t="s">
        <v>21</v>
      </c>
      <c r="BK85" s="46" t="s">
        <v>21</v>
      </c>
      <c r="BL85" s="46" t="s">
        <v>21</v>
      </c>
      <c r="BM85" s="46" t="s">
        <v>21</v>
      </c>
      <c r="BN85" s="46" t="s">
        <v>21</v>
      </c>
      <c r="BO85" s="46" t="s">
        <v>21</v>
      </c>
      <c r="BP85" s="46" t="s">
        <v>21</v>
      </c>
      <c r="BQ85" s="46" t="s">
        <v>21</v>
      </c>
    </row>
    <row r="86" spans="1:69" s="52" customFormat="1" x14ac:dyDescent="0.2">
      <c r="A86" s="42" t="s">
        <v>210</v>
      </c>
      <c r="B86" s="42" t="s">
        <v>197</v>
      </c>
      <c r="C86" s="42" t="s">
        <v>146</v>
      </c>
      <c r="D86" s="42" t="s">
        <v>285</v>
      </c>
      <c r="E86" s="41" t="s">
        <v>67</v>
      </c>
      <c r="F86" s="43" t="s">
        <v>202</v>
      </c>
      <c r="G86" s="42" t="s">
        <v>201</v>
      </c>
      <c r="H86" s="42" t="s">
        <v>198</v>
      </c>
      <c r="I86" s="42" t="s">
        <v>199</v>
      </c>
      <c r="J86" s="46" t="s">
        <v>21</v>
      </c>
      <c r="K86" s="46" t="s">
        <v>21</v>
      </c>
      <c r="L86" s="46" t="s">
        <v>21</v>
      </c>
      <c r="M86" s="46" t="s">
        <v>21</v>
      </c>
      <c r="N86" s="46" t="s">
        <v>21</v>
      </c>
      <c r="O86" s="46" t="s">
        <v>21</v>
      </c>
      <c r="P86" s="46" t="s">
        <v>21</v>
      </c>
      <c r="Q86" s="46" t="s">
        <v>21</v>
      </c>
      <c r="R86" s="46" t="s">
        <v>21</v>
      </c>
      <c r="S86" s="46" t="s">
        <v>21</v>
      </c>
      <c r="T86" s="46" t="s">
        <v>21</v>
      </c>
      <c r="U86" s="46" t="s">
        <v>21</v>
      </c>
      <c r="V86" s="46" t="s">
        <v>21</v>
      </c>
      <c r="W86" s="46" t="s">
        <v>21</v>
      </c>
      <c r="X86" s="46">
        <v>1613</v>
      </c>
      <c r="Y86" s="46">
        <v>1777</v>
      </c>
      <c r="Z86" s="46">
        <v>1962</v>
      </c>
      <c r="AA86" s="46">
        <v>2029</v>
      </c>
      <c r="AB86" s="46">
        <v>2465</v>
      </c>
      <c r="AC86" s="46">
        <v>3053</v>
      </c>
      <c r="AD86" s="46">
        <v>4471</v>
      </c>
      <c r="AE86" s="46">
        <v>8221</v>
      </c>
      <c r="AF86" s="46">
        <v>10817</v>
      </c>
      <c r="AG86" s="46">
        <v>13307</v>
      </c>
      <c r="AH86" s="46">
        <v>17390</v>
      </c>
      <c r="AI86" s="46">
        <v>20750</v>
      </c>
      <c r="AJ86" s="46">
        <v>24299</v>
      </c>
      <c r="AK86" s="46">
        <v>24124</v>
      </c>
      <c r="AL86" s="46">
        <v>24358</v>
      </c>
      <c r="AM86" s="46">
        <v>26190</v>
      </c>
      <c r="AN86" s="46">
        <v>28853</v>
      </c>
      <c r="AO86" s="46" t="s">
        <v>21</v>
      </c>
      <c r="AP86" s="46" t="s">
        <v>21</v>
      </c>
      <c r="AQ86" s="46" t="s">
        <v>21</v>
      </c>
      <c r="AR86" s="46" t="s">
        <v>21</v>
      </c>
      <c r="AS86" s="46" t="s">
        <v>21</v>
      </c>
      <c r="AT86" s="46" t="s">
        <v>21</v>
      </c>
      <c r="AU86" s="46" t="s">
        <v>21</v>
      </c>
      <c r="AV86" s="46" t="s">
        <v>21</v>
      </c>
      <c r="AW86" s="46" t="s">
        <v>21</v>
      </c>
      <c r="AX86" s="46" t="s">
        <v>21</v>
      </c>
      <c r="AY86" s="46" t="s">
        <v>21</v>
      </c>
      <c r="AZ86" s="46" t="s">
        <v>21</v>
      </c>
      <c r="BA86" s="46" t="s">
        <v>21</v>
      </c>
      <c r="BB86" s="46" t="s">
        <v>21</v>
      </c>
      <c r="BC86" s="46" t="s">
        <v>21</v>
      </c>
      <c r="BD86" s="46" t="s">
        <v>21</v>
      </c>
      <c r="BE86" s="46" t="s">
        <v>21</v>
      </c>
      <c r="BF86" s="46" t="s">
        <v>21</v>
      </c>
      <c r="BG86" s="46" t="s">
        <v>21</v>
      </c>
      <c r="BH86" s="46" t="s">
        <v>21</v>
      </c>
      <c r="BI86" s="46" t="s">
        <v>21</v>
      </c>
      <c r="BJ86" s="46" t="s">
        <v>21</v>
      </c>
      <c r="BK86" s="46" t="s">
        <v>21</v>
      </c>
      <c r="BL86" s="46" t="s">
        <v>21</v>
      </c>
      <c r="BM86" s="46" t="s">
        <v>21</v>
      </c>
      <c r="BN86" s="46" t="s">
        <v>21</v>
      </c>
      <c r="BO86" s="46" t="s">
        <v>21</v>
      </c>
      <c r="BP86" s="46" t="s">
        <v>21</v>
      </c>
      <c r="BQ86" s="46" t="s">
        <v>21</v>
      </c>
    </row>
    <row r="87" spans="1:69" x14ac:dyDescent="0.2">
      <c r="A87" s="42" t="s">
        <v>209</v>
      </c>
      <c r="B87" s="42" t="s">
        <v>197</v>
      </c>
      <c r="C87" s="42" t="s">
        <v>146</v>
      </c>
      <c r="D87" s="42" t="s">
        <v>285</v>
      </c>
      <c r="E87" s="41" t="s">
        <v>67</v>
      </c>
      <c r="F87" s="43" t="s">
        <v>202</v>
      </c>
      <c r="G87" s="42" t="s">
        <v>201</v>
      </c>
      <c r="H87" s="42" t="s">
        <v>198</v>
      </c>
      <c r="I87" s="42" t="s">
        <v>199</v>
      </c>
      <c r="J87" s="46">
        <v>355</v>
      </c>
      <c r="K87" s="46">
        <v>355</v>
      </c>
      <c r="L87" s="46">
        <v>355</v>
      </c>
      <c r="M87" s="46">
        <v>355</v>
      </c>
      <c r="N87" s="46">
        <v>355</v>
      </c>
      <c r="O87" s="46">
        <v>355</v>
      </c>
      <c r="P87" s="46">
        <v>358</v>
      </c>
      <c r="Q87" s="46">
        <v>376</v>
      </c>
      <c r="R87" s="46" t="s">
        <v>21</v>
      </c>
      <c r="S87" s="46" t="s">
        <v>21</v>
      </c>
      <c r="T87" s="46" t="s">
        <v>21</v>
      </c>
      <c r="U87" s="46" t="s">
        <v>21</v>
      </c>
      <c r="V87" s="46" t="s">
        <v>21</v>
      </c>
      <c r="W87" s="46" t="s">
        <v>21</v>
      </c>
      <c r="X87" s="46" t="s">
        <v>21</v>
      </c>
      <c r="Y87" s="46" t="s">
        <v>21</v>
      </c>
      <c r="Z87" s="46" t="s">
        <v>21</v>
      </c>
      <c r="AA87" s="46" t="s">
        <v>21</v>
      </c>
      <c r="AB87" s="46" t="s">
        <v>21</v>
      </c>
      <c r="AC87" s="46" t="s">
        <v>21</v>
      </c>
      <c r="AD87" s="46" t="s">
        <v>21</v>
      </c>
      <c r="AE87" s="46" t="s">
        <v>21</v>
      </c>
      <c r="AF87" s="46" t="s">
        <v>21</v>
      </c>
      <c r="AG87" s="46" t="s">
        <v>21</v>
      </c>
      <c r="AH87" s="46" t="s">
        <v>21</v>
      </c>
      <c r="AI87" s="46" t="s">
        <v>21</v>
      </c>
      <c r="AJ87" s="46" t="s">
        <v>21</v>
      </c>
      <c r="AK87" s="46" t="s">
        <v>21</v>
      </c>
      <c r="AL87" s="46" t="s">
        <v>21</v>
      </c>
      <c r="AM87" s="46" t="s">
        <v>21</v>
      </c>
      <c r="AN87" s="46" t="s">
        <v>21</v>
      </c>
      <c r="AO87" s="46" t="s">
        <v>21</v>
      </c>
      <c r="AP87" s="46" t="s">
        <v>21</v>
      </c>
      <c r="AQ87" s="46" t="s">
        <v>21</v>
      </c>
      <c r="AR87" s="46" t="s">
        <v>21</v>
      </c>
      <c r="AS87" s="46" t="s">
        <v>21</v>
      </c>
      <c r="AT87" s="46" t="s">
        <v>21</v>
      </c>
      <c r="AU87" s="46" t="s">
        <v>21</v>
      </c>
      <c r="AV87" s="46" t="s">
        <v>21</v>
      </c>
      <c r="AW87" s="46" t="s">
        <v>21</v>
      </c>
      <c r="AX87" s="46" t="s">
        <v>21</v>
      </c>
      <c r="AY87" s="46" t="s">
        <v>21</v>
      </c>
      <c r="AZ87" s="46" t="s">
        <v>21</v>
      </c>
      <c r="BA87" s="46" t="s">
        <v>21</v>
      </c>
      <c r="BB87" s="46" t="s">
        <v>21</v>
      </c>
      <c r="BC87" s="46" t="s">
        <v>21</v>
      </c>
      <c r="BD87" s="46" t="s">
        <v>21</v>
      </c>
      <c r="BE87" s="46" t="s">
        <v>21</v>
      </c>
      <c r="BF87" s="46" t="s">
        <v>21</v>
      </c>
      <c r="BG87" s="46" t="s">
        <v>21</v>
      </c>
      <c r="BH87" s="46" t="s">
        <v>21</v>
      </c>
      <c r="BI87" s="46" t="s">
        <v>21</v>
      </c>
      <c r="BJ87" s="46" t="s">
        <v>21</v>
      </c>
      <c r="BK87" s="46" t="s">
        <v>21</v>
      </c>
      <c r="BL87" s="46" t="s">
        <v>21</v>
      </c>
      <c r="BM87" s="46" t="s">
        <v>21</v>
      </c>
      <c r="BN87" s="46" t="s">
        <v>21</v>
      </c>
      <c r="BO87" s="46" t="s">
        <v>21</v>
      </c>
      <c r="BP87" s="46" t="s">
        <v>21</v>
      </c>
      <c r="BQ87" s="46" t="s">
        <v>21</v>
      </c>
    </row>
    <row r="88" spans="1:69" x14ac:dyDescent="0.2">
      <c r="A88" s="42" t="s">
        <v>212</v>
      </c>
      <c r="B88" s="42" t="s">
        <v>197</v>
      </c>
      <c r="C88" s="42" t="s">
        <v>146</v>
      </c>
      <c r="D88" s="42" t="s">
        <v>285</v>
      </c>
      <c r="E88" s="41" t="s">
        <v>67</v>
      </c>
      <c r="F88" s="43" t="s">
        <v>202</v>
      </c>
      <c r="G88" s="42" t="s">
        <v>201</v>
      </c>
      <c r="H88" s="42" t="s">
        <v>198</v>
      </c>
      <c r="I88" s="42" t="s">
        <v>199</v>
      </c>
      <c r="J88" s="46">
        <v>278</v>
      </c>
      <c r="K88" s="46">
        <v>278</v>
      </c>
      <c r="L88" s="46">
        <v>278</v>
      </c>
      <c r="M88" s="46">
        <v>278</v>
      </c>
      <c r="N88" s="46">
        <v>278</v>
      </c>
      <c r="O88" s="46">
        <v>278</v>
      </c>
      <c r="P88" s="46">
        <v>271</v>
      </c>
      <c r="Q88" s="46">
        <v>252</v>
      </c>
      <c r="R88" s="46">
        <v>304</v>
      </c>
      <c r="S88" s="46">
        <v>481</v>
      </c>
      <c r="T88" s="46">
        <v>516</v>
      </c>
      <c r="U88" s="46">
        <v>680</v>
      </c>
      <c r="V88" s="46">
        <v>737</v>
      </c>
      <c r="W88" s="46">
        <v>840</v>
      </c>
      <c r="X88" s="46">
        <v>956</v>
      </c>
      <c r="Y88" s="46">
        <v>1009</v>
      </c>
      <c r="Z88" s="46">
        <v>1171</v>
      </c>
      <c r="AA88" s="46">
        <v>1225</v>
      </c>
      <c r="AB88" s="46">
        <v>1519</v>
      </c>
      <c r="AC88" s="46">
        <v>2234</v>
      </c>
      <c r="AD88" s="46">
        <v>3323</v>
      </c>
      <c r="AE88" s="46">
        <v>3889</v>
      </c>
      <c r="AF88" s="46">
        <v>5281</v>
      </c>
      <c r="AG88" s="46">
        <v>6528</v>
      </c>
      <c r="AH88" s="46">
        <v>8522</v>
      </c>
      <c r="AI88" s="46">
        <v>11304</v>
      </c>
      <c r="AJ88" s="46">
        <v>13887</v>
      </c>
      <c r="AK88" s="46">
        <v>14482</v>
      </c>
      <c r="AL88" s="46" t="s">
        <v>21</v>
      </c>
      <c r="AM88" s="46" t="s">
        <v>21</v>
      </c>
      <c r="AN88" s="46" t="s">
        <v>21</v>
      </c>
      <c r="AO88" s="46" t="s">
        <v>21</v>
      </c>
      <c r="AP88" s="46" t="s">
        <v>21</v>
      </c>
      <c r="AQ88" s="46" t="s">
        <v>21</v>
      </c>
      <c r="AR88" s="46" t="s">
        <v>21</v>
      </c>
      <c r="AS88" s="46" t="s">
        <v>21</v>
      </c>
      <c r="AT88" s="46" t="s">
        <v>21</v>
      </c>
      <c r="AU88" s="46" t="s">
        <v>21</v>
      </c>
      <c r="AV88" s="46" t="s">
        <v>21</v>
      </c>
      <c r="AW88" s="46" t="s">
        <v>21</v>
      </c>
      <c r="AX88" s="46" t="s">
        <v>21</v>
      </c>
      <c r="AY88" s="46" t="s">
        <v>21</v>
      </c>
      <c r="AZ88" s="46" t="s">
        <v>21</v>
      </c>
      <c r="BA88" s="46" t="s">
        <v>21</v>
      </c>
      <c r="BB88" s="46" t="s">
        <v>21</v>
      </c>
      <c r="BC88" s="46" t="s">
        <v>21</v>
      </c>
      <c r="BD88" s="46" t="s">
        <v>21</v>
      </c>
      <c r="BE88" s="46" t="s">
        <v>21</v>
      </c>
      <c r="BF88" s="46" t="s">
        <v>21</v>
      </c>
      <c r="BG88" s="46" t="s">
        <v>21</v>
      </c>
      <c r="BH88" s="46" t="s">
        <v>21</v>
      </c>
      <c r="BI88" s="46" t="s">
        <v>21</v>
      </c>
      <c r="BJ88" s="46" t="s">
        <v>21</v>
      </c>
      <c r="BK88" s="46" t="s">
        <v>21</v>
      </c>
      <c r="BL88" s="46" t="s">
        <v>21</v>
      </c>
      <c r="BM88" s="46" t="s">
        <v>21</v>
      </c>
      <c r="BN88" s="46" t="s">
        <v>21</v>
      </c>
      <c r="BO88" s="46" t="s">
        <v>21</v>
      </c>
      <c r="BP88" s="46" t="s">
        <v>21</v>
      </c>
      <c r="BQ88" s="46" t="s">
        <v>21</v>
      </c>
    </row>
    <row r="89" spans="1:69" x14ac:dyDescent="0.2">
      <c r="A89" s="42" t="s">
        <v>216</v>
      </c>
      <c r="B89" s="42" t="s">
        <v>197</v>
      </c>
      <c r="C89" s="42" t="s">
        <v>146</v>
      </c>
      <c r="D89" s="42" t="s">
        <v>285</v>
      </c>
      <c r="E89" s="41" t="s">
        <v>67</v>
      </c>
      <c r="F89" s="43" t="s">
        <v>222</v>
      </c>
      <c r="G89" s="42" t="s">
        <v>215</v>
      </c>
      <c r="H89" s="42" t="s">
        <v>213</v>
      </c>
      <c r="I89" s="42" t="s">
        <v>214</v>
      </c>
      <c r="J89" s="75">
        <v>0.36</v>
      </c>
      <c r="K89" s="75">
        <v>0.36</v>
      </c>
      <c r="L89" s="75">
        <v>0.36</v>
      </c>
      <c r="M89" s="75">
        <v>0.36</v>
      </c>
      <c r="N89" s="75">
        <v>0.36</v>
      </c>
      <c r="O89" s="75">
        <v>0.36</v>
      </c>
      <c r="P89" s="76">
        <v>0.36</v>
      </c>
      <c r="Q89" s="76">
        <v>0.38</v>
      </c>
      <c r="R89" s="76">
        <v>0.48</v>
      </c>
      <c r="S89" s="76">
        <v>0.8</v>
      </c>
      <c r="T89" s="76">
        <v>0.91</v>
      </c>
      <c r="U89" s="76">
        <v>1.28</v>
      </c>
      <c r="V89" s="76">
        <v>1.49</v>
      </c>
      <c r="W89" s="76">
        <v>1.83</v>
      </c>
      <c r="X89" s="76">
        <v>2.2999999999999998</v>
      </c>
      <c r="Y89" s="76">
        <v>2.39</v>
      </c>
      <c r="Z89" s="76">
        <v>2.73</v>
      </c>
      <c r="AA89" s="76">
        <v>2.89</v>
      </c>
      <c r="AB89" s="76">
        <v>3.76</v>
      </c>
      <c r="AC89" s="76">
        <v>4.9400000000000004</v>
      </c>
      <c r="AD89" s="76">
        <v>6.77</v>
      </c>
      <c r="AE89" s="76">
        <v>8.07</v>
      </c>
      <c r="AF89" s="76">
        <v>10.69</v>
      </c>
      <c r="AG89" s="76">
        <v>13.35</v>
      </c>
      <c r="AH89" s="76">
        <v>17.25</v>
      </c>
      <c r="AI89" s="76">
        <v>20.89</v>
      </c>
      <c r="AJ89" s="76">
        <v>24.68</v>
      </c>
      <c r="AK89" s="76">
        <v>24.82</v>
      </c>
      <c r="AL89" s="76">
        <v>25.42</v>
      </c>
      <c r="AM89" s="76">
        <v>26.25</v>
      </c>
      <c r="AN89" s="76">
        <v>28.26</v>
      </c>
      <c r="AO89" s="46" t="s">
        <v>21</v>
      </c>
      <c r="AP89" s="46" t="s">
        <v>21</v>
      </c>
      <c r="AQ89" s="46" t="s">
        <v>21</v>
      </c>
      <c r="AR89" s="46" t="s">
        <v>21</v>
      </c>
      <c r="AS89" s="46" t="s">
        <v>21</v>
      </c>
      <c r="AT89" s="46" t="s">
        <v>21</v>
      </c>
      <c r="AU89" s="46" t="s">
        <v>21</v>
      </c>
      <c r="AV89" s="46" t="s">
        <v>21</v>
      </c>
      <c r="AW89" s="46" t="s">
        <v>21</v>
      </c>
      <c r="AX89" s="46" t="s">
        <v>21</v>
      </c>
      <c r="AY89" s="46" t="s">
        <v>21</v>
      </c>
      <c r="AZ89" s="46" t="s">
        <v>21</v>
      </c>
      <c r="BA89" s="46" t="s">
        <v>21</v>
      </c>
      <c r="BB89" s="46" t="s">
        <v>21</v>
      </c>
      <c r="BC89" s="46" t="s">
        <v>21</v>
      </c>
      <c r="BD89" s="46" t="s">
        <v>21</v>
      </c>
      <c r="BE89" s="46" t="s">
        <v>21</v>
      </c>
      <c r="BF89" s="46" t="s">
        <v>21</v>
      </c>
      <c r="BG89" s="46" t="s">
        <v>21</v>
      </c>
      <c r="BH89" s="46" t="s">
        <v>21</v>
      </c>
      <c r="BI89" s="46" t="s">
        <v>21</v>
      </c>
      <c r="BJ89" s="46" t="s">
        <v>21</v>
      </c>
      <c r="BK89" s="46" t="s">
        <v>21</v>
      </c>
      <c r="BL89" s="46" t="s">
        <v>21</v>
      </c>
      <c r="BM89" s="46" t="s">
        <v>21</v>
      </c>
      <c r="BN89" s="46" t="s">
        <v>21</v>
      </c>
      <c r="BO89" s="46" t="s">
        <v>21</v>
      </c>
      <c r="BP89" s="46" t="s">
        <v>21</v>
      </c>
      <c r="BQ89" s="46" t="s">
        <v>21</v>
      </c>
    </row>
    <row r="90" spans="1:69" x14ac:dyDescent="0.2">
      <c r="A90" s="42" t="s">
        <v>221</v>
      </c>
      <c r="B90" s="42" t="s">
        <v>197</v>
      </c>
      <c r="C90" s="42" t="s">
        <v>146</v>
      </c>
      <c r="D90" s="42" t="s">
        <v>285</v>
      </c>
      <c r="E90" s="41">
        <v>1986</v>
      </c>
      <c r="F90" s="43" t="s">
        <v>222</v>
      </c>
      <c r="G90" s="42" t="s">
        <v>215</v>
      </c>
      <c r="H90" s="42" t="s">
        <v>213</v>
      </c>
      <c r="I90" s="42" t="s">
        <v>214</v>
      </c>
      <c r="J90" s="75">
        <v>1.1399999999999999</v>
      </c>
      <c r="K90" s="75">
        <v>1.1399999999999999</v>
      </c>
      <c r="L90" s="75">
        <v>1.1399999999999999</v>
      </c>
      <c r="M90" s="75">
        <v>1.1399999999999999</v>
      </c>
      <c r="N90" s="75">
        <v>1.1399999999999999</v>
      </c>
      <c r="O90" s="75">
        <v>1.1399999999999999</v>
      </c>
      <c r="P90" s="76">
        <v>1.1399999999999999</v>
      </c>
      <c r="Q90" s="76">
        <v>1.21</v>
      </c>
      <c r="R90" s="76">
        <v>1.52</v>
      </c>
      <c r="S90" s="76">
        <v>2.48</v>
      </c>
      <c r="T90" s="76">
        <v>2.73</v>
      </c>
      <c r="U90" s="76">
        <v>3.84</v>
      </c>
      <c r="V90" s="76">
        <v>4.3600000000000003</v>
      </c>
      <c r="W90" s="76">
        <v>5.15</v>
      </c>
      <c r="X90" s="76">
        <v>6.25</v>
      </c>
      <c r="Y90" s="76">
        <v>6.28</v>
      </c>
      <c r="Z90" s="76">
        <v>6.87</v>
      </c>
      <c r="AA90" s="76">
        <v>6.43</v>
      </c>
      <c r="AB90" s="76">
        <v>7.04</v>
      </c>
      <c r="AC90" s="76">
        <v>8.4700000000000006</v>
      </c>
      <c r="AD90" s="76">
        <v>11.09</v>
      </c>
      <c r="AE90" s="76">
        <v>12.46</v>
      </c>
      <c r="AF90" s="76">
        <v>15.31</v>
      </c>
      <c r="AG90" s="76">
        <v>16.989999999999998</v>
      </c>
      <c r="AH90" s="76">
        <v>19.239999999999998</v>
      </c>
      <c r="AI90" s="76">
        <v>21.35</v>
      </c>
      <c r="AJ90" s="76">
        <v>24.72</v>
      </c>
      <c r="AK90" s="76">
        <v>24.55</v>
      </c>
      <c r="AL90" s="76">
        <v>24.56</v>
      </c>
      <c r="AM90" s="76">
        <v>25.49</v>
      </c>
      <c r="AN90" s="76">
        <v>28.26</v>
      </c>
      <c r="AO90" s="46" t="s">
        <v>21</v>
      </c>
      <c r="AP90" s="46" t="s">
        <v>21</v>
      </c>
      <c r="AQ90" s="46" t="s">
        <v>21</v>
      </c>
      <c r="AR90" s="46" t="s">
        <v>21</v>
      </c>
      <c r="AS90" s="46" t="s">
        <v>21</v>
      </c>
      <c r="AT90" s="46" t="s">
        <v>21</v>
      </c>
      <c r="AU90" s="46" t="s">
        <v>21</v>
      </c>
      <c r="AV90" s="46" t="s">
        <v>21</v>
      </c>
      <c r="AW90" s="46" t="s">
        <v>21</v>
      </c>
      <c r="AX90" s="46" t="s">
        <v>21</v>
      </c>
      <c r="AY90" s="46" t="s">
        <v>21</v>
      </c>
      <c r="AZ90" s="46" t="s">
        <v>21</v>
      </c>
      <c r="BA90" s="46" t="s">
        <v>21</v>
      </c>
      <c r="BB90" s="46" t="s">
        <v>21</v>
      </c>
      <c r="BC90" s="46" t="s">
        <v>21</v>
      </c>
      <c r="BD90" s="46" t="s">
        <v>21</v>
      </c>
      <c r="BE90" s="46" t="s">
        <v>21</v>
      </c>
      <c r="BF90" s="46" t="s">
        <v>21</v>
      </c>
      <c r="BG90" s="46" t="s">
        <v>21</v>
      </c>
      <c r="BH90" s="46" t="s">
        <v>21</v>
      </c>
      <c r="BI90" s="46" t="s">
        <v>21</v>
      </c>
      <c r="BJ90" s="46" t="s">
        <v>21</v>
      </c>
      <c r="BK90" s="46" t="s">
        <v>21</v>
      </c>
      <c r="BL90" s="46" t="s">
        <v>21</v>
      </c>
      <c r="BM90" s="46" t="s">
        <v>21</v>
      </c>
      <c r="BN90" s="46" t="s">
        <v>21</v>
      </c>
      <c r="BO90" s="46" t="s">
        <v>21</v>
      </c>
      <c r="BP90" s="46" t="s">
        <v>21</v>
      </c>
      <c r="BQ90" s="46" t="s">
        <v>21</v>
      </c>
    </row>
    <row r="91" spans="1:69" x14ac:dyDescent="0.2">
      <c r="A91" s="42" t="s">
        <v>217</v>
      </c>
      <c r="B91" s="42" t="s">
        <v>219</v>
      </c>
      <c r="C91" s="42" t="s">
        <v>146</v>
      </c>
      <c r="D91" s="42" t="s">
        <v>285</v>
      </c>
      <c r="E91" s="41" t="s">
        <v>67</v>
      </c>
      <c r="F91" s="43" t="s">
        <v>222</v>
      </c>
      <c r="G91" s="42" t="s">
        <v>215</v>
      </c>
      <c r="H91" s="42" t="s">
        <v>213</v>
      </c>
      <c r="I91" s="42" t="s">
        <v>214</v>
      </c>
      <c r="J91" s="75">
        <v>0.17</v>
      </c>
      <c r="K91" s="75">
        <v>0.17</v>
      </c>
      <c r="L91" s="75">
        <v>0.17</v>
      </c>
      <c r="M91" s="75">
        <v>0.17</v>
      </c>
      <c r="N91" s="75">
        <v>0.17</v>
      </c>
      <c r="O91" s="75">
        <v>0.17</v>
      </c>
      <c r="P91" s="75">
        <v>0.19</v>
      </c>
      <c r="Q91" s="75">
        <v>0.23</v>
      </c>
      <c r="R91" s="75">
        <v>0.28000000000000003</v>
      </c>
      <c r="S91" s="75">
        <v>0.46</v>
      </c>
      <c r="T91" s="75">
        <v>0.5</v>
      </c>
      <c r="U91" s="75">
        <v>0.68</v>
      </c>
      <c r="V91" s="75">
        <v>0.76</v>
      </c>
      <c r="W91" s="75">
        <v>0.9</v>
      </c>
      <c r="X91" s="75">
        <v>1.1000000000000001</v>
      </c>
      <c r="Y91" s="75">
        <v>0.92</v>
      </c>
      <c r="Z91" s="75">
        <v>1.1100000000000001</v>
      </c>
      <c r="AA91" s="75">
        <v>1.1499999999999999</v>
      </c>
      <c r="AB91" s="75">
        <v>1.57</v>
      </c>
      <c r="AC91" s="75">
        <v>2.33</v>
      </c>
      <c r="AD91" s="75">
        <v>3.52</v>
      </c>
      <c r="AE91" s="75">
        <v>4.03</v>
      </c>
      <c r="AF91" s="75">
        <v>5.69</v>
      </c>
      <c r="AG91" s="75">
        <v>7.65</v>
      </c>
      <c r="AH91" s="75">
        <v>10.25</v>
      </c>
      <c r="AI91" s="75">
        <v>12.8</v>
      </c>
      <c r="AJ91" s="75">
        <v>15.43</v>
      </c>
      <c r="AK91" s="75">
        <v>16.73</v>
      </c>
      <c r="AL91" s="75">
        <v>17.55</v>
      </c>
      <c r="AM91" s="75">
        <v>19.12</v>
      </c>
      <c r="AN91" s="75">
        <v>21.83</v>
      </c>
      <c r="AO91" s="46" t="s">
        <v>21</v>
      </c>
      <c r="AP91" s="46" t="s">
        <v>21</v>
      </c>
      <c r="AQ91" s="46" t="s">
        <v>21</v>
      </c>
      <c r="AR91" s="46" t="s">
        <v>21</v>
      </c>
      <c r="AS91" s="46" t="s">
        <v>21</v>
      </c>
      <c r="AT91" s="46" t="s">
        <v>21</v>
      </c>
      <c r="AU91" s="46" t="s">
        <v>21</v>
      </c>
      <c r="AV91" s="46" t="s">
        <v>21</v>
      </c>
      <c r="AW91" s="46" t="s">
        <v>21</v>
      </c>
      <c r="AX91" s="46" t="s">
        <v>21</v>
      </c>
      <c r="AY91" s="46" t="s">
        <v>21</v>
      </c>
      <c r="AZ91" s="46" t="s">
        <v>21</v>
      </c>
      <c r="BA91" s="46" t="s">
        <v>21</v>
      </c>
      <c r="BB91" s="46" t="s">
        <v>21</v>
      </c>
      <c r="BC91" s="46" t="s">
        <v>21</v>
      </c>
      <c r="BD91" s="46" t="s">
        <v>21</v>
      </c>
      <c r="BE91" s="46" t="s">
        <v>21</v>
      </c>
      <c r="BF91" s="46" t="s">
        <v>21</v>
      </c>
      <c r="BG91" s="46" t="s">
        <v>21</v>
      </c>
      <c r="BH91" s="46" t="s">
        <v>21</v>
      </c>
      <c r="BI91" s="46" t="s">
        <v>21</v>
      </c>
      <c r="BJ91" s="46" t="s">
        <v>21</v>
      </c>
      <c r="BK91" s="46" t="s">
        <v>21</v>
      </c>
      <c r="BL91" s="46" t="s">
        <v>21</v>
      </c>
      <c r="BM91" s="46" t="s">
        <v>21</v>
      </c>
      <c r="BN91" s="46" t="s">
        <v>21</v>
      </c>
      <c r="BO91" s="46" t="s">
        <v>21</v>
      </c>
      <c r="BP91" s="46" t="s">
        <v>21</v>
      </c>
      <c r="BQ91" s="46" t="s">
        <v>21</v>
      </c>
    </row>
    <row r="92" spans="1:69" x14ac:dyDescent="0.2">
      <c r="A92" s="42" t="s">
        <v>218</v>
      </c>
      <c r="B92" s="42" t="s">
        <v>220</v>
      </c>
      <c r="C92" s="42" t="s">
        <v>146</v>
      </c>
      <c r="D92" s="42" t="s">
        <v>285</v>
      </c>
      <c r="E92" s="41" t="s">
        <v>67</v>
      </c>
      <c r="F92" s="43" t="s">
        <v>222</v>
      </c>
      <c r="G92" s="42" t="s">
        <v>215</v>
      </c>
      <c r="H92" s="42" t="s">
        <v>213</v>
      </c>
      <c r="I92" s="42" t="s">
        <v>214</v>
      </c>
      <c r="J92" s="75">
        <f t="shared" ref="J92:N92" si="12">J89-J91</f>
        <v>0.18999999999999997</v>
      </c>
      <c r="K92" s="75">
        <f t="shared" si="12"/>
        <v>0.18999999999999997</v>
      </c>
      <c r="L92" s="75">
        <f t="shared" si="12"/>
        <v>0.18999999999999997</v>
      </c>
      <c r="M92" s="75">
        <f t="shared" si="12"/>
        <v>0.18999999999999997</v>
      </c>
      <c r="N92" s="75">
        <f t="shared" si="12"/>
        <v>0.18999999999999997</v>
      </c>
      <c r="O92" s="75">
        <f>O89-O91</f>
        <v>0.18999999999999997</v>
      </c>
      <c r="P92" s="75">
        <f t="shared" ref="P92:AN92" si="13">P89-P91</f>
        <v>0.16999999999999998</v>
      </c>
      <c r="Q92" s="75">
        <f t="shared" si="13"/>
        <v>0.15</v>
      </c>
      <c r="R92" s="75">
        <f t="shared" si="13"/>
        <v>0.19999999999999996</v>
      </c>
      <c r="S92" s="75">
        <f t="shared" si="13"/>
        <v>0.34</v>
      </c>
      <c r="T92" s="75">
        <f t="shared" si="13"/>
        <v>0.41000000000000003</v>
      </c>
      <c r="U92" s="75">
        <f t="shared" si="13"/>
        <v>0.6</v>
      </c>
      <c r="V92" s="75">
        <f t="shared" si="13"/>
        <v>0.73</v>
      </c>
      <c r="W92" s="75">
        <f t="shared" si="13"/>
        <v>0.93</v>
      </c>
      <c r="X92" s="75">
        <f t="shared" si="13"/>
        <v>1.1999999999999997</v>
      </c>
      <c r="Y92" s="75">
        <f t="shared" si="13"/>
        <v>1.4700000000000002</v>
      </c>
      <c r="Z92" s="75">
        <f t="shared" si="13"/>
        <v>1.6199999999999999</v>
      </c>
      <c r="AA92" s="75">
        <f t="shared" si="13"/>
        <v>1.7400000000000002</v>
      </c>
      <c r="AB92" s="75">
        <f t="shared" si="13"/>
        <v>2.1899999999999995</v>
      </c>
      <c r="AC92" s="75">
        <f t="shared" si="13"/>
        <v>2.6100000000000003</v>
      </c>
      <c r="AD92" s="75">
        <f t="shared" si="13"/>
        <v>3.2499999999999996</v>
      </c>
      <c r="AE92" s="75">
        <f t="shared" si="13"/>
        <v>4.04</v>
      </c>
      <c r="AF92" s="75">
        <f t="shared" si="13"/>
        <v>4.9999999999999991</v>
      </c>
      <c r="AG92" s="75">
        <f t="shared" si="13"/>
        <v>5.6999999999999993</v>
      </c>
      <c r="AH92" s="75">
        <f t="shared" si="13"/>
        <v>7</v>
      </c>
      <c r="AI92" s="75">
        <f t="shared" si="13"/>
        <v>8.09</v>
      </c>
      <c r="AJ92" s="75">
        <f t="shared" si="13"/>
        <v>9.25</v>
      </c>
      <c r="AK92" s="75">
        <f t="shared" si="13"/>
        <v>8.09</v>
      </c>
      <c r="AL92" s="75">
        <f t="shared" si="13"/>
        <v>7.870000000000001</v>
      </c>
      <c r="AM92" s="75">
        <f t="shared" si="13"/>
        <v>7.129999999999999</v>
      </c>
      <c r="AN92" s="75">
        <f t="shared" si="13"/>
        <v>6.4300000000000033</v>
      </c>
      <c r="AO92" s="46" t="s">
        <v>21</v>
      </c>
      <c r="AP92" s="46" t="s">
        <v>21</v>
      </c>
      <c r="AQ92" s="46" t="s">
        <v>21</v>
      </c>
      <c r="AR92" s="46" t="s">
        <v>21</v>
      </c>
      <c r="AS92" s="46" t="s">
        <v>21</v>
      </c>
      <c r="AT92" s="46" t="s">
        <v>21</v>
      </c>
      <c r="AU92" s="46" t="s">
        <v>21</v>
      </c>
      <c r="AV92" s="46" t="s">
        <v>21</v>
      </c>
      <c r="AW92" s="46" t="s">
        <v>21</v>
      </c>
      <c r="AX92" s="46" t="s">
        <v>21</v>
      </c>
      <c r="AY92" s="46" t="s">
        <v>21</v>
      </c>
      <c r="AZ92" s="46" t="s">
        <v>21</v>
      </c>
      <c r="BA92" s="46" t="s">
        <v>21</v>
      </c>
      <c r="BB92" s="46" t="s">
        <v>21</v>
      </c>
      <c r="BC92" s="46" t="s">
        <v>21</v>
      </c>
      <c r="BD92" s="46" t="s">
        <v>21</v>
      </c>
      <c r="BE92" s="46" t="s">
        <v>21</v>
      </c>
      <c r="BF92" s="46" t="s">
        <v>21</v>
      </c>
      <c r="BG92" s="46" t="s">
        <v>21</v>
      </c>
      <c r="BH92" s="46" t="s">
        <v>21</v>
      </c>
      <c r="BI92" s="46" t="s">
        <v>21</v>
      </c>
      <c r="BJ92" s="46" t="s">
        <v>21</v>
      </c>
      <c r="BK92" s="46" t="s">
        <v>21</v>
      </c>
      <c r="BL92" s="46" t="s">
        <v>21</v>
      </c>
      <c r="BM92" s="46" t="s">
        <v>21</v>
      </c>
      <c r="BN92" s="46" t="s">
        <v>21</v>
      </c>
      <c r="BO92" s="46" t="s">
        <v>21</v>
      </c>
      <c r="BP92" s="46" t="s">
        <v>21</v>
      </c>
      <c r="BQ92" s="46" t="s">
        <v>21</v>
      </c>
    </row>
    <row r="93" spans="1:69" x14ac:dyDescent="0.2">
      <c r="A93" s="42" t="s">
        <v>265</v>
      </c>
      <c r="B93" s="42" t="s">
        <v>239</v>
      </c>
      <c r="C93" s="42" t="s">
        <v>146</v>
      </c>
      <c r="D93" s="42" t="s">
        <v>285</v>
      </c>
      <c r="E93" s="41" t="s">
        <v>67</v>
      </c>
      <c r="F93" s="43" t="s">
        <v>202</v>
      </c>
      <c r="G93" s="42" t="s">
        <v>215</v>
      </c>
      <c r="H93" s="42" t="s">
        <v>242</v>
      </c>
      <c r="I93" s="42" t="s">
        <v>245</v>
      </c>
      <c r="J93" s="46" t="s">
        <v>21</v>
      </c>
      <c r="K93" s="46" t="s">
        <v>21</v>
      </c>
      <c r="L93" s="46" t="s">
        <v>21</v>
      </c>
      <c r="M93" s="46" t="s">
        <v>21</v>
      </c>
      <c r="N93" s="46" t="s">
        <v>21</v>
      </c>
      <c r="O93" s="46" t="s">
        <v>21</v>
      </c>
      <c r="P93" s="77">
        <v>0</v>
      </c>
      <c r="Q93" s="77">
        <v>20</v>
      </c>
      <c r="R93" s="77">
        <v>100</v>
      </c>
      <c r="S93" s="77">
        <v>320</v>
      </c>
      <c r="T93" s="77">
        <v>110</v>
      </c>
      <c r="U93" s="77">
        <v>370</v>
      </c>
      <c r="V93" s="77">
        <v>210</v>
      </c>
      <c r="W93" s="77">
        <v>340</v>
      </c>
      <c r="X93" s="77">
        <v>470</v>
      </c>
      <c r="Y93" s="77">
        <v>90</v>
      </c>
      <c r="Z93" s="77">
        <v>340</v>
      </c>
      <c r="AA93" s="77">
        <v>160</v>
      </c>
      <c r="AB93" s="77">
        <v>870</v>
      </c>
      <c r="AC93" s="77">
        <v>1180</v>
      </c>
      <c r="AD93" s="77">
        <v>1830</v>
      </c>
      <c r="AE93" s="77">
        <v>1300</v>
      </c>
      <c r="AF93" s="77">
        <v>2620</v>
      </c>
      <c r="AG93" s="77">
        <v>2660</v>
      </c>
      <c r="AH93" s="77">
        <v>3900</v>
      </c>
      <c r="AI93" s="77">
        <v>3640</v>
      </c>
      <c r="AJ93" s="77">
        <v>3790</v>
      </c>
      <c r="AK93" s="77">
        <v>140</v>
      </c>
      <c r="AL93" s="77">
        <v>600</v>
      </c>
      <c r="AM93" s="77">
        <v>830</v>
      </c>
      <c r="AN93" s="77">
        <v>2010</v>
      </c>
      <c r="AO93" s="46" t="s">
        <v>21</v>
      </c>
      <c r="AP93" s="46" t="s">
        <v>21</v>
      </c>
      <c r="AQ93" s="46" t="s">
        <v>21</v>
      </c>
      <c r="AR93" s="46" t="s">
        <v>21</v>
      </c>
      <c r="AS93" s="46" t="s">
        <v>21</v>
      </c>
      <c r="AT93" s="46" t="s">
        <v>21</v>
      </c>
      <c r="AU93" s="46" t="s">
        <v>21</v>
      </c>
      <c r="AV93" s="46" t="s">
        <v>21</v>
      </c>
      <c r="AW93" s="46" t="s">
        <v>21</v>
      </c>
      <c r="AX93" s="46" t="s">
        <v>21</v>
      </c>
      <c r="AY93" s="46" t="s">
        <v>21</v>
      </c>
      <c r="AZ93" s="46" t="s">
        <v>21</v>
      </c>
      <c r="BA93" s="46" t="s">
        <v>21</v>
      </c>
      <c r="BB93" s="46" t="s">
        <v>21</v>
      </c>
      <c r="BC93" s="46" t="s">
        <v>21</v>
      </c>
      <c r="BD93" s="46" t="s">
        <v>21</v>
      </c>
      <c r="BE93" s="46" t="s">
        <v>21</v>
      </c>
      <c r="BF93" s="46" t="s">
        <v>21</v>
      </c>
      <c r="BG93" s="46" t="s">
        <v>21</v>
      </c>
      <c r="BH93" s="46" t="s">
        <v>21</v>
      </c>
      <c r="BI93" s="46" t="s">
        <v>21</v>
      </c>
      <c r="BJ93" s="46" t="s">
        <v>21</v>
      </c>
      <c r="BK93" s="46" t="s">
        <v>21</v>
      </c>
      <c r="BL93" s="46" t="s">
        <v>21</v>
      </c>
      <c r="BM93" s="46" t="s">
        <v>21</v>
      </c>
      <c r="BN93" s="46" t="s">
        <v>21</v>
      </c>
      <c r="BO93" s="46" t="s">
        <v>21</v>
      </c>
      <c r="BP93" s="46" t="s">
        <v>21</v>
      </c>
      <c r="BQ93" s="46" t="s">
        <v>21</v>
      </c>
    </row>
    <row r="94" spans="1:69" x14ac:dyDescent="0.2">
      <c r="A94" s="42" t="s">
        <v>266</v>
      </c>
      <c r="B94" s="42" t="s">
        <v>240</v>
      </c>
      <c r="C94" s="42" t="s">
        <v>146</v>
      </c>
      <c r="D94" s="42" t="s">
        <v>285</v>
      </c>
      <c r="E94" s="41" t="s">
        <v>67</v>
      </c>
      <c r="F94" s="43" t="s">
        <v>202</v>
      </c>
      <c r="G94" s="42" t="s">
        <v>244</v>
      </c>
      <c r="H94" s="42" t="s">
        <v>243</v>
      </c>
      <c r="I94" s="42" t="s">
        <v>245</v>
      </c>
      <c r="J94" s="46" t="s">
        <v>21</v>
      </c>
      <c r="K94" s="46" t="s">
        <v>21</v>
      </c>
      <c r="L94" s="46" t="s">
        <v>21</v>
      </c>
      <c r="M94" s="46" t="s">
        <v>21</v>
      </c>
      <c r="N94" s="46" t="s">
        <v>21</v>
      </c>
      <c r="O94" s="46" t="s">
        <v>21</v>
      </c>
      <c r="P94" s="77">
        <v>10</v>
      </c>
      <c r="Q94" s="77">
        <v>9</v>
      </c>
      <c r="R94" s="77">
        <v>25</v>
      </c>
      <c r="S94" s="77">
        <v>33</v>
      </c>
      <c r="T94" s="77">
        <v>29</v>
      </c>
      <c r="U94" s="77">
        <v>36</v>
      </c>
      <c r="V94" s="77">
        <v>33</v>
      </c>
      <c r="W94" s="77">
        <v>38</v>
      </c>
      <c r="X94" s="77">
        <v>116</v>
      </c>
      <c r="Y94" s="77">
        <v>91</v>
      </c>
      <c r="Z94" s="77">
        <v>115</v>
      </c>
      <c r="AA94" s="77">
        <v>119</v>
      </c>
      <c r="AB94" s="77">
        <v>146</v>
      </c>
      <c r="AC94" s="77">
        <v>223</v>
      </c>
      <c r="AD94" s="77">
        <v>246</v>
      </c>
      <c r="AE94" s="77">
        <v>236</v>
      </c>
      <c r="AF94" s="77">
        <v>439</v>
      </c>
      <c r="AG94" s="77">
        <v>625</v>
      </c>
      <c r="AH94" s="77">
        <v>975</v>
      </c>
      <c r="AI94" s="77">
        <v>1378</v>
      </c>
      <c r="AJ94" s="77">
        <v>1993</v>
      </c>
      <c r="AK94" s="77">
        <v>1988</v>
      </c>
      <c r="AL94" s="77">
        <v>2328</v>
      </c>
      <c r="AM94" s="77">
        <v>2219</v>
      </c>
      <c r="AN94" s="77">
        <v>2048</v>
      </c>
      <c r="AO94" s="46" t="s">
        <v>21</v>
      </c>
      <c r="AP94" s="46" t="s">
        <v>21</v>
      </c>
      <c r="AQ94" s="46" t="s">
        <v>21</v>
      </c>
      <c r="AR94" s="46" t="s">
        <v>21</v>
      </c>
      <c r="AS94" s="46" t="s">
        <v>21</v>
      </c>
      <c r="AT94" s="46" t="s">
        <v>21</v>
      </c>
      <c r="AU94" s="46" t="s">
        <v>21</v>
      </c>
      <c r="AV94" s="46" t="s">
        <v>21</v>
      </c>
      <c r="AW94" s="46" t="s">
        <v>21</v>
      </c>
      <c r="AX94" s="46" t="s">
        <v>21</v>
      </c>
      <c r="AY94" s="46" t="s">
        <v>21</v>
      </c>
      <c r="AZ94" s="46" t="s">
        <v>21</v>
      </c>
      <c r="BA94" s="46" t="s">
        <v>21</v>
      </c>
      <c r="BB94" s="46" t="s">
        <v>21</v>
      </c>
      <c r="BC94" s="46" t="s">
        <v>21</v>
      </c>
      <c r="BD94" s="46" t="s">
        <v>21</v>
      </c>
      <c r="BE94" s="46" t="s">
        <v>21</v>
      </c>
      <c r="BF94" s="46" t="s">
        <v>21</v>
      </c>
      <c r="BG94" s="46" t="s">
        <v>21</v>
      </c>
      <c r="BH94" s="46" t="s">
        <v>21</v>
      </c>
      <c r="BI94" s="46" t="s">
        <v>21</v>
      </c>
      <c r="BJ94" s="46" t="s">
        <v>21</v>
      </c>
      <c r="BK94" s="46" t="s">
        <v>21</v>
      </c>
      <c r="BL94" s="46" t="s">
        <v>21</v>
      </c>
      <c r="BM94" s="46" t="s">
        <v>21</v>
      </c>
      <c r="BN94" s="46" t="s">
        <v>21</v>
      </c>
      <c r="BO94" s="46" t="s">
        <v>21</v>
      </c>
      <c r="BP94" s="46" t="s">
        <v>21</v>
      </c>
      <c r="BQ94" s="46" t="s">
        <v>21</v>
      </c>
    </row>
    <row r="95" spans="1:69" x14ac:dyDescent="0.2">
      <c r="A95" s="42" t="s">
        <v>267</v>
      </c>
      <c r="B95" s="42" t="s">
        <v>241</v>
      </c>
      <c r="C95" s="42" t="s">
        <v>146</v>
      </c>
      <c r="D95" s="42" t="s">
        <v>285</v>
      </c>
      <c r="E95" s="41" t="s">
        <v>67</v>
      </c>
      <c r="F95" s="43" t="s">
        <v>202</v>
      </c>
      <c r="G95" s="42" t="s">
        <v>244</v>
      </c>
      <c r="H95" s="42" t="s">
        <v>243</v>
      </c>
      <c r="I95" s="42" t="s">
        <v>245</v>
      </c>
      <c r="J95" s="46" t="s">
        <v>21</v>
      </c>
      <c r="K95" s="46" t="s">
        <v>21</v>
      </c>
      <c r="L95" s="46" t="s">
        <v>21</v>
      </c>
      <c r="M95" s="46" t="s">
        <v>21</v>
      </c>
      <c r="N95" s="46" t="s">
        <v>21</v>
      </c>
      <c r="O95" s="46" t="s">
        <v>21</v>
      </c>
      <c r="P95" s="77">
        <f>P93-P94</f>
        <v>-10</v>
      </c>
      <c r="Q95" s="77">
        <f t="shared" ref="Q95:AN95" si="14">Q93-Q94</f>
        <v>11</v>
      </c>
      <c r="R95" s="77">
        <f t="shared" si="14"/>
        <v>75</v>
      </c>
      <c r="S95" s="77">
        <f t="shared" si="14"/>
        <v>287</v>
      </c>
      <c r="T95" s="77">
        <f t="shared" si="14"/>
        <v>81</v>
      </c>
      <c r="U95" s="77">
        <f t="shared" si="14"/>
        <v>334</v>
      </c>
      <c r="V95" s="77">
        <f t="shared" si="14"/>
        <v>177</v>
      </c>
      <c r="W95" s="77">
        <f t="shared" si="14"/>
        <v>302</v>
      </c>
      <c r="X95" s="77">
        <f t="shared" si="14"/>
        <v>354</v>
      </c>
      <c r="Y95" s="77">
        <f t="shared" si="14"/>
        <v>-1</v>
      </c>
      <c r="Z95" s="77">
        <f t="shared" si="14"/>
        <v>225</v>
      </c>
      <c r="AA95" s="77">
        <f t="shared" si="14"/>
        <v>41</v>
      </c>
      <c r="AB95" s="77">
        <f t="shared" si="14"/>
        <v>724</v>
      </c>
      <c r="AC95" s="77">
        <f t="shared" si="14"/>
        <v>957</v>
      </c>
      <c r="AD95" s="77">
        <f t="shared" si="14"/>
        <v>1584</v>
      </c>
      <c r="AE95" s="77">
        <f t="shared" si="14"/>
        <v>1064</v>
      </c>
      <c r="AF95" s="77">
        <f t="shared" si="14"/>
        <v>2181</v>
      </c>
      <c r="AG95" s="77">
        <f t="shared" si="14"/>
        <v>2035</v>
      </c>
      <c r="AH95" s="77">
        <f t="shared" si="14"/>
        <v>2925</v>
      </c>
      <c r="AI95" s="77">
        <f t="shared" si="14"/>
        <v>2262</v>
      </c>
      <c r="AJ95" s="77">
        <f t="shared" si="14"/>
        <v>1797</v>
      </c>
      <c r="AK95" s="77">
        <f t="shared" si="14"/>
        <v>-1848</v>
      </c>
      <c r="AL95" s="77">
        <f t="shared" si="14"/>
        <v>-1728</v>
      </c>
      <c r="AM95" s="77">
        <f t="shared" si="14"/>
        <v>-1389</v>
      </c>
      <c r="AN95" s="77">
        <f t="shared" si="14"/>
        <v>-38</v>
      </c>
      <c r="AO95" s="46" t="s">
        <v>21</v>
      </c>
      <c r="AP95" s="46" t="s">
        <v>21</v>
      </c>
      <c r="AQ95" s="46" t="s">
        <v>21</v>
      </c>
      <c r="AR95" s="46" t="s">
        <v>21</v>
      </c>
      <c r="AS95" s="46" t="s">
        <v>21</v>
      </c>
      <c r="AT95" s="46" t="s">
        <v>21</v>
      </c>
      <c r="AU95" s="46" t="s">
        <v>21</v>
      </c>
      <c r="AV95" s="46" t="s">
        <v>21</v>
      </c>
      <c r="AW95" s="46" t="s">
        <v>21</v>
      </c>
      <c r="AX95" s="46" t="s">
        <v>21</v>
      </c>
      <c r="AY95" s="46" t="s">
        <v>21</v>
      </c>
      <c r="AZ95" s="46" t="s">
        <v>21</v>
      </c>
      <c r="BA95" s="46" t="s">
        <v>21</v>
      </c>
      <c r="BB95" s="46" t="s">
        <v>21</v>
      </c>
      <c r="BC95" s="46" t="s">
        <v>21</v>
      </c>
      <c r="BD95" s="46" t="s">
        <v>21</v>
      </c>
      <c r="BE95" s="46" t="s">
        <v>21</v>
      </c>
      <c r="BF95" s="46" t="s">
        <v>21</v>
      </c>
      <c r="BG95" s="46" t="s">
        <v>21</v>
      </c>
      <c r="BH95" s="46" t="s">
        <v>21</v>
      </c>
      <c r="BI95" s="46" t="s">
        <v>21</v>
      </c>
      <c r="BJ95" s="46" t="s">
        <v>21</v>
      </c>
      <c r="BK95" s="46" t="s">
        <v>21</v>
      </c>
      <c r="BL95" s="46" t="s">
        <v>21</v>
      </c>
      <c r="BM95" s="46" t="s">
        <v>21</v>
      </c>
      <c r="BN95" s="46" t="s">
        <v>21</v>
      </c>
      <c r="BO95" s="46" t="s">
        <v>21</v>
      </c>
      <c r="BP95" s="46" t="s">
        <v>21</v>
      </c>
      <c r="BQ95" s="46" t="s">
        <v>21</v>
      </c>
    </row>
    <row r="96" spans="1:69" x14ac:dyDescent="0.2">
      <c r="A96" s="42" t="s">
        <v>225</v>
      </c>
      <c r="B96" s="42" t="s">
        <v>224</v>
      </c>
      <c r="C96" s="42" t="s">
        <v>146</v>
      </c>
      <c r="D96" s="42" t="s">
        <v>285</v>
      </c>
      <c r="E96" s="41" t="s">
        <v>67</v>
      </c>
      <c r="F96" s="42" t="s">
        <v>283</v>
      </c>
      <c r="G96" s="42" t="s">
        <v>232</v>
      </c>
      <c r="H96" s="42" t="s">
        <v>43</v>
      </c>
      <c r="I96" s="42" t="s">
        <v>223</v>
      </c>
      <c r="J96" s="46" t="s">
        <v>21</v>
      </c>
      <c r="K96" s="46" t="s">
        <v>21</v>
      </c>
      <c r="L96" s="46" t="s">
        <v>21</v>
      </c>
      <c r="M96" s="46" t="s">
        <v>21</v>
      </c>
      <c r="N96" s="46" t="s">
        <v>21</v>
      </c>
      <c r="O96" s="46" t="s">
        <v>21</v>
      </c>
      <c r="P96" s="46" t="s">
        <v>21</v>
      </c>
      <c r="Q96" s="54">
        <v>13.9</v>
      </c>
      <c r="R96" s="54">
        <v>14.8</v>
      </c>
      <c r="S96" s="54">
        <v>12.9</v>
      </c>
      <c r="T96" s="54">
        <v>13.6</v>
      </c>
      <c r="U96" s="54">
        <v>12.4</v>
      </c>
      <c r="V96" s="54">
        <v>12.9</v>
      </c>
      <c r="W96" s="54">
        <v>13.6</v>
      </c>
      <c r="X96" s="54">
        <v>13.4</v>
      </c>
      <c r="Y96" s="54">
        <v>14.8</v>
      </c>
      <c r="Z96" s="54">
        <v>13.6</v>
      </c>
      <c r="AA96" s="54">
        <v>13.6</v>
      </c>
      <c r="AB96" s="54">
        <v>11.4</v>
      </c>
      <c r="AC96" s="54">
        <v>11.6</v>
      </c>
      <c r="AD96" s="54">
        <v>10</v>
      </c>
      <c r="AE96" s="54">
        <v>10.7</v>
      </c>
      <c r="AF96" s="54">
        <v>10.199999999999999</v>
      </c>
      <c r="AG96" s="54">
        <v>10.4</v>
      </c>
      <c r="AH96" s="54">
        <v>10.199999999999999</v>
      </c>
      <c r="AI96" s="54">
        <v>11</v>
      </c>
      <c r="AJ96" s="54">
        <v>11.4</v>
      </c>
      <c r="AK96" s="54">
        <v>14.4</v>
      </c>
      <c r="AL96" s="54" t="s">
        <v>21</v>
      </c>
      <c r="AM96" s="54" t="s">
        <v>21</v>
      </c>
      <c r="AN96" s="54" t="s">
        <v>21</v>
      </c>
      <c r="AO96" s="46" t="s">
        <v>21</v>
      </c>
      <c r="AP96" s="46" t="s">
        <v>21</v>
      </c>
      <c r="AQ96" s="46" t="s">
        <v>21</v>
      </c>
      <c r="AR96" s="46" t="s">
        <v>21</v>
      </c>
      <c r="AS96" s="46" t="s">
        <v>21</v>
      </c>
      <c r="AT96" s="46" t="s">
        <v>21</v>
      </c>
      <c r="AU96" s="46" t="s">
        <v>21</v>
      </c>
      <c r="AV96" s="46" t="s">
        <v>21</v>
      </c>
      <c r="AW96" s="46" t="s">
        <v>21</v>
      </c>
      <c r="AX96" s="46" t="s">
        <v>21</v>
      </c>
      <c r="AY96" s="46" t="s">
        <v>21</v>
      </c>
      <c r="AZ96" s="46" t="s">
        <v>21</v>
      </c>
      <c r="BA96" s="46" t="s">
        <v>21</v>
      </c>
      <c r="BB96" s="46" t="s">
        <v>21</v>
      </c>
      <c r="BC96" s="46" t="s">
        <v>21</v>
      </c>
      <c r="BD96" s="46" t="s">
        <v>21</v>
      </c>
      <c r="BE96" s="46" t="s">
        <v>21</v>
      </c>
      <c r="BF96" s="46" t="s">
        <v>21</v>
      </c>
      <c r="BG96" s="46" t="s">
        <v>21</v>
      </c>
      <c r="BH96" s="46" t="s">
        <v>21</v>
      </c>
      <c r="BI96" s="46" t="s">
        <v>21</v>
      </c>
      <c r="BJ96" s="46" t="s">
        <v>21</v>
      </c>
      <c r="BK96" s="46" t="s">
        <v>21</v>
      </c>
      <c r="BL96" s="46" t="s">
        <v>21</v>
      </c>
      <c r="BM96" s="46" t="s">
        <v>21</v>
      </c>
      <c r="BN96" s="46" t="s">
        <v>21</v>
      </c>
      <c r="BO96" s="46" t="s">
        <v>21</v>
      </c>
      <c r="BP96" s="46" t="s">
        <v>21</v>
      </c>
      <c r="BQ96" s="46" t="s">
        <v>21</v>
      </c>
    </row>
    <row r="97" spans="1:69" x14ac:dyDescent="0.2">
      <c r="A97" s="42" t="s">
        <v>226</v>
      </c>
      <c r="B97" s="42" t="s">
        <v>233</v>
      </c>
      <c r="C97" s="42" t="s">
        <v>146</v>
      </c>
      <c r="D97" s="42" t="s">
        <v>285</v>
      </c>
      <c r="E97" s="41" t="s">
        <v>67</v>
      </c>
      <c r="F97" s="42" t="s">
        <v>283</v>
      </c>
      <c r="G97" s="42" t="s">
        <v>232</v>
      </c>
      <c r="H97" s="42" t="s">
        <v>43</v>
      </c>
      <c r="I97" s="42" t="s">
        <v>223</v>
      </c>
      <c r="J97" s="46" t="s">
        <v>21</v>
      </c>
      <c r="K97" s="46" t="s">
        <v>21</v>
      </c>
      <c r="L97" s="46" t="s">
        <v>21</v>
      </c>
      <c r="M97" s="46" t="s">
        <v>21</v>
      </c>
      <c r="N97" s="46" t="s">
        <v>21</v>
      </c>
      <c r="O97" s="46" t="s">
        <v>21</v>
      </c>
      <c r="P97" s="46" t="s">
        <v>21</v>
      </c>
      <c r="Q97" s="54">
        <v>21.2</v>
      </c>
      <c r="R97" s="54">
        <v>15.4</v>
      </c>
      <c r="S97" s="54">
        <v>14</v>
      </c>
      <c r="T97" s="54">
        <v>17.5</v>
      </c>
      <c r="U97" s="54">
        <v>17.399999999999999</v>
      </c>
      <c r="V97" s="54">
        <v>23.3</v>
      </c>
      <c r="W97" s="54">
        <v>20.8</v>
      </c>
      <c r="X97" s="54">
        <v>24.2</v>
      </c>
      <c r="Y97" s="54">
        <v>25.6</v>
      </c>
      <c r="Z97" s="54">
        <v>28.7</v>
      </c>
      <c r="AA97" s="54">
        <v>30.5</v>
      </c>
      <c r="AB97" s="54">
        <v>23.6</v>
      </c>
      <c r="AC97" s="54">
        <v>21</v>
      </c>
      <c r="AD97" s="54">
        <v>18.399999999999999</v>
      </c>
      <c r="AE97" s="54">
        <v>18.3</v>
      </c>
      <c r="AF97" s="54">
        <v>17.3</v>
      </c>
      <c r="AG97" s="54">
        <v>16.7</v>
      </c>
      <c r="AH97" s="54">
        <v>17.399999999999999</v>
      </c>
      <c r="AI97" s="54">
        <v>17.8</v>
      </c>
      <c r="AJ97" s="54">
        <v>14.1</v>
      </c>
      <c r="AK97" s="54">
        <v>12.3</v>
      </c>
      <c r="AL97" s="54" t="s">
        <v>21</v>
      </c>
      <c r="AM97" s="54" t="s">
        <v>21</v>
      </c>
      <c r="AN97" s="54" t="s">
        <v>21</v>
      </c>
      <c r="AO97" s="46" t="s">
        <v>21</v>
      </c>
      <c r="AP97" s="46" t="s">
        <v>21</v>
      </c>
      <c r="AQ97" s="46" t="s">
        <v>21</v>
      </c>
      <c r="AR97" s="46" t="s">
        <v>21</v>
      </c>
      <c r="AS97" s="46" t="s">
        <v>21</v>
      </c>
      <c r="AT97" s="46" t="s">
        <v>21</v>
      </c>
      <c r="AU97" s="46" t="s">
        <v>21</v>
      </c>
      <c r="AV97" s="46" t="s">
        <v>21</v>
      </c>
      <c r="AW97" s="46" t="s">
        <v>21</v>
      </c>
      <c r="AX97" s="46" t="s">
        <v>21</v>
      </c>
      <c r="AY97" s="46" t="s">
        <v>21</v>
      </c>
      <c r="AZ97" s="46" t="s">
        <v>21</v>
      </c>
      <c r="BA97" s="46" t="s">
        <v>21</v>
      </c>
      <c r="BB97" s="46" t="s">
        <v>21</v>
      </c>
      <c r="BC97" s="46" t="s">
        <v>21</v>
      </c>
      <c r="BD97" s="46" t="s">
        <v>21</v>
      </c>
      <c r="BE97" s="46" t="s">
        <v>21</v>
      </c>
      <c r="BF97" s="46" t="s">
        <v>21</v>
      </c>
      <c r="BG97" s="46" t="s">
        <v>21</v>
      </c>
      <c r="BH97" s="46" t="s">
        <v>21</v>
      </c>
      <c r="BI97" s="46" t="s">
        <v>21</v>
      </c>
      <c r="BJ97" s="46" t="s">
        <v>21</v>
      </c>
      <c r="BK97" s="46" t="s">
        <v>21</v>
      </c>
      <c r="BL97" s="46" t="s">
        <v>21</v>
      </c>
      <c r="BM97" s="46" t="s">
        <v>21</v>
      </c>
      <c r="BN97" s="46" t="s">
        <v>21</v>
      </c>
      <c r="BO97" s="46" t="s">
        <v>21</v>
      </c>
      <c r="BP97" s="46" t="s">
        <v>21</v>
      </c>
      <c r="BQ97" s="46" t="s">
        <v>21</v>
      </c>
    </row>
    <row r="98" spans="1:69" x14ac:dyDescent="0.2">
      <c r="A98" s="42" t="s">
        <v>227</v>
      </c>
      <c r="B98" s="42" t="s">
        <v>234</v>
      </c>
      <c r="C98" s="42" t="s">
        <v>146</v>
      </c>
      <c r="D98" s="42" t="s">
        <v>285</v>
      </c>
      <c r="E98" s="41" t="s">
        <v>67</v>
      </c>
      <c r="F98" s="42" t="s">
        <v>283</v>
      </c>
      <c r="G98" s="42" t="s">
        <v>232</v>
      </c>
      <c r="H98" s="42" t="s">
        <v>43</v>
      </c>
      <c r="I98" s="42" t="s">
        <v>223</v>
      </c>
      <c r="J98" s="46" t="s">
        <v>21</v>
      </c>
      <c r="K98" s="46" t="s">
        <v>21</v>
      </c>
      <c r="L98" s="46" t="s">
        <v>21</v>
      </c>
      <c r="M98" s="46" t="s">
        <v>21</v>
      </c>
      <c r="N98" s="46" t="s">
        <v>21</v>
      </c>
      <c r="O98" s="46" t="s">
        <v>21</v>
      </c>
      <c r="P98" s="46" t="s">
        <v>21</v>
      </c>
      <c r="Q98" s="54">
        <v>20.3</v>
      </c>
      <c r="R98" s="54">
        <v>16.600000000000001</v>
      </c>
      <c r="S98" s="54">
        <v>14.6</v>
      </c>
      <c r="T98" s="54">
        <v>11.5</v>
      </c>
      <c r="U98" s="54">
        <v>8.6999999999999993</v>
      </c>
      <c r="V98" s="54">
        <v>8.8000000000000007</v>
      </c>
      <c r="W98" s="54">
        <v>8.8000000000000007</v>
      </c>
      <c r="X98" s="54">
        <v>8.9</v>
      </c>
      <c r="Y98" s="54">
        <v>9.6999999999999993</v>
      </c>
      <c r="Z98" s="54">
        <v>10</v>
      </c>
      <c r="AA98" s="54">
        <v>11.4</v>
      </c>
      <c r="AB98" s="54">
        <v>10.3</v>
      </c>
      <c r="AC98" s="54">
        <v>10.8</v>
      </c>
      <c r="AD98" s="54">
        <v>9</v>
      </c>
      <c r="AE98" s="54">
        <v>9.3000000000000007</v>
      </c>
      <c r="AF98" s="54">
        <v>9</v>
      </c>
      <c r="AG98" s="54">
        <v>9.1999999999999993</v>
      </c>
      <c r="AH98" s="54">
        <v>8</v>
      </c>
      <c r="AI98" s="54">
        <v>6.5</v>
      </c>
      <c r="AJ98" s="54">
        <v>4.8</v>
      </c>
      <c r="AK98" s="54">
        <v>5.0999999999999996</v>
      </c>
      <c r="AL98" s="54" t="s">
        <v>21</v>
      </c>
      <c r="AM98" s="54" t="s">
        <v>21</v>
      </c>
      <c r="AN98" s="54" t="s">
        <v>21</v>
      </c>
      <c r="AO98" s="46" t="s">
        <v>21</v>
      </c>
      <c r="AP98" s="46" t="s">
        <v>21</v>
      </c>
      <c r="AQ98" s="46" t="s">
        <v>21</v>
      </c>
      <c r="AR98" s="46" t="s">
        <v>21</v>
      </c>
      <c r="AS98" s="46" t="s">
        <v>21</v>
      </c>
      <c r="AT98" s="46" t="s">
        <v>21</v>
      </c>
      <c r="AU98" s="46" t="s">
        <v>21</v>
      </c>
      <c r="AV98" s="46" t="s">
        <v>21</v>
      </c>
      <c r="AW98" s="46" t="s">
        <v>21</v>
      </c>
      <c r="AX98" s="46" t="s">
        <v>21</v>
      </c>
      <c r="AY98" s="46" t="s">
        <v>21</v>
      </c>
      <c r="AZ98" s="46" t="s">
        <v>21</v>
      </c>
      <c r="BA98" s="46" t="s">
        <v>21</v>
      </c>
      <c r="BB98" s="46" t="s">
        <v>21</v>
      </c>
      <c r="BC98" s="46" t="s">
        <v>21</v>
      </c>
      <c r="BD98" s="46" t="s">
        <v>21</v>
      </c>
      <c r="BE98" s="46" t="s">
        <v>21</v>
      </c>
      <c r="BF98" s="46" t="s">
        <v>21</v>
      </c>
      <c r="BG98" s="46" t="s">
        <v>21</v>
      </c>
      <c r="BH98" s="46" t="s">
        <v>21</v>
      </c>
      <c r="BI98" s="46" t="s">
        <v>21</v>
      </c>
      <c r="BJ98" s="46" t="s">
        <v>21</v>
      </c>
      <c r="BK98" s="46" t="s">
        <v>21</v>
      </c>
      <c r="BL98" s="46" t="s">
        <v>21</v>
      </c>
      <c r="BM98" s="46" t="s">
        <v>21</v>
      </c>
      <c r="BN98" s="46" t="s">
        <v>21</v>
      </c>
      <c r="BO98" s="46" t="s">
        <v>21</v>
      </c>
      <c r="BP98" s="46" t="s">
        <v>21</v>
      </c>
      <c r="BQ98" s="46" t="s">
        <v>21</v>
      </c>
    </row>
    <row r="99" spans="1:69" x14ac:dyDescent="0.2">
      <c r="A99" s="42" t="s">
        <v>228</v>
      </c>
      <c r="B99" s="42" t="s">
        <v>235</v>
      </c>
      <c r="C99" s="42" t="s">
        <v>146</v>
      </c>
      <c r="D99" s="42" t="s">
        <v>285</v>
      </c>
      <c r="E99" s="41" t="s">
        <v>67</v>
      </c>
      <c r="F99" s="42" t="s">
        <v>283</v>
      </c>
      <c r="G99" s="42" t="s">
        <v>232</v>
      </c>
      <c r="H99" s="42" t="s">
        <v>43</v>
      </c>
      <c r="I99" s="42" t="s">
        <v>223</v>
      </c>
      <c r="J99" s="46" t="s">
        <v>21</v>
      </c>
      <c r="K99" s="46" t="s">
        <v>21</v>
      </c>
      <c r="L99" s="46" t="s">
        <v>21</v>
      </c>
      <c r="M99" s="46" t="s">
        <v>21</v>
      </c>
      <c r="N99" s="46" t="s">
        <v>21</v>
      </c>
      <c r="O99" s="46" t="s">
        <v>21</v>
      </c>
      <c r="P99" s="46" t="s">
        <v>21</v>
      </c>
      <c r="Q99" s="54">
        <v>0</v>
      </c>
      <c r="R99" s="54">
        <v>0</v>
      </c>
      <c r="S99" s="54">
        <v>0</v>
      </c>
      <c r="T99" s="54">
        <v>0</v>
      </c>
      <c r="U99" s="54">
        <v>0</v>
      </c>
      <c r="V99" s="54">
        <v>0</v>
      </c>
      <c r="W99" s="54">
        <v>0</v>
      </c>
      <c r="X99" s="54">
        <v>0</v>
      </c>
      <c r="Y99" s="54">
        <v>0</v>
      </c>
      <c r="Z99" s="54">
        <v>0.2</v>
      </c>
      <c r="AA99" s="54">
        <v>1.8</v>
      </c>
      <c r="AB99" s="54">
        <v>5.3</v>
      </c>
      <c r="AC99" s="54">
        <v>8</v>
      </c>
      <c r="AD99" s="54">
        <v>6.8</v>
      </c>
      <c r="AE99" s="54">
        <v>6.6</v>
      </c>
      <c r="AF99" s="54">
        <v>8.3000000000000007</v>
      </c>
      <c r="AG99" s="54">
        <v>5.8</v>
      </c>
      <c r="AH99" s="54">
        <v>5.6</v>
      </c>
      <c r="AI99" s="54">
        <v>6.1</v>
      </c>
      <c r="AJ99" s="54">
        <v>5.4</v>
      </c>
      <c r="AK99" s="54">
        <v>5.6</v>
      </c>
      <c r="AL99" s="54" t="s">
        <v>21</v>
      </c>
      <c r="AM99" s="54" t="s">
        <v>21</v>
      </c>
      <c r="AN99" s="54" t="s">
        <v>21</v>
      </c>
      <c r="AO99" s="46" t="s">
        <v>21</v>
      </c>
      <c r="AP99" s="46" t="s">
        <v>21</v>
      </c>
      <c r="AQ99" s="46" t="s">
        <v>21</v>
      </c>
      <c r="AR99" s="46" t="s">
        <v>21</v>
      </c>
      <c r="AS99" s="46" t="s">
        <v>21</v>
      </c>
      <c r="AT99" s="46" t="s">
        <v>21</v>
      </c>
      <c r="AU99" s="46" t="s">
        <v>21</v>
      </c>
      <c r="AV99" s="46" t="s">
        <v>21</v>
      </c>
      <c r="AW99" s="46" t="s">
        <v>21</v>
      </c>
      <c r="AX99" s="46" t="s">
        <v>21</v>
      </c>
      <c r="AY99" s="46" t="s">
        <v>21</v>
      </c>
      <c r="AZ99" s="46" t="s">
        <v>21</v>
      </c>
      <c r="BA99" s="46" t="s">
        <v>21</v>
      </c>
      <c r="BB99" s="46" t="s">
        <v>21</v>
      </c>
      <c r="BC99" s="46" t="s">
        <v>21</v>
      </c>
      <c r="BD99" s="46" t="s">
        <v>21</v>
      </c>
      <c r="BE99" s="46" t="s">
        <v>21</v>
      </c>
      <c r="BF99" s="46" t="s">
        <v>21</v>
      </c>
      <c r="BG99" s="46" t="s">
        <v>21</v>
      </c>
      <c r="BH99" s="46" t="s">
        <v>21</v>
      </c>
      <c r="BI99" s="46" t="s">
        <v>21</v>
      </c>
      <c r="BJ99" s="46" t="s">
        <v>21</v>
      </c>
      <c r="BK99" s="46" t="s">
        <v>21</v>
      </c>
      <c r="BL99" s="46" t="s">
        <v>21</v>
      </c>
      <c r="BM99" s="46" t="s">
        <v>21</v>
      </c>
      <c r="BN99" s="46" t="s">
        <v>21</v>
      </c>
      <c r="BO99" s="46" t="s">
        <v>21</v>
      </c>
      <c r="BP99" s="46" t="s">
        <v>21</v>
      </c>
      <c r="BQ99" s="46" t="s">
        <v>21</v>
      </c>
    </row>
    <row r="100" spans="1:69" x14ac:dyDescent="0.2">
      <c r="A100" s="42" t="s">
        <v>229</v>
      </c>
      <c r="B100" s="42" t="s">
        <v>236</v>
      </c>
      <c r="C100" s="42" t="s">
        <v>146</v>
      </c>
      <c r="D100" s="42" t="s">
        <v>285</v>
      </c>
      <c r="E100" s="41" t="s">
        <v>67</v>
      </c>
      <c r="F100" s="42" t="s">
        <v>283</v>
      </c>
      <c r="G100" s="42" t="s">
        <v>232</v>
      </c>
      <c r="H100" s="42" t="s">
        <v>43</v>
      </c>
      <c r="I100" s="42" t="s">
        <v>223</v>
      </c>
      <c r="J100" s="46" t="s">
        <v>21</v>
      </c>
      <c r="K100" s="46" t="s">
        <v>21</v>
      </c>
      <c r="L100" s="46" t="s">
        <v>21</v>
      </c>
      <c r="M100" s="46" t="s">
        <v>21</v>
      </c>
      <c r="N100" s="46" t="s">
        <v>21</v>
      </c>
      <c r="O100" s="46" t="s">
        <v>21</v>
      </c>
      <c r="P100" s="46" t="s">
        <v>21</v>
      </c>
      <c r="Q100" s="54">
        <v>0</v>
      </c>
      <c r="R100" s="54">
        <v>11.8</v>
      </c>
      <c r="S100" s="54">
        <v>3.1</v>
      </c>
      <c r="T100" s="54">
        <v>2.7</v>
      </c>
      <c r="U100" s="54">
        <v>2</v>
      </c>
      <c r="V100" s="54">
        <v>2.9</v>
      </c>
      <c r="W100" s="54">
        <v>1.6</v>
      </c>
      <c r="X100" s="54">
        <v>1.7</v>
      </c>
      <c r="Y100" s="54">
        <v>1.7</v>
      </c>
      <c r="Z100" s="54">
        <v>4.7</v>
      </c>
      <c r="AA100" s="54">
        <v>5.5</v>
      </c>
      <c r="AB100" s="54">
        <v>5.6</v>
      </c>
      <c r="AC100" s="54">
        <v>7.7</v>
      </c>
      <c r="AD100" s="54">
        <v>17</v>
      </c>
      <c r="AE100" s="54">
        <v>20.7</v>
      </c>
      <c r="AF100" s="54">
        <v>20.399999999999999</v>
      </c>
      <c r="AG100" s="54">
        <v>18.899999999999999</v>
      </c>
      <c r="AH100" s="54">
        <v>18.8</v>
      </c>
      <c r="AI100" s="54">
        <v>18.399999999999999</v>
      </c>
      <c r="AJ100" s="54">
        <v>12.5</v>
      </c>
      <c r="AK100" s="54">
        <v>14.5</v>
      </c>
      <c r="AL100" s="54" t="s">
        <v>21</v>
      </c>
      <c r="AM100" s="54" t="s">
        <v>21</v>
      </c>
      <c r="AN100" s="54" t="s">
        <v>21</v>
      </c>
      <c r="AO100" s="46" t="s">
        <v>21</v>
      </c>
      <c r="AP100" s="46" t="s">
        <v>21</v>
      </c>
      <c r="AQ100" s="46" t="s">
        <v>21</v>
      </c>
      <c r="AR100" s="46" t="s">
        <v>21</v>
      </c>
      <c r="AS100" s="46" t="s">
        <v>21</v>
      </c>
      <c r="AT100" s="46" t="s">
        <v>21</v>
      </c>
      <c r="AU100" s="46" t="s">
        <v>21</v>
      </c>
      <c r="AV100" s="46" t="s">
        <v>21</v>
      </c>
      <c r="AW100" s="46" t="s">
        <v>21</v>
      </c>
      <c r="AX100" s="46" t="s">
        <v>21</v>
      </c>
      <c r="AY100" s="46" t="s">
        <v>21</v>
      </c>
      <c r="AZ100" s="46" t="s">
        <v>21</v>
      </c>
      <c r="BA100" s="46" t="s">
        <v>21</v>
      </c>
      <c r="BB100" s="46" t="s">
        <v>21</v>
      </c>
      <c r="BC100" s="46" t="s">
        <v>21</v>
      </c>
      <c r="BD100" s="46" t="s">
        <v>21</v>
      </c>
      <c r="BE100" s="46" t="s">
        <v>21</v>
      </c>
      <c r="BF100" s="46" t="s">
        <v>21</v>
      </c>
      <c r="BG100" s="46" t="s">
        <v>21</v>
      </c>
      <c r="BH100" s="46" t="s">
        <v>21</v>
      </c>
      <c r="BI100" s="46" t="s">
        <v>21</v>
      </c>
      <c r="BJ100" s="46" t="s">
        <v>21</v>
      </c>
      <c r="BK100" s="46" t="s">
        <v>21</v>
      </c>
      <c r="BL100" s="46" t="s">
        <v>21</v>
      </c>
      <c r="BM100" s="46" t="s">
        <v>21</v>
      </c>
      <c r="BN100" s="46" t="s">
        <v>21</v>
      </c>
      <c r="BO100" s="46" t="s">
        <v>21</v>
      </c>
      <c r="BP100" s="46" t="s">
        <v>21</v>
      </c>
      <c r="BQ100" s="46" t="s">
        <v>21</v>
      </c>
    </row>
    <row r="101" spans="1:69" x14ac:dyDescent="0.2">
      <c r="A101" s="42" t="s">
        <v>230</v>
      </c>
      <c r="B101" s="42" t="s">
        <v>237</v>
      </c>
      <c r="C101" s="42" t="s">
        <v>146</v>
      </c>
      <c r="D101" s="42" t="s">
        <v>285</v>
      </c>
      <c r="E101" s="41" t="s">
        <v>67</v>
      </c>
      <c r="F101" s="42" t="s">
        <v>283</v>
      </c>
      <c r="G101" s="42" t="s">
        <v>232</v>
      </c>
      <c r="H101" s="42" t="s">
        <v>43</v>
      </c>
      <c r="I101" s="42" t="s">
        <v>223</v>
      </c>
      <c r="J101" s="46" t="s">
        <v>21</v>
      </c>
      <c r="K101" s="46" t="s">
        <v>21</v>
      </c>
      <c r="L101" s="46" t="s">
        <v>21</v>
      </c>
      <c r="M101" s="46" t="s">
        <v>21</v>
      </c>
      <c r="N101" s="46" t="s">
        <v>21</v>
      </c>
      <c r="O101" s="46" t="s">
        <v>21</v>
      </c>
      <c r="P101" s="46" t="s">
        <v>21</v>
      </c>
      <c r="Q101" s="54">
        <v>34.9</v>
      </c>
      <c r="R101" s="54">
        <v>34.6</v>
      </c>
      <c r="S101" s="54">
        <v>49.5</v>
      </c>
      <c r="T101" s="54">
        <v>49.1</v>
      </c>
      <c r="U101" s="54">
        <v>53.5</v>
      </c>
      <c r="V101" s="54">
        <v>43.2</v>
      </c>
      <c r="W101" s="54">
        <v>45.8</v>
      </c>
      <c r="X101" s="54">
        <v>45.2</v>
      </c>
      <c r="Y101" s="54">
        <v>36.4</v>
      </c>
      <c r="Z101" s="54">
        <v>27.3</v>
      </c>
      <c r="AA101" s="54">
        <v>20</v>
      </c>
      <c r="AB101" s="54">
        <v>28.5</v>
      </c>
      <c r="AC101" s="54">
        <v>36.1</v>
      </c>
      <c r="AD101" s="54">
        <v>34.299999999999997</v>
      </c>
      <c r="AE101" s="54">
        <v>25.9</v>
      </c>
      <c r="AF101" s="54">
        <v>25.5</v>
      </c>
      <c r="AG101" s="54">
        <v>29</v>
      </c>
      <c r="AH101" s="54">
        <v>33.299999999999997</v>
      </c>
      <c r="AI101" s="54">
        <v>35.5</v>
      </c>
      <c r="AJ101" s="54">
        <v>49.6</v>
      </c>
      <c r="AK101" s="54">
        <v>45.6</v>
      </c>
      <c r="AL101" s="54" t="s">
        <v>21</v>
      </c>
      <c r="AM101" s="54" t="s">
        <v>21</v>
      </c>
      <c r="AN101" s="54" t="s">
        <v>21</v>
      </c>
      <c r="AO101" s="46" t="s">
        <v>21</v>
      </c>
      <c r="AP101" s="46" t="s">
        <v>21</v>
      </c>
      <c r="AQ101" s="46" t="s">
        <v>21</v>
      </c>
      <c r="AR101" s="46" t="s">
        <v>21</v>
      </c>
      <c r="AS101" s="46" t="s">
        <v>21</v>
      </c>
      <c r="AT101" s="46" t="s">
        <v>21</v>
      </c>
      <c r="AU101" s="46" t="s">
        <v>21</v>
      </c>
      <c r="AV101" s="46" t="s">
        <v>21</v>
      </c>
      <c r="AW101" s="46" t="s">
        <v>21</v>
      </c>
      <c r="AX101" s="46" t="s">
        <v>21</v>
      </c>
      <c r="AY101" s="46" t="s">
        <v>21</v>
      </c>
      <c r="AZ101" s="46" t="s">
        <v>21</v>
      </c>
      <c r="BA101" s="46" t="s">
        <v>21</v>
      </c>
      <c r="BB101" s="46" t="s">
        <v>21</v>
      </c>
      <c r="BC101" s="46" t="s">
        <v>21</v>
      </c>
      <c r="BD101" s="46" t="s">
        <v>21</v>
      </c>
      <c r="BE101" s="46" t="s">
        <v>21</v>
      </c>
      <c r="BF101" s="46" t="s">
        <v>21</v>
      </c>
      <c r="BG101" s="46" t="s">
        <v>21</v>
      </c>
      <c r="BH101" s="46" t="s">
        <v>21</v>
      </c>
      <c r="BI101" s="46" t="s">
        <v>21</v>
      </c>
      <c r="BJ101" s="46" t="s">
        <v>21</v>
      </c>
      <c r="BK101" s="46" t="s">
        <v>21</v>
      </c>
      <c r="BL101" s="46" t="s">
        <v>21</v>
      </c>
      <c r="BM101" s="46" t="s">
        <v>21</v>
      </c>
      <c r="BN101" s="46" t="s">
        <v>21</v>
      </c>
      <c r="BO101" s="46" t="s">
        <v>21</v>
      </c>
      <c r="BP101" s="46" t="s">
        <v>21</v>
      </c>
      <c r="BQ101" s="46" t="s">
        <v>21</v>
      </c>
    </row>
    <row r="102" spans="1:69" x14ac:dyDescent="0.2">
      <c r="A102" s="42" t="s">
        <v>231</v>
      </c>
      <c r="B102" s="42" t="s">
        <v>238</v>
      </c>
      <c r="C102" s="42" t="s">
        <v>146</v>
      </c>
      <c r="D102" s="42" t="s">
        <v>285</v>
      </c>
      <c r="E102" s="41" t="s">
        <v>67</v>
      </c>
      <c r="F102" s="42" t="s">
        <v>283</v>
      </c>
      <c r="G102" s="42" t="s">
        <v>232</v>
      </c>
      <c r="H102" s="42" t="s">
        <v>43</v>
      </c>
      <c r="I102" s="42" t="s">
        <v>223</v>
      </c>
      <c r="J102" s="46" t="s">
        <v>21</v>
      </c>
      <c r="K102" s="46" t="s">
        <v>21</v>
      </c>
      <c r="L102" s="46" t="s">
        <v>21</v>
      </c>
      <c r="M102" s="46" t="s">
        <v>21</v>
      </c>
      <c r="N102" s="46" t="s">
        <v>21</v>
      </c>
      <c r="O102" s="46" t="s">
        <v>21</v>
      </c>
      <c r="P102" s="46" t="s">
        <v>21</v>
      </c>
      <c r="Q102" s="54">
        <v>9.6999999999999993</v>
      </c>
      <c r="R102" s="54">
        <v>6.6</v>
      </c>
      <c r="S102" s="54">
        <v>5.8</v>
      </c>
      <c r="T102" s="54">
        <v>5.5</v>
      </c>
      <c r="U102" s="54">
        <v>6</v>
      </c>
      <c r="V102" s="54">
        <v>8.9</v>
      </c>
      <c r="W102" s="54">
        <v>9.1999999999999993</v>
      </c>
      <c r="X102" s="54">
        <v>6.5</v>
      </c>
      <c r="Y102" s="54">
        <v>11.7</v>
      </c>
      <c r="Z102" s="54">
        <v>15.5</v>
      </c>
      <c r="AA102" s="54">
        <v>17.2</v>
      </c>
      <c r="AB102" s="54">
        <v>15</v>
      </c>
      <c r="AC102" s="54">
        <v>4.8</v>
      </c>
      <c r="AD102" s="54">
        <v>4.5</v>
      </c>
      <c r="AE102" s="54">
        <v>8.5</v>
      </c>
      <c r="AF102" s="54">
        <v>9.3000000000000007</v>
      </c>
      <c r="AG102" s="54">
        <v>9</v>
      </c>
      <c r="AH102" s="54">
        <v>6.6</v>
      </c>
      <c r="AI102" s="54">
        <v>4.7</v>
      </c>
      <c r="AJ102" s="54">
        <v>2.2999999999999998</v>
      </c>
      <c r="AK102" s="54">
        <v>2.6</v>
      </c>
      <c r="AL102" s="54" t="s">
        <v>21</v>
      </c>
      <c r="AM102" s="54" t="s">
        <v>21</v>
      </c>
      <c r="AN102" s="54" t="s">
        <v>21</v>
      </c>
      <c r="AO102" s="46" t="s">
        <v>21</v>
      </c>
      <c r="AP102" s="46" t="s">
        <v>21</v>
      </c>
      <c r="AQ102" s="46" t="s">
        <v>21</v>
      </c>
      <c r="AR102" s="46" t="s">
        <v>21</v>
      </c>
      <c r="AS102" s="46" t="s">
        <v>21</v>
      </c>
      <c r="AT102" s="46" t="s">
        <v>21</v>
      </c>
      <c r="AU102" s="46" t="s">
        <v>21</v>
      </c>
      <c r="AV102" s="46" t="s">
        <v>21</v>
      </c>
      <c r="AW102" s="46" t="s">
        <v>21</v>
      </c>
      <c r="AX102" s="46" t="s">
        <v>21</v>
      </c>
      <c r="AY102" s="46" t="s">
        <v>21</v>
      </c>
      <c r="AZ102" s="46" t="s">
        <v>21</v>
      </c>
      <c r="BA102" s="46" t="s">
        <v>21</v>
      </c>
      <c r="BB102" s="46" t="s">
        <v>21</v>
      </c>
      <c r="BC102" s="46" t="s">
        <v>21</v>
      </c>
      <c r="BD102" s="46" t="s">
        <v>21</v>
      </c>
      <c r="BE102" s="46" t="s">
        <v>21</v>
      </c>
      <c r="BF102" s="46" t="s">
        <v>21</v>
      </c>
      <c r="BG102" s="46" t="s">
        <v>21</v>
      </c>
      <c r="BH102" s="46" t="s">
        <v>21</v>
      </c>
      <c r="BI102" s="46" t="s">
        <v>21</v>
      </c>
      <c r="BJ102" s="46" t="s">
        <v>21</v>
      </c>
      <c r="BK102" s="46" t="s">
        <v>21</v>
      </c>
      <c r="BL102" s="46" t="s">
        <v>21</v>
      </c>
      <c r="BM102" s="46" t="s">
        <v>21</v>
      </c>
      <c r="BN102" s="46" t="s">
        <v>21</v>
      </c>
      <c r="BO102" s="46" t="s">
        <v>21</v>
      </c>
      <c r="BP102" s="46" t="s">
        <v>21</v>
      </c>
      <c r="BQ102" s="46" t="s">
        <v>21</v>
      </c>
    </row>
    <row r="103" spans="1:69" x14ac:dyDescent="0.2">
      <c r="A103" s="42" t="s">
        <v>282</v>
      </c>
      <c r="B103" s="42" t="s">
        <v>288</v>
      </c>
      <c r="C103" s="42" t="s">
        <v>146</v>
      </c>
      <c r="D103" s="42" t="s">
        <v>285</v>
      </c>
      <c r="E103" s="41" t="s">
        <v>67</v>
      </c>
      <c r="F103" s="42" t="s">
        <v>283</v>
      </c>
      <c r="G103" s="42" t="s">
        <v>291</v>
      </c>
      <c r="H103" s="42" t="s">
        <v>43</v>
      </c>
      <c r="I103" s="42" t="s">
        <v>284</v>
      </c>
      <c r="J103" s="46" t="s">
        <v>21</v>
      </c>
      <c r="K103" s="46" t="s">
        <v>21</v>
      </c>
      <c r="L103" s="46" t="s">
        <v>21</v>
      </c>
      <c r="M103" s="46" t="s">
        <v>21</v>
      </c>
      <c r="N103" s="46" t="s">
        <v>21</v>
      </c>
      <c r="O103" s="46" t="s">
        <v>21</v>
      </c>
      <c r="P103" s="46" t="s">
        <v>21</v>
      </c>
      <c r="Q103" s="46" t="s">
        <v>21</v>
      </c>
      <c r="R103" s="46" t="s">
        <v>21</v>
      </c>
      <c r="S103" s="46" t="s">
        <v>21</v>
      </c>
      <c r="T103" s="46" t="s">
        <v>21</v>
      </c>
      <c r="U103" s="46" t="s">
        <v>21</v>
      </c>
      <c r="V103" s="46" t="s">
        <v>21</v>
      </c>
      <c r="W103" s="46" t="s">
        <v>21</v>
      </c>
      <c r="X103" s="54">
        <v>65</v>
      </c>
      <c r="Y103" s="54">
        <v>64</v>
      </c>
      <c r="Z103" s="54">
        <v>61</v>
      </c>
      <c r="AA103" s="54">
        <v>60</v>
      </c>
      <c r="AB103" s="54">
        <v>55</v>
      </c>
      <c r="AC103" s="54">
        <v>53</v>
      </c>
      <c r="AD103" s="54">
        <v>60</v>
      </c>
      <c r="AE103" s="54">
        <v>65</v>
      </c>
      <c r="AF103" s="54">
        <v>58</v>
      </c>
      <c r="AG103" s="54">
        <v>53</v>
      </c>
      <c r="AH103" s="54">
        <v>50</v>
      </c>
      <c r="AI103" s="54">
        <v>47</v>
      </c>
      <c r="AJ103" s="54">
        <v>45</v>
      </c>
      <c r="AK103" s="54">
        <v>50</v>
      </c>
      <c r="AL103" s="54">
        <v>51</v>
      </c>
      <c r="AM103" s="54">
        <v>52</v>
      </c>
      <c r="AN103" s="54">
        <v>55</v>
      </c>
      <c r="AO103" s="46" t="s">
        <v>21</v>
      </c>
      <c r="AP103" s="46" t="s">
        <v>21</v>
      </c>
      <c r="AQ103" s="46" t="s">
        <v>21</v>
      </c>
      <c r="AR103" s="46" t="s">
        <v>21</v>
      </c>
      <c r="AS103" s="46" t="s">
        <v>21</v>
      </c>
      <c r="AT103" s="46" t="s">
        <v>21</v>
      </c>
      <c r="AU103" s="46" t="s">
        <v>21</v>
      </c>
      <c r="AV103" s="46" t="s">
        <v>21</v>
      </c>
      <c r="AW103" s="46" t="s">
        <v>21</v>
      </c>
      <c r="AX103" s="46" t="s">
        <v>21</v>
      </c>
      <c r="AY103" s="46" t="s">
        <v>21</v>
      </c>
      <c r="AZ103" s="46" t="s">
        <v>21</v>
      </c>
      <c r="BA103" s="46" t="s">
        <v>21</v>
      </c>
      <c r="BB103" s="46" t="s">
        <v>21</v>
      </c>
      <c r="BC103" s="46" t="s">
        <v>21</v>
      </c>
      <c r="BD103" s="46" t="s">
        <v>21</v>
      </c>
      <c r="BE103" s="46" t="s">
        <v>21</v>
      </c>
      <c r="BF103" s="46" t="s">
        <v>21</v>
      </c>
      <c r="BG103" s="46" t="s">
        <v>21</v>
      </c>
      <c r="BH103" s="46" t="s">
        <v>21</v>
      </c>
      <c r="BI103" s="46" t="s">
        <v>21</v>
      </c>
      <c r="BJ103" s="46" t="s">
        <v>21</v>
      </c>
      <c r="BK103" s="46" t="s">
        <v>21</v>
      </c>
      <c r="BL103" s="46" t="s">
        <v>21</v>
      </c>
      <c r="BM103" s="46" t="s">
        <v>21</v>
      </c>
      <c r="BN103" s="46" t="s">
        <v>21</v>
      </c>
      <c r="BO103" s="46" t="s">
        <v>21</v>
      </c>
      <c r="BP103" s="46" t="s">
        <v>21</v>
      </c>
      <c r="BQ103" s="46" t="s">
        <v>21</v>
      </c>
    </row>
    <row r="104" spans="1:69" x14ac:dyDescent="0.2">
      <c r="A104" s="42" t="s">
        <v>286</v>
      </c>
      <c r="B104" s="42" t="s">
        <v>287</v>
      </c>
      <c r="C104" s="42" t="s">
        <v>146</v>
      </c>
      <c r="D104" s="42" t="s">
        <v>285</v>
      </c>
      <c r="E104" s="41" t="s">
        <v>67</v>
      </c>
      <c r="F104" s="42" t="s">
        <v>283</v>
      </c>
      <c r="G104" s="42" t="s">
        <v>291</v>
      </c>
      <c r="H104" s="42" t="s">
        <v>43</v>
      </c>
      <c r="I104" s="42" t="s">
        <v>284</v>
      </c>
      <c r="J104" s="46" t="s">
        <v>21</v>
      </c>
      <c r="K104" s="46" t="s">
        <v>21</v>
      </c>
      <c r="L104" s="46" t="s">
        <v>21</v>
      </c>
      <c r="M104" s="46" t="s">
        <v>21</v>
      </c>
      <c r="N104" s="46" t="s">
        <v>21</v>
      </c>
      <c r="O104" s="46" t="s">
        <v>21</v>
      </c>
      <c r="P104" s="46" t="s">
        <v>21</v>
      </c>
      <c r="Q104" s="46" t="s">
        <v>21</v>
      </c>
      <c r="R104" s="46" t="s">
        <v>21</v>
      </c>
      <c r="S104" s="46" t="s">
        <v>21</v>
      </c>
      <c r="T104" s="46" t="s">
        <v>21</v>
      </c>
      <c r="U104" s="46" t="s">
        <v>21</v>
      </c>
      <c r="V104" s="46" t="s">
        <v>21</v>
      </c>
      <c r="W104" s="46" t="s">
        <v>21</v>
      </c>
      <c r="X104" s="54">
        <v>13</v>
      </c>
      <c r="Y104" s="54">
        <v>13</v>
      </c>
      <c r="Z104" s="54">
        <v>11</v>
      </c>
      <c r="AA104" s="54">
        <v>10</v>
      </c>
      <c r="AB104" s="54">
        <v>9</v>
      </c>
      <c r="AC104" s="54">
        <v>9</v>
      </c>
      <c r="AD104" s="54">
        <v>11</v>
      </c>
      <c r="AE104" s="54">
        <v>12</v>
      </c>
      <c r="AF104" s="54">
        <v>12</v>
      </c>
      <c r="AG104" s="54">
        <v>14</v>
      </c>
      <c r="AH104" s="54">
        <v>15</v>
      </c>
      <c r="AI104" s="54">
        <v>18</v>
      </c>
      <c r="AJ104" s="54">
        <v>18</v>
      </c>
      <c r="AK104" s="54">
        <v>16</v>
      </c>
      <c r="AL104" s="54">
        <v>17</v>
      </c>
      <c r="AM104" s="54">
        <v>14</v>
      </c>
      <c r="AN104" s="54">
        <v>10</v>
      </c>
      <c r="AO104" s="46" t="s">
        <v>21</v>
      </c>
      <c r="AP104" s="46" t="s">
        <v>21</v>
      </c>
      <c r="AQ104" s="46" t="s">
        <v>21</v>
      </c>
      <c r="AR104" s="46" t="s">
        <v>21</v>
      </c>
      <c r="AS104" s="46" t="s">
        <v>21</v>
      </c>
      <c r="AT104" s="46" t="s">
        <v>21</v>
      </c>
      <c r="AU104" s="46" t="s">
        <v>21</v>
      </c>
      <c r="AV104" s="46" t="s">
        <v>21</v>
      </c>
      <c r="AW104" s="46" t="s">
        <v>21</v>
      </c>
      <c r="AX104" s="46" t="s">
        <v>21</v>
      </c>
      <c r="AY104" s="46" t="s">
        <v>21</v>
      </c>
      <c r="AZ104" s="46" t="s">
        <v>21</v>
      </c>
      <c r="BA104" s="46" t="s">
        <v>21</v>
      </c>
      <c r="BB104" s="46" t="s">
        <v>21</v>
      </c>
      <c r="BC104" s="46" t="s">
        <v>21</v>
      </c>
      <c r="BD104" s="46" t="s">
        <v>21</v>
      </c>
      <c r="BE104" s="46" t="s">
        <v>21</v>
      </c>
      <c r="BF104" s="46" t="s">
        <v>21</v>
      </c>
      <c r="BG104" s="46" t="s">
        <v>21</v>
      </c>
      <c r="BH104" s="46" t="s">
        <v>21</v>
      </c>
      <c r="BI104" s="46" t="s">
        <v>21</v>
      </c>
      <c r="BJ104" s="46" t="s">
        <v>21</v>
      </c>
      <c r="BK104" s="46" t="s">
        <v>21</v>
      </c>
      <c r="BL104" s="46" t="s">
        <v>21</v>
      </c>
      <c r="BM104" s="46" t="s">
        <v>21</v>
      </c>
      <c r="BN104" s="46" t="s">
        <v>21</v>
      </c>
      <c r="BO104" s="46" t="s">
        <v>21</v>
      </c>
      <c r="BP104" s="46" t="s">
        <v>21</v>
      </c>
      <c r="BQ104" s="46" t="s">
        <v>21</v>
      </c>
    </row>
    <row r="105" spans="1:69" x14ac:dyDescent="0.2">
      <c r="A105" s="42" t="s">
        <v>289</v>
      </c>
      <c r="B105" s="42" t="s">
        <v>290</v>
      </c>
      <c r="C105" s="42" t="s">
        <v>146</v>
      </c>
      <c r="D105" s="42" t="s">
        <v>285</v>
      </c>
      <c r="E105" s="41" t="s">
        <v>67</v>
      </c>
      <c r="F105" s="42" t="s">
        <v>283</v>
      </c>
      <c r="G105" s="42" t="s">
        <v>291</v>
      </c>
      <c r="H105" s="42" t="s">
        <v>43</v>
      </c>
      <c r="I105" s="42" t="s">
        <v>284</v>
      </c>
      <c r="J105" s="46" t="s">
        <v>21</v>
      </c>
      <c r="K105" s="46" t="s">
        <v>21</v>
      </c>
      <c r="L105" s="46" t="s">
        <v>21</v>
      </c>
      <c r="M105" s="46" t="s">
        <v>21</v>
      </c>
      <c r="N105" s="46" t="s">
        <v>21</v>
      </c>
      <c r="O105" s="46" t="s">
        <v>21</v>
      </c>
      <c r="P105" s="46" t="s">
        <v>21</v>
      </c>
      <c r="Q105" s="46" t="s">
        <v>21</v>
      </c>
      <c r="R105" s="46" t="s">
        <v>21</v>
      </c>
      <c r="S105" s="46" t="s">
        <v>21</v>
      </c>
      <c r="T105" s="46" t="s">
        <v>21</v>
      </c>
      <c r="U105" s="46" t="s">
        <v>21</v>
      </c>
      <c r="V105" s="46" t="s">
        <v>21</v>
      </c>
      <c r="W105" s="46" t="s">
        <v>21</v>
      </c>
      <c r="X105" s="54">
        <v>21</v>
      </c>
      <c r="Y105" s="54">
        <v>23</v>
      </c>
      <c r="Z105" s="54">
        <v>28</v>
      </c>
      <c r="AA105" s="54">
        <v>30</v>
      </c>
      <c r="AB105" s="54">
        <v>36</v>
      </c>
      <c r="AC105" s="54">
        <v>38</v>
      </c>
      <c r="AD105" s="54">
        <v>30</v>
      </c>
      <c r="AE105" s="54">
        <v>23</v>
      </c>
      <c r="AF105" s="54">
        <v>31</v>
      </c>
      <c r="AG105" s="54">
        <v>33</v>
      </c>
      <c r="AH105" s="54">
        <v>36</v>
      </c>
      <c r="AI105" s="54">
        <v>35</v>
      </c>
      <c r="AJ105" s="54">
        <v>37</v>
      </c>
      <c r="AK105" s="54">
        <v>33</v>
      </c>
      <c r="AL105" s="54">
        <v>32</v>
      </c>
      <c r="AM105" s="54">
        <v>34</v>
      </c>
      <c r="AN105" s="54">
        <v>35</v>
      </c>
      <c r="AO105" s="46" t="s">
        <v>21</v>
      </c>
      <c r="AP105" s="46" t="s">
        <v>21</v>
      </c>
      <c r="AQ105" s="46" t="s">
        <v>21</v>
      </c>
      <c r="AR105" s="46" t="s">
        <v>21</v>
      </c>
      <c r="AS105" s="46" t="s">
        <v>21</v>
      </c>
      <c r="AT105" s="46" t="s">
        <v>21</v>
      </c>
      <c r="AU105" s="46" t="s">
        <v>21</v>
      </c>
      <c r="AV105" s="46" t="s">
        <v>21</v>
      </c>
      <c r="AW105" s="46" t="s">
        <v>21</v>
      </c>
      <c r="AX105" s="46" t="s">
        <v>21</v>
      </c>
      <c r="AY105" s="46" t="s">
        <v>21</v>
      </c>
      <c r="AZ105" s="46" t="s">
        <v>21</v>
      </c>
      <c r="BA105" s="46" t="s">
        <v>21</v>
      </c>
      <c r="BB105" s="46" t="s">
        <v>21</v>
      </c>
      <c r="BC105" s="46" t="s">
        <v>21</v>
      </c>
      <c r="BD105" s="46" t="s">
        <v>21</v>
      </c>
      <c r="BE105" s="46" t="s">
        <v>21</v>
      </c>
      <c r="BF105" s="46" t="s">
        <v>21</v>
      </c>
      <c r="BG105" s="46" t="s">
        <v>21</v>
      </c>
      <c r="BH105" s="46" t="s">
        <v>21</v>
      </c>
      <c r="BI105" s="46" t="s">
        <v>21</v>
      </c>
      <c r="BJ105" s="46" t="s">
        <v>21</v>
      </c>
      <c r="BK105" s="46" t="s">
        <v>21</v>
      </c>
      <c r="BL105" s="46" t="s">
        <v>21</v>
      </c>
      <c r="BM105" s="46" t="s">
        <v>21</v>
      </c>
      <c r="BN105" s="46" t="s">
        <v>21</v>
      </c>
      <c r="BO105" s="46" t="s">
        <v>21</v>
      </c>
      <c r="BP105" s="46" t="s">
        <v>21</v>
      </c>
      <c r="BQ105" s="46" t="s">
        <v>21</v>
      </c>
    </row>
    <row r="106" spans="1:69" x14ac:dyDescent="0.2">
      <c r="A106" s="42" t="s">
        <v>260</v>
      </c>
      <c r="B106" s="42" t="s">
        <v>255</v>
      </c>
      <c r="C106" s="42" t="s">
        <v>146</v>
      </c>
      <c r="D106" s="42" t="s">
        <v>285</v>
      </c>
      <c r="E106" s="41" t="s">
        <v>67</v>
      </c>
      <c r="F106" s="43" t="s">
        <v>202</v>
      </c>
      <c r="G106" s="42" t="s">
        <v>256</v>
      </c>
      <c r="H106" s="42" t="s">
        <v>257</v>
      </c>
      <c r="I106" s="42" t="s">
        <v>246</v>
      </c>
      <c r="J106" s="46" t="s">
        <v>21</v>
      </c>
      <c r="K106" s="46" t="s">
        <v>21</v>
      </c>
      <c r="L106" s="46" t="s">
        <v>21</v>
      </c>
      <c r="M106" s="46" t="s">
        <v>21</v>
      </c>
      <c r="N106" s="46" t="s">
        <v>21</v>
      </c>
      <c r="O106" s="46" t="s">
        <v>21</v>
      </c>
      <c r="P106" s="46">
        <v>0</v>
      </c>
      <c r="Q106" s="46">
        <v>0</v>
      </c>
      <c r="R106" s="46">
        <v>0</v>
      </c>
      <c r="S106" s="46">
        <v>0</v>
      </c>
      <c r="T106" s="46">
        <v>0</v>
      </c>
      <c r="U106" s="46">
        <v>0</v>
      </c>
      <c r="V106" s="46">
        <v>0</v>
      </c>
      <c r="W106" s="46">
        <v>0</v>
      </c>
      <c r="X106" s="46">
        <v>0</v>
      </c>
      <c r="Y106" s="46">
        <v>27</v>
      </c>
      <c r="Z106" s="46">
        <v>5</v>
      </c>
      <c r="AA106" s="46">
        <v>22</v>
      </c>
      <c r="AB106" s="46">
        <v>-29</v>
      </c>
      <c r="AC106" s="46">
        <v>-10</v>
      </c>
      <c r="AD106" s="46">
        <v>27</v>
      </c>
      <c r="AE106" s="46">
        <v>146</v>
      </c>
      <c r="AF106" s="46">
        <v>185</v>
      </c>
      <c r="AG106" s="46">
        <v>-300</v>
      </c>
      <c r="AH106" s="46">
        <v>357</v>
      </c>
      <c r="AI106" s="46">
        <v>-164</v>
      </c>
      <c r="AJ106" s="46">
        <v>-176</v>
      </c>
      <c r="AK106" s="46">
        <v>38</v>
      </c>
      <c r="AL106" s="46">
        <v>-325</v>
      </c>
      <c r="AM106" s="46">
        <v>1155</v>
      </c>
      <c r="AN106" s="46">
        <v>1298</v>
      </c>
      <c r="AO106" s="46" t="s">
        <v>21</v>
      </c>
      <c r="AP106" s="46" t="s">
        <v>21</v>
      </c>
      <c r="AQ106" s="46" t="s">
        <v>21</v>
      </c>
      <c r="AR106" s="46" t="s">
        <v>21</v>
      </c>
      <c r="AS106" s="46" t="s">
        <v>21</v>
      </c>
      <c r="AT106" s="46" t="s">
        <v>21</v>
      </c>
      <c r="AU106" s="46" t="s">
        <v>21</v>
      </c>
      <c r="AV106" s="46" t="s">
        <v>21</v>
      </c>
      <c r="AW106" s="46" t="s">
        <v>21</v>
      </c>
      <c r="AX106" s="46" t="s">
        <v>21</v>
      </c>
      <c r="AY106" s="46" t="s">
        <v>21</v>
      </c>
      <c r="AZ106" s="46" t="s">
        <v>21</v>
      </c>
      <c r="BA106" s="46" t="s">
        <v>21</v>
      </c>
      <c r="BB106" s="46" t="s">
        <v>21</v>
      </c>
      <c r="BC106" s="46" t="s">
        <v>21</v>
      </c>
      <c r="BD106" s="46" t="s">
        <v>21</v>
      </c>
      <c r="BE106" s="46" t="s">
        <v>21</v>
      </c>
      <c r="BF106" s="46" t="s">
        <v>21</v>
      </c>
      <c r="BG106" s="46" t="s">
        <v>21</v>
      </c>
      <c r="BH106" s="46" t="s">
        <v>21</v>
      </c>
      <c r="BI106" s="46" t="s">
        <v>21</v>
      </c>
      <c r="BJ106" s="46" t="s">
        <v>21</v>
      </c>
      <c r="BK106" s="46" t="s">
        <v>21</v>
      </c>
      <c r="BL106" s="46" t="s">
        <v>21</v>
      </c>
      <c r="BM106" s="46" t="s">
        <v>21</v>
      </c>
      <c r="BN106" s="46" t="s">
        <v>21</v>
      </c>
      <c r="BO106" s="46" t="s">
        <v>21</v>
      </c>
      <c r="BP106" s="46" t="s">
        <v>21</v>
      </c>
      <c r="BQ106" s="46" t="s">
        <v>21</v>
      </c>
    </row>
    <row r="107" spans="1:69" x14ac:dyDescent="0.2">
      <c r="A107" s="42" t="s">
        <v>247</v>
      </c>
      <c r="B107" s="42" t="s">
        <v>261</v>
      </c>
      <c r="C107" s="42" t="s">
        <v>146</v>
      </c>
      <c r="D107" s="42" t="s">
        <v>285</v>
      </c>
      <c r="E107" s="41" t="s">
        <v>67</v>
      </c>
      <c r="F107" s="43" t="s">
        <v>202</v>
      </c>
      <c r="G107" s="42" t="s">
        <v>256</v>
      </c>
      <c r="H107" s="42" t="s">
        <v>258</v>
      </c>
      <c r="I107" s="42" t="s">
        <v>246</v>
      </c>
      <c r="J107" s="46" t="s">
        <v>21</v>
      </c>
      <c r="K107" s="46" t="s">
        <v>21</v>
      </c>
      <c r="L107" s="46" t="s">
        <v>21</v>
      </c>
      <c r="M107" s="46" t="s">
        <v>21</v>
      </c>
      <c r="N107" s="46" t="s">
        <v>21</v>
      </c>
      <c r="O107" s="46" t="s">
        <v>21</v>
      </c>
      <c r="P107" s="55">
        <v>-30</v>
      </c>
      <c r="Q107" s="55">
        <v>-182</v>
      </c>
      <c r="R107" s="55">
        <v>-85</v>
      </c>
      <c r="S107" s="55">
        <v>-137</v>
      </c>
      <c r="T107" s="55">
        <v>-161</v>
      </c>
      <c r="U107" s="55">
        <v>25</v>
      </c>
      <c r="V107" s="55">
        <v>250</v>
      </c>
      <c r="W107" s="55">
        <v>253</v>
      </c>
      <c r="X107" s="55">
        <v>48</v>
      </c>
      <c r="Y107" s="55">
        <v>2</v>
      </c>
      <c r="Z107" s="55">
        <v>-7</v>
      </c>
      <c r="AA107" s="55">
        <v>-474</v>
      </c>
      <c r="AB107" s="55">
        <v>207</v>
      </c>
      <c r="AC107" s="55">
        <v>924</v>
      </c>
      <c r="AD107" s="55">
        <v>1102</v>
      </c>
      <c r="AE107" s="55">
        <v>755</v>
      </c>
      <c r="AF107" s="55">
        <v>1093</v>
      </c>
      <c r="AG107" s="55">
        <v>1496</v>
      </c>
      <c r="AH107" s="55">
        <v>1901</v>
      </c>
      <c r="AI107" s="55">
        <v>2089</v>
      </c>
      <c r="AJ107" s="55">
        <v>3198</v>
      </c>
      <c r="AK107" s="55">
        <v>2753</v>
      </c>
      <c r="AL107" s="55">
        <v>1257</v>
      </c>
      <c r="AM107" s="55">
        <v>26</v>
      </c>
      <c r="AN107" s="55">
        <v>-991</v>
      </c>
      <c r="AO107" s="46" t="s">
        <v>21</v>
      </c>
      <c r="AP107" s="46" t="s">
        <v>21</v>
      </c>
      <c r="AQ107" s="46" t="s">
        <v>21</v>
      </c>
      <c r="AR107" s="46" t="s">
        <v>21</v>
      </c>
      <c r="AS107" s="46" t="s">
        <v>21</v>
      </c>
      <c r="AT107" s="46" t="s">
        <v>21</v>
      </c>
      <c r="AU107" s="46" t="s">
        <v>21</v>
      </c>
      <c r="AV107" s="46" t="s">
        <v>21</v>
      </c>
      <c r="AW107" s="46" t="s">
        <v>21</v>
      </c>
      <c r="AX107" s="46" t="s">
        <v>21</v>
      </c>
      <c r="AY107" s="46" t="s">
        <v>21</v>
      </c>
      <c r="AZ107" s="46" t="s">
        <v>21</v>
      </c>
      <c r="BA107" s="46" t="s">
        <v>21</v>
      </c>
      <c r="BB107" s="46" t="s">
        <v>21</v>
      </c>
      <c r="BC107" s="46" t="s">
        <v>21</v>
      </c>
      <c r="BD107" s="46" t="s">
        <v>21</v>
      </c>
      <c r="BE107" s="46" t="s">
        <v>21</v>
      </c>
      <c r="BF107" s="46" t="s">
        <v>21</v>
      </c>
      <c r="BG107" s="46" t="s">
        <v>21</v>
      </c>
      <c r="BH107" s="46" t="s">
        <v>21</v>
      </c>
      <c r="BI107" s="46" t="s">
        <v>21</v>
      </c>
      <c r="BJ107" s="46" t="s">
        <v>21</v>
      </c>
      <c r="BK107" s="46" t="s">
        <v>21</v>
      </c>
      <c r="BL107" s="46" t="s">
        <v>21</v>
      </c>
      <c r="BM107" s="46" t="s">
        <v>21</v>
      </c>
      <c r="BN107" s="46" t="s">
        <v>21</v>
      </c>
      <c r="BO107" s="46" t="s">
        <v>21</v>
      </c>
      <c r="BP107" s="46" t="s">
        <v>21</v>
      </c>
      <c r="BQ107" s="46" t="s">
        <v>21</v>
      </c>
    </row>
    <row r="108" spans="1:69" x14ac:dyDescent="0.2">
      <c r="A108" s="42" t="s">
        <v>250</v>
      </c>
      <c r="B108" s="42" t="s">
        <v>248</v>
      </c>
      <c r="C108" s="42" t="s">
        <v>146</v>
      </c>
      <c r="D108" s="42" t="s">
        <v>285</v>
      </c>
      <c r="E108" s="41" t="s">
        <v>67</v>
      </c>
      <c r="F108" s="43" t="s">
        <v>202</v>
      </c>
      <c r="G108" s="42" t="s">
        <v>256</v>
      </c>
      <c r="H108" s="42" t="s">
        <v>258</v>
      </c>
      <c r="I108" s="42" t="s">
        <v>246</v>
      </c>
      <c r="J108" s="46" t="s">
        <v>21</v>
      </c>
      <c r="K108" s="46" t="s">
        <v>21</v>
      </c>
      <c r="L108" s="46" t="s">
        <v>21</v>
      </c>
      <c r="M108" s="46" t="s">
        <v>21</v>
      </c>
      <c r="N108" s="46" t="s">
        <v>21</v>
      </c>
      <c r="O108" s="46" t="s">
        <v>21</v>
      </c>
      <c r="P108" s="54">
        <v>-47</v>
      </c>
      <c r="Q108" s="54">
        <v>-199</v>
      </c>
      <c r="R108" s="54">
        <v>-111</v>
      </c>
      <c r="S108" s="54">
        <v>-168</v>
      </c>
      <c r="T108" s="54">
        <v>-198</v>
      </c>
      <c r="U108" s="54">
        <v>-51</v>
      </c>
      <c r="V108" s="54">
        <v>153</v>
      </c>
      <c r="W108" s="54">
        <v>175</v>
      </c>
      <c r="X108" s="54">
        <v>-82</v>
      </c>
      <c r="Y108" s="54">
        <v>-99</v>
      </c>
      <c r="Z108" s="54">
        <v>-132</v>
      </c>
      <c r="AA108" s="54">
        <v>-588</v>
      </c>
      <c r="AB108" s="54">
        <v>153</v>
      </c>
      <c r="AC108" s="54">
        <v>798</v>
      </c>
      <c r="AD108" s="54">
        <v>849</v>
      </c>
      <c r="AE108" s="54">
        <v>422</v>
      </c>
      <c r="AF108" s="54">
        <v>687</v>
      </c>
      <c r="AG108" s="54">
        <v>932</v>
      </c>
      <c r="AH108" s="54">
        <v>1069</v>
      </c>
      <c r="AI108" s="54">
        <v>1047</v>
      </c>
      <c r="AJ108" s="54">
        <v>1372</v>
      </c>
      <c r="AK108" s="54">
        <v>977</v>
      </c>
      <c r="AL108" s="54">
        <v>-848</v>
      </c>
      <c r="AM108" s="54">
        <v>-1975</v>
      </c>
      <c r="AN108" s="54">
        <v>-2941</v>
      </c>
      <c r="AO108" s="46" t="s">
        <v>21</v>
      </c>
      <c r="AP108" s="46" t="s">
        <v>21</v>
      </c>
      <c r="AQ108" s="46" t="s">
        <v>21</v>
      </c>
      <c r="AR108" s="46" t="s">
        <v>21</v>
      </c>
      <c r="AS108" s="46" t="s">
        <v>21</v>
      </c>
      <c r="AT108" s="46" t="s">
        <v>21</v>
      </c>
      <c r="AU108" s="46" t="s">
        <v>21</v>
      </c>
      <c r="AV108" s="46" t="s">
        <v>21</v>
      </c>
      <c r="AW108" s="46" t="s">
        <v>21</v>
      </c>
      <c r="AX108" s="46" t="s">
        <v>21</v>
      </c>
      <c r="AY108" s="46" t="s">
        <v>21</v>
      </c>
      <c r="AZ108" s="46" t="s">
        <v>21</v>
      </c>
      <c r="BA108" s="46" t="s">
        <v>21</v>
      </c>
      <c r="BB108" s="46" t="s">
        <v>21</v>
      </c>
      <c r="BC108" s="46" t="s">
        <v>21</v>
      </c>
      <c r="BD108" s="46" t="s">
        <v>21</v>
      </c>
      <c r="BE108" s="46" t="s">
        <v>21</v>
      </c>
      <c r="BF108" s="46" t="s">
        <v>21</v>
      </c>
      <c r="BG108" s="46" t="s">
        <v>21</v>
      </c>
      <c r="BH108" s="46" t="s">
        <v>21</v>
      </c>
      <c r="BI108" s="46" t="s">
        <v>21</v>
      </c>
      <c r="BJ108" s="46" t="s">
        <v>21</v>
      </c>
      <c r="BK108" s="46" t="s">
        <v>21</v>
      </c>
      <c r="BL108" s="46" t="s">
        <v>21</v>
      </c>
      <c r="BM108" s="46" t="s">
        <v>21</v>
      </c>
      <c r="BN108" s="46" t="s">
        <v>21</v>
      </c>
      <c r="BO108" s="46" t="s">
        <v>21</v>
      </c>
      <c r="BP108" s="46" t="s">
        <v>21</v>
      </c>
      <c r="BQ108" s="46" t="s">
        <v>21</v>
      </c>
    </row>
    <row r="109" spans="1:69" x14ac:dyDescent="0.2">
      <c r="A109" s="42" t="s">
        <v>251</v>
      </c>
      <c r="B109" s="42" t="s">
        <v>249</v>
      </c>
      <c r="C109" s="42" t="s">
        <v>146</v>
      </c>
      <c r="D109" s="42" t="s">
        <v>285</v>
      </c>
      <c r="E109" s="41" t="s">
        <v>67</v>
      </c>
      <c r="F109" s="43" t="s">
        <v>202</v>
      </c>
      <c r="G109" s="42" t="s">
        <v>256</v>
      </c>
      <c r="H109" s="42" t="s">
        <v>258</v>
      </c>
      <c r="I109" s="42" t="s">
        <v>246</v>
      </c>
      <c r="J109" s="46" t="s">
        <v>21</v>
      </c>
      <c r="K109" s="46" t="s">
        <v>21</v>
      </c>
      <c r="L109" s="46" t="s">
        <v>21</v>
      </c>
      <c r="M109" s="46" t="s">
        <v>21</v>
      </c>
      <c r="N109" s="46" t="s">
        <v>21</v>
      </c>
      <c r="O109" s="46" t="s">
        <v>21</v>
      </c>
      <c r="P109" s="54">
        <v>17</v>
      </c>
      <c r="Q109" s="54">
        <v>17</v>
      </c>
      <c r="R109" s="54">
        <v>26</v>
      </c>
      <c r="S109" s="54">
        <v>31</v>
      </c>
      <c r="T109" s="54">
        <v>37</v>
      </c>
      <c r="U109" s="54">
        <v>76</v>
      </c>
      <c r="V109" s="54">
        <v>97</v>
      </c>
      <c r="W109" s="54">
        <v>78</v>
      </c>
      <c r="X109" s="54">
        <v>130</v>
      </c>
      <c r="Y109" s="54">
        <v>101</v>
      </c>
      <c r="Z109" s="54">
        <v>126</v>
      </c>
      <c r="AA109" s="54">
        <v>113</v>
      </c>
      <c r="AB109" s="54">
        <v>54</v>
      </c>
      <c r="AC109" s="54">
        <v>126</v>
      </c>
      <c r="AD109" s="54">
        <v>253</v>
      </c>
      <c r="AE109" s="54">
        <v>333</v>
      </c>
      <c r="AF109" s="54">
        <v>406</v>
      </c>
      <c r="AG109" s="54">
        <v>565</v>
      </c>
      <c r="AH109" s="54">
        <v>832</v>
      </c>
      <c r="AI109" s="54">
        <v>1042</v>
      </c>
      <c r="AJ109" s="54">
        <v>1826</v>
      </c>
      <c r="AK109" s="54">
        <v>1776</v>
      </c>
      <c r="AL109" s="54">
        <v>2104</v>
      </c>
      <c r="AM109" s="54">
        <v>2002</v>
      </c>
      <c r="AN109" s="54">
        <v>1950</v>
      </c>
      <c r="AO109" s="46" t="s">
        <v>21</v>
      </c>
      <c r="AP109" s="46" t="s">
        <v>21</v>
      </c>
      <c r="AQ109" s="46" t="s">
        <v>21</v>
      </c>
      <c r="AR109" s="46" t="s">
        <v>21</v>
      </c>
      <c r="AS109" s="46" t="s">
        <v>21</v>
      </c>
      <c r="AT109" s="46" t="s">
        <v>21</v>
      </c>
      <c r="AU109" s="46" t="s">
        <v>21</v>
      </c>
      <c r="AV109" s="46" t="s">
        <v>21</v>
      </c>
      <c r="AW109" s="46" t="s">
        <v>21</v>
      </c>
      <c r="AX109" s="46" t="s">
        <v>21</v>
      </c>
      <c r="AY109" s="46" t="s">
        <v>21</v>
      </c>
      <c r="AZ109" s="46" t="s">
        <v>21</v>
      </c>
      <c r="BA109" s="46" t="s">
        <v>21</v>
      </c>
      <c r="BB109" s="46" t="s">
        <v>21</v>
      </c>
      <c r="BC109" s="46" t="s">
        <v>21</v>
      </c>
      <c r="BD109" s="46" t="s">
        <v>21</v>
      </c>
      <c r="BE109" s="46" t="s">
        <v>21</v>
      </c>
      <c r="BF109" s="46" t="s">
        <v>21</v>
      </c>
      <c r="BG109" s="46" t="s">
        <v>21</v>
      </c>
      <c r="BH109" s="46" t="s">
        <v>21</v>
      </c>
      <c r="BI109" s="46" t="s">
        <v>21</v>
      </c>
      <c r="BJ109" s="46" t="s">
        <v>21</v>
      </c>
      <c r="BK109" s="46" t="s">
        <v>21</v>
      </c>
      <c r="BL109" s="46" t="s">
        <v>21</v>
      </c>
      <c r="BM109" s="46" t="s">
        <v>21</v>
      </c>
      <c r="BN109" s="46" t="s">
        <v>21</v>
      </c>
      <c r="BO109" s="46" t="s">
        <v>21</v>
      </c>
      <c r="BP109" s="46" t="s">
        <v>21</v>
      </c>
      <c r="BQ109" s="46" t="s">
        <v>21</v>
      </c>
    </row>
    <row r="110" spans="1:69" x14ac:dyDescent="0.2">
      <c r="A110" s="42" t="s">
        <v>252</v>
      </c>
      <c r="B110" s="42" t="s">
        <v>262</v>
      </c>
      <c r="C110" s="42" t="s">
        <v>146</v>
      </c>
      <c r="D110" s="42" t="s">
        <v>285</v>
      </c>
      <c r="E110" s="41" t="s">
        <v>67</v>
      </c>
      <c r="F110" s="43" t="s">
        <v>202</v>
      </c>
      <c r="G110" s="42" t="s">
        <v>256</v>
      </c>
      <c r="H110" s="42" t="s">
        <v>258</v>
      </c>
      <c r="I110" s="42" t="s">
        <v>246</v>
      </c>
      <c r="J110" s="46" t="s">
        <v>21</v>
      </c>
      <c r="K110" s="46" t="s">
        <v>21</v>
      </c>
      <c r="L110" s="46" t="s">
        <v>21</v>
      </c>
      <c r="M110" s="46" t="s">
        <v>21</v>
      </c>
      <c r="N110" s="46" t="s">
        <v>21</v>
      </c>
      <c r="O110" s="46" t="s">
        <v>21</v>
      </c>
      <c r="P110" s="54">
        <v>3</v>
      </c>
      <c r="Q110" s="54">
        <v>4</v>
      </c>
      <c r="R110" s="54">
        <v>4</v>
      </c>
      <c r="S110" s="54">
        <v>10</v>
      </c>
      <c r="T110" s="54">
        <v>15</v>
      </c>
      <c r="U110" s="54">
        <v>9</v>
      </c>
      <c r="V110" s="54">
        <v>3</v>
      </c>
      <c r="W110" s="54">
        <v>-6</v>
      </c>
      <c r="X110" s="54">
        <v>29</v>
      </c>
      <c r="Y110" s="54">
        <v>4</v>
      </c>
      <c r="Z110" s="54">
        <v>22</v>
      </c>
      <c r="AA110" s="54">
        <v>-64</v>
      </c>
      <c r="AB110" s="54">
        <v>40</v>
      </c>
      <c r="AC110" s="54">
        <v>-124</v>
      </c>
      <c r="AD110" s="54">
        <v>-142</v>
      </c>
      <c r="AE110" s="54">
        <v>-215</v>
      </c>
      <c r="AF110" s="54">
        <v>-100</v>
      </c>
      <c r="AG110" s="54">
        <v>-21</v>
      </c>
      <c r="AH110" s="54">
        <v>103</v>
      </c>
      <c r="AI110" s="54">
        <v>-176</v>
      </c>
      <c r="AJ110" s="54">
        <v>-17</v>
      </c>
      <c r="AK110" s="54">
        <v>-111</v>
      </c>
      <c r="AL110" s="54">
        <v>-6</v>
      </c>
      <c r="AM110" s="54">
        <v>-20</v>
      </c>
      <c r="AN110" s="54">
        <v>-140</v>
      </c>
      <c r="AO110" s="46" t="s">
        <v>21</v>
      </c>
      <c r="AP110" s="46" t="s">
        <v>21</v>
      </c>
      <c r="AQ110" s="46" t="s">
        <v>21</v>
      </c>
      <c r="AR110" s="46" t="s">
        <v>21</v>
      </c>
      <c r="AS110" s="46" t="s">
        <v>21</v>
      </c>
      <c r="AT110" s="46" t="s">
        <v>21</v>
      </c>
      <c r="AU110" s="46" t="s">
        <v>21</v>
      </c>
      <c r="AV110" s="46" t="s">
        <v>21</v>
      </c>
      <c r="AW110" s="46" t="s">
        <v>21</v>
      </c>
      <c r="AX110" s="46" t="s">
        <v>21</v>
      </c>
      <c r="AY110" s="46" t="s">
        <v>21</v>
      </c>
      <c r="AZ110" s="46" t="s">
        <v>21</v>
      </c>
      <c r="BA110" s="46" t="s">
        <v>21</v>
      </c>
      <c r="BB110" s="46" t="s">
        <v>21</v>
      </c>
      <c r="BC110" s="46" t="s">
        <v>21</v>
      </c>
      <c r="BD110" s="46" t="s">
        <v>21</v>
      </c>
      <c r="BE110" s="46" t="s">
        <v>21</v>
      </c>
      <c r="BF110" s="46" t="s">
        <v>21</v>
      </c>
      <c r="BG110" s="46" t="s">
        <v>21</v>
      </c>
      <c r="BH110" s="46" t="s">
        <v>21</v>
      </c>
      <c r="BI110" s="46" t="s">
        <v>21</v>
      </c>
      <c r="BJ110" s="46" t="s">
        <v>21</v>
      </c>
      <c r="BK110" s="46" t="s">
        <v>21</v>
      </c>
      <c r="BL110" s="46" t="s">
        <v>21</v>
      </c>
      <c r="BM110" s="46" t="s">
        <v>21</v>
      </c>
      <c r="BN110" s="46" t="s">
        <v>21</v>
      </c>
      <c r="BO110" s="46" t="s">
        <v>21</v>
      </c>
      <c r="BP110" s="46" t="s">
        <v>21</v>
      </c>
      <c r="BQ110" s="46" t="s">
        <v>21</v>
      </c>
    </row>
    <row r="111" spans="1:69" x14ac:dyDescent="0.2">
      <c r="A111" s="42" t="s">
        <v>253</v>
      </c>
      <c r="B111" s="42" t="s">
        <v>263</v>
      </c>
      <c r="C111" s="42" t="s">
        <v>146</v>
      </c>
      <c r="D111" s="42" t="s">
        <v>285</v>
      </c>
      <c r="E111" s="41" t="s">
        <v>67</v>
      </c>
      <c r="F111" s="43" t="s">
        <v>202</v>
      </c>
      <c r="G111" s="42" t="s">
        <v>256</v>
      </c>
      <c r="H111" s="42" t="s">
        <v>258</v>
      </c>
      <c r="I111" s="42" t="s">
        <v>246</v>
      </c>
      <c r="J111" s="46" t="s">
        <v>21</v>
      </c>
      <c r="K111" s="46" t="s">
        <v>21</v>
      </c>
      <c r="L111" s="46" t="s">
        <v>21</v>
      </c>
      <c r="M111" s="46" t="s">
        <v>21</v>
      </c>
      <c r="N111" s="46" t="s">
        <v>21</v>
      </c>
      <c r="O111" s="46" t="s">
        <v>21</v>
      </c>
      <c r="P111" s="54">
        <v>21</v>
      </c>
      <c r="Q111" s="54">
        <v>23</v>
      </c>
      <c r="R111" s="54">
        <v>16</v>
      </c>
      <c r="S111" s="54">
        <v>67</v>
      </c>
      <c r="T111" s="54">
        <v>-12</v>
      </c>
      <c r="U111" s="54">
        <v>-25</v>
      </c>
      <c r="V111" s="54">
        <v>-74</v>
      </c>
      <c r="W111" s="54">
        <v>-81</v>
      </c>
      <c r="X111" s="54">
        <v>46</v>
      </c>
      <c r="Y111" s="54">
        <v>97</v>
      </c>
      <c r="Z111" s="54">
        <v>184</v>
      </c>
      <c r="AA111" s="54">
        <v>668</v>
      </c>
      <c r="AB111" s="54">
        <v>591</v>
      </c>
      <c r="AC111" s="54">
        <v>-16</v>
      </c>
      <c r="AD111" s="54">
        <v>-57</v>
      </c>
      <c r="AE111" s="54">
        <v>-30</v>
      </c>
      <c r="AF111" s="54">
        <v>876</v>
      </c>
      <c r="AG111" s="54">
        <v>376</v>
      </c>
      <c r="AH111" s="54">
        <v>960</v>
      </c>
      <c r="AI111" s="54">
        <v>-349</v>
      </c>
      <c r="AJ111" s="54">
        <v>-703</v>
      </c>
      <c r="AK111" s="54">
        <v>-2044</v>
      </c>
      <c r="AL111" s="54">
        <v>263</v>
      </c>
      <c r="AM111" s="54">
        <v>-123</v>
      </c>
      <c r="AN111" s="54">
        <v>1111</v>
      </c>
      <c r="AO111" s="46" t="s">
        <v>21</v>
      </c>
      <c r="AP111" s="46" t="s">
        <v>21</v>
      </c>
      <c r="AQ111" s="46" t="s">
        <v>21</v>
      </c>
      <c r="AR111" s="46" t="s">
        <v>21</v>
      </c>
      <c r="AS111" s="46" t="s">
        <v>21</v>
      </c>
      <c r="AT111" s="46" t="s">
        <v>21</v>
      </c>
      <c r="AU111" s="46" t="s">
        <v>21</v>
      </c>
      <c r="AV111" s="46" t="s">
        <v>21</v>
      </c>
      <c r="AW111" s="46" t="s">
        <v>21</v>
      </c>
      <c r="AX111" s="46" t="s">
        <v>21</v>
      </c>
      <c r="AY111" s="46" t="s">
        <v>21</v>
      </c>
      <c r="AZ111" s="46" t="s">
        <v>21</v>
      </c>
      <c r="BA111" s="46" t="s">
        <v>21</v>
      </c>
      <c r="BB111" s="46" t="s">
        <v>21</v>
      </c>
      <c r="BC111" s="46" t="s">
        <v>21</v>
      </c>
      <c r="BD111" s="46" t="s">
        <v>21</v>
      </c>
      <c r="BE111" s="46" t="s">
        <v>21</v>
      </c>
      <c r="BF111" s="46" t="s">
        <v>21</v>
      </c>
      <c r="BG111" s="46" t="s">
        <v>21</v>
      </c>
      <c r="BH111" s="46" t="s">
        <v>21</v>
      </c>
      <c r="BI111" s="46" t="s">
        <v>21</v>
      </c>
      <c r="BJ111" s="46" t="s">
        <v>21</v>
      </c>
      <c r="BK111" s="46" t="s">
        <v>21</v>
      </c>
      <c r="BL111" s="46" t="s">
        <v>21</v>
      </c>
      <c r="BM111" s="46" t="s">
        <v>21</v>
      </c>
      <c r="BN111" s="46" t="s">
        <v>21</v>
      </c>
      <c r="BO111" s="46" t="s">
        <v>21</v>
      </c>
      <c r="BP111" s="46" t="s">
        <v>21</v>
      </c>
      <c r="BQ111" s="46" t="s">
        <v>21</v>
      </c>
    </row>
    <row r="112" spans="1:69" x14ac:dyDescent="0.2">
      <c r="A112" s="42" t="s">
        <v>254</v>
      </c>
      <c r="B112" s="42" t="s">
        <v>264</v>
      </c>
      <c r="C112" s="42" t="s">
        <v>146</v>
      </c>
      <c r="D112" s="42" t="s">
        <v>285</v>
      </c>
      <c r="E112" s="41" t="s">
        <v>67</v>
      </c>
      <c r="F112" s="43" t="s">
        <v>202</v>
      </c>
      <c r="G112" s="42" t="s">
        <v>256</v>
      </c>
      <c r="H112" s="42" t="s">
        <v>258</v>
      </c>
      <c r="I112" s="42" t="s">
        <v>246</v>
      </c>
      <c r="J112" s="46" t="s">
        <v>21</v>
      </c>
      <c r="K112" s="46" t="s">
        <v>21</v>
      </c>
      <c r="L112" s="46" t="s">
        <v>21</v>
      </c>
      <c r="M112" s="46" t="s">
        <v>21</v>
      </c>
      <c r="N112" s="46" t="s">
        <v>21</v>
      </c>
      <c r="O112" s="46" t="s">
        <v>21</v>
      </c>
      <c r="P112" s="54">
        <v>-19</v>
      </c>
      <c r="Q112" s="54">
        <v>17</v>
      </c>
      <c r="R112" s="54">
        <v>-7</v>
      </c>
      <c r="S112" s="54">
        <v>37</v>
      </c>
      <c r="T112" s="54">
        <v>45</v>
      </c>
      <c r="U112" s="54">
        <v>4</v>
      </c>
      <c r="V112" s="54">
        <v>24</v>
      </c>
      <c r="W112" s="54">
        <v>-26</v>
      </c>
      <c r="X112" s="54">
        <v>-9</v>
      </c>
      <c r="Y112" s="54">
        <v>25</v>
      </c>
      <c r="Z112" s="54">
        <v>168</v>
      </c>
      <c r="AA112" s="54">
        <v>320</v>
      </c>
      <c r="AB112" s="54">
        <v>329</v>
      </c>
      <c r="AC112" s="54">
        <v>117</v>
      </c>
      <c r="AD112" s="54">
        <v>-405</v>
      </c>
      <c r="AE112" s="54">
        <v>-77</v>
      </c>
      <c r="AF112" s="54">
        <v>394</v>
      </c>
      <c r="AG112" s="54">
        <v>403</v>
      </c>
      <c r="AH112" s="54">
        <v>816</v>
      </c>
      <c r="AI112" s="54">
        <v>-29</v>
      </c>
      <c r="AJ112" s="54">
        <v>207</v>
      </c>
      <c r="AK112" s="54">
        <v>-710</v>
      </c>
      <c r="AL112" s="54">
        <v>122</v>
      </c>
      <c r="AM112" s="54">
        <v>-68</v>
      </c>
      <c r="AN112" s="54">
        <v>39</v>
      </c>
      <c r="AO112" s="46" t="s">
        <v>21</v>
      </c>
      <c r="AP112" s="46" t="s">
        <v>21</v>
      </c>
      <c r="AQ112" s="46" t="s">
        <v>21</v>
      </c>
      <c r="AR112" s="46" t="s">
        <v>21</v>
      </c>
      <c r="AS112" s="46" t="s">
        <v>21</v>
      </c>
      <c r="AT112" s="46" t="s">
        <v>21</v>
      </c>
      <c r="AU112" s="46" t="s">
        <v>21</v>
      </c>
      <c r="AV112" s="46" t="s">
        <v>21</v>
      </c>
      <c r="AW112" s="46" t="s">
        <v>21</v>
      </c>
      <c r="AX112" s="46" t="s">
        <v>21</v>
      </c>
      <c r="AY112" s="46" t="s">
        <v>21</v>
      </c>
      <c r="AZ112" s="46" t="s">
        <v>21</v>
      </c>
      <c r="BA112" s="46" t="s">
        <v>21</v>
      </c>
      <c r="BB112" s="46" t="s">
        <v>21</v>
      </c>
      <c r="BC112" s="46" t="s">
        <v>21</v>
      </c>
      <c r="BD112" s="46" t="s">
        <v>21</v>
      </c>
      <c r="BE112" s="46" t="s">
        <v>21</v>
      </c>
      <c r="BF112" s="46" t="s">
        <v>21</v>
      </c>
      <c r="BG112" s="46" t="s">
        <v>21</v>
      </c>
      <c r="BH112" s="46" t="s">
        <v>21</v>
      </c>
      <c r="BI112" s="46" t="s">
        <v>21</v>
      </c>
      <c r="BJ112" s="46" t="s">
        <v>21</v>
      </c>
      <c r="BK112" s="46" t="s">
        <v>21</v>
      </c>
      <c r="BL112" s="46" t="s">
        <v>21</v>
      </c>
      <c r="BM112" s="46" t="s">
        <v>21</v>
      </c>
      <c r="BN112" s="46" t="s">
        <v>21</v>
      </c>
      <c r="BO112" s="46" t="s">
        <v>21</v>
      </c>
      <c r="BP112" s="46" t="s">
        <v>21</v>
      </c>
      <c r="BQ112" s="46" t="s">
        <v>21</v>
      </c>
    </row>
    <row r="113" spans="1:69" x14ac:dyDescent="0.2">
      <c r="A113" s="42" t="s">
        <v>330</v>
      </c>
      <c r="B113" s="42" t="s">
        <v>359</v>
      </c>
      <c r="C113" s="42" t="s">
        <v>146</v>
      </c>
      <c r="D113" s="42" t="s">
        <v>339</v>
      </c>
      <c r="E113" s="41" t="s">
        <v>67</v>
      </c>
      <c r="F113" s="43" t="s">
        <v>202</v>
      </c>
      <c r="G113" s="42" t="s">
        <v>340</v>
      </c>
      <c r="H113" s="42" t="s">
        <v>328</v>
      </c>
      <c r="I113" s="42" t="s">
        <v>259</v>
      </c>
      <c r="J113" s="46" t="s">
        <v>21</v>
      </c>
      <c r="K113" s="46" t="s">
        <v>21</v>
      </c>
      <c r="L113" s="46" t="s">
        <v>21</v>
      </c>
      <c r="M113" s="46" t="s">
        <v>21</v>
      </c>
      <c r="N113" s="46" t="s">
        <v>21</v>
      </c>
      <c r="O113" s="46" t="s">
        <v>21</v>
      </c>
      <c r="P113" s="55">
        <v>6</v>
      </c>
      <c r="Q113" s="55">
        <v>175</v>
      </c>
      <c r="R113" s="55">
        <v>165</v>
      </c>
      <c r="S113" s="55">
        <v>380</v>
      </c>
      <c r="T113" s="55">
        <v>268</v>
      </c>
      <c r="U113" s="55">
        <v>361</v>
      </c>
      <c r="V113" s="55">
        <v>31</v>
      </c>
      <c r="W113" s="55">
        <v>174</v>
      </c>
      <c r="X113" s="55">
        <v>347</v>
      </c>
      <c r="Y113" s="55">
        <v>-41</v>
      </c>
      <c r="Z113" s="55">
        <v>136</v>
      </c>
      <c r="AA113" s="55">
        <v>10</v>
      </c>
      <c r="AB113" s="55">
        <v>62</v>
      </c>
      <c r="AC113" s="55">
        <v>406</v>
      </c>
      <c r="AD113" s="55">
        <v>900</v>
      </c>
      <c r="AE113" s="55">
        <v>645</v>
      </c>
      <c r="AF113" s="55">
        <v>566</v>
      </c>
      <c r="AG113" s="55">
        <v>1108</v>
      </c>
      <c r="AH113" s="55">
        <v>579</v>
      </c>
      <c r="AI113" s="55">
        <v>2240</v>
      </c>
      <c r="AJ113" s="55">
        <v>1487</v>
      </c>
      <c r="AK113" s="55">
        <v>-495</v>
      </c>
      <c r="AL113" s="55">
        <v>-589</v>
      </c>
      <c r="AM113" s="55">
        <v>-208</v>
      </c>
      <c r="AN113" s="55">
        <v>732</v>
      </c>
      <c r="AO113" s="46" t="s">
        <v>21</v>
      </c>
      <c r="AP113" s="46" t="s">
        <v>21</v>
      </c>
      <c r="AQ113" s="46" t="s">
        <v>21</v>
      </c>
      <c r="AR113" s="46" t="s">
        <v>21</v>
      </c>
      <c r="AS113" s="46" t="s">
        <v>21</v>
      </c>
      <c r="AT113" s="46" t="s">
        <v>21</v>
      </c>
      <c r="AU113" s="46" t="s">
        <v>21</v>
      </c>
      <c r="AV113" s="46" t="s">
        <v>21</v>
      </c>
      <c r="AW113" s="46" t="s">
        <v>21</v>
      </c>
      <c r="AX113" s="46" t="s">
        <v>21</v>
      </c>
      <c r="AY113" s="46" t="s">
        <v>21</v>
      </c>
      <c r="AZ113" s="46" t="s">
        <v>21</v>
      </c>
      <c r="BA113" s="46" t="s">
        <v>21</v>
      </c>
      <c r="BB113" s="46" t="s">
        <v>21</v>
      </c>
      <c r="BC113" s="46" t="s">
        <v>21</v>
      </c>
      <c r="BD113" s="46" t="s">
        <v>21</v>
      </c>
      <c r="BE113" s="46" t="s">
        <v>21</v>
      </c>
      <c r="BF113" s="46" t="s">
        <v>21</v>
      </c>
      <c r="BG113" s="46" t="s">
        <v>21</v>
      </c>
      <c r="BH113" s="46" t="s">
        <v>21</v>
      </c>
      <c r="BI113" s="46" t="s">
        <v>21</v>
      </c>
      <c r="BJ113" s="46" t="s">
        <v>21</v>
      </c>
      <c r="BK113" s="46" t="s">
        <v>21</v>
      </c>
      <c r="BL113" s="46" t="s">
        <v>21</v>
      </c>
      <c r="BM113" s="46" t="s">
        <v>21</v>
      </c>
      <c r="BN113" s="46" t="s">
        <v>21</v>
      </c>
      <c r="BO113" s="46" t="s">
        <v>21</v>
      </c>
      <c r="BP113" s="46" t="s">
        <v>21</v>
      </c>
      <c r="BQ113" s="46" t="s">
        <v>21</v>
      </c>
    </row>
    <row r="114" spans="1:69" x14ac:dyDescent="0.2">
      <c r="A114" s="42" t="s">
        <v>331</v>
      </c>
      <c r="B114" s="42" t="s">
        <v>360</v>
      </c>
      <c r="C114" s="42" t="s">
        <v>146</v>
      </c>
      <c r="D114" s="42" t="s">
        <v>339</v>
      </c>
      <c r="E114" s="41" t="s">
        <v>67</v>
      </c>
      <c r="F114" s="43" t="s">
        <v>202</v>
      </c>
      <c r="G114" s="42" t="s">
        <v>340</v>
      </c>
      <c r="H114" s="42" t="s">
        <v>328</v>
      </c>
      <c r="I114" s="42" t="s">
        <v>259</v>
      </c>
      <c r="J114" s="46" t="s">
        <v>21</v>
      </c>
      <c r="K114" s="46" t="s">
        <v>21</v>
      </c>
      <c r="L114" s="46" t="s">
        <v>21</v>
      </c>
      <c r="M114" s="46" t="s">
        <v>21</v>
      </c>
      <c r="N114" s="46" t="s">
        <v>21</v>
      </c>
      <c r="O114" s="46" t="s">
        <v>21</v>
      </c>
      <c r="P114" s="55">
        <v>25</v>
      </c>
      <c r="Q114" s="55">
        <v>158</v>
      </c>
      <c r="R114" s="55">
        <v>172</v>
      </c>
      <c r="S114" s="55">
        <v>343</v>
      </c>
      <c r="T114" s="55">
        <v>223</v>
      </c>
      <c r="U114" s="55">
        <v>357</v>
      </c>
      <c r="V114" s="55">
        <v>7</v>
      </c>
      <c r="W114" s="55">
        <v>200</v>
      </c>
      <c r="X114" s="55">
        <v>356</v>
      </c>
      <c r="Y114" s="55">
        <v>-66</v>
      </c>
      <c r="Z114" s="55">
        <v>-32</v>
      </c>
      <c r="AA114" s="55">
        <v>-310</v>
      </c>
      <c r="AB114" s="55">
        <v>-267</v>
      </c>
      <c r="AC114" s="55">
        <v>289</v>
      </c>
      <c r="AD114" s="55">
        <v>1305</v>
      </c>
      <c r="AE114" s="55">
        <v>722</v>
      </c>
      <c r="AF114" s="55">
        <v>172</v>
      </c>
      <c r="AG114" s="55">
        <v>705</v>
      </c>
      <c r="AH114" s="55">
        <v>-237</v>
      </c>
      <c r="AI114" s="55">
        <v>2269</v>
      </c>
      <c r="AJ114" s="55">
        <v>12280</v>
      </c>
      <c r="AK114" s="55">
        <v>215</v>
      </c>
      <c r="AL114" s="55">
        <v>-711</v>
      </c>
      <c r="AM114" s="55">
        <v>-140</v>
      </c>
      <c r="AN114" s="55">
        <v>693</v>
      </c>
      <c r="AO114" s="46" t="s">
        <v>21</v>
      </c>
      <c r="AP114" s="46" t="s">
        <v>21</v>
      </c>
      <c r="AQ114" s="46" t="s">
        <v>21</v>
      </c>
      <c r="AR114" s="46" t="s">
        <v>21</v>
      </c>
      <c r="AS114" s="46" t="s">
        <v>21</v>
      </c>
      <c r="AT114" s="46" t="s">
        <v>21</v>
      </c>
      <c r="AU114" s="46" t="s">
        <v>21</v>
      </c>
      <c r="AV114" s="46" t="s">
        <v>21</v>
      </c>
      <c r="AW114" s="46" t="s">
        <v>21</v>
      </c>
      <c r="AX114" s="46" t="s">
        <v>21</v>
      </c>
      <c r="AY114" s="46" t="s">
        <v>21</v>
      </c>
      <c r="AZ114" s="46" t="s">
        <v>21</v>
      </c>
      <c r="BA114" s="46" t="s">
        <v>21</v>
      </c>
      <c r="BB114" s="46" t="s">
        <v>21</v>
      </c>
      <c r="BC114" s="46" t="s">
        <v>21</v>
      </c>
      <c r="BD114" s="46" t="s">
        <v>21</v>
      </c>
      <c r="BE114" s="46" t="s">
        <v>21</v>
      </c>
      <c r="BF114" s="46" t="s">
        <v>21</v>
      </c>
      <c r="BG114" s="46" t="s">
        <v>21</v>
      </c>
      <c r="BH114" s="46" t="s">
        <v>21</v>
      </c>
      <c r="BI114" s="46" t="s">
        <v>21</v>
      </c>
      <c r="BJ114" s="46" t="s">
        <v>21</v>
      </c>
      <c r="BK114" s="46" t="s">
        <v>21</v>
      </c>
      <c r="BL114" s="46" t="s">
        <v>21</v>
      </c>
      <c r="BM114" s="46" t="s">
        <v>21</v>
      </c>
      <c r="BN114" s="46" t="s">
        <v>21</v>
      </c>
      <c r="BO114" s="46" t="s">
        <v>21</v>
      </c>
      <c r="BP114" s="46" t="s">
        <v>21</v>
      </c>
      <c r="BQ114" s="46" t="s">
        <v>21</v>
      </c>
    </row>
    <row r="115" spans="1:69" x14ac:dyDescent="0.2">
      <c r="A115" s="42" t="s">
        <v>332</v>
      </c>
      <c r="B115" s="42" t="s">
        <v>361</v>
      </c>
      <c r="C115" s="42" t="s">
        <v>146</v>
      </c>
      <c r="D115" s="42" t="s">
        <v>339</v>
      </c>
      <c r="E115" s="41" t="s">
        <v>67</v>
      </c>
      <c r="F115" s="43" t="s">
        <v>202</v>
      </c>
      <c r="G115" s="42" t="s">
        <v>341</v>
      </c>
      <c r="H115" s="42" t="s">
        <v>329</v>
      </c>
      <c r="I115" s="42" t="s">
        <v>259</v>
      </c>
      <c r="J115" s="46" t="s">
        <v>21</v>
      </c>
      <c r="K115" s="46" t="s">
        <v>21</v>
      </c>
      <c r="L115" s="46" t="s">
        <v>21</v>
      </c>
      <c r="M115" s="46" t="s">
        <v>21</v>
      </c>
      <c r="N115" s="46" t="s">
        <v>21</v>
      </c>
      <c r="O115" s="46" t="s">
        <v>21</v>
      </c>
      <c r="P115" s="55">
        <v>8</v>
      </c>
      <c r="Q115" s="55">
        <v>130</v>
      </c>
      <c r="R115" s="55">
        <v>160</v>
      </c>
      <c r="S115" s="55">
        <v>191</v>
      </c>
      <c r="T115" s="55">
        <v>73</v>
      </c>
      <c r="U115" s="55">
        <v>60</v>
      </c>
      <c r="V115" s="55">
        <v>129</v>
      </c>
      <c r="W115" s="55">
        <v>117</v>
      </c>
      <c r="X115" s="55">
        <v>158</v>
      </c>
      <c r="Y115" s="55">
        <v>99</v>
      </c>
      <c r="Z115" s="55">
        <v>104</v>
      </c>
      <c r="AA115" s="55">
        <v>25</v>
      </c>
      <c r="AB115" s="55">
        <v>120</v>
      </c>
      <c r="AC115" s="55">
        <v>220</v>
      </c>
      <c r="AD115" s="55">
        <v>460</v>
      </c>
      <c r="AE115" s="55">
        <v>127</v>
      </c>
      <c r="AF115" s="55">
        <v>227</v>
      </c>
      <c r="AG115" s="55">
        <v>643</v>
      </c>
      <c r="AH115" s="55">
        <v>267</v>
      </c>
      <c r="AI115" s="55">
        <v>1205</v>
      </c>
      <c r="AJ115" s="55">
        <v>734</v>
      </c>
      <c r="AK115" s="55">
        <v>248</v>
      </c>
      <c r="AL115" s="55">
        <v>-197</v>
      </c>
      <c r="AM115" s="55">
        <v>-248</v>
      </c>
      <c r="AN115" s="55">
        <v>506</v>
      </c>
      <c r="AO115" s="46" t="s">
        <v>21</v>
      </c>
      <c r="AP115" s="46" t="s">
        <v>21</v>
      </c>
      <c r="AQ115" s="46" t="s">
        <v>21</v>
      </c>
      <c r="AR115" s="46" t="s">
        <v>21</v>
      </c>
      <c r="AS115" s="46" t="s">
        <v>21</v>
      </c>
      <c r="AT115" s="46" t="s">
        <v>21</v>
      </c>
      <c r="AU115" s="46" t="s">
        <v>21</v>
      </c>
      <c r="AV115" s="46" t="s">
        <v>21</v>
      </c>
      <c r="AW115" s="46" t="s">
        <v>21</v>
      </c>
      <c r="AX115" s="46" t="s">
        <v>21</v>
      </c>
      <c r="AY115" s="46" t="s">
        <v>21</v>
      </c>
      <c r="AZ115" s="46" t="s">
        <v>21</v>
      </c>
      <c r="BA115" s="46" t="s">
        <v>21</v>
      </c>
      <c r="BB115" s="46" t="s">
        <v>21</v>
      </c>
      <c r="BC115" s="46" t="s">
        <v>21</v>
      </c>
      <c r="BD115" s="46" t="s">
        <v>21</v>
      </c>
      <c r="BE115" s="46" t="s">
        <v>21</v>
      </c>
      <c r="BF115" s="46" t="s">
        <v>21</v>
      </c>
      <c r="BG115" s="46" t="s">
        <v>21</v>
      </c>
      <c r="BH115" s="46" t="s">
        <v>21</v>
      </c>
      <c r="BI115" s="46" t="s">
        <v>21</v>
      </c>
      <c r="BJ115" s="46" t="s">
        <v>21</v>
      </c>
      <c r="BK115" s="46" t="s">
        <v>21</v>
      </c>
      <c r="BL115" s="46" t="s">
        <v>21</v>
      </c>
      <c r="BM115" s="46" t="s">
        <v>21</v>
      </c>
      <c r="BN115" s="46" t="s">
        <v>21</v>
      </c>
      <c r="BO115" s="46" t="s">
        <v>21</v>
      </c>
      <c r="BP115" s="46" t="s">
        <v>21</v>
      </c>
      <c r="BQ115" s="46" t="s">
        <v>21</v>
      </c>
    </row>
    <row r="116" spans="1:69" x14ac:dyDescent="0.2">
      <c r="A116" s="42" t="s">
        <v>336</v>
      </c>
      <c r="B116" s="42" t="s">
        <v>334</v>
      </c>
      <c r="C116" s="42" t="s">
        <v>146</v>
      </c>
      <c r="D116" s="42" t="s">
        <v>339</v>
      </c>
      <c r="E116" s="41" t="s">
        <v>67</v>
      </c>
      <c r="F116" s="43" t="s">
        <v>202</v>
      </c>
      <c r="G116" s="42" t="s">
        <v>345</v>
      </c>
      <c r="H116" s="42" t="s">
        <v>342</v>
      </c>
      <c r="I116" s="42" t="s">
        <v>333</v>
      </c>
      <c r="J116" s="46" t="s">
        <v>21</v>
      </c>
      <c r="K116" s="46" t="s">
        <v>21</v>
      </c>
      <c r="L116" s="46" t="s">
        <v>21</v>
      </c>
      <c r="M116" s="46" t="s">
        <v>21</v>
      </c>
      <c r="N116" s="46" t="s">
        <v>21</v>
      </c>
      <c r="O116" s="46" t="s">
        <v>21</v>
      </c>
      <c r="P116" s="55">
        <v>81</v>
      </c>
      <c r="Q116" s="55">
        <v>-3</v>
      </c>
      <c r="R116" s="55">
        <v>37</v>
      </c>
      <c r="S116" s="55">
        <v>29</v>
      </c>
      <c r="T116" s="55">
        <v>72</v>
      </c>
      <c r="U116" s="55">
        <v>144</v>
      </c>
      <c r="V116" s="55">
        <v>178</v>
      </c>
      <c r="W116" s="55">
        <v>305</v>
      </c>
      <c r="X116" s="55">
        <v>129</v>
      </c>
      <c r="Y116" s="55">
        <v>112</v>
      </c>
      <c r="Z116" s="55">
        <v>101</v>
      </c>
      <c r="AA116" s="55">
        <v>-46</v>
      </c>
      <c r="AB116" s="55">
        <v>63</v>
      </c>
      <c r="AC116" s="55">
        <v>458</v>
      </c>
      <c r="AD116" s="55">
        <v>133</v>
      </c>
      <c r="AE116" s="55">
        <v>250</v>
      </c>
      <c r="AF116" s="55">
        <v>438</v>
      </c>
      <c r="AG116" s="55">
        <v>593</v>
      </c>
      <c r="AH116" s="55">
        <v>949</v>
      </c>
      <c r="AI116" s="55">
        <v>1071</v>
      </c>
      <c r="AJ116" s="55">
        <v>1181</v>
      </c>
      <c r="AK116" s="55">
        <v>870</v>
      </c>
      <c r="AL116" s="55">
        <v>1395</v>
      </c>
      <c r="AM116" s="55">
        <v>1516</v>
      </c>
      <c r="AN116" s="55">
        <v>1223</v>
      </c>
      <c r="AO116" s="46" t="s">
        <v>21</v>
      </c>
      <c r="AP116" s="46" t="s">
        <v>21</v>
      </c>
      <c r="AQ116" s="46" t="s">
        <v>21</v>
      </c>
      <c r="AR116" s="46" t="s">
        <v>21</v>
      </c>
      <c r="AS116" s="46" t="s">
        <v>21</v>
      </c>
      <c r="AT116" s="46" t="s">
        <v>21</v>
      </c>
      <c r="AU116" s="46" t="s">
        <v>21</v>
      </c>
      <c r="AV116" s="46" t="s">
        <v>21</v>
      </c>
      <c r="AW116" s="46" t="s">
        <v>21</v>
      </c>
      <c r="AX116" s="46" t="s">
        <v>21</v>
      </c>
      <c r="AY116" s="46" t="s">
        <v>21</v>
      </c>
      <c r="AZ116" s="46" t="s">
        <v>21</v>
      </c>
      <c r="BA116" s="46" t="s">
        <v>21</v>
      </c>
      <c r="BB116" s="46" t="s">
        <v>21</v>
      </c>
      <c r="BC116" s="46" t="s">
        <v>21</v>
      </c>
      <c r="BD116" s="46" t="s">
        <v>21</v>
      </c>
      <c r="BE116" s="46" t="s">
        <v>21</v>
      </c>
      <c r="BF116" s="46" t="s">
        <v>21</v>
      </c>
      <c r="BG116" s="46" t="s">
        <v>21</v>
      </c>
      <c r="BH116" s="46" t="s">
        <v>21</v>
      </c>
      <c r="BI116" s="46" t="s">
        <v>21</v>
      </c>
      <c r="BJ116" s="46" t="s">
        <v>21</v>
      </c>
      <c r="BK116" s="46" t="s">
        <v>21</v>
      </c>
      <c r="BL116" s="46" t="s">
        <v>21</v>
      </c>
      <c r="BM116" s="46" t="s">
        <v>21</v>
      </c>
      <c r="BN116" s="46" t="s">
        <v>21</v>
      </c>
      <c r="BO116" s="46" t="s">
        <v>21</v>
      </c>
      <c r="BP116" s="46" t="s">
        <v>21</v>
      </c>
      <c r="BQ116" s="46" t="s">
        <v>21</v>
      </c>
    </row>
    <row r="117" spans="1:69" x14ac:dyDescent="0.2">
      <c r="A117" s="42" t="s">
        <v>337</v>
      </c>
      <c r="B117" s="42" t="s">
        <v>335</v>
      </c>
      <c r="C117" s="42" t="s">
        <v>146</v>
      </c>
      <c r="D117" s="42" t="s">
        <v>339</v>
      </c>
      <c r="E117" s="41" t="s">
        <v>67</v>
      </c>
      <c r="F117" s="43" t="s">
        <v>202</v>
      </c>
      <c r="G117" s="42" t="s">
        <v>345</v>
      </c>
      <c r="H117" s="42" t="s">
        <v>343</v>
      </c>
      <c r="I117" s="42" t="s">
        <v>333</v>
      </c>
      <c r="J117" s="46" t="s">
        <v>21</v>
      </c>
      <c r="K117" s="46" t="s">
        <v>21</v>
      </c>
      <c r="L117" s="46" t="s">
        <v>21</v>
      </c>
      <c r="M117" s="46" t="s">
        <v>21</v>
      </c>
      <c r="N117" s="46" t="s">
        <v>21</v>
      </c>
      <c r="O117" s="46" t="s">
        <v>21</v>
      </c>
      <c r="P117" s="55">
        <v>51</v>
      </c>
      <c r="Q117" s="55">
        <v>209</v>
      </c>
      <c r="R117" s="55">
        <v>161</v>
      </c>
      <c r="S117" s="55">
        <v>183</v>
      </c>
      <c r="T117" s="55">
        <v>184</v>
      </c>
      <c r="U117" s="55">
        <v>223</v>
      </c>
      <c r="V117" s="55">
        <v>305</v>
      </c>
      <c r="W117" s="55">
        <v>312</v>
      </c>
      <c r="X117" s="55">
        <v>319</v>
      </c>
      <c r="Y117" s="55">
        <v>286</v>
      </c>
      <c r="Z117" s="55">
        <v>248</v>
      </c>
      <c r="AA117" s="55">
        <v>298</v>
      </c>
      <c r="AB117" s="55">
        <v>-32</v>
      </c>
      <c r="AC117" s="55">
        <v>203</v>
      </c>
      <c r="AD117" s="55">
        <v>253</v>
      </c>
      <c r="AE117" s="55">
        <v>266</v>
      </c>
      <c r="AF117" s="55">
        <v>659</v>
      </c>
      <c r="AG117" s="55">
        <v>640</v>
      </c>
      <c r="AH117" s="55">
        <v>623</v>
      </c>
      <c r="AI117" s="55">
        <v>593</v>
      </c>
      <c r="AJ117" s="55">
        <v>541</v>
      </c>
      <c r="AK117" s="55">
        <v>1194</v>
      </c>
      <c r="AL117" s="55">
        <v>803</v>
      </c>
      <c r="AM117" s="55">
        <v>886</v>
      </c>
      <c r="AN117" s="55">
        <v>923</v>
      </c>
      <c r="AO117" s="46" t="s">
        <v>21</v>
      </c>
      <c r="AP117" s="46" t="s">
        <v>21</v>
      </c>
      <c r="AQ117" s="46" t="s">
        <v>21</v>
      </c>
      <c r="AR117" s="46" t="s">
        <v>21</v>
      </c>
      <c r="AS117" s="46" t="s">
        <v>21</v>
      </c>
      <c r="AT117" s="46" t="s">
        <v>21</v>
      </c>
      <c r="AU117" s="46" t="s">
        <v>21</v>
      </c>
      <c r="AV117" s="46" t="s">
        <v>21</v>
      </c>
      <c r="AW117" s="46" t="s">
        <v>21</v>
      </c>
      <c r="AX117" s="46" t="s">
        <v>21</v>
      </c>
      <c r="AY117" s="46" t="s">
        <v>21</v>
      </c>
      <c r="AZ117" s="46" t="s">
        <v>21</v>
      </c>
      <c r="BA117" s="46" t="s">
        <v>21</v>
      </c>
      <c r="BB117" s="46" t="s">
        <v>21</v>
      </c>
      <c r="BC117" s="46" t="s">
        <v>21</v>
      </c>
      <c r="BD117" s="46" t="s">
        <v>21</v>
      </c>
      <c r="BE117" s="46" t="s">
        <v>21</v>
      </c>
      <c r="BF117" s="46" t="s">
        <v>21</v>
      </c>
      <c r="BG117" s="46" t="s">
        <v>21</v>
      </c>
      <c r="BH117" s="46" t="s">
        <v>21</v>
      </c>
      <c r="BI117" s="46" t="s">
        <v>21</v>
      </c>
      <c r="BJ117" s="46" t="s">
        <v>21</v>
      </c>
      <c r="BK117" s="46" t="s">
        <v>21</v>
      </c>
      <c r="BL117" s="46" t="s">
        <v>21</v>
      </c>
      <c r="BM117" s="46" t="s">
        <v>21</v>
      </c>
      <c r="BN117" s="46" t="s">
        <v>21</v>
      </c>
      <c r="BO117" s="46" t="s">
        <v>21</v>
      </c>
      <c r="BP117" s="46" t="s">
        <v>21</v>
      </c>
      <c r="BQ117" s="46" t="s">
        <v>21</v>
      </c>
    </row>
    <row r="118" spans="1:69" x14ac:dyDescent="0.2">
      <c r="A118" s="42" t="s">
        <v>338</v>
      </c>
      <c r="B118" s="42" t="s">
        <v>362</v>
      </c>
      <c r="C118" s="42" t="s">
        <v>146</v>
      </c>
      <c r="D118" s="42" t="s">
        <v>339</v>
      </c>
      <c r="E118" s="41" t="s">
        <v>67</v>
      </c>
      <c r="F118" s="43" t="s">
        <v>202</v>
      </c>
      <c r="G118" s="42" t="s">
        <v>345</v>
      </c>
      <c r="H118" s="42" t="s">
        <v>344</v>
      </c>
      <c r="I118" s="42" t="s">
        <v>333</v>
      </c>
      <c r="J118" s="46" t="s">
        <v>21</v>
      </c>
      <c r="K118" s="46" t="s">
        <v>21</v>
      </c>
      <c r="L118" s="46" t="s">
        <v>21</v>
      </c>
      <c r="M118" s="46" t="s">
        <v>21</v>
      </c>
      <c r="N118" s="46" t="s">
        <v>21</v>
      </c>
      <c r="O118" s="46" t="s">
        <v>21</v>
      </c>
      <c r="P118" s="55">
        <f>P116-P117</f>
        <v>30</v>
      </c>
      <c r="Q118" s="55">
        <f t="shared" ref="Q118:AN118" si="15">Q116-Q117</f>
        <v>-212</v>
      </c>
      <c r="R118" s="55">
        <f t="shared" si="15"/>
        <v>-124</v>
      </c>
      <c r="S118" s="55">
        <f t="shared" si="15"/>
        <v>-154</v>
      </c>
      <c r="T118" s="55">
        <f t="shared" si="15"/>
        <v>-112</v>
      </c>
      <c r="U118" s="55">
        <f t="shared" si="15"/>
        <v>-79</v>
      </c>
      <c r="V118" s="55">
        <f t="shared" si="15"/>
        <v>-127</v>
      </c>
      <c r="W118" s="55">
        <f t="shared" si="15"/>
        <v>-7</v>
      </c>
      <c r="X118" s="55">
        <f t="shared" si="15"/>
        <v>-190</v>
      </c>
      <c r="Y118" s="55">
        <f t="shared" si="15"/>
        <v>-174</v>
      </c>
      <c r="Z118" s="55">
        <f t="shared" si="15"/>
        <v>-147</v>
      </c>
      <c r="AA118" s="55">
        <f t="shared" si="15"/>
        <v>-344</v>
      </c>
      <c r="AB118" s="55">
        <f t="shared" si="15"/>
        <v>95</v>
      </c>
      <c r="AC118" s="55">
        <f t="shared" si="15"/>
        <v>255</v>
      </c>
      <c r="AD118" s="55">
        <f t="shared" si="15"/>
        <v>-120</v>
      </c>
      <c r="AE118" s="55">
        <f t="shared" si="15"/>
        <v>-16</v>
      </c>
      <c r="AF118" s="55">
        <f t="shared" si="15"/>
        <v>-221</v>
      </c>
      <c r="AG118" s="55">
        <f t="shared" si="15"/>
        <v>-47</v>
      </c>
      <c r="AH118" s="55">
        <f t="shared" si="15"/>
        <v>326</v>
      </c>
      <c r="AI118" s="55">
        <f t="shared" si="15"/>
        <v>478</v>
      </c>
      <c r="AJ118" s="55">
        <f t="shared" si="15"/>
        <v>640</v>
      </c>
      <c r="AK118" s="55">
        <f t="shared" si="15"/>
        <v>-324</v>
      </c>
      <c r="AL118" s="55">
        <f t="shared" si="15"/>
        <v>592</v>
      </c>
      <c r="AM118" s="55">
        <f t="shared" si="15"/>
        <v>630</v>
      </c>
      <c r="AN118" s="55">
        <f t="shared" si="15"/>
        <v>300</v>
      </c>
      <c r="AO118" s="46" t="s">
        <v>21</v>
      </c>
      <c r="AP118" s="46" t="s">
        <v>21</v>
      </c>
      <c r="AQ118" s="46" t="s">
        <v>21</v>
      </c>
      <c r="AR118" s="46" t="s">
        <v>21</v>
      </c>
      <c r="AS118" s="46" t="s">
        <v>21</v>
      </c>
      <c r="AT118" s="46" t="s">
        <v>21</v>
      </c>
      <c r="AU118" s="46" t="s">
        <v>21</v>
      </c>
      <c r="AV118" s="46" t="s">
        <v>21</v>
      </c>
      <c r="AW118" s="46" t="s">
        <v>21</v>
      </c>
      <c r="AX118" s="46" t="s">
        <v>21</v>
      </c>
      <c r="AY118" s="46" t="s">
        <v>21</v>
      </c>
      <c r="AZ118" s="46" t="s">
        <v>21</v>
      </c>
      <c r="BA118" s="46" t="s">
        <v>21</v>
      </c>
      <c r="BB118" s="46" t="s">
        <v>21</v>
      </c>
      <c r="BC118" s="46" t="s">
        <v>21</v>
      </c>
      <c r="BD118" s="46" t="s">
        <v>21</v>
      </c>
      <c r="BE118" s="46" t="s">
        <v>21</v>
      </c>
      <c r="BF118" s="46" t="s">
        <v>21</v>
      </c>
      <c r="BG118" s="46" t="s">
        <v>21</v>
      </c>
      <c r="BH118" s="46" t="s">
        <v>21</v>
      </c>
      <c r="BI118" s="46" t="s">
        <v>21</v>
      </c>
      <c r="BJ118" s="46" t="s">
        <v>21</v>
      </c>
      <c r="BK118" s="46" t="s">
        <v>21</v>
      </c>
      <c r="BL118" s="46" t="s">
        <v>21</v>
      </c>
      <c r="BM118" s="46" t="s">
        <v>21</v>
      </c>
      <c r="BN118" s="46" t="s">
        <v>21</v>
      </c>
      <c r="BO118" s="46" t="s">
        <v>21</v>
      </c>
      <c r="BP118" s="46" t="s">
        <v>21</v>
      </c>
      <c r="BQ118" s="46" t="s">
        <v>21</v>
      </c>
    </row>
    <row r="119" spans="1:69" x14ac:dyDescent="0.2">
      <c r="A119" s="42" t="s">
        <v>348</v>
      </c>
      <c r="B119" s="42" t="s">
        <v>347</v>
      </c>
      <c r="C119" s="42" t="s">
        <v>146</v>
      </c>
      <c r="D119" s="42" t="s">
        <v>339</v>
      </c>
      <c r="E119" s="41" t="s">
        <v>67</v>
      </c>
      <c r="F119" s="43" t="s">
        <v>202</v>
      </c>
      <c r="G119" s="42" t="s">
        <v>356</v>
      </c>
      <c r="H119" s="42" t="s">
        <v>43</v>
      </c>
      <c r="I119" s="42" t="s">
        <v>346</v>
      </c>
      <c r="J119" s="46" t="s">
        <v>21</v>
      </c>
      <c r="K119" s="46" t="s">
        <v>21</v>
      </c>
      <c r="L119" s="46" t="s">
        <v>21</v>
      </c>
      <c r="M119" s="46" t="s">
        <v>21</v>
      </c>
      <c r="N119" s="46" t="s">
        <v>21</v>
      </c>
      <c r="O119" s="46" t="s">
        <v>21</v>
      </c>
      <c r="P119" s="55">
        <f>SUM(P113,P118)</f>
        <v>36</v>
      </c>
      <c r="Q119" s="55">
        <f t="shared" ref="Q119:AN119" si="16">SUM(Q113,Q118)</f>
        <v>-37</v>
      </c>
      <c r="R119" s="55">
        <f t="shared" si="16"/>
        <v>41</v>
      </c>
      <c r="S119" s="55">
        <f t="shared" si="16"/>
        <v>226</v>
      </c>
      <c r="T119" s="55">
        <f t="shared" si="16"/>
        <v>156</v>
      </c>
      <c r="U119" s="55">
        <f t="shared" si="16"/>
        <v>282</v>
      </c>
      <c r="V119" s="55">
        <f t="shared" si="16"/>
        <v>-96</v>
      </c>
      <c r="W119" s="55">
        <f t="shared" si="16"/>
        <v>167</v>
      </c>
      <c r="X119" s="55">
        <f t="shared" si="16"/>
        <v>157</v>
      </c>
      <c r="Y119" s="55">
        <f t="shared" si="16"/>
        <v>-215</v>
      </c>
      <c r="Z119" s="55">
        <f t="shared" si="16"/>
        <v>-11</v>
      </c>
      <c r="AA119" s="55">
        <f t="shared" si="16"/>
        <v>-334</v>
      </c>
      <c r="AB119" s="55">
        <f t="shared" si="16"/>
        <v>157</v>
      </c>
      <c r="AC119" s="55">
        <f t="shared" si="16"/>
        <v>661</v>
      </c>
      <c r="AD119" s="55">
        <f t="shared" si="16"/>
        <v>780</v>
      </c>
      <c r="AE119" s="55">
        <f t="shared" si="16"/>
        <v>629</v>
      </c>
      <c r="AF119" s="55">
        <f t="shared" si="16"/>
        <v>345</v>
      </c>
      <c r="AG119" s="55">
        <f t="shared" si="16"/>
        <v>1061</v>
      </c>
      <c r="AH119" s="55">
        <f t="shared" si="16"/>
        <v>905</v>
      </c>
      <c r="AI119" s="55">
        <f t="shared" si="16"/>
        <v>2718</v>
      </c>
      <c r="AJ119" s="55">
        <f t="shared" si="16"/>
        <v>2127</v>
      </c>
      <c r="AK119" s="55">
        <f t="shared" si="16"/>
        <v>-819</v>
      </c>
      <c r="AL119" s="55">
        <f t="shared" si="16"/>
        <v>3</v>
      </c>
      <c r="AM119" s="55">
        <f t="shared" si="16"/>
        <v>422</v>
      </c>
      <c r="AN119" s="55">
        <f t="shared" si="16"/>
        <v>1032</v>
      </c>
      <c r="AO119" s="46" t="s">
        <v>21</v>
      </c>
      <c r="AP119" s="46" t="s">
        <v>21</v>
      </c>
      <c r="AQ119" s="46" t="s">
        <v>21</v>
      </c>
      <c r="AR119" s="46" t="s">
        <v>21</v>
      </c>
      <c r="AS119" s="46" t="s">
        <v>21</v>
      </c>
      <c r="AT119" s="46" t="s">
        <v>21</v>
      </c>
      <c r="AU119" s="46" t="s">
        <v>21</v>
      </c>
      <c r="AV119" s="46" t="s">
        <v>21</v>
      </c>
      <c r="AW119" s="46" t="s">
        <v>21</v>
      </c>
      <c r="AX119" s="46" t="s">
        <v>21</v>
      </c>
      <c r="AY119" s="46" t="s">
        <v>21</v>
      </c>
      <c r="AZ119" s="46" t="s">
        <v>21</v>
      </c>
      <c r="BA119" s="46" t="s">
        <v>21</v>
      </c>
      <c r="BB119" s="46" t="s">
        <v>21</v>
      </c>
      <c r="BC119" s="46" t="s">
        <v>21</v>
      </c>
      <c r="BD119" s="46" t="s">
        <v>21</v>
      </c>
      <c r="BE119" s="46" t="s">
        <v>21</v>
      </c>
      <c r="BF119" s="46" t="s">
        <v>21</v>
      </c>
      <c r="BG119" s="46" t="s">
        <v>21</v>
      </c>
      <c r="BH119" s="46" t="s">
        <v>21</v>
      </c>
      <c r="BI119" s="46" t="s">
        <v>21</v>
      </c>
      <c r="BJ119" s="46" t="s">
        <v>21</v>
      </c>
      <c r="BK119" s="46" t="s">
        <v>21</v>
      </c>
      <c r="BL119" s="46" t="s">
        <v>21</v>
      </c>
      <c r="BM119" s="46" t="s">
        <v>21</v>
      </c>
      <c r="BN119" s="46" t="s">
        <v>21</v>
      </c>
      <c r="BO119" s="46" t="s">
        <v>21</v>
      </c>
      <c r="BP119" s="46" t="s">
        <v>21</v>
      </c>
      <c r="BQ119" s="46" t="s">
        <v>21</v>
      </c>
    </row>
    <row r="120" spans="1:69" x14ac:dyDescent="0.2">
      <c r="A120" s="42" t="s">
        <v>349</v>
      </c>
      <c r="B120" s="42" t="s">
        <v>363</v>
      </c>
      <c r="C120" s="42" t="s">
        <v>146</v>
      </c>
      <c r="D120" s="42" t="s">
        <v>339</v>
      </c>
      <c r="E120" s="41" t="s">
        <v>67</v>
      </c>
      <c r="F120" s="43" t="s">
        <v>202</v>
      </c>
      <c r="G120" s="42" t="s">
        <v>356</v>
      </c>
      <c r="H120" s="42" t="s">
        <v>43</v>
      </c>
      <c r="I120" s="42" t="s">
        <v>346</v>
      </c>
      <c r="J120" s="46" t="s">
        <v>21</v>
      </c>
      <c r="K120" s="46" t="s">
        <v>21</v>
      </c>
      <c r="L120" s="46" t="s">
        <v>21</v>
      </c>
      <c r="M120" s="46" t="s">
        <v>21</v>
      </c>
      <c r="N120" s="46" t="s">
        <v>21</v>
      </c>
      <c r="O120" s="46" t="s">
        <v>21</v>
      </c>
      <c r="P120" s="55">
        <f>P115+P118</f>
        <v>38</v>
      </c>
      <c r="Q120" s="55">
        <f t="shared" ref="Q120:AN120" si="17">Q115+Q118</f>
        <v>-82</v>
      </c>
      <c r="R120" s="55">
        <f t="shared" si="17"/>
        <v>36</v>
      </c>
      <c r="S120" s="55">
        <f t="shared" si="17"/>
        <v>37</v>
      </c>
      <c r="T120" s="55">
        <f t="shared" si="17"/>
        <v>-39</v>
      </c>
      <c r="U120" s="55">
        <f t="shared" si="17"/>
        <v>-19</v>
      </c>
      <c r="V120" s="55">
        <f t="shared" si="17"/>
        <v>2</v>
      </c>
      <c r="W120" s="55">
        <f t="shared" si="17"/>
        <v>110</v>
      </c>
      <c r="X120" s="55">
        <f t="shared" si="17"/>
        <v>-32</v>
      </c>
      <c r="Y120" s="55">
        <f t="shared" si="17"/>
        <v>-75</v>
      </c>
      <c r="Z120" s="55">
        <f t="shared" si="17"/>
        <v>-43</v>
      </c>
      <c r="AA120" s="55">
        <f t="shared" si="17"/>
        <v>-319</v>
      </c>
      <c r="AB120" s="55">
        <f t="shared" si="17"/>
        <v>215</v>
      </c>
      <c r="AC120" s="55">
        <f t="shared" si="17"/>
        <v>475</v>
      </c>
      <c r="AD120" s="55">
        <f t="shared" si="17"/>
        <v>340</v>
      </c>
      <c r="AE120" s="55">
        <f t="shared" si="17"/>
        <v>111</v>
      </c>
      <c r="AF120" s="55">
        <f t="shared" si="17"/>
        <v>6</v>
      </c>
      <c r="AG120" s="55">
        <f t="shared" si="17"/>
        <v>596</v>
      </c>
      <c r="AH120" s="55">
        <f t="shared" si="17"/>
        <v>593</v>
      </c>
      <c r="AI120" s="55">
        <f t="shared" si="17"/>
        <v>1683</v>
      </c>
      <c r="AJ120" s="55">
        <f t="shared" si="17"/>
        <v>1374</v>
      </c>
      <c r="AK120" s="55">
        <f t="shared" si="17"/>
        <v>-76</v>
      </c>
      <c r="AL120" s="55">
        <f t="shared" si="17"/>
        <v>395</v>
      </c>
      <c r="AM120" s="55">
        <f t="shared" si="17"/>
        <v>382</v>
      </c>
      <c r="AN120" s="55">
        <f t="shared" si="17"/>
        <v>806</v>
      </c>
      <c r="AO120" s="46" t="s">
        <v>21</v>
      </c>
      <c r="AP120" s="46" t="s">
        <v>21</v>
      </c>
      <c r="AQ120" s="46" t="s">
        <v>21</v>
      </c>
      <c r="AR120" s="46" t="s">
        <v>21</v>
      </c>
      <c r="AS120" s="46" t="s">
        <v>21</v>
      </c>
      <c r="AT120" s="46" t="s">
        <v>21</v>
      </c>
      <c r="AU120" s="46" t="s">
        <v>21</v>
      </c>
      <c r="AV120" s="46" t="s">
        <v>21</v>
      </c>
      <c r="AW120" s="46" t="s">
        <v>21</v>
      </c>
      <c r="AX120" s="46" t="s">
        <v>21</v>
      </c>
      <c r="AY120" s="46" t="s">
        <v>21</v>
      </c>
      <c r="AZ120" s="46" t="s">
        <v>21</v>
      </c>
      <c r="BA120" s="46" t="s">
        <v>21</v>
      </c>
      <c r="BB120" s="46" t="s">
        <v>21</v>
      </c>
      <c r="BC120" s="46" t="s">
        <v>21</v>
      </c>
      <c r="BD120" s="46" t="s">
        <v>21</v>
      </c>
      <c r="BE120" s="46" t="s">
        <v>21</v>
      </c>
      <c r="BF120" s="46" t="s">
        <v>21</v>
      </c>
      <c r="BG120" s="46" t="s">
        <v>21</v>
      </c>
      <c r="BH120" s="46" t="s">
        <v>21</v>
      </c>
      <c r="BI120" s="46" t="s">
        <v>21</v>
      </c>
      <c r="BJ120" s="46" t="s">
        <v>21</v>
      </c>
      <c r="BK120" s="46" t="s">
        <v>21</v>
      </c>
      <c r="BL120" s="46" t="s">
        <v>21</v>
      </c>
      <c r="BM120" s="46" t="s">
        <v>21</v>
      </c>
      <c r="BN120" s="46" t="s">
        <v>21</v>
      </c>
      <c r="BO120" s="46" t="s">
        <v>21</v>
      </c>
      <c r="BP120" s="46" t="s">
        <v>21</v>
      </c>
      <c r="BQ120" s="46" t="s">
        <v>21</v>
      </c>
    </row>
    <row r="121" spans="1:69" x14ac:dyDescent="0.2">
      <c r="A121" s="42" t="s">
        <v>350</v>
      </c>
      <c r="B121" s="42" t="s">
        <v>347</v>
      </c>
      <c r="C121" s="42" t="s">
        <v>146</v>
      </c>
      <c r="D121" s="42" t="s">
        <v>339</v>
      </c>
      <c r="E121" s="41">
        <v>1986</v>
      </c>
      <c r="F121" s="43" t="s">
        <v>202</v>
      </c>
      <c r="G121" s="42" t="s">
        <v>356</v>
      </c>
      <c r="H121" s="42" t="s">
        <v>354</v>
      </c>
      <c r="I121" s="42" t="s">
        <v>346</v>
      </c>
      <c r="J121" s="46" t="s">
        <v>21</v>
      </c>
      <c r="K121" s="46" t="s">
        <v>21</v>
      </c>
      <c r="L121" s="46" t="s">
        <v>21</v>
      </c>
      <c r="M121" s="46" t="s">
        <v>21</v>
      </c>
      <c r="N121" s="46" t="s">
        <v>21</v>
      </c>
      <c r="O121" s="46" t="s">
        <v>21</v>
      </c>
      <c r="P121" s="55">
        <v>115</v>
      </c>
      <c r="Q121" s="55">
        <v>-116</v>
      </c>
      <c r="R121" s="55">
        <v>130</v>
      </c>
      <c r="S121" s="55">
        <v>700</v>
      </c>
      <c r="T121" s="55">
        <v>471</v>
      </c>
      <c r="U121" s="55">
        <v>846</v>
      </c>
      <c r="V121" s="55">
        <v>-280</v>
      </c>
      <c r="W121" s="55">
        <v>470</v>
      </c>
      <c r="X121" s="55">
        <v>425</v>
      </c>
      <c r="Y121" s="55">
        <v>-565</v>
      </c>
      <c r="Z121" s="55">
        <v>-29</v>
      </c>
      <c r="AA121" s="55">
        <v>-744</v>
      </c>
      <c r="AB121" s="55">
        <v>295</v>
      </c>
      <c r="AC121" s="55">
        <v>1133</v>
      </c>
      <c r="AD121" s="55">
        <v>1277</v>
      </c>
      <c r="AE121" s="55">
        <v>970</v>
      </c>
      <c r="AF121" s="55">
        <v>494</v>
      </c>
      <c r="AG121" s="55">
        <v>1351</v>
      </c>
      <c r="AH121" s="55">
        <v>1010</v>
      </c>
      <c r="AI121" s="55">
        <v>2777</v>
      </c>
      <c r="AJ121" s="55">
        <v>2130</v>
      </c>
      <c r="AK121" s="55">
        <v>-810</v>
      </c>
      <c r="AL121" s="55">
        <v>3</v>
      </c>
      <c r="AM121" s="55">
        <v>409</v>
      </c>
      <c r="AN121" s="55">
        <v>1032</v>
      </c>
      <c r="AO121" s="46" t="s">
        <v>21</v>
      </c>
      <c r="AP121" s="46" t="s">
        <v>21</v>
      </c>
      <c r="AQ121" s="46" t="s">
        <v>21</v>
      </c>
      <c r="AR121" s="46" t="s">
        <v>21</v>
      </c>
      <c r="AS121" s="46" t="s">
        <v>21</v>
      </c>
      <c r="AT121" s="46" t="s">
        <v>21</v>
      </c>
      <c r="AU121" s="46" t="s">
        <v>21</v>
      </c>
      <c r="AV121" s="46" t="s">
        <v>21</v>
      </c>
      <c r="AW121" s="46" t="s">
        <v>21</v>
      </c>
      <c r="AX121" s="46" t="s">
        <v>21</v>
      </c>
      <c r="AY121" s="46" t="s">
        <v>21</v>
      </c>
      <c r="AZ121" s="46" t="s">
        <v>21</v>
      </c>
      <c r="BA121" s="46" t="s">
        <v>21</v>
      </c>
      <c r="BB121" s="46" t="s">
        <v>21</v>
      </c>
      <c r="BC121" s="46" t="s">
        <v>21</v>
      </c>
      <c r="BD121" s="46" t="s">
        <v>21</v>
      </c>
      <c r="BE121" s="46" t="s">
        <v>21</v>
      </c>
      <c r="BF121" s="46" t="s">
        <v>21</v>
      </c>
      <c r="BG121" s="46" t="s">
        <v>21</v>
      </c>
      <c r="BH121" s="46" t="s">
        <v>21</v>
      </c>
      <c r="BI121" s="46" t="s">
        <v>21</v>
      </c>
      <c r="BJ121" s="46" t="s">
        <v>21</v>
      </c>
      <c r="BK121" s="46" t="s">
        <v>21</v>
      </c>
      <c r="BL121" s="46" t="s">
        <v>21</v>
      </c>
      <c r="BM121" s="46" t="s">
        <v>21</v>
      </c>
      <c r="BN121" s="46" t="s">
        <v>21</v>
      </c>
      <c r="BO121" s="46" t="s">
        <v>21</v>
      </c>
      <c r="BP121" s="46" t="s">
        <v>21</v>
      </c>
      <c r="BQ121" s="46" t="s">
        <v>21</v>
      </c>
    </row>
    <row r="122" spans="1:69" x14ac:dyDescent="0.2">
      <c r="A122" s="42" t="s">
        <v>351</v>
      </c>
      <c r="B122" s="42" t="s">
        <v>363</v>
      </c>
      <c r="C122" s="42" t="s">
        <v>146</v>
      </c>
      <c r="D122" s="42" t="s">
        <v>339</v>
      </c>
      <c r="E122" s="41">
        <v>1986</v>
      </c>
      <c r="F122" s="43" t="s">
        <v>202</v>
      </c>
      <c r="G122" s="42" t="s">
        <v>356</v>
      </c>
      <c r="H122" s="42" t="s">
        <v>354</v>
      </c>
      <c r="I122" s="42" t="s">
        <v>346</v>
      </c>
      <c r="J122" s="46" t="s">
        <v>21</v>
      </c>
      <c r="K122" s="46" t="s">
        <v>21</v>
      </c>
      <c r="L122" s="46" t="s">
        <v>21</v>
      </c>
      <c r="M122" s="46" t="s">
        <v>21</v>
      </c>
      <c r="N122" s="46" t="s">
        <v>21</v>
      </c>
      <c r="O122" s="46" t="s">
        <v>21</v>
      </c>
      <c r="P122" s="55">
        <v>121</v>
      </c>
      <c r="Q122" s="55">
        <v>-260</v>
      </c>
      <c r="R122" s="55">
        <v>115</v>
      </c>
      <c r="S122" s="55">
        <v>113</v>
      </c>
      <c r="T122" s="55">
        <v>-115</v>
      </c>
      <c r="U122" s="55">
        <v>-56</v>
      </c>
      <c r="V122" s="55">
        <v>6</v>
      </c>
      <c r="W122" s="55">
        <v>309</v>
      </c>
      <c r="X122" s="55">
        <v>-88</v>
      </c>
      <c r="Y122" s="55">
        <v>-197</v>
      </c>
      <c r="Z122" s="55">
        <v>-109</v>
      </c>
      <c r="AA122" s="55">
        <v>-710</v>
      </c>
      <c r="AB122" s="55">
        <v>404</v>
      </c>
      <c r="AC122" s="55">
        <v>814</v>
      </c>
      <c r="AD122" s="55">
        <v>556</v>
      </c>
      <c r="AE122" s="55">
        <v>171</v>
      </c>
      <c r="AF122" s="55">
        <v>8</v>
      </c>
      <c r="AG122" s="55">
        <v>759</v>
      </c>
      <c r="AH122" s="55">
        <v>661</v>
      </c>
      <c r="AI122" s="55">
        <v>1719</v>
      </c>
      <c r="AJ122" s="55">
        <v>1376</v>
      </c>
      <c r="AK122" s="55">
        <v>-75</v>
      </c>
      <c r="AL122" s="55">
        <v>381</v>
      </c>
      <c r="AM122" s="55">
        <v>371</v>
      </c>
      <c r="AN122" s="55">
        <v>806</v>
      </c>
      <c r="AO122" s="46" t="s">
        <v>21</v>
      </c>
      <c r="AP122" s="46" t="s">
        <v>21</v>
      </c>
      <c r="AQ122" s="46" t="s">
        <v>21</v>
      </c>
      <c r="AR122" s="46" t="s">
        <v>21</v>
      </c>
      <c r="AS122" s="46" t="s">
        <v>21</v>
      </c>
      <c r="AT122" s="46" t="s">
        <v>21</v>
      </c>
      <c r="AU122" s="46" t="s">
        <v>21</v>
      </c>
      <c r="AV122" s="46" t="s">
        <v>21</v>
      </c>
      <c r="AW122" s="46" t="s">
        <v>21</v>
      </c>
      <c r="AX122" s="46" t="s">
        <v>21</v>
      </c>
      <c r="AY122" s="46" t="s">
        <v>21</v>
      </c>
      <c r="AZ122" s="46" t="s">
        <v>21</v>
      </c>
      <c r="BA122" s="46" t="s">
        <v>21</v>
      </c>
      <c r="BB122" s="46" t="s">
        <v>21</v>
      </c>
      <c r="BC122" s="46" t="s">
        <v>21</v>
      </c>
      <c r="BD122" s="46" t="s">
        <v>21</v>
      </c>
      <c r="BE122" s="46" t="s">
        <v>21</v>
      </c>
      <c r="BF122" s="46" t="s">
        <v>21</v>
      </c>
      <c r="BG122" s="46" t="s">
        <v>21</v>
      </c>
      <c r="BH122" s="46" t="s">
        <v>21</v>
      </c>
      <c r="BI122" s="46" t="s">
        <v>21</v>
      </c>
      <c r="BJ122" s="46" t="s">
        <v>21</v>
      </c>
      <c r="BK122" s="46" t="s">
        <v>21</v>
      </c>
      <c r="BL122" s="46" t="s">
        <v>21</v>
      </c>
      <c r="BM122" s="46" t="s">
        <v>21</v>
      </c>
      <c r="BN122" s="46" t="s">
        <v>21</v>
      </c>
      <c r="BO122" s="46" t="s">
        <v>21</v>
      </c>
      <c r="BP122" s="46" t="s">
        <v>21</v>
      </c>
      <c r="BQ122" s="46" t="s">
        <v>21</v>
      </c>
    </row>
    <row r="123" spans="1:69" x14ac:dyDescent="0.2">
      <c r="A123" s="42" t="s">
        <v>352</v>
      </c>
      <c r="B123" s="42" t="s">
        <v>364</v>
      </c>
      <c r="C123" s="42" t="s">
        <v>146</v>
      </c>
      <c r="D123" s="42" t="s">
        <v>339</v>
      </c>
      <c r="E123" s="41" t="s">
        <v>67</v>
      </c>
      <c r="F123" s="43" t="s">
        <v>202</v>
      </c>
      <c r="G123" s="42" t="s">
        <v>356</v>
      </c>
      <c r="H123" s="42" t="s">
        <v>355</v>
      </c>
      <c r="I123" s="42" t="s">
        <v>346</v>
      </c>
      <c r="J123" s="46" t="s">
        <v>21</v>
      </c>
      <c r="K123" s="46" t="s">
        <v>21</v>
      </c>
      <c r="L123" s="46" t="s">
        <v>21</v>
      </c>
      <c r="M123" s="46" t="s">
        <v>21</v>
      </c>
      <c r="N123" s="46" t="s">
        <v>21</v>
      </c>
      <c r="O123" s="46" t="s">
        <v>21</v>
      </c>
      <c r="P123" s="55">
        <v>37</v>
      </c>
      <c r="Q123" s="55">
        <v>1</v>
      </c>
      <c r="R123" s="55">
        <v>42</v>
      </c>
      <c r="S123" s="55">
        <v>274</v>
      </c>
      <c r="T123" s="55">
        <v>448</v>
      </c>
      <c r="U123" s="55">
        <v>756</v>
      </c>
      <c r="V123" s="55">
        <v>698</v>
      </c>
      <c r="W123" s="55">
        <v>917</v>
      </c>
      <c r="X123" s="55">
        <v>1138</v>
      </c>
      <c r="Y123" s="55">
        <v>967</v>
      </c>
      <c r="Z123" s="55">
        <v>995</v>
      </c>
      <c r="AA123" s="55">
        <v>719</v>
      </c>
      <c r="AB123" s="55">
        <v>939</v>
      </c>
      <c r="AC123" s="55">
        <v>1674</v>
      </c>
      <c r="AD123" s="55">
        <v>2556</v>
      </c>
      <c r="AE123" s="55">
        <v>3336</v>
      </c>
      <c r="AF123" s="55">
        <v>3934</v>
      </c>
      <c r="AG123" s="55">
        <v>5444</v>
      </c>
      <c r="AH123" s="55">
        <v>7035</v>
      </c>
      <c r="AI123" s="55">
        <v>10934</v>
      </c>
      <c r="AJ123" s="55">
        <v>14347</v>
      </c>
      <c r="AK123" s="55">
        <v>14728</v>
      </c>
      <c r="AL123" s="55">
        <v>16141</v>
      </c>
      <c r="AM123" s="55">
        <v>17787</v>
      </c>
      <c r="AN123" s="55">
        <v>19912</v>
      </c>
      <c r="AO123" s="46" t="s">
        <v>21</v>
      </c>
      <c r="AP123" s="46" t="s">
        <v>21</v>
      </c>
      <c r="AQ123" s="46" t="s">
        <v>21</v>
      </c>
      <c r="AR123" s="46" t="s">
        <v>21</v>
      </c>
      <c r="AS123" s="46" t="s">
        <v>21</v>
      </c>
      <c r="AT123" s="46" t="s">
        <v>21</v>
      </c>
      <c r="AU123" s="46" t="s">
        <v>21</v>
      </c>
      <c r="AV123" s="46" t="s">
        <v>21</v>
      </c>
      <c r="AW123" s="46" t="s">
        <v>21</v>
      </c>
      <c r="AX123" s="46" t="s">
        <v>21</v>
      </c>
      <c r="AY123" s="46" t="s">
        <v>21</v>
      </c>
      <c r="AZ123" s="46" t="s">
        <v>21</v>
      </c>
      <c r="BA123" s="46" t="s">
        <v>21</v>
      </c>
      <c r="BB123" s="46" t="s">
        <v>21</v>
      </c>
      <c r="BC123" s="46" t="s">
        <v>21</v>
      </c>
      <c r="BD123" s="46" t="s">
        <v>21</v>
      </c>
      <c r="BE123" s="46" t="s">
        <v>21</v>
      </c>
      <c r="BF123" s="46" t="s">
        <v>21</v>
      </c>
      <c r="BG123" s="46" t="s">
        <v>21</v>
      </c>
      <c r="BH123" s="46" t="s">
        <v>21</v>
      </c>
      <c r="BI123" s="46" t="s">
        <v>21</v>
      </c>
      <c r="BJ123" s="46" t="s">
        <v>21</v>
      </c>
      <c r="BK123" s="46" t="s">
        <v>21</v>
      </c>
      <c r="BL123" s="46" t="s">
        <v>21</v>
      </c>
      <c r="BM123" s="46" t="s">
        <v>21</v>
      </c>
      <c r="BN123" s="46" t="s">
        <v>21</v>
      </c>
      <c r="BO123" s="46" t="s">
        <v>21</v>
      </c>
      <c r="BP123" s="46" t="s">
        <v>21</v>
      </c>
      <c r="BQ123" s="46" t="s">
        <v>21</v>
      </c>
    </row>
    <row r="124" spans="1:69" x14ac:dyDescent="0.2">
      <c r="A124" s="42" t="s">
        <v>353</v>
      </c>
      <c r="B124" s="42" t="s">
        <v>365</v>
      </c>
      <c r="C124" s="42" t="s">
        <v>146</v>
      </c>
      <c r="D124" s="42" t="s">
        <v>339</v>
      </c>
      <c r="E124" s="41" t="s">
        <v>67</v>
      </c>
      <c r="F124" s="43" t="s">
        <v>202</v>
      </c>
      <c r="G124" s="42" t="s">
        <v>356</v>
      </c>
      <c r="H124" s="42" t="s">
        <v>355</v>
      </c>
      <c r="I124" s="42" t="s">
        <v>346</v>
      </c>
      <c r="J124" s="46" t="s">
        <v>21</v>
      </c>
      <c r="K124" s="46" t="s">
        <v>21</v>
      </c>
      <c r="L124" s="46" t="s">
        <v>21</v>
      </c>
      <c r="M124" s="46" t="s">
        <v>21</v>
      </c>
      <c r="N124" s="46" t="s">
        <v>21</v>
      </c>
      <c r="O124" s="46" t="s">
        <v>21</v>
      </c>
      <c r="P124" s="55">
        <v>39</v>
      </c>
      <c r="Q124" s="55">
        <v>-43</v>
      </c>
      <c r="R124" s="55">
        <v>-8</v>
      </c>
      <c r="S124" s="55">
        <v>29</v>
      </c>
      <c r="T124" s="55">
        <v>-9</v>
      </c>
      <c r="U124" s="55">
        <v>-29</v>
      </c>
      <c r="V124" s="55">
        <v>-28</v>
      </c>
      <c r="W124" s="55">
        <v>84</v>
      </c>
      <c r="X124" s="55">
        <v>56</v>
      </c>
      <c r="Y124" s="55">
        <v>-18</v>
      </c>
      <c r="Z124" s="55">
        <v>-63</v>
      </c>
      <c r="AA124" s="55">
        <v>-398</v>
      </c>
      <c r="AB124" s="55">
        <v>-205</v>
      </c>
      <c r="AC124" s="55">
        <v>272</v>
      </c>
      <c r="AD124" s="55">
        <v>633</v>
      </c>
      <c r="AE124" s="55">
        <v>780</v>
      </c>
      <c r="AF124" s="55">
        <v>842</v>
      </c>
      <c r="AG124" s="55">
        <v>1553</v>
      </c>
      <c r="AH124" s="55">
        <v>2361</v>
      </c>
      <c r="AI124" s="55">
        <v>4494</v>
      </c>
      <c r="AJ124" s="55">
        <v>6423</v>
      </c>
      <c r="AK124" s="55">
        <v>6898</v>
      </c>
      <c r="AL124" s="55">
        <v>7971</v>
      </c>
      <c r="AM124" s="55">
        <v>8965</v>
      </c>
      <c r="AN124" s="55">
        <v>10329</v>
      </c>
      <c r="AO124" s="46" t="s">
        <v>21</v>
      </c>
      <c r="AP124" s="46" t="s">
        <v>21</v>
      </c>
      <c r="AQ124" s="46" t="s">
        <v>21</v>
      </c>
      <c r="AR124" s="46" t="s">
        <v>21</v>
      </c>
      <c r="AS124" s="46" t="s">
        <v>21</v>
      </c>
      <c r="AT124" s="46" t="s">
        <v>21</v>
      </c>
      <c r="AU124" s="46" t="s">
        <v>21</v>
      </c>
      <c r="AV124" s="46" t="s">
        <v>21</v>
      </c>
      <c r="AW124" s="46" t="s">
        <v>21</v>
      </c>
      <c r="AX124" s="46" t="s">
        <v>21</v>
      </c>
      <c r="AY124" s="46" t="s">
        <v>21</v>
      </c>
      <c r="AZ124" s="46" t="s">
        <v>21</v>
      </c>
      <c r="BA124" s="46" t="s">
        <v>21</v>
      </c>
      <c r="BB124" s="46" t="s">
        <v>21</v>
      </c>
      <c r="BC124" s="46" t="s">
        <v>21</v>
      </c>
      <c r="BD124" s="46" t="s">
        <v>21</v>
      </c>
      <c r="BE124" s="46" t="s">
        <v>21</v>
      </c>
      <c r="BF124" s="46" t="s">
        <v>21</v>
      </c>
      <c r="BG124" s="46" t="s">
        <v>21</v>
      </c>
      <c r="BH124" s="46" t="s">
        <v>21</v>
      </c>
      <c r="BI124" s="46" t="s">
        <v>21</v>
      </c>
      <c r="BJ124" s="46" t="s">
        <v>21</v>
      </c>
      <c r="BK124" s="46" t="s">
        <v>21</v>
      </c>
      <c r="BL124" s="46" t="s">
        <v>21</v>
      </c>
      <c r="BM124" s="46" t="s">
        <v>21</v>
      </c>
      <c r="BN124" s="46" t="s">
        <v>21</v>
      </c>
      <c r="BO124" s="46" t="s">
        <v>21</v>
      </c>
      <c r="BP124" s="46" t="s">
        <v>21</v>
      </c>
      <c r="BQ124" s="46" t="s">
        <v>21</v>
      </c>
    </row>
    <row r="125" spans="1:69" x14ac:dyDescent="0.2">
      <c r="A125" s="42" t="s">
        <v>275</v>
      </c>
      <c r="B125" s="42" t="s">
        <v>366</v>
      </c>
      <c r="C125" s="42" t="s">
        <v>146</v>
      </c>
      <c r="D125" s="42" t="s">
        <v>339</v>
      </c>
      <c r="E125" s="41" t="s">
        <v>67</v>
      </c>
      <c r="F125" s="43" t="s">
        <v>278</v>
      </c>
      <c r="G125" s="42" t="s">
        <v>273</v>
      </c>
      <c r="H125" s="42" t="s">
        <v>269</v>
      </c>
      <c r="I125" s="42" t="s">
        <v>268</v>
      </c>
      <c r="J125" s="46" t="s">
        <v>21</v>
      </c>
      <c r="K125" s="46" t="s">
        <v>21</v>
      </c>
      <c r="L125" s="46" t="s">
        <v>21</v>
      </c>
      <c r="M125" s="46" t="s">
        <v>21</v>
      </c>
      <c r="N125" s="46" t="s">
        <v>21</v>
      </c>
      <c r="O125" s="46" t="s">
        <v>21</v>
      </c>
      <c r="P125" s="76">
        <v>3.92</v>
      </c>
      <c r="Q125" s="76">
        <v>3.91</v>
      </c>
      <c r="R125" s="76">
        <v>3.91</v>
      </c>
      <c r="S125" s="76">
        <v>3.91</v>
      </c>
      <c r="T125" s="76">
        <v>3.9</v>
      </c>
      <c r="U125" s="76">
        <v>3.93</v>
      </c>
      <c r="V125" s="76">
        <v>3.93</v>
      </c>
      <c r="W125" s="76">
        <v>3.93</v>
      </c>
      <c r="X125" s="76">
        <v>6.44</v>
      </c>
      <c r="Y125" s="76">
        <v>6.44</v>
      </c>
      <c r="Z125" s="76">
        <v>6.78</v>
      </c>
      <c r="AA125" s="76">
        <v>6.73</v>
      </c>
      <c r="AB125" s="76">
        <v>7.06</v>
      </c>
      <c r="AC125" s="76">
        <v>7.5</v>
      </c>
      <c r="AD125" s="76">
        <v>7.43</v>
      </c>
      <c r="AE125" s="76">
        <v>7.37</v>
      </c>
      <c r="AF125" s="76">
        <v>7.38</v>
      </c>
      <c r="AG125" s="76">
        <v>7.42</v>
      </c>
      <c r="AH125" s="76">
        <v>7.6</v>
      </c>
      <c r="AI125" s="76">
        <v>8.1999999999999993</v>
      </c>
      <c r="AJ125" s="76">
        <v>9.17</v>
      </c>
      <c r="AK125" s="76">
        <v>14</v>
      </c>
      <c r="AL125" s="76">
        <v>19.760000000000002</v>
      </c>
      <c r="AM125" s="76">
        <v>19.03</v>
      </c>
      <c r="AN125" s="76">
        <v>20.53</v>
      </c>
      <c r="AO125" s="46" t="s">
        <v>21</v>
      </c>
      <c r="AP125" s="46" t="s">
        <v>21</v>
      </c>
      <c r="AQ125" s="46" t="s">
        <v>21</v>
      </c>
      <c r="AR125" s="46" t="s">
        <v>21</v>
      </c>
      <c r="AS125" s="46" t="s">
        <v>21</v>
      </c>
      <c r="AT125" s="46" t="s">
        <v>21</v>
      </c>
      <c r="AU125" s="46" t="s">
        <v>21</v>
      </c>
      <c r="AV125" s="46" t="s">
        <v>21</v>
      </c>
      <c r="AW125" s="46" t="s">
        <v>21</v>
      </c>
      <c r="AX125" s="46" t="s">
        <v>21</v>
      </c>
      <c r="AY125" s="46" t="s">
        <v>21</v>
      </c>
      <c r="AZ125" s="46" t="s">
        <v>21</v>
      </c>
      <c r="BA125" s="46" t="s">
        <v>21</v>
      </c>
      <c r="BB125" s="46" t="s">
        <v>21</v>
      </c>
      <c r="BC125" s="46" t="s">
        <v>21</v>
      </c>
      <c r="BD125" s="46" t="s">
        <v>21</v>
      </c>
      <c r="BE125" s="46" t="s">
        <v>21</v>
      </c>
      <c r="BF125" s="46" t="s">
        <v>21</v>
      </c>
      <c r="BG125" s="46" t="s">
        <v>21</v>
      </c>
      <c r="BH125" s="46" t="s">
        <v>21</v>
      </c>
      <c r="BI125" s="46" t="s">
        <v>21</v>
      </c>
      <c r="BJ125" s="46" t="s">
        <v>21</v>
      </c>
      <c r="BK125" s="46" t="s">
        <v>21</v>
      </c>
      <c r="BL125" s="46" t="s">
        <v>21</v>
      </c>
      <c r="BM125" s="46" t="s">
        <v>21</v>
      </c>
      <c r="BN125" s="46" t="s">
        <v>21</v>
      </c>
      <c r="BO125" s="46" t="s">
        <v>21</v>
      </c>
      <c r="BP125" s="46" t="s">
        <v>21</v>
      </c>
      <c r="BQ125" s="46" t="s">
        <v>21</v>
      </c>
    </row>
    <row r="126" spans="1:69" x14ac:dyDescent="0.2">
      <c r="A126" s="42" t="s">
        <v>270</v>
      </c>
      <c r="B126" s="42" t="s">
        <v>367</v>
      </c>
      <c r="C126" s="42" t="s">
        <v>146</v>
      </c>
      <c r="D126" s="42" t="s">
        <v>339</v>
      </c>
      <c r="E126" s="41" t="s">
        <v>67</v>
      </c>
      <c r="F126" s="43" t="s">
        <v>278</v>
      </c>
      <c r="G126" s="42" t="s">
        <v>273</v>
      </c>
      <c r="H126" s="42" t="s">
        <v>269</v>
      </c>
      <c r="I126" s="42" t="s">
        <v>268</v>
      </c>
      <c r="J126" s="46" t="s">
        <v>21</v>
      </c>
      <c r="K126" s="46" t="s">
        <v>21</v>
      </c>
      <c r="L126" s="46" t="s">
        <v>21</v>
      </c>
      <c r="M126" s="46" t="s">
        <v>21</v>
      </c>
      <c r="N126" s="46" t="s">
        <v>21</v>
      </c>
      <c r="O126" s="46" t="s">
        <v>21</v>
      </c>
      <c r="P126" s="76">
        <v>3.97</v>
      </c>
      <c r="Q126" s="76">
        <v>3.92</v>
      </c>
      <c r="R126" s="76">
        <v>3.91</v>
      </c>
      <c r="S126" s="76">
        <v>4</v>
      </c>
      <c r="T126" s="76">
        <v>3.9</v>
      </c>
      <c r="U126" s="76">
        <v>4.2</v>
      </c>
      <c r="V126" s="76">
        <v>5</v>
      </c>
      <c r="W126" s="76">
        <v>6</v>
      </c>
      <c r="X126" s="76">
        <v>7.1</v>
      </c>
      <c r="Y126" s="76">
        <v>6.88</v>
      </c>
      <c r="Z126" s="76">
        <v>7.35</v>
      </c>
      <c r="AA126" s="76">
        <v>6.85</v>
      </c>
      <c r="AB126" s="76">
        <v>7.45</v>
      </c>
      <c r="AC126" s="76">
        <v>8.5</v>
      </c>
      <c r="AD126" s="76">
        <v>8.1</v>
      </c>
      <c r="AE126" s="76">
        <v>7.57</v>
      </c>
      <c r="AF126" s="76">
        <v>8.1</v>
      </c>
      <c r="AG126" s="76">
        <v>7.9</v>
      </c>
      <c r="AH126" s="76">
        <v>7.85</v>
      </c>
      <c r="AI126" s="76">
        <v>8.6999999999999993</v>
      </c>
      <c r="AJ126" s="76">
        <v>9.85</v>
      </c>
      <c r="AK126" s="76">
        <v>21</v>
      </c>
      <c r="AL126" s="76">
        <v>20</v>
      </c>
      <c r="AM126" s="76">
        <v>20.3</v>
      </c>
      <c r="AN126" s="76">
        <v>21</v>
      </c>
      <c r="AO126" s="46" t="s">
        <v>21</v>
      </c>
      <c r="AP126" s="46" t="s">
        <v>21</v>
      </c>
      <c r="AQ126" s="46" t="s">
        <v>21</v>
      </c>
      <c r="AR126" s="46" t="s">
        <v>21</v>
      </c>
      <c r="AS126" s="46" t="s">
        <v>21</v>
      </c>
      <c r="AT126" s="46" t="s">
        <v>21</v>
      </c>
      <c r="AU126" s="46" t="s">
        <v>21</v>
      </c>
      <c r="AV126" s="46" t="s">
        <v>21</v>
      </c>
      <c r="AW126" s="46" t="s">
        <v>21</v>
      </c>
      <c r="AX126" s="46" t="s">
        <v>21</v>
      </c>
      <c r="AY126" s="46" t="s">
        <v>21</v>
      </c>
      <c r="AZ126" s="46" t="s">
        <v>21</v>
      </c>
      <c r="BA126" s="46" t="s">
        <v>21</v>
      </c>
      <c r="BB126" s="46" t="s">
        <v>21</v>
      </c>
      <c r="BC126" s="46" t="s">
        <v>21</v>
      </c>
      <c r="BD126" s="46" t="s">
        <v>21</v>
      </c>
      <c r="BE126" s="46" t="s">
        <v>21</v>
      </c>
      <c r="BF126" s="46" t="s">
        <v>21</v>
      </c>
      <c r="BG126" s="46" t="s">
        <v>21</v>
      </c>
      <c r="BH126" s="46" t="s">
        <v>21</v>
      </c>
      <c r="BI126" s="46" t="s">
        <v>21</v>
      </c>
      <c r="BJ126" s="46" t="s">
        <v>21</v>
      </c>
      <c r="BK126" s="46" t="s">
        <v>21</v>
      </c>
      <c r="BL126" s="46" t="s">
        <v>21</v>
      </c>
      <c r="BM126" s="46" t="s">
        <v>21</v>
      </c>
      <c r="BN126" s="46" t="s">
        <v>21</v>
      </c>
      <c r="BO126" s="46" t="s">
        <v>21</v>
      </c>
      <c r="BP126" s="46" t="s">
        <v>21</v>
      </c>
      <c r="BQ126" s="46" t="s">
        <v>21</v>
      </c>
    </row>
    <row r="127" spans="1:69" x14ac:dyDescent="0.2">
      <c r="A127" s="42" t="s">
        <v>277</v>
      </c>
      <c r="B127" s="42" t="s">
        <v>368</v>
      </c>
      <c r="C127" s="42" t="s">
        <v>146</v>
      </c>
      <c r="D127" s="42" t="s">
        <v>339</v>
      </c>
      <c r="E127" s="41" t="s">
        <v>67</v>
      </c>
      <c r="F127" s="43" t="s">
        <v>279</v>
      </c>
      <c r="G127" s="42" t="s">
        <v>273</v>
      </c>
      <c r="H127" s="42" t="s">
        <v>280</v>
      </c>
      <c r="I127" s="42" t="s">
        <v>268</v>
      </c>
      <c r="J127" s="46" t="s">
        <v>21</v>
      </c>
      <c r="K127" s="46" t="s">
        <v>21</v>
      </c>
      <c r="L127" s="46" t="s">
        <v>21</v>
      </c>
      <c r="M127" s="46" t="s">
        <v>21</v>
      </c>
      <c r="N127" s="46" t="s">
        <v>21</v>
      </c>
      <c r="O127" s="46" t="s">
        <v>21</v>
      </c>
      <c r="P127" s="76">
        <f>1/P125</f>
        <v>0.25510204081632654</v>
      </c>
      <c r="Q127" s="76">
        <f t="shared" ref="Q127:AN127" si="18">1/Q125</f>
        <v>0.25575447570332482</v>
      </c>
      <c r="R127" s="76">
        <f t="shared" si="18"/>
        <v>0.25575447570332482</v>
      </c>
      <c r="S127" s="76">
        <f t="shared" si="18"/>
        <v>0.25575447570332482</v>
      </c>
      <c r="T127" s="76">
        <f t="shared" si="18"/>
        <v>0.25641025641025644</v>
      </c>
      <c r="U127" s="76">
        <f t="shared" si="18"/>
        <v>0.2544529262086514</v>
      </c>
      <c r="V127" s="76">
        <f t="shared" si="18"/>
        <v>0.2544529262086514</v>
      </c>
      <c r="W127" s="76">
        <f t="shared" si="18"/>
        <v>0.2544529262086514</v>
      </c>
      <c r="X127" s="76">
        <f t="shared" si="18"/>
        <v>0.15527950310559005</v>
      </c>
      <c r="Y127" s="76">
        <f t="shared" si="18"/>
        <v>0.15527950310559005</v>
      </c>
      <c r="Z127" s="76">
        <f t="shared" si="18"/>
        <v>0.14749262536873156</v>
      </c>
      <c r="AA127" s="76">
        <f t="shared" si="18"/>
        <v>0.14858841010401189</v>
      </c>
      <c r="AB127" s="76">
        <f t="shared" si="18"/>
        <v>0.14164305949008499</v>
      </c>
      <c r="AC127" s="76">
        <f t="shared" si="18"/>
        <v>0.13333333333333333</v>
      </c>
      <c r="AD127" s="76">
        <f t="shared" si="18"/>
        <v>0.13458950201884254</v>
      </c>
      <c r="AE127" s="76">
        <f t="shared" si="18"/>
        <v>0.13568521031207598</v>
      </c>
      <c r="AF127" s="76">
        <f t="shared" si="18"/>
        <v>0.13550135501355015</v>
      </c>
      <c r="AG127" s="76">
        <f t="shared" si="18"/>
        <v>0.13477088948787061</v>
      </c>
      <c r="AH127" s="76">
        <f t="shared" si="18"/>
        <v>0.13157894736842105</v>
      </c>
      <c r="AI127" s="76">
        <f t="shared" si="18"/>
        <v>0.12195121951219513</v>
      </c>
      <c r="AJ127" s="76">
        <f t="shared" si="18"/>
        <v>0.10905125408942203</v>
      </c>
      <c r="AK127" s="76">
        <f t="shared" si="18"/>
        <v>7.1428571428571425E-2</v>
      </c>
      <c r="AL127" s="76">
        <f t="shared" si="18"/>
        <v>5.0607287449392711E-2</v>
      </c>
      <c r="AM127" s="76">
        <f t="shared" si="18"/>
        <v>5.2548607461902257E-2</v>
      </c>
      <c r="AN127" s="76">
        <f t="shared" si="18"/>
        <v>4.8709206039941548E-2</v>
      </c>
      <c r="AO127" s="46" t="s">
        <v>21</v>
      </c>
      <c r="AP127" s="46" t="s">
        <v>21</v>
      </c>
      <c r="AQ127" s="46" t="s">
        <v>21</v>
      </c>
      <c r="AR127" s="46" t="s">
        <v>21</v>
      </c>
      <c r="AS127" s="46" t="s">
        <v>21</v>
      </c>
      <c r="AT127" s="46" t="s">
        <v>21</v>
      </c>
      <c r="AU127" s="46" t="s">
        <v>21</v>
      </c>
      <c r="AV127" s="46" t="s">
        <v>21</v>
      </c>
      <c r="AW127" s="46" t="s">
        <v>21</v>
      </c>
      <c r="AX127" s="46" t="s">
        <v>21</v>
      </c>
      <c r="AY127" s="46" t="s">
        <v>21</v>
      </c>
      <c r="AZ127" s="46" t="s">
        <v>21</v>
      </c>
      <c r="BA127" s="46" t="s">
        <v>21</v>
      </c>
      <c r="BB127" s="46" t="s">
        <v>21</v>
      </c>
      <c r="BC127" s="46" t="s">
        <v>21</v>
      </c>
      <c r="BD127" s="46" t="s">
        <v>21</v>
      </c>
      <c r="BE127" s="46" t="s">
        <v>21</v>
      </c>
      <c r="BF127" s="46" t="s">
        <v>21</v>
      </c>
      <c r="BG127" s="46" t="s">
        <v>21</v>
      </c>
      <c r="BH127" s="46" t="s">
        <v>21</v>
      </c>
      <c r="BI127" s="46" t="s">
        <v>21</v>
      </c>
      <c r="BJ127" s="46" t="s">
        <v>21</v>
      </c>
      <c r="BK127" s="46" t="s">
        <v>21</v>
      </c>
      <c r="BL127" s="46" t="s">
        <v>21</v>
      </c>
      <c r="BM127" s="46" t="s">
        <v>21</v>
      </c>
      <c r="BN127" s="46" t="s">
        <v>21</v>
      </c>
      <c r="BO127" s="46" t="s">
        <v>21</v>
      </c>
      <c r="BP127" s="46" t="s">
        <v>21</v>
      </c>
      <c r="BQ127" s="46" t="s">
        <v>21</v>
      </c>
    </row>
    <row r="128" spans="1:69" x14ac:dyDescent="0.2">
      <c r="A128" s="42" t="s">
        <v>276</v>
      </c>
      <c r="B128" s="42" t="s">
        <v>276</v>
      </c>
      <c r="C128" s="42" t="s">
        <v>146</v>
      </c>
      <c r="D128" s="42" t="s">
        <v>339</v>
      </c>
      <c r="E128" s="41" t="s">
        <v>67</v>
      </c>
      <c r="F128" s="43" t="s">
        <v>83</v>
      </c>
      <c r="G128" s="42" t="s">
        <v>273</v>
      </c>
      <c r="H128" s="42" t="s">
        <v>269</v>
      </c>
      <c r="I128" s="42" t="s">
        <v>268</v>
      </c>
      <c r="J128" s="46" t="s">
        <v>21</v>
      </c>
      <c r="K128" s="46" t="s">
        <v>21</v>
      </c>
      <c r="L128" s="46" t="s">
        <v>21</v>
      </c>
      <c r="M128" s="46" t="s">
        <v>21</v>
      </c>
      <c r="N128" s="46" t="s">
        <v>21</v>
      </c>
      <c r="O128" s="46" t="s">
        <v>21</v>
      </c>
      <c r="P128" s="54">
        <f>P127/$P$127*100</f>
        <v>100</v>
      </c>
      <c r="Q128" s="54">
        <f t="shared" ref="Q128:AN128" si="19">Q127/$P$127*100</f>
        <v>100.25575447570331</v>
      </c>
      <c r="R128" s="54">
        <f t="shared" si="19"/>
        <v>100.25575447570331</v>
      </c>
      <c r="S128" s="54">
        <f t="shared" si="19"/>
        <v>100.25575447570331</v>
      </c>
      <c r="T128" s="54">
        <f t="shared" si="19"/>
        <v>100.51282051282054</v>
      </c>
      <c r="U128" s="54">
        <f t="shared" si="19"/>
        <v>99.745547073791343</v>
      </c>
      <c r="V128" s="54">
        <f t="shared" si="19"/>
        <v>99.745547073791343</v>
      </c>
      <c r="W128" s="54">
        <f t="shared" si="19"/>
        <v>99.745547073791343</v>
      </c>
      <c r="X128" s="54">
        <f t="shared" si="19"/>
        <v>60.869565217391298</v>
      </c>
      <c r="Y128" s="54">
        <f t="shared" si="19"/>
        <v>60.869565217391298</v>
      </c>
      <c r="Z128" s="54">
        <f t="shared" si="19"/>
        <v>57.817109144542769</v>
      </c>
      <c r="AA128" s="54">
        <f t="shared" si="19"/>
        <v>58.246656760772666</v>
      </c>
      <c r="AB128" s="54">
        <f t="shared" si="19"/>
        <v>55.524079320113316</v>
      </c>
      <c r="AC128" s="54">
        <f t="shared" si="19"/>
        <v>52.266666666666659</v>
      </c>
      <c r="AD128" s="54">
        <f t="shared" si="19"/>
        <v>52.759084791386279</v>
      </c>
      <c r="AE128" s="54">
        <f t="shared" si="19"/>
        <v>53.188602442333774</v>
      </c>
      <c r="AF128" s="54">
        <f t="shared" si="19"/>
        <v>53.116531165311656</v>
      </c>
      <c r="AG128" s="54">
        <f t="shared" si="19"/>
        <v>52.830188679245282</v>
      </c>
      <c r="AH128" s="54">
        <f t="shared" si="19"/>
        <v>51.578947368421048</v>
      </c>
      <c r="AI128" s="54">
        <f t="shared" si="19"/>
        <v>47.804878048780495</v>
      </c>
      <c r="AJ128" s="54">
        <f t="shared" si="19"/>
        <v>42.748091603053432</v>
      </c>
      <c r="AK128" s="54">
        <f t="shared" si="19"/>
        <v>27.999999999999996</v>
      </c>
      <c r="AL128" s="54">
        <f t="shared" si="19"/>
        <v>19.838056680161941</v>
      </c>
      <c r="AM128" s="54">
        <f t="shared" si="19"/>
        <v>20.599054125065681</v>
      </c>
      <c r="AN128" s="54">
        <f t="shared" si="19"/>
        <v>19.094008767657087</v>
      </c>
      <c r="AO128" s="46" t="s">
        <v>21</v>
      </c>
      <c r="AP128" s="46" t="s">
        <v>21</v>
      </c>
      <c r="AQ128" s="46" t="s">
        <v>21</v>
      </c>
      <c r="AR128" s="46" t="s">
        <v>21</v>
      </c>
      <c r="AS128" s="46" t="s">
        <v>21</v>
      </c>
      <c r="AT128" s="46" t="s">
        <v>21</v>
      </c>
      <c r="AU128" s="46" t="s">
        <v>21</v>
      </c>
      <c r="AV128" s="46" t="s">
        <v>21</v>
      </c>
      <c r="AW128" s="46" t="s">
        <v>21</v>
      </c>
      <c r="AX128" s="46" t="s">
        <v>21</v>
      </c>
      <c r="AY128" s="46" t="s">
        <v>21</v>
      </c>
      <c r="AZ128" s="46" t="s">
        <v>21</v>
      </c>
      <c r="BA128" s="46" t="s">
        <v>21</v>
      </c>
      <c r="BB128" s="46" t="s">
        <v>21</v>
      </c>
      <c r="BC128" s="46" t="s">
        <v>21</v>
      </c>
      <c r="BD128" s="46" t="s">
        <v>21</v>
      </c>
      <c r="BE128" s="46" t="s">
        <v>21</v>
      </c>
      <c r="BF128" s="46" t="s">
        <v>21</v>
      </c>
      <c r="BG128" s="46" t="s">
        <v>21</v>
      </c>
      <c r="BH128" s="46" t="s">
        <v>21</v>
      </c>
      <c r="BI128" s="46" t="s">
        <v>21</v>
      </c>
      <c r="BJ128" s="46" t="s">
        <v>21</v>
      </c>
      <c r="BK128" s="46" t="s">
        <v>21</v>
      </c>
      <c r="BL128" s="46" t="s">
        <v>21</v>
      </c>
      <c r="BM128" s="46" t="s">
        <v>21</v>
      </c>
      <c r="BN128" s="46" t="s">
        <v>21</v>
      </c>
      <c r="BO128" s="46" t="s">
        <v>21</v>
      </c>
      <c r="BP128" s="46" t="s">
        <v>21</v>
      </c>
      <c r="BQ128" s="46" t="s">
        <v>21</v>
      </c>
    </row>
    <row r="129" spans="1:69" x14ac:dyDescent="0.2">
      <c r="A129" s="42" t="s">
        <v>281</v>
      </c>
      <c r="B129" s="42" t="s">
        <v>281</v>
      </c>
      <c r="C129" s="42" t="s">
        <v>146</v>
      </c>
      <c r="D129" s="42" t="s">
        <v>339</v>
      </c>
      <c r="E129" s="41" t="s">
        <v>67</v>
      </c>
      <c r="F129" s="43" t="s">
        <v>83</v>
      </c>
      <c r="G129" s="42" t="s">
        <v>273</v>
      </c>
      <c r="H129" s="42" t="s">
        <v>271</v>
      </c>
      <c r="I129" s="42" t="s">
        <v>268</v>
      </c>
      <c r="J129" s="46" t="s">
        <v>21</v>
      </c>
      <c r="K129" s="46" t="s">
        <v>21</v>
      </c>
      <c r="L129" s="46" t="s">
        <v>21</v>
      </c>
      <c r="M129" s="46" t="s">
        <v>21</v>
      </c>
      <c r="N129" s="46" t="s">
        <v>21</v>
      </c>
      <c r="O129" s="46" t="s">
        <v>21</v>
      </c>
      <c r="P129" s="54">
        <v>100</v>
      </c>
      <c r="Q129" s="54">
        <v>107.1</v>
      </c>
      <c r="R129" s="54">
        <v>115</v>
      </c>
      <c r="S129" s="54">
        <v>116.7</v>
      </c>
      <c r="T129" s="54">
        <v>119</v>
      </c>
      <c r="U129" s="54">
        <v>121.4</v>
      </c>
      <c r="V129" s="54">
        <v>118.9</v>
      </c>
      <c r="W129" s="54">
        <v>114.3</v>
      </c>
      <c r="X129" s="54">
        <v>75.900000000000006</v>
      </c>
      <c r="Y129" s="54">
        <v>88.4</v>
      </c>
      <c r="Z129" s="54">
        <v>87.9</v>
      </c>
      <c r="AA129" s="54">
        <v>97.2</v>
      </c>
      <c r="AB129" s="54">
        <v>112</v>
      </c>
      <c r="AC129" s="54">
        <v>103.2</v>
      </c>
      <c r="AD129" s="54">
        <v>107.5</v>
      </c>
      <c r="AE129" s="54">
        <v>111.8</v>
      </c>
      <c r="AF129" s="54">
        <v>111.4</v>
      </c>
      <c r="AG129" s="54">
        <v>117</v>
      </c>
      <c r="AH129" s="54">
        <v>119</v>
      </c>
      <c r="AI129" s="54">
        <v>113</v>
      </c>
      <c r="AJ129" s="54">
        <v>104.9</v>
      </c>
      <c r="AK129" s="54">
        <v>73.3</v>
      </c>
      <c r="AL129" s="54">
        <v>74.900000000000006</v>
      </c>
      <c r="AM129" s="54">
        <v>92.4</v>
      </c>
      <c r="AN129" s="54">
        <v>84.7</v>
      </c>
      <c r="AO129" s="46" t="s">
        <v>21</v>
      </c>
      <c r="AP129" s="46" t="s">
        <v>21</v>
      </c>
      <c r="AQ129" s="46" t="s">
        <v>21</v>
      </c>
      <c r="AR129" s="46" t="s">
        <v>21</v>
      </c>
      <c r="AS129" s="46" t="s">
        <v>21</v>
      </c>
      <c r="AT129" s="46" t="s">
        <v>21</v>
      </c>
      <c r="AU129" s="46" t="s">
        <v>21</v>
      </c>
      <c r="AV129" s="46" t="s">
        <v>21</v>
      </c>
      <c r="AW129" s="46" t="s">
        <v>21</v>
      </c>
      <c r="AX129" s="46" t="s">
        <v>21</v>
      </c>
      <c r="AY129" s="46" t="s">
        <v>21</v>
      </c>
      <c r="AZ129" s="46" t="s">
        <v>21</v>
      </c>
      <c r="BA129" s="46" t="s">
        <v>21</v>
      </c>
      <c r="BB129" s="46" t="s">
        <v>21</v>
      </c>
      <c r="BC129" s="46" t="s">
        <v>21</v>
      </c>
      <c r="BD129" s="46" t="s">
        <v>21</v>
      </c>
      <c r="BE129" s="46" t="s">
        <v>21</v>
      </c>
      <c r="BF129" s="46" t="s">
        <v>21</v>
      </c>
      <c r="BG129" s="46" t="s">
        <v>21</v>
      </c>
      <c r="BH129" s="46" t="s">
        <v>21</v>
      </c>
      <c r="BI129" s="46" t="s">
        <v>21</v>
      </c>
      <c r="BJ129" s="46" t="s">
        <v>21</v>
      </c>
      <c r="BK129" s="46" t="s">
        <v>21</v>
      </c>
      <c r="BL129" s="46" t="s">
        <v>21</v>
      </c>
      <c r="BM129" s="46" t="s">
        <v>21</v>
      </c>
      <c r="BN129" s="46" t="s">
        <v>21</v>
      </c>
      <c r="BO129" s="46" t="s">
        <v>21</v>
      </c>
      <c r="BP129" s="46" t="s">
        <v>21</v>
      </c>
      <c r="BQ129" s="46" t="s">
        <v>21</v>
      </c>
    </row>
    <row r="130" spans="1:69" x14ac:dyDescent="0.2">
      <c r="A130" s="42" t="s">
        <v>274</v>
      </c>
      <c r="B130" s="42" t="s">
        <v>274</v>
      </c>
      <c r="C130" s="42" t="s">
        <v>146</v>
      </c>
      <c r="D130" s="42" t="s">
        <v>339</v>
      </c>
      <c r="E130" s="41" t="s">
        <v>67</v>
      </c>
      <c r="F130" s="43" t="s">
        <v>83</v>
      </c>
      <c r="G130" s="42" t="s">
        <v>273</v>
      </c>
      <c r="H130" s="42" t="s">
        <v>272</v>
      </c>
      <c r="I130" s="42" t="s">
        <v>268</v>
      </c>
      <c r="J130" s="46" t="s">
        <v>21</v>
      </c>
      <c r="K130" s="46" t="s">
        <v>21</v>
      </c>
      <c r="L130" s="46" t="s">
        <v>21</v>
      </c>
      <c r="M130" s="46" t="s">
        <v>21</v>
      </c>
      <c r="N130" s="46" t="s">
        <v>21</v>
      </c>
      <c r="O130" s="46" t="s">
        <v>21</v>
      </c>
      <c r="P130" s="54">
        <v>100</v>
      </c>
      <c r="Q130" s="54">
        <v>104.5</v>
      </c>
      <c r="R130" s="54">
        <v>110.7</v>
      </c>
      <c r="S130" s="54">
        <v>110.3</v>
      </c>
      <c r="T130" s="54">
        <v>111.7</v>
      </c>
      <c r="U130" s="54">
        <v>113.6</v>
      </c>
      <c r="V130" s="54">
        <v>110.4</v>
      </c>
      <c r="W130" s="54">
        <v>105.8</v>
      </c>
      <c r="X130" s="54">
        <v>69.900000000000006</v>
      </c>
      <c r="Y130" s="54">
        <v>76.3</v>
      </c>
      <c r="Z130" s="54">
        <v>74.2</v>
      </c>
      <c r="AA130" s="54">
        <v>77.7</v>
      </c>
      <c r="AB130" s="54">
        <v>88.2</v>
      </c>
      <c r="AC130" s="54">
        <v>81.599999999999994</v>
      </c>
      <c r="AD130" s="54">
        <v>82.6</v>
      </c>
      <c r="AE130" s="54">
        <v>80.599999999999994</v>
      </c>
      <c r="AF130" s="54">
        <v>76.5</v>
      </c>
      <c r="AG130" s="54">
        <v>86.1</v>
      </c>
      <c r="AH130" s="54">
        <v>86.1</v>
      </c>
      <c r="AI130" s="54">
        <v>85.8</v>
      </c>
      <c r="AJ130" s="54">
        <v>82.4</v>
      </c>
      <c r="AK130" s="54">
        <v>58.2</v>
      </c>
      <c r="AL130" s="54">
        <v>62.3</v>
      </c>
      <c r="AM130" s="54">
        <v>70.7</v>
      </c>
      <c r="AN130" s="54">
        <v>60.2</v>
      </c>
      <c r="AO130" s="46" t="s">
        <v>21</v>
      </c>
      <c r="AP130" s="46" t="s">
        <v>21</v>
      </c>
      <c r="AQ130" s="46" t="s">
        <v>21</v>
      </c>
      <c r="AR130" s="46" t="s">
        <v>21</v>
      </c>
      <c r="AS130" s="46" t="s">
        <v>21</v>
      </c>
      <c r="AT130" s="46" t="s">
        <v>21</v>
      </c>
      <c r="AU130" s="46" t="s">
        <v>21</v>
      </c>
      <c r="AV130" s="46" t="s">
        <v>21</v>
      </c>
      <c r="AW130" s="46" t="s">
        <v>21</v>
      </c>
      <c r="AX130" s="46" t="s">
        <v>21</v>
      </c>
      <c r="AY130" s="46" t="s">
        <v>21</v>
      </c>
      <c r="AZ130" s="46" t="s">
        <v>21</v>
      </c>
      <c r="BA130" s="46" t="s">
        <v>21</v>
      </c>
      <c r="BB130" s="46" t="s">
        <v>21</v>
      </c>
      <c r="BC130" s="46" t="s">
        <v>21</v>
      </c>
      <c r="BD130" s="46" t="s">
        <v>21</v>
      </c>
      <c r="BE130" s="46" t="s">
        <v>21</v>
      </c>
      <c r="BF130" s="46" t="s">
        <v>21</v>
      </c>
      <c r="BG130" s="46" t="s">
        <v>21</v>
      </c>
      <c r="BH130" s="46" t="s">
        <v>21</v>
      </c>
      <c r="BI130" s="46" t="s">
        <v>21</v>
      </c>
      <c r="BJ130" s="46" t="s">
        <v>21</v>
      </c>
      <c r="BK130" s="46" t="s">
        <v>21</v>
      </c>
      <c r="BL130" s="46" t="s">
        <v>21</v>
      </c>
      <c r="BM130" s="46" t="s">
        <v>21</v>
      </c>
      <c r="BN130" s="46" t="s">
        <v>21</v>
      </c>
      <c r="BO130" s="46" t="s">
        <v>21</v>
      </c>
      <c r="BP130" s="46" t="s">
        <v>21</v>
      </c>
      <c r="BQ130" s="46" t="s">
        <v>21</v>
      </c>
    </row>
    <row r="131" spans="1:69" x14ac:dyDescent="0.2">
      <c r="A131" s="42" t="s">
        <v>378</v>
      </c>
      <c r="B131" s="42" t="s">
        <v>386</v>
      </c>
      <c r="C131" s="42" t="s">
        <v>146</v>
      </c>
      <c r="D131" s="42" t="s">
        <v>372</v>
      </c>
      <c r="E131" s="41" t="s">
        <v>67</v>
      </c>
      <c r="F131" s="42" t="s">
        <v>373</v>
      </c>
      <c r="G131" s="42" t="s">
        <v>383</v>
      </c>
      <c r="H131" s="42" t="s">
        <v>43</v>
      </c>
      <c r="I131" s="42" t="s">
        <v>369</v>
      </c>
      <c r="J131" s="46" t="s">
        <v>21</v>
      </c>
      <c r="K131" s="46" t="s">
        <v>21</v>
      </c>
      <c r="L131" s="46" t="s">
        <v>21</v>
      </c>
      <c r="M131" s="46" t="s">
        <v>21</v>
      </c>
      <c r="N131" s="46" t="s">
        <v>21</v>
      </c>
      <c r="O131" s="46" t="s">
        <v>21</v>
      </c>
      <c r="P131" s="76">
        <v>0.41</v>
      </c>
      <c r="Q131" s="76">
        <v>0.47</v>
      </c>
      <c r="R131" s="76">
        <v>0.56999999999999995</v>
      </c>
      <c r="S131" s="76">
        <v>0.55000000000000004</v>
      </c>
      <c r="T131" s="76">
        <v>0.67</v>
      </c>
      <c r="U131" s="76">
        <v>0.68</v>
      </c>
      <c r="V131" s="76">
        <v>0.64</v>
      </c>
      <c r="W131" s="76">
        <v>0.6</v>
      </c>
      <c r="X131" s="76">
        <v>0.72</v>
      </c>
      <c r="Y131" s="76">
        <v>0.91</v>
      </c>
      <c r="Z131" s="76">
        <v>1.1499999999999999</v>
      </c>
      <c r="AA131" s="76">
        <v>1.31</v>
      </c>
      <c r="AB131" s="76">
        <v>1.97</v>
      </c>
      <c r="AC131" s="76">
        <v>2.08</v>
      </c>
      <c r="AD131" s="76">
        <v>1.99</v>
      </c>
      <c r="AE131" s="76">
        <v>2.0499999999999998</v>
      </c>
      <c r="AF131" s="76">
        <v>1.96</v>
      </c>
      <c r="AG131" s="76">
        <v>2.14</v>
      </c>
      <c r="AH131" s="76">
        <v>2.29</v>
      </c>
      <c r="AI131" s="76">
        <v>2.61</v>
      </c>
      <c r="AJ131" s="76">
        <v>2.92</v>
      </c>
      <c r="AK131" s="76">
        <v>3.09</v>
      </c>
      <c r="AL131" s="76">
        <v>4.79</v>
      </c>
      <c r="AM131" s="76">
        <v>6.63</v>
      </c>
      <c r="AN131" s="46" t="s">
        <v>21</v>
      </c>
      <c r="AO131" s="46" t="s">
        <v>21</v>
      </c>
      <c r="AP131" s="46" t="s">
        <v>21</v>
      </c>
      <c r="AQ131" s="46" t="s">
        <v>21</v>
      </c>
      <c r="AR131" s="46" t="s">
        <v>21</v>
      </c>
      <c r="AS131" s="46" t="s">
        <v>21</v>
      </c>
      <c r="AT131" s="46" t="s">
        <v>21</v>
      </c>
      <c r="AU131" s="46" t="s">
        <v>21</v>
      </c>
      <c r="AV131" s="46" t="s">
        <v>21</v>
      </c>
      <c r="AW131" s="46" t="s">
        <v>21</v>
      </c>
      <c r="AX131" s="46" t="s">
        <v>21</v>
      </c>
      <c r="AY131" s="46" t="s">
        <v>21</v>
      </c>
      <c r="AZ131" s="46" t="s">
        <v>21</v>
      </c>
      <c r="BA131" s="46" t="s">
        <v>21</v>
      </c>
      <c r="BB131" s="46" t="s">
        <v>21</v>
      </c>
      <c r="BC131" s="46" t="s">
        <v>21</v>
      </c>
      <c r="BD131" s="46" t="s">
        <v>21</v>
      </c>
      <c r="BE131" s="46" t="s">
        <v>21</v>
      </c>
      <c r="BF131" s="46" t="s">
        <v>21</v>
      </c>
      <c r="BG131" s="46" t="s">
        <v>21</v>
      </c>
      <c r="BH131" s="46" t="s">
        <v>21</v>
      </c>
      <c r="BI131" s="46" t="s">
        <v>21</v>
      </c>
      <c r="BJ131" s="46" t="s">
        <v>21</v>
      </c>
      <c r="BK131" s="46" t="s">
        <v>21</v>
      </c>
      <c r="BL131" s="46" t="s">
        <v>21</v>
      </c>
      <c r="BM131" s="46" t="s">
        <v>21</v>
      </c>
      <c r="BN131" s="46" t="s">
        <v>21</v>
      </c>
      <c r="BO131" s="46" t="s">
        <v>21</v>
      </c>
      <c r="BP131" s="46" t="s">
        <v>21</v>
      </c>
      <c r="BQ131" s="46" t="s">
        <v>21</v>
      </c>
    </row>
    <row r="132" spans="1:69" x14ac:dyDescent="0.2">
      <c r="A132" s="42" t="s">
        <v>379</v>
      </c>
      <c r="B132" s="42" t="s">
        <v>387</v>
      </c>
      <c r="C132" s="42" t="s">
        <v>146</v>
      </c>
      <c r="D132" s="42" t="s">
        <v>372</v>
      </c>
      <c r="E132" s="41">
        <v>1980</v>
      </c>
      <c r="F132" s="42" t="s">
        <v>373</v>
      </c>
      <c r="G132" s="42" t="s">
        <v>383</v>
      </c>
      <c r="H132" s="42" t="s">
        <v>43</v>
      </c>
      <c r="I132" s="42" t="s">
        <v>369</v>
      </c>
      <c r="J132" s="46" t="s">
        <v>21</v>
      </c>
      <c r="K132" s="46" t="s">
        <v>21</v>
      </c>
      <c r="L132" s="46" t="s">
        <v>21</v>
      </c>
      <c r="M132" s="46" t="s">
        <v>21</v>
      </c>
      <c r="N132" s="46" t="s">
        <v>21</v>
      </c>
      <c r="O132" s="46" t="s">
        <v>21</v>
      </c>
      <c r="P132" s="76">
        <f t="shared" ref="P132:AM132" si="20">$AH29/P29*P131</f>
        <v>2.5769956002514141</v>
      </c>
      <c r="Q132" s="76">
        <f t="shared" si="20"/>
        <v>2.7325581395348837</v>
      </c>
      <c r="R132" s="76">
        <f t="shared" si="20"/>
        <v>3.0448717948717947</v>
      </c>
      <c r="S132" s="76">
        <f t="shared" si="20"/>
        <v>2.8512182477967865</v>
      </c>
      <c r="T132" s="76">
        <f t="shared" si="20"/>
        <v>3.3119130004943154</v>
      </c>
      <c r="U132" s="76">
        <f t="shared" si="20"/>
        <v>3.1805425631431246</v>
      </c>
      <c r="V132" s="76">
        <f t="shared" si="20"/>
        <v>2.9344337459880792</v>
      </c>
      <c r="W132" s="76">
        <f t="shared" si="20"/>
        <v>2.7149321266968323</v>
      </c>
      <c r="X132" s="76">
        <f t="shared" si="20"/>
        <v>2.8257456828885399</v>
      </c>
      <c r="Y132" s="76">
        <f t="shared" si="20"/>
        <v>2.9421273844164242</v>
      </c>
      <c r="Z132" s="76">
        <f t="shared" si="20"/>
        <v>3.4359127576934569</v>
      </c>
      <c r="AA132" s="76">
        <f t="shared" si="20"/>
        <v>3.3581133042809541</v>
      </c>
      <c r="AB132" s="76">
        <f t="shared" si="20"/>
        <v>3.7638517386320212</v>
      </c>
      <c r="AC132" s="76">
        <f t="shared" si="20"/>
        <v>3.7222619899785254</v>
      </c>
      <c r="AD132" s="76">
        <f t="shared" si="20"/>
        <v>3.2612258275975088</v>
      </c>
      <c r="AE132" s="76">
        <f t="shared" si="20"/>
        <v>3.0560524746571258</v>
      </c>
      <c r="AF132" s="76">
        <f t="shared" si="20"/>
        <v>2.7229786051681022</v>
      </c>
      <c r="AG132" s="76">
        <f t="shared" si="20"/>
        <v>2.5295508274231682</v>
      </c>
      <c r="AH132" s="76">
        <f t="shared" si="20"/>
        <v>2.29</v>
      </c>
      <c r="AI132" s="76">
        <f t="shared" si="20"/>
        <v>2.3081004598514325</v>
      </c>
      <c r="AJ132" s="76">
        <f t="shared" si="20"/>
        <v>2.3427471116816432</v>
      </c>
      <c r="AK132" s="76">
        <f t="shared" si="20"/>
        <v>2.2531719410821061</v>
      </c>
      <c r="AL132" s="76">
        <f t="shared" si="20"/>
        <v>2.323212726743622</v>
      </c>
      <c r="AM132" s="76">
        <f t="shared" si="20"/>
        <v>2.6121902210314802</v>
      </c>
      <c r="AN132" s="46" t="s">
        <v>21</v>
      </c>
      <c r="AO132" s="46" t="s">
        <v>21</v>
      </c>
      <c r="AP132" s="46" t="s">
        <v>21</v>
      </c>
      <c r="AQ132" s="46" t="s">
        <v>21</v>
      </c>
      <c r="AR132" s="46" t="s">
        <v>21</v>
      </c>
      <c r="AS132" s="46" t="s">
        <v>21</v>
      </c>
      <c r="AT132" s="46" t="s">
        <v>21</v>
      </c>
      <c r="AU132" s="46" t="s">
        <v>21</v>
      </c>
      <c r="AV132" s="46" t="s">
        <v>21</v>
      </c>
      <c r="AW132" s="46" t="s">
        <v>21</v>
      </c>
      <c r="AX132" s="46" t="s">
        <v>21</v>
      </c>
      <c r="AY132" s="46" t="s">
        <v>21</v>
      </c>
      <c r="AZ132" s="46" t="s">
        <v>21</v>
      </c>
      <c r="BA132" s="46" t="s">
        <v>21</v>
      </c>
      <c r="BB132" s="46" t="s">
        <v>21</v>
      </c>
      <c r="BC132" s="46" t="s">
        <v>21</v>
      </c>
      <c r="BD132" s="46" t="s">
        <v>21</v>
      </c>
      <c r="BE132" s="46" t="s">
        <v>21</v>
      </c>
      <c r="BF132" s="46" t="s">
        <v>21</v>
      </c>
      <c r="BG132" s="46" t="s">
        <v>21</v>
      </c>
      <c r="BH132" s="46" t="s">
        <v>21</v>
      </c>
      <c r="BI132" s="46" t="s">
        <v>21</v>
      </c>
      <c r="BJ132" s="46" t="s">
        <v>21</v>
      </c>
      <c r="BK132" s="46" t="s">
        <v>21</v>
      </c>
      <c r="BL132" s="46" t="s">
        <v>21</v>
      </c>
      <c r="BM132" s="46" t="s">
        <v>21</v>
      </c>
      <c r="BN132" s="46" t="s">
        <v>21</v>
      </c>
      <c r="BO132" s="46" t="s">
        <v>21</v>
      </c>
      <c r="BP132" s="46" t="s">
        <v>21</v>
      </c>
      <c r="BQ132" s="46" t="s">
        <v>21</v>
      </c>
    </row>
    <row r="133" spans="1:69" x14ac:dyDescent="0.2">
      <c r="A133" s="42" t="s">
        <v>380</v>
      </c>
      <c r="B133" s="42" t="s">
        <v>386</v>
      </c>
      <c r="C133" s="42" t="s">
        <v>146</v>
      </c>
      <c r="D133" s="42" t="s">
        <v>372</v>
      </c>
      <c r="E133" s="41" t="s">
        <v>67</v>
      </c>
      <c r="F133" s="42" t="s">
        <v>374</v>
      </c>
      <c r="G133" s="42" t="s">
        <v>383</v>
      </c>
      <c r="H133" s="42" t="s">
        <v>43</v>
      </c>
      <c r="I133" s="42" t="s">
        <v>369</v>
      </c>
      <c r="J133" s="46" t="s">
        <v>21</v>
      </c>
      <c r="K133" s="46" t="s">
        <v>21</v>
      </c>
      <c r="L133" s="46" t="s">
        <v>21</v>
      </c>
      <c r="M133" s="46" t="s">
        <v>21</v>
      </c>
      <c r="N133" s="46" t="s">
        <v>21</v>
      </c>
      <c r="O133" s="46" t="s">
        <v>21</v>
      </c>
      <c r="P133" s="55">
        <v>110</v>
      </c>
      <c r="Q133" s="55">
        <v>120</v>
      </c>
      <c r="R133" s="55">
        <v>146</v>
      </c>
      <c r="S133" s="55">
        <v>141</v>
      </c>
      <c r="T133" s="55">
        <v>172</v>
      </c>
      <c r="U133" s="55">
        <v>174</v>
      </c>
      <c r="V133" s="55">
        <v>164</v>
      </c>
      <c r="W133" s="55">
        <v>154</v>
      </c>
      <c r="X133" s="55">
        <v>122</v>
      </c>
      <c r="Y133" s="55">
        <v>142</v>
      </c>
      <c r="Z133" s="55">
        <v>172</v>
      </c>
      <c r="AA133" s="55">
        <v>194</v>
      </c>
      <c r="AB133" s="55">
        <v>290</v>
      </c>
      <c r="AC133" s="55">
        <v>287</v>
      </c>
      <c r="AD133" s="55">
        <v>267</v>
      </c>
      <c r="AE133" s="55">
        <v>277</v>
      </c>
      <c r="AF133" s="55">
        <v>266</v>
      </c>
      <c r="AG133" s="55">
        <v>290</v>
      </c>
      <c r="AH133" s="55">
        <v>305</v>
      </c>
      <c r="AI133" s="55">
        <v>330</v>
      </c>
      <c r="AJ133" s="55">
        <v>342</v>
      </c>
      <c r="AK133" s="55">
        <v>278</v>
      </c>
      <c r="AL133" s="55">
        <v>287</v>
      </c>
      <c r="AM133" s="55">
        <v>356</v>
      </c>
      <c r="AN133" s="55" t="s">
        <v>21</v>
      </c>
      <c r="AO133" s="55" t="s">
        <v>21</v>
      </c>
      <c r="AP133" s="55" t="s">
        <v>21</v>
      </c>
      <c r="AQ133" s="55" t="s">
        <v>21</v>
      </c>
      <c r="AR133" s="55" t="s">
        <v>21</v>
      </c>
      <c r="AS133" s="55" t="s">
        <v>21</v>
      </c>
      <c r="AT133" s="55" t="s">
        <v>21</v>
      </c>
      <c r="AU133" s="55" t="s">
        <v>21</v>
      </c>
      <c r="AV133" s="55" t="s">
        <v>21</v>
      </c>
      <c r="AW133" s="55" t="s">
        <v>21</v>
      </c>
      <c r="AX133" s="55" t="s">
        <v>21</v>
      </c>
      <c r="AY133" s="55" t="s">
        <v>21</v>
      </c>
      <c r="AZ133" s="55" t="s">
        <v>21</v>
      </c>
      <c r="BA133" s="55" t="s">
        <v>21</v>
      </c>
      <c r="BB133" s="55" t="s">
        <v>21</v>
      </c>
      <c r="BC133" s="55" t="s">
        <v>21</v>
      </c>
      <c r="BD133" s="55" t="s">
        <v>21</v>
      </c>
      <c r="BE133" s="55" t="s">
        <v>21</v>
      </c>
      <c r="BF133" s="55" t="s">
        <v>21</v>
      </c>
      <c r="BG133" s="55" t="s">
        <v>21</v>
      </c>
      <c r="BH133" s="55" t="s">
        <v>21</v>
      </c>
      <c r="BI133" s="55" t="s">
        <v>21</v>
      </c>
      <c r="BJ133" s="55" t="s">
        <v>21</v>
      </c>
      <c r="BK133" s="55" t="s">
        <v>21</v>
      </c>
      <c r="BL133" s="55" t="s">
        <v>21</v>
      </c>
      <c r="BM133" s="55" t="s">
        <v>21</v>
      </c>
      <c r="BN133" s="55" t="s">
        <v>21</v>
      </c>
      <c r="BO133" s="55" t="s">
        <v>21</v>
      </c>
      <c r="BP133" s="55" t="s">
        <v>21</v>
      </c>
      <c r="BQ133" s="55" t="s">
        <v>21</v>
      </c>
    </row>
    <row r="134" spans="1:69" x14ac:dyDescent="0.2">
      <c r="A134" s="42" t="s">
        <v>381</v>
      </c>
      <c r="B134" s="42" t="s">
        <v>388</v>
      </c>
      <c r="C134" s="42" t="s">
        <v>146</v>
      </c>
      <c r="D134" s="42" t="s">
        <v>372</v>
      </c>
      <c r="E134" s="41" t="s">
        <v>67</v>
      </c>
      <c r="F134" s="42" t="s">
        <v>374</v>
      </c>
      <c r="G134" s="42" t="s">
        <v>383</v>
      </c>
      <c r="H134" s="42" t="s">
        <v>384</v>
      </c>
      <c r="I134" s="42" t="s">
        <v>369</v>
      </c>
      <c r="J134" s="46" t="s">
        <v>21</v>
      </c>
      <c r="K134" s="46" t="s">
        <v>21</v>
      </c>
      <c r="L134" s="46" t="s">
        <v>21</v>
      </c>
      <c r="M134" s="46" t="s">
        <v>21</v>
      </c>
      <c r="N134" s="46" t="s">
        <v>21</v>
      </c>
      <c r="O134" s="46" t="s">
        <v>21</v>
      </c>
      <c r="P134" s="55">
        <v>153</v>
      </c>
      <c r="Q134" s="55">
        <v>143</v>
      </c>
      <c r="R134" s="55">
        <v>138</v>
      </c>
      <c r="S134" s="55">
        <v>136</v>
      </c>
      <c r="T134" s="54">
        <v>163</v>
      </c>
      <c r="U134" s="55">
        <v>206</v>
      </c>
      <c r="V134" s="55">
        <v>202</v>
      </c>
      <c r="W134" s="55">
        <v>187</v>
      </c>
      <c r="X134" s="55">
        <v>144</v>
      </c>
      <c r="Y134" s="55">
        <v>129</v>
      </c>
      <c r="Z134" s="55">
        <v>147</v>
      </c>
      <c r="AA134" s="55">
        <v>350</v>
      </c>
      <c r="AB134" s="55">
        <v>542</v>
      </c>
      <c r="AC134" s="55">
        <v>363</v>
      </c>
      <c r="AD134" s="55">
        <v>254</v>
      </c>
      <c r="AE134" s="55">
        <v>272</v>
      </c>
      <c r="AF134" s="55">
        <v>368</v>
      </c>
      <c r="AG134" s="55">
        <v>334</v>
      </c>
      <c r="AH134" s="55">
        <v>434</v>
      </c>
      <c r="AI134" s="55">
        <v>483</v>
      </c>
      <c r="AJ134" s="55">
        <v>293</v>
      </c>
      <c r="AK134" s="55">
        <v>277</v>
      </c>
      <c r="AL134" s="55">
        <v>255</v>
      </c>
      <c r="AM134" s="55">
        <v>217</v>
      </c>
      <c r="AN134" s="55" t="s">
        <v>21</v>
      </c>
      <c r="AO134" s="55" t="s">
        <v>21</v>
      </c>
      <c r="AP134" s="55" t="s">
        <v>21</v>
      </c>
      <c r="AQ134" s="55" t="s">
        <v>21</v>
      </c>
      <c r="AR134" s="55" t="s">
        <v>21</v>
      </c>
      <c r="AS134" s="55" t="s">
        <v>21</v>
      </c>
      <c r="AT134" s="55" t="s">
        <v>21</v>
      </c>
      <c r="AU134" s="55" t="s">
        <v>21</v>
      </c>
      <c r="AV134" s="55" t="s">
        <v>21</v>
      </c>
      <c r="AW134" s="55" t="s">
        <v>21</v>
      </c>
      <c r="AX134" s="55" t="s">
        <v>21</v>
      </c>
      <c r="AY134" s="55" t="s">
        <v>21</v>
      </c>
      <c r="AZ134" s="55" t="s">
        <v>21</v>
      </c>
      <c r="BA134" s="55" t="s">
        <v>21</v>
      </c>
      <c r="BB134" s="55" t="s">
        <v>21</v>
      </c>
      <c r="BC134" s="55" t="s">
        <v>21</v>
      </c>
      <c r="BD134" s="55" t="s">
        <v>21</v>
      </c>
      <c r="BE134" s="55" t="s">
        <v>21</v>
      </c>
      <c r="BF134" s="55" t="s">
        <v>21</v>
      </c>
      <c r="BG134" s="55" t="s">
        <v>21</v>
      </c>
      <c r="BH134" s="55" t="s">
        <v>21</v>
      </c>
      <c r="BI134" s="55" t="s">
        <v>21</v>
      </c>
      <c r="BJ134" s="55" t="s">
        <v>21</v>
      </c>
      <c r="BK134" s="55" t="s">
        <v>21</v>
      </c>
      <c r="BL134" s="55" t="s">
        <v>21</v>
      </c>
      <c r="BM134" s="55" t="s">
        <v>21</v>
      </c>
      <c r="BN134" s="55" t="s">
        <v>21</v>
      </c>
      <c r="BO134" s="55" t="s">
        <v>21</v>
      </c>
      <c r="BP134" s="55" t="s">
        <v>21</v>
      </c>
      <c r="BQ134" s="55" t="s">
        <v>21</v>
      </c>
    </row>
    <row r="135" spans="1:69" x14ac:dyDescent="0.2">
      <c r="A135" s="42" t="s">
        <v>377</v>
      </c>
      <c r="B135" s="42" t="s">
        <v>389</v>
      </c>
      <c r="C135" s="42" t="s">
        <v>146</v>
      </c>
      <c r="D135" s="42" t="s">
        <v>372</v>
      </c>
      <c r="E135" s="41" t="s">
        <v>67</v>
      </c>
      <c r="F135" s="42" t="s">
        <v>382</v>
      </c>
      <c r="G135" s="42" t="s">
        <v>383</v>
      </c>
      <c r="H135" s="42" t="s">
        <v>43</v>
      </c>
      <c r="I135" s="42" t="s">
        <v>369</v>
      </c>
      <c r="J135" s="46" t="s">
        <v>21</v>
      </c>
      <c r="K135" s="46" t="s">
        <v>21</v>
      </c>
      <c r="L135" s="46" t="s">
        <v>21</v>
      </c>
      <c r="M135" s="46" t="s">
        <v>21</v>
      </c>
      <c r="N135" s="46" t="s">
        <v>21</v>
      </c>
      <c r="O135" s="46" t="s">
        <v>21</v>
      </c>
      <c r="P135" s="76">
        <f>P133/P134</f>
        <v>0.71895424836601307</v>
      </c>
      <c r="Q135" s="76">
        <f t="shared" ref="Q135:AM135" si="21">Q133/Q134</f>
        <v>0.83916083916083917</v>
      </c>
      <c r="R135" s="76">
        <f t="shared" si="21"/>
        <v>1.0579710144927537</v>
      </c>
      <c r="S135" s="76">
        <f t="shared" si="21"/>
        <v>1.036764705882353</v>
      </c>
      <c r="T135" s="76">
        <f t="shared" si="21"/>
        <v>1.0552147239263803</v>
      </c>
      <c r="U135" s="76">
        <f t="shared" si="21"/>
        <v>0.84466019417475724</v>
      </c>
      <c r="V135" s="76">
        <f t="shared" si="21"/>
        <v>0.81188118811881194</v>
      </c>
      <c r="W135" s="76">
        <f t="shared" si="21"/>
        <v>0.82352941176470584</v>
      </c>
      <c r="X135" s="76">
        <f t="shared" si="21"/>
        <v>0.84722222222222221</v>
      </c>
      <c r="Y135" s="76">
        <f t="shared" si="21"/>
        <v>1.1007751937984496</v>
      </c>
      <c r="Z135" s="76">
        <f t="shared" si="21"/>
        <v>1.1700680272108843</v>
      </c>
      <c r="AA135" s="76">
        <f t="shared" si="21"/>
        <v>0.55428571428571427</v>
      </c>
      <c r="AB135" s="76">
        <f t="shared" si="21"/>
        <v>0.5350553505535055</v>
      </c>
      <c r="AC135" s="76">
        <f t="shared" si="21"/>
        <v>0.79063360881542699</v>
      </c>
      <c r="AD135" s="76">
        <f t="shared" si="21"/>
        <v>1.0511811023622046</v>
      </c>
      <c r="AE135" s="76">
        <f t="shared" si="21"/>
        <v>1.0183823529411764</v>
      </c>
      <c r="AF135" s="76">
        <f t="shared" si="21"/>
        <v>0.72282608695652173</v>
      </c>
      <c r="AG135" s="76">
        <f t="shared" si="21"/>
        <v>0.86826347305389218</v>
      </c>
      <c r="AH135" s="76">
        <f t="shared" si="21"/>
        <v>0.70276497695852536</v>
      </c>
      <c r="AI135" s="76">
        <f t="shared" si="21"/>
        <v>0.68322981366459623</v>
      </c>
      <c r="AJ135" s="76">
        <f t="shared" si="21"/>
        <v>1.1672354948805461</v>
      </c>
      <c r="AK135" s="76">
        <f t="shared" si="21"/>
        <v>1.0036101083032491</v>
      </c>
      <c r="AL135" s="76">
        <f t="shared" si="21"/>
        <v>1.1254901960784314</v>
      </c>
      <c r="AM135" s="76">
        <f t="shared" si="21"/>
        <v>1.6405529953917051</v>
      </c>
      <c r="AN135" s="55" t="s">
        <v>21</v>
      </c>
      <c r="AO135" s="55" t="s">
        <v>21</v>
      </c>
      <c r="AP135" s="55" t="s">
        <v>21</v>
      </c>
      <c r="AQ135" s="55" t="s">
        <v>21</v>
      </c>
      <c r="AR135" s="55" t="s">
        <v>21</v>
      </c>
      <c r="AS135" s="55" t="s">
        <v>21</v>
      </c>
      <c r="AT135" s="55" t="s">
        <v>21</v>
      </c>
      <c r="AU135" s="55" t="s">
        <v>21</v>
      </c>
      <c r="AV135" s="55" t="s">
        <v>21</v>
      </c>
      <c r="AW135" s="55" t="s">
        <v>21</v>
      </c>
      <c r="AX135" s="55" t="s">
        <v>21</v>
      </c>
      <c r="AY135" s="55" t="s">
        <v>21</v>
      </c>
      <c r="AZ135" s="55" t="s">
        <v>21</v>
      </c>
      <c r="BA135" s="55" t="s">
        <v>21</v>
      </c>
      <c r="BB135" s="55" t="s">
        <v>21</v>
      </c>
      <c r="BC135" s="55" t="s">
        <v>21</v>
      </c>
      <c r="BD135" s="55" t="s">
        <v>21</v>
      </c>
      <c r="BE135" s="55" t="s">
        <v>21</v>
      </c>
      <c r="BF135" s="55" t="s">
        <v>21</v>
      </c>
      <c r="BG135" s="55" t="s">
        <v>21</v>
      </c>
      <c r="BH135" s="55" t="s">
        <v>21</v>
      </c>
      <c r="BI135" s="55" t="s">
        <v>21</v>
      </c>
      <c r="BJ135" s="55" t="s">
        <v>21</v>
      </c>
      <c r="BK135" s="55" t="s">
        <v>21</v>
      </c>
      <c r="BL135" s="55" t="s">
        <v>21</v>
      </c>
      <c r="BM135" s="55" t="s">
        <v>21</v>
      </c>
      <c r="BN135" s="55" t="s">
        <v>21</v>
      </c>
      <c r="BO135" s="55" t="s">
        <v>21</v>
      </c>
      <c r="BP135" s="55" t="s">
        <v>21</v>
      </c>
      <c r="BQ135" s="55" t="s">
        <v>21</v>
      </c>
    </row>
    <row r="136" spans="1:69" x14ac:dyDescent="0.2">
      <c r="A136" s="42" t="s">
        <v>370</v>
      </c>
      <c r="B136" s="42" t="s">
        <v>390</v>
      </c>
      <c r="C136" s="42" t="s">
        <v>146</v>
      </c>
      <c r="D136" s="42" t="s">
        <v>372</v>
      </c>
      <c r="E136" s="41">
        <v>1980</v>
      </c>
      <c r="F136" s="42" t="s">
        <v>375</v>
      </c>
      <c r="G136" s="42" t="s">
        <v>383</v>
      </c>
      <c r="H136" s="42" t="s">
        <v>385</v>
      </c>
      <c r="I136" s="42" t="s">
        <v>369</v>
      </c>
      <c r="J136" s="46" t="s">
        <v>21</v>
      </c>
      <c r="K136" s="46" t="s">
        <v>21</v>
      </c>
      <c r="L136" s="46" t="s">
        <v>21</v>
      </c>
      <c r="M136" s="46" t="s">
        <v>21</v>
      </c>
      <c r="N136" s="46" t="s">
        <v>21</v>
      </c>
      <c r="O136" s="46" t="s">
        <v>21</v>
      </c>
      <c r="P136" s="76">
        <v>1.45</v>
      </c>
      <c r="Q136" s="76">
        <v>1.39</v>
      </c>
      <c r="R136" s="76">
        <v>1.6</v>
      </c>
      <c r="S136" s="76">
        <v>1.59</v>
      </c>
      <c r="T136" s="76">
        <v>1.59</v>
      </c>
      <c r="U136" s="76">
        <v>1.58</v>
      </c>
      <c r="V136" s="76">
        <v>1.87</v>
      </c>
      <c r="W136" s="76">
        <v>1.75</v>
      </c>
      <c r="X136" s="76">
        <v>1.56</v>
      </c>
      <c r="Y136" s="76">
        <v>1.52</v>
      </c>
      <c r="Z136" s="76">
        <v>1.89</v>
      </c>
      <c r="AA136" s="76">
        <v>1.54</v>
      </c>
      <c r="AB136" s="76">
        <v>1.69</v>
      </c>
      <c r="AC136" s="76">
        <v>1.69</v>
      </c>
      <c r="AD136" s="76">
        <v>1.58</v>
      </c>
      <c r="AE136" s="76">
        <v>1.52</v>
      </c>
      <c r="AF136" s="76">
        <v>1.37</v>
      </c>
      <c r="AG136" s="76">
        <v>1.19</v>
      </c>
      <c r="AH136" s="76">
        <v>1.07</v>
      </c>
      <c r="AI136" s="76">
        <v>1.07</v>
      </c>
      <c r="AJ136" s="76">
        <v>1.08</v>
      </c>
      <c r="AK136" s="76">
        <v>1.01</v>
      </c>
      <c r="AL136" s="76">
        <v>0.95</v>
      </c>
      <c r="AM136" s="76">
        <v>1.2</v>
      </c>
      <c r="AN136" s="46" t="s">
        <v>21</v>
      </c>
      <c r="AO136" s="46" t="s">
        <v>21</v>
      </c>
      <c r="AP136" s="46" t="s">
        <v>21</v>
      </c>
      <c r="AQ136" s="46" t="s">
        <v>21</v>
      </c>
      <c r="AR136" s="46" t="s">
        <v>21</v>
      </c>
      <c r="AS136" s="46" t="s">
        <v>21</v>
      </c>
      <c r="AT136" s="46" t="s">
        <v>21</v>
      </c>
      <c r="AU136" s="46" t="s">
        <v>21</v>
      </c>
      <c r="AV136" s="46" t="s">
        <v>21</v>
      </c>
      <c r="AW136" s="46" t="s">
        <v>21</v>
      </c>
      <c r="AX136" s="46" t="s">
        <v>21</v>
      </c>
      <c r="AY136" s="46" t="s">
        <v>21</v>
      </c>
      <c r="AZ136" s="46" t="s">
        <v>21</v>
      </c>
      <c r="BA136" s="46" t="s">
        <v>21</v>
      </c>
      <c r="BB136" s="46" t="s">
        <v>21</v>
      </c>
      <c r="BC136" s="46" t="s">
        <v>21</v>
      </c>
      <c r="BD136" s="46" t="s">
        <v>21</v>
      </c>
      <c r="BE136" s="46" t="s">
        <v>21</v>
      </c>
      <c r="BF136" s="46" t="s">
        <v>21</v>
      </c>
      <c r="BG136" s="46" t="s">
        <v>21</v>
      </c>
      <c r="BH136" s="46" t="s">
        <v>21</v>
      </c>
      <c r="BI136" s="46" t="s">
        <v>21</v>
      </c>
      <c r="BJ136" s="46" t="s">
        <v>21</v>
      </c>
      <c r="BK136" s="46" t="s">
        <v>21</v>
      </c>
      <c r="BL136" s="46" t="s">
        <v>21</v>
      </c>
      <c r="BM136" s="46" t="s">
        <v>21</v>
      </c>
      <c r="BN136" s="46" t="s">
        <v>21</v>
      </c>
      <c r="BO136" s="46" t="s">
        <v>21</v>
      </c>
      <c r="BP136" s="46" t="s">
        <v>21</v>
      </c>
      <c r="BQ136" s="46" t="s">
        <v>21</v>
      </c>
    </row>
    <row r="137" spans="1:69" x14ac:dyDescent="0.2">
      <c r="A137" s="42" t="s">
        <v>371</v>
      </c>
      <c r="B137" s="42" t="s">
        <v>391</v>
      </c>
      <c r="C137" s="42" t="s">
        <v>146</v>
      </c>
      <c r="D137" s="42" t="s">
        <v>372</v>
      </c>
      <c r="E137" s="41" t="s">
        <v>67</v>
      </c>
      <c r="F137" s="42" t="s">
        <v>376</v>
      </c>
      <c r="G137" s="42" t="s">
        <v>383</v>
      </c>
      <c r="H137" s="42" t="s">
        <v>385</v>
      </c>
      <c r="I137" s="42" t="s">
        <v>369</v>
      </c>
      <c r="J137" s="46" t="s">
        <v>21</v>
      </c>
      <c r="K137" s="46" t="s">
        <v>21</v>
      </c>
      <c r="L137" s="46" t="s">
        <v>21</v>
      </c>
      <c r="M137" s="46" t="s">
        <v>21</v>
      </c>
      <c r="N137" s="46" t="s">
        <v>21</v>
      </c>
      <c r="O137" s="46" t="s">
        <v>21</v>
      </c>
      <c r="P137" s="76">
        <f>P136/P132/0.67</f>
        <v>0.8398070622497269</v>
      </c>
      <c r="Q137" s="76">
        <f t="shared" ref="Q137:AM137" si="22">Q136/Q132/0.67</f>
        <v>0.75922515084153697</v>
      </c>
      <c r="R137" s="76">
        <f t="shared" si="22"/>
        <v>0.78428908091123339</v>
      </c>
      <c r="S137" s="76">
        <f t="shared" si="22"/>
        <v>0.83232293080054254</v>
      </c>
      <c r="T137" s="76">
        <f t="shared" si="22"/>
        <v>0.71654488750278456</v>
      </c>
      <c r="U137" s="76">
        <f t="shared" si="22"/>
        <v>0.74144863915715542</v>
      </c>
      <c r="V137" s="76">
        <f t="shared" si="22"/>
        <v>0.95113572761194021</v>
      </c>
      <c r="W137" s="76">
        <f t="shared" si="22"/>
        <v>0.96206467661691542</v>
      </c>
      <c r="X137" s="76">
        <f t="shared" si="22"/>
        <v>0.82398009950248752</v>
      </c>
      <c r="Y137" s="76">
        <f t="shared" si="22"/>
        <v>0.77109398064621937</v>
      </c>
      <c r="Z137" s="76">
        <f t="shared" si="22"/>
        <v>0.82100324464633345</v>
      </c>
      <c r="AA137" s="76">
        <f t="shared" si="22"/>
        <v>0.68446393984277076</v>
      </c>
      <c r="AB137" s="76">
        <f t="shared" si="22"/>
        <v>0.67016137586180768</v>
      </c>
      <c r="AC137" s="76">
        <f t="shared" si="22"/>
        <v>0.67764925373134322</v>
      </c>
      <c r="AD137" s="76">
        <f t="shared" si="22"/>
        <v>0.72310507762694076</v>
      </c>
      <c r="AE137" s="76">
        <f t="shared" si="22"/>
        <v>0.74234874408445573</v>
      </c>
      <c r="AF137" s="76">
        <f t="shared" si="22"/>
        <v>0.75093359731952491</v>
      </c>
      <c r="AG137" s="76">
        <f t="shared" si="22"/>
        <v>0.70214813781559471</v>
      </c>
      <c r="AH137" s="76">
        <f t="shared" si="22"/>
        <v>0.69738643029394509</v>
      </c>
      <c r="AI137" s="76">
        <f t="shared" si="22"/>
        <v>0.6919174243723909</v>
      </c>
      <c r="AJ137" s="76">
        <f t="shared" si="22"/>
        <v>0.68805561234921286</v>
      </c>
      <c r="AK137" s="76">
        <f t="shared" si="22"/>
        <v>0.66904023571463067</v>
      </c>
      <c r="AL137" s="76">
        <f t="shared" si="22"/>
        <v>0.61032312342255313</v>
      </c>
      <c r="AM137" s="76">
        <f t="shared" si="22"/>
        <v>0.68564867967853038</v>
      </c>
      <c r="AN137" s="46" t="s">
        <v>21</v>
      </c>
      <c r="AO137" s="46" t="s">
        <v>21</v>
      </c>
      <c r="AP137" s="46" t="s">
        <v>21</v>
      </c>
      <c r="AQ137" s="46" t="s">
        <v>21</v>
      </c>
      <c r="AR137" s="46" t="s">
        <v>21</v>
      </c>
      <c r="AS137" s="46" t="s">
        <v>21</v>
      </c>
      <c r="AT137" s="46" t="s">
        <v>21</v>
      </c>
      <c r="AU137" s="46" t="s">
        <v>21</v>
      </c>
      <c r="AV137" s="46" t="s">
        <v>21</v>
      </c>
      <c r="AW137" s="46" t="s">
        <v>21</v>
      </c>
      <c r="AX137" s="46" t="s">
        <v>21</v>
      </c>
      <c r="AY137" s="46" t="s">
        <v>21</v>
      </c>
      <c r="AZ137" s="46" t="s">
        <v>21</v>
      </c>
      <c r="BA137" s="46" t="s">
        <v>21</v>
      </c>
      <c r="BB137" s="46" t="s">
        <v>21</v>
      </c>
      <c r="BC137" s="46" t="s">
        <v>21</v>
      </c>
      <c r="BD137" s="46" t="s">
        <v>21</v>
      </c>
      <c r="BE137" s="46" t="s">
        <v>21</v>
      </c>
      <c r="BF137" s="46" t="s">
        <v>21</v>
      </c>
      <c r="BG137" s="46" t="s">
        <v>21</v>
      </c>
      <c r="BH137" s="46" t="s">
        <v>21</v>
      </c>
      <c r="BI137" s="46" t="s">
        <v>21</v>
      </c>
      <c r="BJ137" s="46" t="s">
        <v>21</v>
      </c>
      <c r="BK137" s="46" t="s">
        <v>21</v>
      </c>
      <c r="BL137" s="46" t="s">
        <v>21</v>
      </c>
      <c r="BM137" s="46" t="s">
        <v>21</v>
      </c>
      <c r="BN137" s="46" t="s">
        <v>21</v>
      </c>
      <c r="BO137" s="46" t="s">
        <v>21</v>
      </c>
      <c r="BP137" s="46" t="s">
        <v>21</v>
      </c>
      <c r="BQ137" s="46" t="s">
        <v>21</v>
      </c>
    </row>
    <row r="138" spans="1:69" x14ac:dyDescent="0.2">
      <c r="A138" s="42" t="s">
        <v>439</v>
      </c>
      <c r="B138" s="42" t="s">
        <v>548</v>
      </c>
      <c r="C138" s="42" t="s">
        <v>146</v>
      </c>
      <c r="D138" s="42" t="s">
        <v>26</v>
      </c>
      <c r="E138" s="41" t="s">
        <v>67</v>
      </c>
      <c r="F138" s="42" t="s">
        <v>559</v>
      </c>
      <c r="G138" s="53" t="s">
        <v>451</v>
      </c>
      <c r="H138" s="42" t="s">
        <v>441</v>
      </c>
      <c r="I138" s="51" t="s">
        <v>582</v>
      </c>
      <c r="J138" s="78">
        <v>21.4</v>
      </c>
      <c r="K138" s="78">
        <v>18.7</v>
      </c>
      <c r="L138" s="78">
        <v>21.3</v>
      </c>
      <c r="M138" s="78">
        <v>18.899999999999999</v>
      </c>
      <c r="N138" s="78">
        <v>21.4</v>
      </c>
      <c r="O138" s="78">
        <v>23</v>
      </c>
      <c r="P138" s="78">
        <v>24.1</v>
      </c>
      <c r="Q138" s="78">
        <v>29.9</v>
      </c>
      <c r="R138" s="78">
        <v>27.7</v>
      </c>
      <c r="S138" s="78">
        <v>25.9</v>
      </c>
      <c r="T138" s="78">
        <v>23.8</v>
      </c>
      <c r="U138" s="78">
        <v>26.6</v>
      </c>
      <c r="V138" s="78">
        <v>26.7</v>
      </c>
      <c r="W138" s="78">
        <v>20.3</v>
      </c>
      <c r="X138" s="79">
        <v>17.75</v>
      </c>
      <c r="Y138" s="78">
        <v>15.2</v>
      </c>
      <c r="Z138" s="78">
        <v>12.7</v>
      </c>
      <c r="AA138" s="78">
        <v>12.4</v>
      </c>
      <c r="AB138" s="78">
        <v>10.199999999999999</v>
      </c>
      <c r="AC138" s="78">
        <v>11.7</v>
      </c>
      <c r="AD138" s="78">
        <v>25.5</v>
      </c>
      <c r="AE138" s="78">
        <v>20</v>
      </c>
      <c r="AF138" s="78">
        <v>16.100000000000001</v>
      </c>
      <c r="AG138" s="79">
        <v>20.05</v>
      </c>
      <c r="AH138" s="78">
        <v>24</v>
      </c>
      <c r="AI138" s="78">
        <v>21.7</v>
      </c>
      <c r="AJ138" s="78">
        <v>27.5</v>
      </c>
      <c r="AK138" s="78">
        <v>30.9</v>
      </c>
      <c r="AL138" s="78">
        <v>32.9</v>
      </c>
      <c r="AM138" s="78">
        <v>21.8</v>
      </c>
      <c r="AN138" s="78">
        <v>24.7</v>
      </c>
      <c r="AO138" s="78">
        <v>26.5</v>
      </c>
      <c r="AP138" s="78">
        <v>23.5</v>
      </c>
      <c r="AQ138" s="78">
        <v>23.2</v>
      </c>
      <c r="AR138" s="78">
        <v>22.4</v>
      </c>
      <c r="AS138" s="78">
        <v>22.5</v>
      </c>
      <c r="AT138" s="78">
        <v>20</v>
      </c>
      <c r="AU138" s="78">
        <v>21.7</v>
      </c>
      <c r="AV138" s="78">
        <v>21.4</v>
      </c>
      <c r="AW138" s="78">
        <v>20</v>
      </c>
      <c r="AX138" s="78">
        <v>21</v>
      </c>
      <c r="AY138" s="78">
        <v>21.9</v>
      </c>
      <c r="AZ138" s="78">
        <v>21.6</v>
      </c>
      <c r="BA138" s="78">
        <v>22.1</v>
      </c>
      <c r="BB138" s="78">
        <v>21.7</v>
      </c>
      <c r="BC138" s="78">
        <v>17.2</v>
      </c>
      <c r="BD138" s="78">
        <v>17</v>
      </c>
      <c r="BE138" s="78">
        <v>17</v>
      </c>
      <c r="BF138" s="78">
        <v>17.600000000000001</v>
      </c>
      <c r="BG138" s="78">
        <v>21</v>
      </c>
      <c r="BH138" s="46" t="s">
        <v>21</v>
      </c>
      <c r="BI138" s="46" t="s">
        <v>21</v>
      </c>
      <c r="BJ138" s="46" t="s">
        <v>21</v>
      </c>
      <c r="BK138" s="46" t="s">
        <v>21</v>
      </c>
      <c r="BL138" s="46" t="s">
        <v>21</v>
      </c>
      <c r="BM138" s="46" t="s">
        <v>21</v>
      </c>
      <c r="BN138" s="46" t="s">
        <v>21</v>
      </c>
      <c r="BO138" s="46" t="s">
        <v>21</v>
      </c>
      <c r="BP138" s="46" t="s">
        <v>21</v>
      </c>
      <c r="BQ138" s="46" t="s">
        <v>21</v>
      </c>
    </row>
    <row r="139" spans="1:69" x14ac:dyDescent="0.2">
      <c r="A139" s="42" t="s">
        <v>438</v>
      </c>
      <c r="B139" s="42" t="s">
        <v>549</v>
      </c>
      <c r="C139" s="42" t="s">
        <v>146</v>
      </c>
      <c r="D139" s="42" t="s">
        <v>26</v>
      </c>
      <c r="E139" s="41" t="s">
        <v>67</v>
      </c>
      <c r="F139" s="42" t="s">
        <v>559</v>
      </c>
      <c r="G139" s="53" t="s">
        <v>451</v>
      </c>
      <c r="H139" s="42" t="s">
        <v>440</v>
      </c>
      <c r="I139" s="51" t="s">
        <v>582</v>
      </c>
      <c r="J139" s="78">
        <v>11.2</v>
      </c>
      <c r="K139" s="78">
        <v>7.6</v>
      </c>
      <c r="L139" s="78">
        <v>8.1999999999999993</v>
      </c>
      <c r="M139" s="78">
        <v>6.8</v>
      </c>
      <c r="N139" s="78">
        <v>6.3</v>
      </c>
      <c r="O139" s="78">
        <v>7.5</v>
      </c>
      <c r="P139" s="78">
        <v>8</v>
      </c>
      <c r="Q139" s="78">
        <v>6.2</v>
      </c>
      <c r="R139" s="78">
        <v>6.4</v>
      </c>
      <c r="S139" s="78">
        <v>7.2</v>
      </c>
      <c r="T139" s="78">
        <v>7.1</v>
      </c>
      <c r="U139" s="78">
        <v>8</v>
      </c>
      <c r="V139" s="78">
        <v>7.8</v>
      </c>
      <c r="W139" s="78">
        <v>6.7</v>
      </c>
      <c r="X139" s="78">
        <v>7.7</v>
      </c>
      <c r="Y139" s="78">
        <v>5.2</v>
      </c>
      <c r="Z139" s="78">
        <v>6.3</v>
      </c>
      <c r="AA139" s="78">
        <v>4.9000000000000004</v>
      </c>
      <c r="AB139" s="78">
        <v>4</v>
      </c>
      <c r="AC139" s="78">
        <v>3.9</v>
      </c>
      <c r="AD139" s="78">
        <v>5.2</v>
      </c>
      <c r="AE139" s="78">
        <v>5.0999999999999996</v>
      </c>
      <c r="AF139" s="78">
        <v>4.9000000000000004</v>
      </c>
      <c r="AG139" s="78">
        <v>4.2</v>
      </c>
      <c r="AH139" s="78">
        <v>4.9000000000000004</v>
      </c>
      <c r="AI139" s="78">
        <v>5.3</v>
      </c>
      <c r="AJ139" s="78">
        <v>5.7</v>
      </c>
      <c r="AK139" s="78">
        <v>5.8</v>
      </c>
      <c r="AL139" s="78">
        <v>7.1</v>
      </c>
      <c r="AM139" s="78">
        <v>6.8</v>
      </c>
      <c r="AN139" s="78">
        <v>6.7</v>
      </c>
      <c r="AO139" s="78">
        <v>9.6999999999999993</v>
      </c>
      <c r="AP139" s="78">
        <v>9.6</v>
      </c>
      <c r="AQ139" s="78">
        <v>9.1999999999999993</v>
      </c>
      <c r="AR139" s="78">
        <v>8.4</v>
      </c>
      <c r="AS139" s="78">
        <v>10.6</v>
      </c>
      <c r="AT139" s="78">
        <v>9.9</v>
      </c>
      <c r="AU139" s="78">
        <v>9.3000000000000007</v>
      </c>
      <c r="AV139" s="78">
        <v>9.5</v>
      </c>
      <c r="AW139" s="78">
        <v>9.5</v>
      </c>
      <c r="AX139" s="78">
        <v>8.6</v>
      </c>
      <c r="AY139" s="78">
        <v>8.8000000000000007</v>
      </c>
      <c r="AZ139" s="78">
        <v>10.3</v>
      </c>
      <c r="BA139" s="78">
        <v>9.8000000000000007</v>
      </c>
      <c r="BB139" s="78">
        <v>11.2</v>
      </c>
      <c r="BC139" s="78">
        <v>11.1</v>
      </c>
      <c r="BD139" s="78">
        <v>11.4</v>
      </c>
      <c r="BE139" s="78">
        <v>11.4</v>
      </c>
      <c r="BF139" s="78">
        <v>11.8</v>
      </c>
      <c r="BG139" s="78">
        <v>7.8</v>
      </c>
      <c r="BH139" s="46" t="s">
        <v>21</v>
      </c>
      <c r="BI139" s="46" t="s">
        <v>21</v>
      </c>
      <c r="BJ139" s="46" t="s">
        <v>21</v>
      </c>
      <c r="BK139" s="46" t="s">
        <v>21</v>
      </c>
      <c r="BL139" s="46" t="s">
        <v>21</v>
      </c>
      <c r="BM139" s="46" t="s">
        <v>21</v>
      </c>
      <c r="BN139" s="46" t="s">
        <v>21</v>
      </c>
      <c r="BO139" s="46" t="s">
        <v>21</v>
      </c>
      <c r="BP139" s="46" t="s">
        <v>21</v>
      </c>
      <c r="BQ139" s="46" t="s">
        <v>21</v>
      </c>
    </row>
    <row r="140" spans="1:69" x14ac:dyDescent="0.2">
      <c r="A140" s="51" t="s">
        <v>446</v>
      </c>
      <c r="B140" s="51" t="s">
        <v>550</v>
      </c>
      <c r="C140" s="51" t="s">
        <v>146</v>
      </c>
      <c r="D140" s="51" t="s">
        <v>285</v>
      </c>
      <c r="E140" s="41">
        <v>2000</v>
      </c>
      <c r="F140" s="56" t="s">
        <v>556</v>
      </c>
      <c r="G140" s="56" t="s">
        <v>451</v>
      </c>
      <c r="H140" s="51" t="s">
        <v>43</v>
      </c>
      <c r="I140" s="51" t="s">
        <v>582</v>
      </c>
      <c r="J140" s="54" t="s">
        <v>21</v>
      </c>
      <c r="K140" s="54" t="s">
        <v>21</v>
      </c>
      <c r="L140" s="54" t="s">
        <v>21</v>
      </c>
      <c r="M140" s="54" t="s">
        <v>21</v>
      </c>
      <c r="N140" s="54" t="s">
        <v>21</v>
      </c>
      <c r="O140" s="54" t="s">
        <v>21</v>
      </c>
      <c r="P140" s="54" t="s">
        <v>21</v>
      </c>
      <c r="Q140" s="54" t="s">
        <v>21</v>
      </c>
      <c r="R140" s="54" t="s">
        <v>21</v>
      </c>
      <c r="S140" s="54" t="s">
        <v>21</v>
      </c>
      <c r="T140" s="54" t="s">
        <v>21</v>
      </c>
      <c r="U140" s="54" t="s">
        <v>21</v>
      </c>
      <c r="V140" s="54" t="s">
        <v>21</v>
      </c>
      <c r="W140" s="54" t="s">
        <v>21</v>
      </c>
      <c r="X140" s="80">
        <v>34893.981273935839</v>
      </c>
      <c r="Y140" s="80">
        <v>35838.473361526849</v>
      </c>
      <c r="Z140" s="80">
        <v>36814.870614208354</v>
      </c>
      <c r="AA140" s="80">
        <v>39063.747059854853</v>
      </c>
      <c r="AB140" s="80">
        <v>39409.274984132768</v>
      </c>
      <c r="AC140" s="80">
        <v>40528.252195112553</v>
      </c>
      <c r="AD140" s="80">
        <v>42958.948787619862</v>
      </c>
      <c r="AE140" s="80">
        <v>44194.317003278353</v>
      </c>
      <c r="AF140" s="80">
        <v>45280.101822310513</v>
      </c>
      <c r="AG140" s="80">
        <v>46598.813979212879</v>
      </c>
      <c r="AH140" s="80">
        <v>47312.49167601829</v>
      </c>
      <c r="AI140" s="80">
        <v>47806.399488573828</v>
      </c>
      <c r="AJ140" s="80">
        <v>48397.035507692271</v>
      </c>
      <c r="AK140" s="80">
        <v>48170.006109015936</v>
      </c>
      <c r="AL140" s="80">
        <v>43615.155381509059</v>
      </c>
      <c r="AM140" s="80">
        <v>39498.276829679657</v>
      </c>
      <c r="AN140" s="80">
        <v>39908.106889024391</v>
      </c>
      <c r="AO140" s="80">
        <v>40671.091980231555</v>
      </c>
      <c r="AP140" s="80">
        <v>42418.569899649134</v>
      </c>
      <c r="AQ140" s="80">
        <v>44014.34186925181</v>
      </c>
      <c r="AR140" s="80">
        <v>44308.319033778665</v>
      </c>
      <c r="AS140" s="80">
        <v>43044.933881479999</v>
      </c>
      <c r="AT140" s="80">
        <v>42202.823201322943</v>
      </c>
      <c r="AU140" s="80">
        <v>42110.688596518135</v>
      </c>
      <c r="AV140" s="80">
        <v>42953.354907519271</v>
      </c>
      <c r="AW140" s="80">
        <v>43935.049108531653</v>
      </c>
      <c r="AX140" s="80">
        <v>44245.359513889023</v>
      </c>
      <c r="AY140" s="80">
        <v>45507.959170777423</v>
      </c>
      <c r="AZ140" s="80">
        <v>44264.262354455605</v>
      </c>
      <c r="BA140" s="80">
        <v>44665.724115986879</v>
      </c>
      <c r="BB140" s="80">
        <v>46629.955245858167</v>
      </c>
      <c r="BC140" s="80">
        <v>46880.514960881177</v>
      </c>
      <c r="BD140" s="80">
        <v>47638.0630370902</v>
      </c>
      <c r="BE140" s="80">
        <v>48955.242567279391</v>
      </c>
      <c r="BF140" s="80">
        <v>51183.839541283975</v>
      </c>
      <c r="BG140" s="80">
        <v>52561.302157379447</v>
      </c>
      <c r="BH140" s="80">
        <v>54226.020532905895</v>
      </c>
      <c r="BI140" s="80">
        <v>56684.441496397209</v>
      </c>
      <c r="BJ140" s="80">
        <v>57895.894438933865</v>
      </c>
      <c r="BK140" s="80">
        <v>58199</v>
      </c>
      <c r="BL140" s="80">
        <v>61570</v>
      </c>
      <c r="BM140" s="80">
        <v>62332</v>
      </c>
      <c r="BN140" s="80">
        <v>65332</v>
      </c>
      <c r="BO140" s="80">
        <v>68741</v>
      </c>
      <c r="BP140" s="80">
        <v>71726</v>
      </c>
      <c r="BQ140" s="80">
        <v>74605.708661417331</v>
      </c>
    </row>
    <row r="141" spans="1:69" x14ac:dyDescent="0.2">
      <c r="A141" s="51" t="s">
        <v>447</v>
      </c>
      <c r="B141" s="51" t="s">
        <v>554</v>
      </c>
      <c r="C141" s="51" t="s">
        <v>146</v>
      </c>
      <c r="D141" s="51" t="s">
        <v>285</v>
      </c>
      <c r="E141" s="83" t="s">
        <v>67</v>
      </c>
      <c r="F141" s="51" t="s">
        <v>557</v>
      </c>
      <c r="G141" s="51" t="s">
        <v>452</v>
      </c>
      <c r="H141" s="51" t="s">
        <v>43</v>
      </c>
      <c r="I141" s="51" t="s">
        <v>582</v>
      </c>
      <c r="J141" s="54" t="s">
        <v>21</v>
      </c>
      <c r="K141" s="54" t="s">
        <v>21</v>
      </c>
      <c r="L141" s="54" t="s">
        <v>21</v>
      </c>
      <c r="M141" s="54" t="s">
        <v>21</v>
      </c>
      <c r="N141" s="54" t="s">
        <v>21</v>
      </c>
      <c r="O141" s="54" t="s">
        <v>21</v>
      </c>
      <c r="P141" s="54" t="s">
        <v>21</v>
      </c>
      <c r="Q141" s="54" t="s">
        <v>21</v>
      </c>
      <c r="R141" s="54" t="s">
        <v>21</v>
      </c>
      <c r="S141" s="54" t="s">
        <v>21</v>
      </c>
      <c r="T141" s="54" t="s">
        <v>21</v>
      </c>
      <c r="U141" s="54" t="s">
        <v>21</v>
      </c>
      <c r="V141" s="54" t="s">
        <v>21</v>
      </c>
      <c r="W141" s="54" t="s">
        <v>21</v>
      </c>
      <c r="X141" s="80">
        <v>33.49021037</v>
      </c>
      <c r="Y141" s="80">
        <v>33.111463659999998</v>
      </c>
      <c r="Z141" s="80">
        <v>33.854341929999997</v>
      </c>
      <c r="AA141" s="80">
        <v>27.70008301</v>
      </c>
      <c r="AB141" s="80">
        <v>24.079586219999999</v>
      </c>
      <c r="AC141" s="80">
        <v>28.240817679999999</v>
      </c>
      <c r="AD141" s="80">
        <v>35.854502580000002</v>
      </c>
      <c r="AE141" s="80">
        <v>41.951151799999998</v>
      </c>
      <c r="AF141" s="80">
        <v>47.727202560000002</v>
      </c>
      <c r="AG141" s="80">
        <v>48.687383019999999</v>
      </c>
      <c r="AH141" s="80">
        <v>54.40937469</v>
      </c>
      <c r="AI141" s="80">
        <v>59.186027269999997</v>
      </c>
      <c r="AJ141" s="80">
        <v>67.632225210000001</v>
      </c>
      <c r="AK141" s="80">
        <v>74.833882320000001</v>
      </c>
      <c r="AL141" s="80">
        <v>81.369433749999999</v>
      </c>
      <c r="AM141" s="80">
        <v>90.549905179999996</v>
      </c>
      <c r="AN141" s="80">
        <v>98.797762800000001</v>
      </c>
      <c r="AO141" s="80">
        <v>93.150232439999996</v>
      </c>
      <c r="AP141" s="80">
        <v>78.891198459999998</v>
      </c>
      <c r="AQ141" s="80">
        <v>69.734943009999995</v>
      </c>
      <c r="AR141" s="80">
        <v>70.18943994</v>
      </c>
      <c r="AS141" s="80">
        <v>71.872803689999998</v>
      </c>
      <c r="AT141" s="80">
        <v>62.019369750000003</v>
      </c>
      <c r="AU141" s="80">
        <v>65.366168369999997</v>
      </c>
      <c r="AV141" s="80">
        <v>61.055372460000001</v>
      </c>
      <c r="AW141" s="80">
        <v>51.509200640000003</v>
      </c>
      <c r="AX141" s="80">
        <v>51.08683825</v>
      </c>
      <c r="AY141" s="80">
        <v>58.265574180000002</v>
      </c>
      <c r="AZ141" s="80">
        <v>64.896355369999995</v>
      </c>
      <c r="BA141" s="80">
        <v>61.916437449999997</v>
      </c>
      <c r="BB141" s="80">
        <v>61.552528629999998</v>
      </c>
      <c r="BC141" s="80">
        <v>64.822356099999993</v>
      </c>
      <c r="BD141" s="80">
        <v>62.250150320000003</v>
      </c>
      <c r="BE141" s="80">
        <v>61.065936970000003</v>
      </c>
      <c r="BF141" s="80">
        <v>54.348909939999999</v>
      </c>
      <c r="BG141" s="80">
        <v>45.216433090000002</v>
      </c>
      <c r="BH141" s="80">
        <v>37.42430426</v>
      </c>
      <c r="BI141" s="80">
        <v>31.596438460000002</v>
      </c>
      <c r="BJ141" s="80">
        <v>26.38965224</v>
      </c>
      <c r="BK141" s="80">
        <v>25.058847109999999</v>
      </c>
      <c r="BL141" s="80">
        <v>24.556795610000002</v>
      </c>
      <c r="BM141" s="80">
        <v>24.72432358</v>
      </c>
      <c r="BN141" s="80">
        <v>23.3603673</v>
      </c>
      <c r="BO141" s="80">
        <v>20.492528780000001</v>
      </c>
      <c r="BP141" s="80">
        <v>22.74180642</v>
      </c>
      <c r="BQ141" s="54" t="s">
        <v>21</v>
      </c>
    </row>
    <row r="142" spans="1:69" x14ac:dyDescent="0.2">
      <c r="A142" s="51" t="s">
        <v>445</v>
      </c>
      <c r="B142" s="51" t="s">
        <v>551</v>
      </c>
      <c r="C142" s="51" t="s">
        <v>146</v>
      </c>
      <c r="D142" s="51" t="s">
        <v>285</v>
      </c>
      <c r="E142" s="83" t="s">
        <v>67</v>
      </c>
      <c r="F142" s="51" t="s">
        <v>557</v>
      </c>
      <c r="G142" s="51" t="s">
        <v>452</v>
      </c>
      <c r="H142" s="51" t="s">
        <v>43</v>
      </c>
      <c r="I142" s="51" t="s">
        <v>582</v>
      </c>
      <c r="J142" s="54" t="s">
        <v>21</v>
      </c>
      <c r="K142" s="54" t="s">
        <v>21</v>
      </c>
      <c r="L142" s="54" t="s">
        <v>21</v>
      </c>
      <c r="M142" s="54" t="s">
        <v>21</v>
      </c>
      <c r="N142" s="54" t="s">
        <v>21</v>
      </c>
      <c r="O142" s="54" t="s">
        <v>21</v>
      </c>
      <c r="P142" s="54" t="s">
        <v>21</v>
      </c>
      <c r="Q142" s="54" t="s">
        <v>21</v>
      </c>
      <c r="R142" s="54" t="s">
        <v>21</v>
      </c>
      <c r="S142" s="54" t="s">
        <v>21</v>
      </c>
      <c r="T142" s="54" t="s">
        <v>21</v>
      </c>
      <c r="U142" s="54" t="s">
        <v>21</v>
      </c>
      <c r="V142" s="54" t="s">
        <v>21</v>
      </c>
      <c r="W142" s="54" t="s">
        <v>21</v>
      </c>
      <c r="X142" s="80">
        <v>0.67246447965970491</v>
      </c>
      <c r="Y142" s="80">
        <v>0.98286641525593388</v>
      </c>
      <c r="Z142" s="80">
        <v>1.0630288611488066</v>
      </c>
      <c r="AA142" s="80">
        <v>0.94793447183789215</v>
      </c>
      <c r="AB142" s="80">
        <v>0.82743530574806334</v>
      </c>
      <c r="AC142" s="80">
        <v>0.8317359180179581</v>
      </c>
      <c r="AD142" s="80">
        <v>1.0875451181358373</v>
      </c>
      <c r="AE142" s="80">
        <v>1.2723150148764917</v>
      </c>
      <c r="AF142" s="80">
        <v>1.5026660946328809</v>
      </c>
      <c r="AG142" s="80">
        <v>1.9407717014364958</v>
      </c>
      <c r="AH142" s="80">
        <v>4.6740662670766522</v>
      </c>
      <c r="AI142" s="80">
        <v>6.2401034396806709</v>
      </c>
      <c r="AJ142" s="80">
        <v>6.8290580487507562</v>
      </c>
      <c r="AK142" s="80">
        <v>6.3094326117684272</v>
      </c>
      <c r="AL142" s="80">
        <v>6.4606958279495617</v>
      </c>
      <c r="AM142" s="80">
        <v>5.9698612543815042</v>
      </c>
      <c r="AN142" s="80">
        <v>5.6825772016439871</v>
      </c>
      <c r="AO142" s="80">
        <v>5.5913101797214964</v>
      </c>
      <c r="AP142" s="80">
        <v>5.4475924189331622</v>
      </c>
      <c r="AQ142" s="80">
        <v>5.2586559745156629</v>
      </c>
      <c r="AR142" s="80">
        <v>4.0661413505791746</v>
      </c>
      <c r="AS142" s="80">
        <v>3.593401407521553</v>
      </c>
      <c r="AT142" s="80">
        <v>2.8252394277135462</v>
      </c>
      <c r="AU142" s="80">
        <v>3.8951852673596785</v>
      </c>
      <c r="AV142" s="80">
        <v>3.2228296326009804</v>
      </c>
      <c r="AW142" s="80">
        <v>2.9616977155559305</v>
      </c>
      <c r="AX142" s="80">
        <v>2.5301847045703396</v>
      </c>
      <c r="AY142" s="80">
        <v>2.5439258589480502</v>
      </c>
      <c r="AZ142" s="80">
        <v>2.7823532366049939</v>
      </c>
      <c r="BA142" s="80">
        <v>2.5859651799267644</v>
      </c>
      <c r="BB142" s="80">
        <v>3.1702700587881805</v>
      </c>
      <c r="BC142" s="80">
        <v>3.7884908762469722</v>
      </c>
      <c r="BD142" s="80">
        <v>3.2607863913747481</v>
      </c>
      <c r="BE142" s="80">
        <v>2.7845345454127233</v>
      </c>
      <c r="BF142" s="80">
        <v>3.3500878488553489</v>
      </c>
      <c r="BG142" s="80">
        <v>2.6674333367810972</v>
      </c>
      <c r="BH142" s="80">
        <v>2.5078226819369394</v>
      </c>
      <c r="BI142" s="80">
        <v>1.9023263659512617</v>
      </c>
      <c r="BJ142" s="80">
        <v>1.5414591474150412</v>
      </c>
      <c r="BK142" s="80">
        <v>1.4837371105912565</v>
      </c>
      <c r="BL142" s="80">
        <v>1.1732908481794762</v>
      </c>
      <c r="BM142" s="80">
        <v>1.1917311672528648</v>
      </c>
      <c r="BN142" s="80">
        <v>0.99574113396591268</v>
      </c>
      <c r="BO142" s="80">
        <v>0.89852597198741702</v>
      </c>
      <c r="BP142" s="80">
        <v>0.89292037132785462</v>
      </c>
      <c r="BQ142" s="54" t="s">
        <v>21</v>
      </c>
    </row>
    <row r="143" spans="1:69" x14ac:dyDescent="0.2">
      <c r="A143" s="51" t="s">
        <v>448</v>
      </c>
      <c r="B143" s="51" t="s">
        <v>555</v>
      </c>
      <c r="C143" s="51" t="s">
        <v>146</v>
      </c>
      <c r="D143" s="51" t="s">
        <v>285</v>
      </c>
      <c r="E143" s="83" t="s">
        <v>67</v>
      </c>
      <c r="F143" s="51" t="s">
        <v>558</v>
      </c>
      <c r="G143" s="51" t="s">
        <v>452</v>
      </c>
      <c r="H143" s="51" t="s">
        <v>43</v>
      </c>
      <c r="I143" s="51" t="s">
        <v>582</v>
      </c>
      <c r="J143" s="54" t="s">
        <v>21</v>
      </c>
      <c r="K143" s="54" t="s">
        <v>21</v>
      </c>
      <c r="L143" s="54" t="s">
        <v>21</v>
      </c>
      <c r="M143" s="54" t="s">
        <v>21</v>
      </c>
      <c r="N143" s="54" t="s">
        <v>21</v>
      </c>
      <c r="O143" s="54" t="s">
        <v>21</v>
      </c>
      <c r="P143" s="54" t="s">
        <v>21</v>
      </c>
      <c r="Q143" s="54" t="s">
        <v>21</v>
      </c>
      <c r="R143" s="54" t="s">
        <v>21</v>
      </c>
      <c r="S143" s="54" t="s">
        <v>21</v>
      </c>
      <c r="T143" s="54" t="s">
        <v>21</v>
      </c>
      <c r="U143" s="54" t="s">
        <v>21</v>
      </c>
      <c r="V143" s="54" t="s">
        <v>21</v>
      </c>
      <c r="W143" s="54" t="s">
        <v>21</v>
      </c>
      <c r="X143" s="54" t="s">
        <v>21</v>
      </c>
      <c r="Y143" s="54" t="s">
        <v>21</v>
      </c>
      <c r="Z143" s="54" t="s">
        <v>21</v>
      </c>
      <c r="AA143" s="54" t="s">
        <v>21</v>
      </c>
      <c r="AB143" s="54" t="s">
        <v>21</v>
      </c>
      <c r="AC143" s="54" t="s">
        <v>21</v>
      </c>
      <c r="AD143" s="54" t="s">
        <v>21</v>
      </c>
      <c r="AE143" s="80">
        <v>193.18762983947119</v>
      </c>
      <c r="AF143" s="80">
        <v>219.39236252545825</v>
      </c>
      <c r="AG143" s="80">
        <v>212.33579536370902</v>
      </c>
      <c r="AH143" s="80">
        <v>217.79669876203576</v>
      </c>
      <c r="AI143" s="80">
        <v>242.17547477571944</v>
      </c>
      <c r="AJ143" s="80">
        <v>305.00548475762116</v>
      </c>
      <c r="AK143" s="80">
        <v>297.72631578947369</v>
      </c>
      <c r="AL143" s="80">
        <v>303.81317200947984</v>
      </c>
      <c r="AM143" s="80">
        <v>336.45707970190728</v>
      </c>
      <c r="AN143" s="80">
        <v>326.70169118498779</v>
      </c>
      <c r="AO143" s="80">
        <v>324.6649553084805</v>
      </c>
      <c r="AP143" s="80">
        <v>271.25587849240577</v>
      </c>
      <c r="AQ143" s="80">
        <v>230.94096074796485</v>
      </c>
      <c r="AR143" s="80">
        <v>234.72406355541909</v>
      </c>
      <c r="AS143" s="80">
        <v>224.66527691350345</v>
      </c>
      <c r="AT143" s="80">
        <v>191.78476993245192</v>
      </c>
      <c r="AU143" s="80">
        <v>191.51325773632894</v>
      </c>
      <c r="AV143" s="80">
        <v>167.50543419464904</v>
      </c>
      <c r="AW143" s="80">
        <v>119.83055200535573</v>
      </c>
      <c r="AX143" s="80">
        <v>111.25740979544364</v>
      </c>
      <c r="AY143" s="80">
        <v>105.49868713979569</v>
      </c>
      <c r="AZ143" s="80">
        <v>123.48425586805796</v>
      </c>
      <c r="BA143" s="80">
        <v>144.63247514468023</v>
      </c>
      <c r="BB143" s="80">
        <v>132.67340671811166</v>
      </c>
      <c r="BC143" s="80">
        <v>153.93241868311455</v>
      </c>
      <c r="BD143" s="80">
        <v>146.01044072246395</v>
      </c>
      <c r="BE143" s="80">
        <v>149.2285082505112</v>
      </c>
      <c r="BF143" s="80">
        <v>131.32711008977279</v>
      </c>
      <c r="BG143" s="80">
        <v>152.3940753859643</v>
      </c>
      <c r="BH143" s="80">
        <v>120.09000744607381</v>
      </c>
      <c r="BI143" s="80">
        <v>110.09124516118831</v>
      </c>
      <c r="BJ143" s="80">
        <v>106.33631168189565</v>
      </c>
      <c r="BK143" s="80">
        <v>112.802143252183</v>
      </c>
      <c r="BL143" s="80">
        <v>106.63395959987956</v>
      </c>
      <c r="BM143" s="80">
        <v>102.45648990805634</v>
      </c>
      <c r="BN143" s="80">
        <v>93.065934616791168</v>
      </c>
      <c r="BO143" s="80">
        <v>87.749847980148758</v>
      </c>
      <c r="BP143" s="80">
        <v>95.122880075560204</v>
      </c>
      <c r="BQ143" s="54" t="s">
        <v>21</v>
      </c>
    </row>
    <row r="144" spans="1:69" x14ac:dyDescent="0.2">
      <c r="A144" s="51" t="s">
        <v>449</v>
      </c>
      <c r="B144" s="51" t="s">
        <v>552</v>
      </c>
      <c r="C144" s="51" t="s">
        <v>146</v>
      </c>
      <c r="D144" s="51" t="s">
        <v>545</v>
      </c>
      <c r="E144" s="83">
        <v>2010</v>
      </c>
      <c r="F144" s="51" t="s">
        <v>278</v>
      </c>
      <c r="G144" s="56" t="s">
        <v>451</v>
      </c>
      <c r="H144" s="51" t="s">
        <v>43</v>
      </c>
      <c r="I144" s="51" t="s">
        <v>582</v>
      </c>
      <c r="J144" s="54" t="s">
        <v>21</v>
      </c>
      <c r="K144" s="54" t="s">
        <v>21</v>
      </c>
      <c r="L144" s="54" t="s">
        <v>21</v>
      </c>
      <c r="M144" s="54" t="s">
        <v>21</v>
      </c>
      <c r="N144" s="54" t="s">
        <v>21</v>
      </c>
      <c r="O144" s="54" t="s">
        <v>21</v>
      </c>
      <c r="P144" s="54" t="s">
        <v>21</v>
      </c>
      <c r="Q144" s="54" t="s">
        <v>21</v>
      </c>
      <c r="R144" s="54" t="s">
        <v>21</v>
      </c>
      <c r="S144" s="54" t="s">
        <v>21</v>
      </c>
      <c r="T144" s="54" t="s">
        <v>21</v>
      </c>
      <c r="U144" s="54" t="s">
        <v>21</v>
      </c>
      <c r="V144" s="54" t="s">
        <v>21</v>
      </c>
      <c r="W144" s="54" t="s">
        <v>21</v>
      </c>
      <c r="X144" s="54" t="s">
        <v>21</v>
      </c>
      <c r="Y144" s="54" t="s">
        <v>21</v>
      </c>
      <c r="Z144" s="54" t="s">
        <v>21</v>
      </c>
      <c r="AA144" s="54" t="s">
        <v>21</v>
      </c>
      <c r="AB144" s="54" t="s">
        <v>21</v>
      </c>
      <c r="AC144" s="54" t="s">
        <v>21</v>
      </c>
      <c r="AD144" s="54" t="s">
        <v>21</v>
      </c>
      <c r="AE144" s="54" t="s">
        <v>21</v>
      </c>
      <c r="AF144" s="54" t="s">
        <v>21</v>
      </c>
      <c r="AG144" s="80">
        <v>115.977366855277</v>
      </c>
      <c r="AH144" s="80">
        <v>122.063982800144</v>
      </c>
      <c r="AI144" s="80">
        <v>126.273947717103</v>
      </c>
      <c r="AJ144" s="80">
        <v>131.098074182716</v>
      </c>
      <c r="AK144" s="80">
        <v>110.274914375714</v>
      </c>
      <c r="AL144" s="80">
        <v>109.213256556196</v>
      </c>
      <c r="AM144" s="80">
        <v>119.48733760552101</v>
      </c>
      <c r="AN144" s="80">
        <v>93.614219881501398</v>
      </c>
      <c r="AO144" s="80">
        <v>86.345113790718699</v>
      </c>
      <c r="AP144" s="80">
        <v>87.910100749160705</v>
      </c>
      <c r="AQ144" s="80">
        <v>94.332547228773393</v>
      </c>
      <c r="AR144" s="80">
        <v>89.617586520112596</v>
      </c>
      <c r="AS144" s="80">
        <v>89.777585186790404</v>
      </c>
      <c r="AT144" s="80">
        <v>99.307505770785696</v>
      </c>
      <c r="AU144" s="80">
        <v>97.8041849651257</v>
      </c>
      <c r="AV144" s="80">
        <v>106.03911634069701</v>
      </c>
      <c r="AW144" s="80">
        <v>107.577436854693</v>
      </c>
      <c r="AX144" s="80">
        <v>114.854876209365</v>
      </c>
      <c r="AY144" s="80">
        <v>113.288222598145</v>
      </c>
      <c r="AZ144" s="80">
        <v>94.451712902392799</v>
      </c>
      <c r="BA144" s="80">
        <v>99.346672111066098</v>
      </c>
      <c r="BB144" s="80">
        <v>90.540078832676699</v>
      </c>
      <c r="BC144" s="80">
        <v>85.439288005933506</v>
      </c>
      <c r="BD144" s="80">
        <v>85.762618644844906</v>
      </c>
      <c r="BE144" s="80">
        <v>78.430179748502397</v>
      </c>
      <c r="BF144" s="80">
        <v>75.073541053824798</v>
      </c>
      <c r="BG144" s="80">
        <v>79.046007949933994</v>
      </c>
      <c r="BH144" s="80">
        <v>87.261772818560104</v>
      </c>
      <c r="BI144" s="80">
        <v>94.485045957950703</v>
      </c>
      <c r="BJ144" s="80">
        <v>97.340022166482399</v>
      </c>
      <c r="BK144" s="80">
        <v>95.654202881643002</v>
      </c>
      <c r="BL144" s="80">
        <v>100</v>
      </c>
      <c r="BM144" s="80">
        <v>100.678327680603</v>
      </c>
      <c r="BN144" s="80">
        <v>105.54662044483</v>
      </c>
      <c r="BO144" s="80">
        <v>109.773251889568</v>
      </c>
      <c r="BP144" s="80">
        <v>109.424921458988</v>
      </c>
      <c r="BQ144" s="54" t="s">
        <v>21</v>
      </c>
    </row>
    <row r="145" spans="1:69" x14ac:dyDescent="0.2">
      <c r="A145" s="51" t="s">
        <v>450</v>
      </c>
      <c r="B145" s="51" t="s">
        <v>553</v>
      </c>
      <c r="C145" s="51" t="s">
        <v>146</v>
      </c>
      <c r="D145" s="51" t="s">
        <v>545</v>
      </c>
      <c r="E145" s="83">
        <v>2010</v>
      </c>
      <c r="F145" s="51" t="s">
        <v>278</v>
      </c>
      <c r="G145" s="56" t="s">
        <v>451</v>
      </c>
      <c r="H145" s="51" t="s">
        <v>43</v>
      </c>
      <c r="I145" s="51" t="s">
        <v>582</v>
      </c>
      <c r="J145" s="54" t="s">
        <v>21</v>
      </c>
      <c r="K145" s="54" t="s">
        <v>21</v>
      </c>
      <c r="L145" s="54" t="s">
        <v>21</v>
      </c>
      <c r="M145" s="54" t="s">
        <v>21</v>
      </c>
      <c r="N145" s="54" t="s">
        <v>21</v>
      </c>
      <c r="O145" s="54" t="s">
        <v>21</v>
      </c>
      <c r="P145" s="54" t="s">
        <v>21</v>
      </c>
      <c r="Q145" s="54" t="s">
        <v>21</v>
      </c>
      <c r="R145" s="54" t="s">
        <v>21</v>
      </c>
      <c r="S145" s="54" t="s">
        <v>21</v>
      </c>
      <c r="T145" s="54" t="s">
        <v>21</v>
      </c>
      <c r="U145" s="54" t="s">
        <v>21</v>
      </c>
      <c r="V145" s="54" t="s">
        <v>21</v>
      </c>
      <c r="W145" s="54" t="s">
        <v>21</v>
      </c>
      <c r="X145" s="80">
        <v>5.9043499989999999</v>
      </c>
      <c r="Y145" s="80">
        <v>6.4317083320000004</v>
      </c>
      <c r="Z145" s="80">
        <v>6.6748416659999998</v>
      </c>
      <c r="AA145" s="80">
        <v>6.7562833319999998</v>
      </c>
      <c r="AB145" s="80">
        <v>6.7878749989999996</v>
      </c>
      <c r="AC145" s="80">
        <v>7.2478999990000004</v>
      </c>
      <c r="AD145" s="80">
        <v>7.440258332</v>
      </c>
      <c r="AE145" s="80">
        <v>7.4028249989999999</v>
      </c>
      <c r="AF145" s="80">
        <v>7.3657583329999996</v>
      </c>
      <c r="AG145" s="80">
        <v>7.3775499990000002</v>
      </c>
      <c r="AH145" s="80">
        <v>7.5114333320000002</v>
      </c>
      <c r="AI145" s="80">
        <v>7.8996499990000002</v>
      </c>
      <c r="AJ145" s="80">
        <v>8.5399999990000008</v>
      </c>
      <c r="AK145" s="80">
        <v>11.112716669999999</v>
      </c>
      <c r="AL145" s="80">
        <v>16.698708329999999</v>
      </c>
      <c r="AM145" s="80">
        <v>18.60734167</v>
      </c>
      <c r="AN145" s="80">
        <v>20.385683329999999</v>
      </c>
      <c r="AO145" s="80">
        <v>20.567675000000001</v>
      </c>
      <c r="AP145" s="80">
        <v>21.094674999999999</v>
      </c>
      <c r="AQ145" s="80">
        <v>21.736683330000002</v>
      </c>
      <c r="AR145" s="80">
        <v>24.310500000000001</v>
      </c>
      <c r="AS145" s="80">
        <v>27.478633330000001</v>
      </c>
      <c r="AT145" s="80">
        <v>25.512491669999999</v>
      </c>
      <c r="AU145" s="80">
        <v>27.11984167</v>
      </c>
      <c r="AV145" s="80">
        <v>26.41716667</v>
      </c>
      <c r="AW145" s="80">
        <v>25.71446667</v>
      </c>
      <c r="AX145" s="80">
        <v>26.216100000000001</v>
      </c>
      <c r="AY145" s="80">
        <v>29.470658329999999</v>
      </c>
      <c r="AZ145" s="80">
        <v>40.893050000000002</v>
      </c>
      <c r="BA145" s="80">
        <v>39.088983329999998</v>
      </c>
      <c r="BB145" s="80">
        <v>44.192250000000001</v>
      </c>
      <c r="BC145" s="80">
        <v>50.992649999999998</v>
      </c>
      <c r="BD145" s="80">
        <v>51.603566669999999</v>
      </c>
      <c r="BE145" s="80">
        <v>54.20333333</v>
      </c>
      <c r="BF145" s="80">
        <v>56.039916669999997</v>
      </c>
      <c r="BG145" s="80">
        <v>55.085491670000003</v>
      </c>
      <c r="BH145" s="80">
        <v>51.314272500000001</v>
      </c>
      <c r="BI145" s="80">
        <v>46.148391179999997</v>
      </c>
      <c r="BJ145" s="80">
        <v>44.323287610000001</v>
      </c>
      <c r="BK145" s="80">
        <v>47.67968845</v>
      </c>
      <c r="BL145" s="80">
        <v>45.109664180000003</v>
      </c>
      <c r="BM145" s="80">
        <v>43.313136919999998</v>
      </c>
      <c r="BN145" s="80">
        <v>42.228794729999997</v>
      </c>
      <c r="BO145" s="80">
        <v>42.44618483</v>
      </c>
      <c r="BP145" s="80">
        <v>44.395154300000002</v>
      </c>
      <c r="BQ145" s="54" t="s">
        <v>21</v>
      </c>
    </row>
    <row r="146" spans="1:69" x14ac:dyDescent="0.2">
      <c r="A146" s="56" t="s">
        <v>561</v>
      </c>
      <c r="B146" s="51" t="s">
        <v>442</v>
      </c>
      <c r="C146" s="51" t="s">
        <v>146</v>
      </c>
      <c r="D146" s="51" t="s">
        <v>544</v>
      </c>
      <c r="E146" s="83">
        <v>1972</v>
      </c>
      <c r="F146" s="51" t="s">
        <v>2</v>
      </c>
      <c r="G146" s="56" t="s">
        <v>451</v>
      </c>
      <c r="H146" s="51" t="s">
        <v>43</v>
      </c>
      <c r="I146" s="51" t="s">
        <v>582</v>
      </c>
      <c r="J146" s="54" t="s">
        <v>21</v>
      </c>
      <c r="K146" s="54" t="s">
        <v>21</v>
      </c>
      <c r="L146" s="54" t="s">
        <v>21</v>
      </c>
      <c r="M146" s="54" t="s">
        <v>21</v>
      </c>
      <c r="N146" s="54" t="s">
        <v>21</v>
      </c>
      <c r="O146" s="54" t="s">
        <v>21</v>
      </c>
      <c r="P146" s="54" t="s">
        <v>21</v>
      </c>
      <c r="Q146" s="54" t="s">
        <v>21</v>
      </c>
      <c r="R146" s="54" t="s">
        <v>21</v>
      </c>
      <c r="S146" s="54" t="s">
        <v>21</v>
      </c>
      <c r="T146" s="54" t="s">
        <v>21</v>
      </c>
      <c r="U146" s="54" t="s">
        <v>21</v>
      </c>
      <c r="V146" s="54" t="s">
        <v>21</v>
      </c>
      <c r="W146" s="54" t="s">
        <v>21</v>
      </c>
      <c r="X146" s="80">
        <v>255911</v>
      </c>
      <c r="Y146" s="80">
        <v>265998</v>
      </c>
      <c r="Z146" s="80">
        <v>280488</v>
      </c>
      <c r="AA146" s="80">
        <v>301418</v>
      </c>
      <c r="AB146" s="80">
        <v>289805</v>
      </c>
      <c r="AC146" s="80">
        <v>293717</v>
      </c>
      <c r="AD146" s="80">
        <v>323933</v>
      </c>
      <c r="AE146" s="80">
        <v>337957</v>
      </c>
      <c r="AF146" s="80">
        <v>350038</v>
      </c>
      <c r="AG146" s="80">
        <v>360479</v>
      </c>
      <c r="AH146" s="80">
        <v>374553</v>
      </c>
      <c r="AI146" s="80">
        <v>388451</v>
      </c>
      <c r="AJ146" s="80">
        <v>390055</v>
      </c>
      <c r="AK146" s="80">
        <v>374726</v>
      </c>
      <c r="AL146" s="80">
        <v>372903</v>
      </c>
      <c r="AM146" s="80">
        <v>366396</v>
      </c>
      <c r="AN146" s="80">
        <v>379782</v>
      </c>
      <c r="AO146" s="80">
        <v>391472</v>
      </c>
      <c r="AP146" s="80">
        <v>403023</v>
      </c>
      <c r="AQ146" s="80">
        <v>414003</v>
      </c>
      <c r="AR146" s="80">
        <v>414802</v>
      </c>
      <c r="AS146" s="80">
        <v>420899</v>
      </c>
      <c r="AT146" s="80">
        <v>422379</v>
      </c>
      <c r="AU146" s="80">
        <v>431280</v>
      </c>
      <c r="AV146" s="80">
        <v>441958</v>
      </c>
      <c r="AW146" s="80">
        <v>444454</v>
      </c>
      <c r="AX146" s="80">
        <v>460680</v>
      </c>
      <c r="AY146" s="80">
        <v>474230</v>
      </c>
      <c r="AZ146" s="80">
        <v>441167</v>
      </c>
      <c r="BA146" s="80">
        <v>483739</v>
      </c>
      <c r="BB146" s="80">
        <v>500111</v>
      </c>
      <c r="BC146" s="80">
        <v>517332</v>
      </c>
      <c r="BD146" s="54">
        <v>534509</v>
      </c>
      <c r="BE146" s="54">
        <v>559470</v>
      </c>
      <c r="BF146" s="54">
        <v>583629</v>
      </c>
      <c r="BG146" s="54">
        <v>596727</v>
      </c>
      <c r="BH146" s="54">
        <v>618457</v>
      </c>
      <c r="BI146" s="54">
        <v>647687</v>
      </c>
      <c r="BJ146" s="54">
        <v>668550</v>
      </c>
      <c r="BK146" s="54">
        <v>663744</v>
      </c>
      <c r="BL146" s="54">
        <v>662665</v>
      </c>
      <c r="BM146" s="54">
        <v>679835</v>
      </c>
      <c r="BN146" s="54">
        <v>698977.51930000004</v>
      </c>
      <c r="BO146" s="54">
        <v>706585.86789999995</v>
      </c>
      <c r="BP146" s="54">
        <v>717823.75249999994</v>
      </c>
      <c r="BQ146" s="76">
        <v>719323</v>
      </c>
    </row>
    <row r="147" spans="1:69" x14ac:dyDescent="0.2">
      <c r="A147" s="56" t="s">
        <v>561</v>
      </c>
      <c r="B147" s="51" t="s">
        <v>443</v>
      </c>
      <c r="C147" s="51" t="s">
        <v>146</v>
      </c>
      <c r="D147" s="51" t="s">
        <v>544</v>
      </c>
      <c r="E147" s="83">
        <v>1972</v>
      </c>
      <c r="F147" s="51" t="s">
        <v>2</v>
      </c>
      <c r="G147" s="56" t="s">
        <v>451</v>
      </c>
      <c r="H147" s="51" t="s">
        <v>43</v>
      </c>
      <c r="I147" s="51" t="s">
        <v>582</v>
      </c>
      <c r="J147" s="54" t="s">
        <v>21</v>
      </c>
      <c r="K147" s="54" t="s">
        <v>21</v>
      </c>
      <c r="L147" s="54" t="s">
        <v>21</v>
      </c>
      <c r="M147" s="54" t="s">
        <v>21</v>
      </c>
      <c r="N147" s="54" t="s">
        <v>21</v>
      </c>
      <c r="O147" s="54" t="s">
        <v>21</v>
      </c>
      <c r="P147" s="54" t="s">
        <v>21</v>
      </c>
      <c r="Q147" s="54" t="s">
        <v>21</v>
      </c>
      <c r="R147" s="54" t="s">
        <v>21</v>
      </c>
      <c r="S147" s="54" t="s">
        <v>21</v>
      </c>
      <c r="T147" s="54" t="s">
        <v>21</v>
      </c>
      <c r="U147" s="54" t="s">
        <v>21</v>
      </c>
      <c r="V147" s="54" t="s">
        <v>21</v>
      </c>
      <c r="W147" s="54" t="s">
        <v>21</v>
      </c>
      <c r="X147" s="80">
        <v>449994</v>
      </c>
      <c r="Y147" s="80">
        <v>482262</v>
      </c>
      <c r="Z147" s="80">
        <v>516919</v>
      </c>
      <c r="AA147" s="80">
        <v>585503</v>
      </c>
      <c r="AB147" s="80">
        <v>621011</v>
      </c>
      <c r="AC147" s="80">
        <v>671662</v>
      </c>
      <c r="AD147" s="80">
        <v>747244</v>
      </c>
      <c r="AE147" s="80">
        <v>802171</v>
      </c>
      <c r="AF147" s="80">
        <v>845748</v>
      </c>
      <c r="AG147" s="80">
        <v>905718</v>
      </c>
      <c r="AH147" s="80">
        <v>949389</v>
      </c>
      <c r="AI147" s="80">
        <v>994416</v>
      </c>
      <c r="AJ147" s="80">
        <v>1015340</v>
      </c>
      <c r="AK147" s="80">
        <v>1024896</v>
      </c>
      <c r="AL147" s="80">
        <v>910998</v>
      </c>
      <c r="AM147" s="80">
        <v>768576</v>
      </c>
      <c r="AN147" s="80">
        <v>786073</v>
      </c>
      <c r="AO147" s="80">
        <v>816479</v>
      </c>
      <c r="AP147" s="80">
        <v>885375</v>
      </c>
      <c r="AQ147" s="80">
        <v>948084</v>
      </c>
      <c r="AR147" s="80">
        <v>969542</v>
      </c>
      <c r="AS147" s="80">
        <v>944554</v>
      </c>
      <c r="AT147" s="80">
        <v>939138</v>
      </c>
      <c r="AU147" s="80">
        <v>954407</v>
      </c>
      <c r="AV147" s="80">
        <v>1008306</v>
      </c>
      <c r="AW147" s="80">
        <v>1073061</v>
      </c>
      <c r="AX147" s="80">
        <v>1140257</v>
      </c>
      <c r="AY147" s="80">
        <v>1208518</v>
      </c>
      <c r="AZ147" s="80">
        <v>1175381</v>
      </c>
      <c r="BA147" s="80">
        <v>1157967</v>
      </c>
      <c r="BB147" s="80">
        <v>1233773</v>
      </c>
      <c r="BC147" s="80">
        <v>1245634</v>
      </c>
      <c r="BD147" s="54">
        <v>1281634</v>
      </c>
      <c r="BE147" s="54">
        <v>1336430</v>
      </c>
      <c r="BF147" s="54">
        <v>1406338</v>
      </c>
      <c r="BG147" s="54">
        <v>1465272</v>
      </c>
      <c r="BH147" s="54">
        <v>1532814</v>
      </c>
      <c r="BI147" s="54">
        <v>1621226</v>
      </c>
      <c r="BJ147" s="54">
        <v>1699171</v>
      </c>
      <c r="BK147" s="54">
        <v>1666601</v>
      </c>
      <c r="BL147" s="54">
        <v>1859515</v>
      </c>
      <c r="BM147" s="54">
        <v>1893950</v>
      </c>
      <c r="BN147" s="54">
        <v>2031442.902</v>
      </c>
      <c r="BO147" s="54">
        <v>2219124.1609999998</v>
      </c>
      <c r="BP147" s="54">
        <v>2394694.085</v>
      </c>
      <c r="BQ147" s="76">
        <v>2537759</v>
      </c>
    </row>
    <row r="148" spans="1:69" x14ac:dyDescent="0.2">
      <c r="A148" s="56" t="s">
        <v>561</v>
      </c>
      <c r="B148" s="51" t="s">
        <v>444</v>
      </c>
      <c r="C148" s="51" t="s">
        <v>146</v>
      </c>
      <c r="D148" s="51" t="s">
        <v>544</v>
      </c>
      <c r="E148" s="83">
        <v>1972</v>
      </c>
      <c r="F148" s="51" t="s">
        <v>2</v>
      </c>
      <c r="G148" s="56" t="s">
        <v>451</v>
      </c>
      <c r="H148" s="51" t="s">
        <v>43</v>
      </c>
      <c r="I148" s="51" t="s">
        <v>582</v>
      </c>
      <c r="J148" s="54" t="s">
        <v>21</v>
      </c>
      <c r="K148" s="54" t="s">
        <v>21</v>
      </c>
      <c r="L148" s="54" t="s">
        <v>21</v>
      </c>
      <c r="M148" s="54" t="s">
        <v>21</v>
      </c>
      <c r="N148" s="54" t="s">
        <v>21</v>
      </c>
      <c r="O148" s="54" t="s">
        <v>21</v>
      </c>
      <c r="P148" s="54" t="s">
        <v>21</v>
      </c>
      <c r="Q148" s="54" t="s">
        <v>21</v>
      </c>
      <c r="R148" s="54" t="s">
        <v>21</v>
      </c>
      <c r="S148" s="54" t="s">
        <v>21</v>
      </c>
      <c r="T148" s="54" t="s">
        <v>21</v>
      </c>
      <c r="U148" s="54" t="s">
        <v>21</v>
      </c>
      <c r="V148" s="54" t="s">
        <v>21</v>
      </c>
      <c r="W148" s="54" t="s">
        <v>21</v>
      </c>
      <c r="X148" s="80">
        <v>579755</v>
      </c>
      <c r="Y148" s="80">
        <v>607194</v>
      </c>
      <c r="Z148" s="80">
        <v>631876</v>
      </c>
      <c r="AA148" s="80">
        <v>669863</v>
      </c>
      <c r="AB148" s="80">
        <v>701360</v>
      </c>
      <c r="AC148" s="80">
        <v>736511</v>
      </c>
      <c r="AD148" s="80">
        <v>780592</v>
      </c>
      <c r="AE148" s="80">
        <v>815379</v>
      </c>
      <c r="AF148" s="80">
        <v>860861</v>
      </c>
      <c r="AG148" s="80">
        <v>906439</v>
      </c>
      <c r="AH148" s="80">
        <v>960560</v>
      </c>
      <c r="AI148" s="80">
        <v>979841</v>
      </c>
      <c r="AJ148" s="80">
        <v>1042827</v>
      </c>
      <c r="AK148" s="80">
        <v>1094495</v>
      </c>
      <c r="AL148" s="80">
        <v>1027555</v>
      </c>
      <c r="AM148" s="80">
        <v>1007594</v>
      </c>
      <c r="AN148" s="80">
        <v>1049917</v>
      </c>
      <c r="AO148" s="80">
        <v>1103358</v>
      </c>
      <c r="AP148" s="80">
        <v>1178983</v>
      </c>
      <c r="AQ148" s="80">
        <v>1258403</v>
      </c>
      <c r="AR148" s="80">
        <v>1315730</v>
      </c>
      <c r="AS148" s="80">
        <v>1319005</v>
      </c>
      <c r="AT148" s="80">
        <v>1332003</v>
      </c>
      <c r="AU148" s="80">
        <v>1364836</v>
      </c>
      <c r="AV148" s="80">
        <v>1420943</v>
      </c>
      <c r="AW148" s="80">
        <v>1488026</v>
      </c>
      <c r="AX148" s="80">
        <v>1580304</v>
      </c>
      <c r="AY148" s="80">
        <v>1663452</v>
      </c>
      <c r="AZ148" s="80">
        <v>1710354</v>
      </c>
      <c r="BA148" s="80">
        <v>1787728</v>
      </c>
      <c r="BB148" s="80">
        <v>1846830</v>
      </c>
      <c r="BC148" s="80">
        <v>1921373</v>
      </c>
      <c r="BD148" s="54">
        <v>2002525</v>
      </c>
      <c r="BE148" s="54">
        <v>2112569</v>
      </c>
      <c r="BF148" s="54">
        <v>2286974</v>
      </c>
      <c r="BG148" s="54">
        <v>2419280</v>
      </c>
      <c r="BH148" s="54">
        <v>2564959</v>
      </c>
      <c r="BI148" s="54">
        <v>2759375</v>
      </c>
      <c r="BJ148" s="54">
        <v>2869379</v>
      </c>
      <c r="BK148" s="54">
        <v>2966895</v>
      </c>
      <c r="BL148" s="54">
        <v>3179358</v>
      </c>
      <c r="BM148" s="54">
        <v>3336416</v>
      </c>
      <c r="BN148" s="54">
        <v>3574808.09</v>
      </c>
      <c r="BO148" s="54">
        <v>3824369.1469999999</v>
      </c>
      <c r="BP148" s="54">
        <v>4051498.7820000001</v>
      </c>
      <c r="BQ148" s="76">
        <v>4322859</v>
      </c>
    </row>
    <row r="149" spans="1:69" x14ac:dyDescent="0.2">
      <c r="A149" s="42" t="s">
        <v>562</v>
      </c>
      <c r="B149" s="42" t="s">
        <v>562</v>
      </c>
      <c r="C149" s="51" t="s">
        <v>146</v>
      </c>
      <c r="D149" s="51" t="s">
        <v>544</v>
      </c>
      <c r="E149" s="41">
        <v>2010</v>
      </c>
      <c r="F149" s="42" t="s">
        <v>560</v>
      </c>
      <c r="G149" s="42" t="s">
        <v>452</v>
      </c>
      <c r="H149" s="42" t="s">
        <v>465</v>
      </c>
      <c r="I149" s="51" t="s">
        <v>582</v>
      </c>
      <c r="J149" s="54" t="s">
        <v>21</v>
      </c>
      <c r="K149" s="54" t="s">
        <v>21</v>
      </c>
      <c r="L149" s="54" t="s">
        <v>21</v>
      </c>
      <c r="M149" s="54" t="s">
        <v>21</v>
      </c>
      <c r="N149" s="85">
        <v>1059.3348157297594</v>
      </c>
      <c r="O149" s="85">
        <v>1082.1109389157357</v>
      </c>
      <c r="P149" s="85">
        <v>1096.7536424933721</v>
      </c>
      <c r="Q149" s="85">
        <v>1136.3324866022863</v>
      </c>
      <c r="R149" s="85">
        <v>1138.3840555164441</v>
      </c>
      <c r="S149" s="85">
        <v>1161.4631116309065</v>
      </c>
      <c r="T149" s="85">
        <v>1176.5743941581552</v>
      </c>
      <c r="U149" s="85">
        <v>1203.0129625426755</v>
      </c>
      <c r="V149" s="85">
        <v>1226.2557025783462</v>
      </c>
      <c r="W149" s="85">
        <v>1246.8121347444392</v>
      </c>
      <c r="X149" s="85">
        <v>1256.9967643405541</v>
      </c>
      <c r="Y149" s="85">
        <v>1287.6066708862832</v>
      </c>
      <c r="Z149" s="85">
        <v>1319.2780653120872</v>
      </c>
      <c r="AA149" s="85">
        <v>1396.4383614541903</v>
      </c>
      <c r="AB149" s="85">
        <v>1405.6453310063273</v>
      </c>
      <c r="AC149" s="85">
        <v>1442.7166839381246</v>
      </c>
      <c r="AD149" s="85">
        <v>1526.6626889953181</v>
      </c>
      <c r="AE149" s="85">
        <v>1568.2671792904607</v>
      </c>
      <c r="AF149" s="85">
        <v>1604.6788236308885</v>
      </c>
      <c r="AG149" s="85">
        <v>1649.3108412900579</v>
      </c>
      <c r="AH149" s="85">
        <v>1687.2889863645846</v>
      </c>
      <c r="AI149" s="85">
        <v>1697.8147060156966</v>
      </c>
      <c r="AJ149" s="85">
        <v>1711.7270960911201</v>
      </c>
      <c r="AK149" s="85">
        <v>1696.8253245153771</v>
      </c>
      <c r="AL149" s="85">
        <v>1530.3536588754846</v>
      </c>
      <c r="AM149" s="85">
        <v>1380.6818664768487</v>
      </c>
      <c r="AN149" s="85">
        <v>1389.9811992289603</v>
      </c>
      <c r="AO149" s="85">
        <v>1411.7401480995038</v>
      </c>
      <c r="AP149" s="85">
        <v>1467.8426480919277</v>
      </c>
      <c r="AQ149" s="85">
        <v>1518.9986510269632</v>
      </c>
      <c r="AR149" s="85">
        <v>1525.8126742135589</v>
      </c>
      <c r="AS149" s="85">
        <v>1479.6643546246441</v>
      </c>
      <c r="AT149" s="85">
        <v>1448.8666827573834</v>
      </c>
      <c r="AU149" s="85">
        <v>1444.5457607607325</v>
      </c>
      <c r="AV149" s="85">
        <v>1472.8986904216752</v>
      </c>
      <c r="AW149" s="85">
        <v>1506.584391415269</v>
      </c>
      <c r="AX149" s="85">
        <v>1558.9042538745825</v>
      </c>
      <c r="AY149" s="85">
        <v>1603.7032892820489</v>
      </c>
      <c r="AZ149" s="85">
        <v>1559.9917694374656</v>
      </c>
      <c r="BA149" s="85">
        <v>1573.7308070297431</v>
      </c>
      <c r="BB149" s="85">
        <v>1608.4250152626239</v>
      </c>
      <c r="BC149" s="85">
        <v>1620.2058405010982</v>
      </c>
      <c r="BD149" s="85">
        <v>1644.3703702129817</v>
      </c>
      <c r="BE149" s="85">
        <v>1691.2067015449784</v>
      </c>
      <c r="BF149" s="85">
        <v>1769.8259124770907</v>
      </c>
      <c r="BG149" s="85">
        <v>1821.1200509119037</v>
      </c>
      <c r="BH149" s="85">
        <v>1884.840006096387</v>
      </c>
      <c r="BI149" s="85">
        <v>1978.5491178421046</v>
      </c>
      <c r="BJ149" s="85">
        <v>2030.3242202992719</v>
      </c>
      <c r="BK149" s="85">
        <v>2023.503659097468</v>
      </c>
      <c r="BL149" s="85">
        <v>2145.2400070733929</v>
      </c>
      <c r="BM149" s="85">
        <v>2189.3397774131404</v>
      </c>
      <c r="BN149" s="85">
        <v>2298.791443333635</v>
      </c>
      <c r="BO149" s="85">
        <v>2421.9713109806426</v>
      </c>
      <c r="BP149" s="85">
        <v>2531.9168792802116</v>
      </c>
      <c r="BQ149" s="84">
        <v>2639.8684335023963</v>
      </c>
    </row>
    <row r="150" spans="1:69" x14ac:dyDescent="0.2">
      <c r="A150" s="42" t="s">
        <v>563</v>
      </c>
      <c r="B150" s="42" t="s">
        <v>563</v>
      </c>
      <c r="C150" s="42" t="s">
        <v>469</v>
      </c>
      <c r="D150" s="51" t="s">
        <v>544</v>
      </c>
      <c r="E150" s="41">
        <v>2010</v>
      </c>
      <c r="F150" s="42" t="s">
        <v>560</v>
      </c>
      <c r="G150" s="42" t="s">
        <v>452</v>
      </c>
      <c r="H150" s="42" t="s">
        <v>465</v>
      </c>
      <c r="I150" s="51" t="s">
        <v>582</v>
      </c>
      <c r="J150" s="54" t="s">
        <v>21</v>
      </c>
      <c r="K150" s="54" t="s">
        <v>21</v>
      </c>
      <c r="L150" s="54" t="s">
        <v>21</v>
      </c>
      <c r="M150" s="54" t="s">
        <v>21</v>
      </c>
      <c r="N150" s="85">
        <v>1102.5326335662619</v>
      </c>
      <c r="O150" s="85">
        <v>1123.1319883484484</v>
      </c>
      <c r="P150" s="85">
        <v>1118.3051555837496</v>
      </c>
      <c r="Q150" s="85">
        <v>1191.2582432092613</v>
      </c>
      <c r="R150" s="85">
        <v>1248.2546741810409</v>
      </c>
      <c r="S150" s="85">
        <v>1280.0820634122776</v>
      </c>
      <c r="T150" s="85">
        <v>1406.8308457553439</v>
      </c>
      <c r="U150" s="85">
        <v>1458.1982956482593</v>
      </c>
      <c r="V150" s="85">
        <v>1591.4458510301413</v>
      </c>
      <c r="W150" s="85">
        <v>1775.2021594003606</v>
      </c>
      <c r="X150" s="85">
        <v>1960.3560038119879</v>
      </c>
      <c r="Y150" s="85">
        <v>2122.7791371009175</v>
      </c>
      <c r="Z150" s="85">
        <v>2218.9691091604623</v>
      </c>
      <c r="AA150" s="85">
        <v>2502.4552409076514</v>
      </c>
      <c r="AB150" s="85">
        <v>2690.7517333912028</v>
      </c>
      <c r="AC150" s="85">
        <v>2840.0111939317048</v>
      </c>
      <c r="AD150" s="85">
        <v>3171.1181231674036</v>
      </c>
      <c r="AE150" s="85">
        <v>3491.0202359443069</v>
      </c>
      <c r="AF150" s="85">
        <v>3792.4563491482795</v>
      </c>
      <c r="AG150" s="85">
        <v>4048.7495597147581</v>
      </c>
      <c r="AH150" s="85">
        <v>3910.7730068957594</v>
      </c>
      <c r="AI150" s="85">
        <v>4135.303437298785</v>
      </c>
      <c r="AJ150" s="85">
        <v>4409.4974310700645</v>
      </c>
      <c r="AK150" s="85">
        <v>4874.2729672493097</v>
      </c>
      <c r="AL150" s="85">
        <v>5289.1574503745514</v>
      </c>
      <c r="AM150" s="85">
        <v>5628.6174253858399</v>
      </c>
      <c r="AN150" s="85">
        <v>6255.0181555553481</v>
      </c>
      <c r="AO150" s="85">
        <v>6953.4202456409666</v>
      </c>
      <c r="AP150" s="85">
        <v>7688.5620491230875</v>
      </c>
      <c r="AQ150" s="85">
        <v>8126.9169498941146</v>
      </c>
      <c r="AR150" s="85">
        <v>8795.4286402144935</v>
      </c>
      <c r="AS150" s="85">
        <v>9554.6783914098251</v>
      </c>
      <c r="AT150" s="85">
        <v>10001.059272208558</v>
      </c>
      <c r="AU150" s="85">
        <v>10526.589427505132</v>
      </c>
      <c r="AV150" s="85">
        <v>11335.343507565463</v>
      </c>
      <c r="AW150" s="85">
        <v>12224.041150129264</v>
      </c>
      <c r="AX150" s="85">
        <v>12978.205924068601</v>
      </c>
      <c r="AY150" s="85">
        <v>13598.510565515444</v>
      </c>
      <c r="AZ150" s="85">
        <v>12729.284869915222</v>
      </c>
      <c r="BA150" s="85">
        <v>13995.379416358257</v>
      </c>
      <c r="BB150" s="85">
        <v>15104.519677524875</v>
      </c>
      <c r="BC150" s="85">
        <v>15671.613783577874</v>
      </c>
      <c r="BD150" s="85">
        <v>16742.772388954359</v>
      </c>
      <c r="BE150" s="85">
        <v>17148.482650949012</v>
      </c>
      <c r="BF150" s="85">
        <v>17921.291491927615</v>
      </c>
      <c r="BG150" s="85">
        <v>18586.294945183985</v>
      </c>
      <c r="BH150" s="85">
        <v>19453.834000772047</v>
      </c>
      <c r="BI150" s="85">
        <v>20421.388696766688</v>
      </c>
      <c r="BJ150" s="85">
        <v>20848.553681379872</v>
      </c>
      <c r="BK150" s="85">
        <v>20896.44702453112</v>
      </c>
      <c r="BL150" s="85">
        <v>22151.208892132385</v>
      </c>
      <c r="BM150" s="85">
        <v>22796.469430859692</v>
      </c>
      <c r="BN150" s="85">
        <v>23214.124810545025</v>
      </c>
      <c r="BO150" s="85">
        <v>23784.086016044595</v>
      </c>
      <c r="BP150" s="85">
        <v>24479.240927272251</v>
      </c>
      <c r="BQ150" s="84">
        <v>25022.802303226996</v>
      </c>
    </row>
    <row r="151" spans="1:69" x14ac:dyDescent="0.2">
      <c r="A151" s="42" t="s">
        <v>564</v>
      </c>
      <c r="B151" s="42" t="s">
        <v>564</v>
      </c>
      <c r="C151" s="42" t="s">
        <v>461</v>
      </c>
      <c r="D151" s="51" t="s">
        <v>544</v>
      </c>
      <c r="E151" s="41">
        <v>2010</v>
      </c>
      <c r="F151" s="42" t="s">
        <v>560</v>
      </c>
      <c r="G151" s="42" t="s">
        <v>452</v>
      </c>
      <c r="H151" s="42" t="s">
        <v>465</v>
      </c>
      <c r="I151" s="51" t="s">
        <v>582</v>
      </c>
      <c r="J151" s="54" t="s">
        <v>21</v>
      </c>
      <c r="K151" s="54" t="s">
        <v>21</v>
      </c>
      <c r="L151" s="54" t="s">
        <v>21</v>
      </c>
      <c r="M151" s="54" t="s">
        <v>21</v>
      </c>
      <c r="N151" s="85">
        <v>570.86315680130815</v>
      </c>
      <c r="O151" s="85">
        <v>583.8492021196779</v>
      </c>
      <c r="P151" s="85">
        <v>609.45291730541169</v>
      </c>
      <c r="Q151" s="85">
        <v>638.7475292254594</v>
      </c>
      <c r="R151" s="85">
        <v>662.17743587959569</v>
      </c>
      <c r="S151" s="85">
        <v>695.16146142443415</v>
      </c>
      <c r="T151" s="85">
        <v>749.71580914942717</v>
      </c>
      <c r="U151" s="85">
        <v>790.45927509620117</v>
      </c>
      <c r="V151" s="85">
        <v>829.79113439786329</v>
      </c>
      <c r="W151" s="85">
        <v>858.58461841444614</v>
      </c>
      <c r="X151" s="85">
        <v>929.09166410826504</v>
      </c>
      <c r="Y151" s="85">
        <v>946.84987739057669</v>
      </c>
      <c r="Z151" s="85">
        <v>959.63044504848403</v>
      </c>
      <c r="AA151" s="85">
        <v>1028.8124197569341</v>
      </c>
      <c r="AB151" s="85">
        <v>1046.2495460531586</v>
      </c>
      <c r="AC151" s="85">
        <v>1070.3539973645863</v>
      </c>
      <c r="AD151" s="85">
        <v>1141.8133796814411</v>
      </c>
      <c r="AE151" s="85">
        <v>1225.1461860852701</v>
      </c>
      <c r="AF151" s="85">
        <v>1321.3143440289807</v>
      </c>
      <c r="AG151" s="85">
        <v>1362.6278667964382</v>
      </c>
      <c r="AH151" s="85">
        <v>1403.6960672219054</v>
      </c>
      <c r="AI151" s="85">
        <v>1457.3448487960679</v>
      </c>
      <c r="AJ151" s="85">
        <v>1506.4042870826561</v>
      </c>
      <c r="AK151" s="85">
        <v>1561.445027480393</v>
      </c>
      <c r="AL151" s="85">
        <v>1621.4646258177036</v>
      </c>
      <c r="AM151" s="85">
        <v>1666.2986196456293</v>
      </c>
      <c r="AN151" s="85">
        <v>1726.6147864397631</v>
      </c>
      <c r="AO151" s="85">
        <v>1856.7542978132606</v>
      </c>
      <c r="AP151" s="85">
        <v>2066.9497283391761</v>
      </c>
      <c r="AQ151" s="85">
        <v>2282.3908065423425</v>
      </c>
      <c r="AR151" s="85">
        <v>2502.7396763593833</v>
      </c>
      <c r="AS151" s="85">
        <v>2686.395767298317</v>
      </c>
      <c r="AT151" s="85">
        <v>2876.6240239106633</v>
      </c>
      <c r="AU151" s="85">
        <v>3088.5184937494942</v>
      </c>
      <c r="AV151" s="85">
        <v>3307.9505600585862</v>
      </c>
      <c r="AW151" s="85">
        <v>3543.7766415411256</v>
      </c>
      <c r="AX151" s="85">
        <v>3705.763141624459</v>
      </c>
      <c r="AY151" s="85">
        <v>3564.0813918644967</v>
      </c>
      <c r="AZ151" s="85">
        <v>3254.0620852978341</v>
      </c>
      <c r="BA151" s="85">
        <v>3363.1501784078087</v>
      </c>
      <c r="BB151" s="85">
        <v>3472.6918555278489</v>
      </c>
      <c r="BC151" s="85">
        <v>3551.4088450481281</v>
      </c>
      <c r="BD151" s="85">
        <v>3727.3731733832751</v>
      </c>
      <c r="BE151" s="85">
        <v>3953.394957109419</v>
      </c>
      <c r="BF151" s="85">
        <v>4164.305246608259</v>
      </c>
      <c r="BG151" s="85">
        <v>4308.4337674727049</v>
      </c>
      <c r="BH151" s="85">
        <v>4501.2522045078777</v>
      </c>
      <c r="BI151" s="85">
        <v>4733.0904099196841</v>
      </c>
      <c r="BJ151" s="85">
        <v>4807.5454545744396</v>
      </c>
      <c r="BK151" s="85">
        <v>4765.2441969357014</v>
      </c>
      <c r="BL151" s="85">
        <v>5111.9092022291707</v>
      </c>
      <c r="BM151" s="85">
        <v>5138.2749201533225</v>
      </c>
      <c r="BN151" s="85">
        <v>5488.3961906767081</v>
      </c>
      <c r="BO151" s="85">
        <v>5612.6910216653205</v>
      </c>
      <c r="BP151" s="85">
        <v>5635.6426930887674</v>
      </c>
      <c r="BQ151" s="84">
        <v>5775.1367603053704</v>
      </c>
    </row>
    <row r="152" spans="1:69" x14ac:dyDescent="0.2">
      <c r="A152" s="42" t="s">
        <v>565</v>
      </c>
      <c r="B152" s="42" t="s">
        <v>565</v>
      </c>
      <c r="C152" s="42" t="s">
        <v>463</v>
      </c>
      <c r="D152" s="51" t="s">
        <v>544</v>
      </c>
      <c r="E152" s="41">
        <v>2010</v>
      </c>
      <c r="F152" s="42" t="s">
        <v>560</v>
      </c>
      <c r="G152" s="42" t="s">
        <v>452</v>
      </c>
      <c r="H152" s="42" t="s">
        <v>465</v>
      </c>
      <c r="I152" s="51" t="s">
        <v>582</v>
      </c>
      <c r="J152" s="54" t="s">
        <v>21</v>
      </c>
      <c r="K152" s="54" t="s">
        <v>21</v>
      </c>
      <c r="L152" s="54" t="s">
        <v>21</v>
      </c>
      <c r="M152" s="54" t="s">
        <v>21</v>
      </c>
      <c r="N152" s="85">
        <v>1407.9781706862925</v>
      </c>
      <c r="O152" s="85">
        <v>1466.7195404554898</v>
      </c>
      <c r="P152" s="85">
        <v>1510.4892547370453</v>
      </c>
      <c r="Q152" s="85">
        <v>1569.3513238498442</v>
      </c>
      <c r="R152" s="85">
        <v>1602.1446447096018</v>
      </c>
      <c r="S152" s="85">
        <v>1674.3658723639001</v>
      </c>
      <c r="T152" s="85">
        <v>1754.9383140176608</v>
      </c>
      <c r="U152" s="85">
        <v>1774.3583691182994</v>
      </c>
      <c r="V152" s="85">
        <v>1867.1766474720823</v>
      </c>
      <c r="W152" s="85">
        <v>1909.7760584361558</v>
      </c>
      <c r="X152" s="85">
        <v>1974.3246779905146</v>
      </c>
      <c r="Y152" s="85">
        <v>2036.8587347564046</v>
      </c>
      <c r="Z152" s="85">
        <v>2173.9086890638637</v>
      </c>
      <c r="AA152" s="85">
        <v>2370.2865167273249</v>
      </c>
      <c r="AB152" s="85">
        <v>2506.6039554168724</v>
      </c>
      <c r="AC152" s="85">
        <v>2468.0343640461283</v>
      </c>
      <c r="AD152" s="85">
        <v>2690.5242176562815</v>
      </c>
      <c r="AE152" s="85">
        <v>2833.5327490565542</v>
      </c>
      <c r="AF152" s="85">
        <v>2953.2984975048389</v>
      </c>
      <c r="AG152" s="85">
        <v>3154.619196398748</v>
      </c>
      <c r="AH152" s="85">
        <v>3308.7719203435481</v>
      </c>
      <c r="AI152" s="85">
        <v>3452.0369720097328</v>
      </c>
      <c r="AJ152" s="85">
        <v>3565.7165114658892</v>
      </c>
      <c r="AK152" s="85">
        <v>3691.2751379448268</v>
      </c>
      <c r="AL152" s="85">
        <v>3872.3625115943601</v>
      </c>
      <c r="AM152" s="85">
        <v>3724.2290477043794</v>
      </c>
      <c r="AN152" s="85">
        <v>3660.9236867280388</v>
      </c>
      <c r="AO152" s="85">
        <v>3746.926512301638</v>
      </c>
      <c r="AP152" s="85">
        <v>3999.9047364782568</v>
      </c>
      <c r="AQ152" s="85">
        <v>4237.8178599967896</v>
      </c>
      <c r="AR152" s="85">
        <v>4491.7717422857068</v>
      </c>
      <c r="AS152" s="85">
        <v>4789.3682567951519</v>
      </c>
      <c r="AT152" s="85">
        <v>5080.5318635395561</v>
      </c>
      <c r="AU152" s="85">
        <v>5442.6625139015896</v>
      </c>
      <c r="AV152" s="85">
        <v>5795.4182479121082</v>
      </c>
      <c r="AW152" s="85">
        <v>6205.5451291021891</v>
      </c>
      <c r="AX152" s="85">
        <v>6654.3311152695651</v>
      </c>
      <c r="AY152" s="85">
        <v>6962.4020760076819</v>
      </c>
      <c r="AZ152" s="85">
        <v>6291.3417456719335</v>
      </c>
      <c r="BA152" s="85">
        <v>6519.8782492532737</v>
      </c>
      <c r="BB152" s="85">
        <v>6939.2257395274</v>
      </c>
      <c r="BC152" s="85">
        <v>6829.2908529203987</v>
      </c>
      <c r="BD152" s="85">
        <v>7055.5801940184565</v>
      </c>
      <c r="BE152" s="85">
        <v>7323.6991037305033</v>
      </c>
      <c r="BF152" s="85">
        <v>7677.6829717899636</v>
      </c>
      <c r="BG152" s="85">
        <v>7941.5732962854963</v>
      </c>
      <c r="BH152" s="85">
        <v>8236.021511374609</v>
      </c>
      <c r="BI152" s="85">
        <v>8854.8439393311946</v>
      </c>
      <c r="BJ152" s="85">
        <v>8991.7605322507443</v>
      </c>
      <c r="BK152" s="85">
        <v>8617.7490999573492</v>
      </c>
      <c r="BL152" s="85">
        <v>9069.0307165088561</v>
      </c>
      <c r="BM152" s="85">
        <v>9397.5759538057609</v>
      </c>
      <c r="BN152" s="85">
        <v>9758.6960958109939</v>
      </c>
      <c r="BO152" s="85">
        <v>10062.91060241418</v>
      </c>
      <c r="BP152" s="85">
        <v>10512.138142276584</v>
      </c>
      <c r="BQ152" s="84">
        <v>10878.389256859133</v>
      </c>
    </row>
    <row r="153" spans="1:69" x14ac:dyDescent="0.2">
      <c r="A153" s="42" t="s">
        <v>566</v>
      </c>
      <c r="B153" s="42" t="s">
        <v>566</v>
      </c>
      <c r="C153" s="42" t="s">
        <v>466</v>
      </c>
      <c r="D153" s="51" t="s">
        <v>544</v>
      </c>
      <c r="E153" s="41">
        <v>2010</v>
      </c>
      <c r="F153" s="42" t="s">
        <v>560</v>
      </c>
      <c r="G153" s="42" t="s">
        <v>452</v>
      </c>
      <c r="H153" s="42" t="s">
        <v>465</v>
      </c>
      <c r="I153" s="51" t="s">
        <v>582</v>
      </c>
      <c r="J153" s="54" t="s">
        <v>21</v>
      </c>
      <c r="K153" s="54" t="s">
        <v>21</v>
      </c>
      <c r="L153" s="54" t="s">
        <v>21</v>
      </c>
      <c r="M153" s="54" t="s">
        <v>21</v>
      </c>
      <c r="N153" s="85">
        <v>690.04287367061681</v>
      </c>
      <c r="O153" s="85">
        <v>710.66750745234344</v>
      </c>
      <c r="P153" s="85">
        <v>704.83643163854458</v>
      </c>
      <c r="Q153" s="85">
        <v>670.96319473087908</v>
      </c>
      <c r="R153" s="85">
        <v>676.27397291480634</v>
      </c>
      <c r="S153" s="85">
        <v>665.38695193825026</v>
      </c>
      <c r="T153" s="85">
        <v>665.65495465801507</v>
      </c>
      <c r="U153" s="85">
        <v>656.74682370625487</v>
      </c>
      <c r="V153" s="85">
        <v>708.92503789550028</v>
      </c>
      <c r="W153" s="85">
        <v>737.1146566610862</v>
      </c>
      <c r="X153" s="85">
        <v>771.84995326635624</v>
      </c>
      <c r="Y153" s="85">
        <v>804.4381927715375</v>
      </c>
      <c r="Z153" s="85">
        <v>838.7356805861898</v>
      </c>
      <c r="AA153" s="85">
        <v>883.47897865108075</v>
      </c>
      <c r="AB153" s="85">
        <v>926.88564059695409</v>
      </c>
      <c r="AC153" s="85">
        <v>948.76264400245839</v>
      </c>
      <c r="AD153" s="85">
        <v>989.22926942014408</v>
      </c>
      <c r="AE153" s="85">
        <v>1049.9543174126334</v>
      </c>
      <c r="AF153" s="85">
        <v>1094.3582868840776</v>
      </c>
      <c r="AG153" s="85">
        <v>1146.8918687096516</v>
      </c>
      <c r="AH153" s="85">
        <v>1230.8401098176519</v>
      </c>
      <c r="AI153" s="85">
        <v>1297.7168475455298</v>
      </c>
      <c r="AJ153" s="85">
        <v>1296.5765168283763</v>
      </c>
      <c r="AK153" s="85">
        <v>1320.698546129013</v>
      </c>
      <c r="AL153" s="85">
        <v>1382.1179889514358</v>
      </c>
      <c r="AM153" s="85">
        <v>1386.4828088765478</v>
      </c>
      <c r="AN153" s="85">
        <v>1438.390559849295</v>
      </c>
      <c r="AO153" s="85">
        <v>1480.0061721302343</v>
      </c>
      <c r="AP153" s="85">
        <v>1536.2865735828163</v>
      </c>
      <c r="AQ153" s="85">
        <v>1620.9026287655936</v>
      </c>
      <c r="AR153" s="85">
        <v>1707.5979177034844</v>
      </c>
      <c r="AS153" s="85">
        <v>1794.2008400659731</v>
      </c>
      <c r="AT153" s="85">
        <v>1878.7497733814273</v>
      </c>
      <c r="AU153" s="85">
        <v>1968.1888389265771</v>
      </c>
      <c r="AV153" s="85">
        <v>2083.1212522270457</v>
      </c>
      <c r="AW153" s="85">
        <v>2219.8111032180886</v>
      </c>
      <c r="AX153" s="85">
        <v>2357.8203694634681</v>
      </c>
      <c r="AY153" s="85">
        <v>2433.0120098757939</v>
      </c>
      <c r="AZ153" s="85">
        <v>2083.8501339944542</v>
      </c>
      <c r="BA153" s="85">
        <v>2071.2376493946126</v>
      </c>
      <c r="BB153" s="85">
        <v>2143.3899005243429</v>
      </c>
      <c r="BC153" s="85">
        <v>2191.3607509889621</v>
      </c>
      <c r="BD153" s="85">
        <v>2259.1903151336001</v>
      </c>
      <c r="BE153" s="85">
        <v>2335.6116429995409</v>
      </c>
      <c r="BF153" s="85">
        <v>2420.5822330927399</v>
      </c>
      <c r="BG153" s="85">
        <v>2524.6103036128338</v>
      </c>
      <c r="BH153" s="85">
        <v>2628.5274449689014</v>
      </c>
      <c r="BI153" s="85">
        <v>2758.8127626207975</v>
      </c>
      <c r="BJ153" s="85">
        <v>2886.6454791016999</v>
      </c>
      <c r="BK153" s="85">
        <v>2980.9460094952747</v>
      </c>
      <c r="BL153" s="85">
        <v>3125.2199450582452</v>
      </c>
      <c r="BM153" s="85">
        <v>3274.7337049448206</v>
      </c>
      <c r="BN153" s="85">
        <v>3426.9916926283904</v>
      </c>
      <c r="BO153" s="85">
        <v>3570.9311667603206</v>
      </c>
      <c r="BP153" s="85">
        <v>3703.3659128387703</v>
      </c>
      <c r="BQ153" s="84">
        <v>3834.0562261356145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
  <sheetViews>
    <sheetView zoomScale="55" zoomScaleNormal="55" workbookViewId="0"/>
  </sheetViews>
  <sheetFormatPr defaultRowHeight="15" x14ac:dyDescent="0.25"/>
  <sheetData>
    <row r="1" spans="1:61" s="68" customFormat="1" ht="26.25" x14ac:dyDescent="0.4">
      <c r="A1" s="89" t="s">
        <v>609</v>
      </c>
    </row>
    <row r="2" spans="1:61" s="68" customFormat="1" x14ac:dyDescent="0.25">
      <c r="A2" s="15" t="s">
        <v>581</v>
      </c>
    </row>
    <row r="3" spans="1:61" x14ac:dyDescent="0.25">
      <c r="A3" s="37" t="s">
        <v>456</v>
      </c>
    </row>
    <row r="4" spans="1:61" x14ac:dyDescent="0.25">
      <c r="A4" s="37" t="s">
        <v>457</v>
      </c>
    </row>
    <row r="5" spans="1:61" s="68" customFormat="1" x14ac:dyDescent="0.25">
      <c r="A5" s="37"/>
    </row>
    <row r="6" spans="1:61" x14ac:dyDescent="0.25">
      <c r="B6" s="18">
        <v>1970</v>
      </c>
      <c r="C6" s="18">
        <v>1971</v>
      </c>
      <c r="D6" s="18">
        <v>1972</v>
      </c>
      <c r="E6" s="18">
        <v>1973</v>
      </c>
      <c r="F6" s="18">
        <v>1974</v>
      </c>
      <c r="G6" s="18">
        <v>1975</v>
      </c>
      <c r="H6" s="18">
        <v>1976</v>
      </c>
      <c r="I6" s="18">
        <v>1977</v>
      </c>
      <c r="J6" s="18">
        <v>1978</v>
      </c>
      <c r="K6" s="18">
        <v>1979</v>
      </c>
      <c r="L6" s="18">
        <v>1980</v>
      </c>
      <c r="M6" s="18">
        <v>1981</v>
      </c>
      <c r="N6" s="18">
        <v>1982</v>
      </c>
      <c r="O6" s="18">
        <v>1983</v>
      </c>
      <c r="P6" s="18">
        <v>1984</v>
      </c>
      <c r="Q6" s="18">
        <v>1985</v>
      </c>
      <c r="R6" s="18">
        <v>1986</v>
      </c>
      <c r="S6" s="2">
        <v>1987</v>
      </c>
      <c r="T6" s="2">
        <v>1988</v>
      </c>
      <c r="U6" s="2">
        <v>1989</v>
      </c>
      <c r="V6" s="2">
        <v>1990</v>
      </c>
      <c r="W6" s="2">
        <v>1991</v>
      </c>
      <c r="X6" s="2">
        <v>1992</v>
      </c>
      <c r="Y6" s="2">
        <v>1993</v>
      </c>
      <c r="Z6" s="2">
        <v>1994</v>
      </c>
      <c r="AA6" s="2">
        <v>1995</v>
      </c>
      <c r="AB6" s="2">
        <v>1996</v>
      </c>
      <c r="AC6" s="2">
        <v>1997</v>
      </c>
      <c r="AD6" s="2">
        <v>1998</v>
      </c>
      <c r="AE6" s="2">
        <v>1999</v>
      </c>
      <c r="AF6" s="2">
        <v>2000</v>
      </c>
      <c r="AG6" s="2">
        <v>2001</v>
      </c>
      <c r="AH6" s="18">
        <v>2002</v>
      </c>
      <c r="AI6" s="18">
        <v>2003</v>
      </c>
      <c r="AJ6" s="18">
        <v>2004</v>
      </c>
      <c r="AK6" s="18">
        <v>2005</v>
      </c>
      <c r="AL6" s="18">
        <v>2006</v>
      </c>
      <c r="AM6" s="18">
        <v>2007</v>
      </c>
      <c r="AN6" s="18">
        <v>2008</v>
      </c>
      <c r="AO6" s="18">
        <v>2009</v>
      </c>
      <c r="AP6" s="18">
        <v>2010</v>
      </c>
      <c r="AQ6" s="18">
        <v>2011</v>
      </c>
      <c r="AR6" s="18">
        <v>2012</v>
      </c>
      <c r="AS6" s="18">
        <v>2013</v>
      </c>
      <c r="AT6" s="18">
        <v>2014</v>
      </c>
      <c r="AU6" s="18">
        <v>2015</v>
      </c>
      <c r="AV6" s="2"/>
      <c r="AW6" s="2"/>
      <c r="AX6" s="2"/>
      <c r="AY6" s="2"/>
      <c r="AZ6" s="2"/>
      <c r="BA6" s="2"/>
      <c r="BB6" s="2"/>
      <c r="BC6" s="2"/>
      <c r="BD6" s="2"/>
      <c r="BE6" s="2"/>
      <c r="BF6" s="2"/>
      <c r="BG6" s="2"/>
      <c r="BH6" s="2"/>
      <c r="BI6" s="2"/>
    </row>
    <row r="7" spans="1:61" x14ac:dyDescent="0.25">
      <c r="A7" s="16" t="s">
        <v>446</v>
      </c>
      <c r="B7" s="36">
        <v>34893.981273935839</v>
      </c>
      <c r="C7" s="36">
        <v>35838.473361526849</v>
      </c>
      <c r="D7" s="36">
        <v>36814.870614208354</v>
      </c>
      <c r="E7" s="36">
        <v>39063.747059854853</v>
      </c>
      <c r="F7" s="36">
        <v>39409.274984132768</v>
      </c>
      <c r="G7" s="36">
        <v>40528.252195112553</v>
      </c>
      <c r="H7" s="36">
        <v>42958.948787619862</v>
      </c>
      <c r="I7" s="36">
        <v>44194.317003278353</v>
      </c>
      <c r="J7" s="36">
        <v>45280.101822310513</v>
      </c>
      <c r="K7" s="36">
        <v>46598.813979212879</v>
      </c>
      <c r="L7" s="36">
        <v>47312.49167601829</v>
      </c>
      <c r="M7" s="36">
        <v>47806.399488573828</v>
      </c>
      <c r="N7" s="36">
        <v>48397.035507692271</v>
      </c>
      <c r="O7" s="36">
        <v>48170.006109015936</v>
      </c>
      <c r="P7" s="36">
        <v>43615.155381509059</v>
      </c>
      <c r="Q7" s="36">
        <v>39498.276829679657</v>
      </c>
      <c r="R7" s="36">
        <v>39908.106889024391</v>
      </c>
      <c r="S7" s="36">
        <v>40671.091980231555</v>
      </c>
      <c r="T7" s="36">
        <v>42418.569899649134</v>
      </c>
      <c r="U7" s="36">
        <v>44014.34186925181</v>
      </c>
      <c r="V7" s="36">
        <v>44308.319033778665</v>
      </c>
      <c r="W7" s="36">
        <v>43044.933881479999</v>
      </c>
      <c r="X7" s="36">
        <v>42202.823201322943</v>
      </c>
      <c r="Y7" s="36">
        <v>42110.688596518135</v>
      </c>
      <c r="Z7" s="36">
        <v>42953.354907519271</v>
      </c>
      <c r="AA7" s="36">
        <v>43935.049108531653</v>
      </c>
      <c r="AB7" s="36">
        <v>44245.359513889023</v>
      </c>
      <c r="AC7" s="36">
        <v>45507.959170777423</v>
      </c>
      <c r="AD7" s="36">
        <v>44264.262354455605</v>
      </c>
      <c r="AE7" s="36">
        <v>44665.724115986879</v>
      </c>
      <c r="AF7" s="36">
        <v>46629.955245858167</v>
      </c>
      <c r="AG7" s="36">
        <v>46880.514960881177</v>
      </c>
      <c r="AH7" s="36">
        <v>47638.0630370902</v>
      </c>
      <c r="AI7" s="36">
        <v>48955.242567279391</v>
      </c>
      <c r="AJ7" s="36">
        <v>51183.839541283975</v>
      </c>
      <c r="AK7" s="36">
        <v>52561.302157379447</v>
      </c>
      <c r="AL7" s="36">
        <v>54226.020532905895</v>
      </c>
      <c r="AM7" s="36">
        <v>56684.441496397209</v>
      </c>
      <c r="AN7" s="36">
        <v>57895.894438933865</v>
      </c>
      <c r="AO7" s="36">
        <v>58199</v>
      </c>
      <c r="AP7" s="36">
        <v>61570</v>
      </c>
      <c r="AQ7" s="36">
        <v>62332</v>
      </c>
      <c r="AR7" s="36">
        <v>65332</v>
      </c>
      <c r="AS7" s="36">
        <v>68741</v>
      </c>
      <c r="AT7" s="36">
        <v>71726</v>
      </c>
      <c r="AU7" s="36">
        <v>74605.708661417331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6"/>
  <sheetViews>
    <sheetView zoomScale="55" zoomScaleNormal="55" workbookViewId="0"/>
  </sheetViews>
  <sheetFormatPr defaultRowHeight="15" x14ac:dyDescent="0.25"/>
  <sheetData>
    <row r="1" spans="1:57" s="68" customFormat="1" ht="26.25" x14ac:dyDescent="0.4">
      <c r="A1" s="89" t="s">
        <v>610</v>
      </c>
    </row>
    <row r="2" spans="1:57" s="68" customFormat="1" ht="18.75" x14ac:dyDescent="0.25">
      <c r="A2" s="92" t="s">
        <v>585</v>
      </c>
    </row>
    <row r="3" spans="1:57" s="68" customFormat="1" x14ac:dyDescent="0.25"/>
    <row r="4" spans="1:57" hidden="1" x14ac:dyDescent="0.25">
      <c r="A4" t="s">
        <v>468</v>
      </c>
      <c r="B4">
        <v>1960</v>
      </c>
      <c r="C4">
        <v>1961</v>
      </c>
      <c r="D4">
        <v>1962</v>
      </c>
      <c r="E4" s="40">
        <v>1963</v>
      </c>
      <c r="F4" s="40">
        <v>1964</v>
      </c>
      <c r="G4" s="40">
        <v>1965</v>
      </c>
      <c r="H4" s="40">
        <v>1966</v>
      </c>
      <c r="I4" s="40">
        <v>1967</v>
      </c>
      <c r="J4" s="40">
        <v>1968</v>
      </c>
      <c r="K4" s="40">
        <v>1969</v>
      </c>
      <c r="L4" s="40">
        <v>1970</v>
      </c>
      <c r="M4" s="40">
        <v>1971</v>
      </c>
      <c r="N4" s="40">
        <v>1972</v>
      </c>
      <c r="O4" s="40">
        <v>1973</v>
      </c>
      <c r="P4" s="40">
        <v>1974</v>
      </c>
      <c r="Q4" s="40">
        <v>1975</v>
      </c>
      <c r="R4" s="40">
        <v>1976</v>
      </c>
      <c r="S4" s="40">
        <v>1977</v>
      </c>
      <c r="T4" s="40">
        <v>1978</v>
      </c>
      <c r="U4" s="40">
        <v>1979</v>
      </c>
      <c r="V4" s="40">
        <v>1980</v>
      </c>
      <c r="W4" s="40">
        <v>1981</v>
      </c>
      <c r="X4" s="40">
        <v>1982</v>
      </c>
      <c r="Y4" s="40">
        <v>1983</v>
      </c>
      <c r="Z4" s="40">
        <v>1984</v>
      </c>
      <c r="AA4" s="40">
        <v>1985</v>
      </c>
      <c r="AB4" s="40">
        <v>1986</v>
      </c>
      <c r="AC4" s="40">
        <v>1987</v>
      </c>
      <c r="AD4" s="40">
        <v>1988</v>
      </c>
      <c r="AE4" s="40">
        <v>1989</v>
      </c>
      <c r="AF4" s="40">
        <v>1990</v>
      </c>
      <c r="AG4" s="40">
        <v>1991</v>
      </c>
      <c r="AH4" s="40">
        <v>1992</v>
      </c>
      <c r="AI4" s="40">
        <v>1993</v>
      </c>
      <c r="AJ4" s="40">
        <v>1994</v>
      </c>
      <c r="AK4" s="40">
        <v>1995</v>
      </c>
      <c r="AL4" s="40">
        <v>1996</v>
      </c>
      <c r="AM4" s="40">
        <v>1997</v>
      </c>
      <c r="AN4" s="40">
        <v>1998</v>
      </c>
      <c r="AO4" s="40">
        <v>1999</v>
      </c>
      <c r="AP4" s="40">
        <v>2000</v>
      </c>
      <c r="AQ4" s="40">
        <v>2001</v>
      </c>
      <c r="AR4" s="40">
        <v>2002</v>
      </c>
      <c r="AS4" s="40">
        <v>2003</v>
      </c>
      <c r="AT4" s="40">
        <v>2004</v>
      </c>
      <c r="AU4" s="40">
        <v>2005</v>
      </c>
      <c r="AV4" s="40">
        <v>2006</v>
      </c>
      <c r="AW4" s="40">
        <v>2007</v>
      </c>
      <c r="AX4" s="40">
        <v>2008</v>
      </c>
      <c r="AY4" s="40">
        <v>2009</v>
      </c>
      <c r="AZ4" s="40">
        <v>2010</v>
      </c>
      <c r="BA4" s="40">
        <v>2011</v>
      </c>
      <c r="BB4" s="40">
        <v>2012</v>
      </c>
      <c r="BC4" s="40">
        <v>2013</v>
      </c>
      <c r="BD4" s="40">
        <v>2014</v>
      </c>
      <c r="BE4" s="40">
        <v>2015</v>
      </c>
    </row>
    <row r="5" spans="1:57" hidden="1" x14ac:dyDescent="0.25">
      <c r="A5" s="42" t="s">
        <v>146</v>
      </c>
      <c r="B5" s="42">
        <v>1059.3348157297594</v>
      </c>
      <c r="C5" s="42">
        <v>1082.1109389157357</v>
      </c>
      <c r="D5" s="42"/>
      <c r="E5" s="42">
        <v>1136.3324866022863</v>
      </c>
      <c r="F5" s="42">
        <v>1138.3840555164441</v>
      </c>
      <c r="G5" s="42">
        <v>1161.4631116309065</v>
      </c>
      <c r="H5" s="42">
        <v>1176.5743941581552</v>
      </c>
      <c r="I5" s="42">
        <v>1203.0129625426755</v>
      </c>
      <c r="J5" s="42">
        <v>1226.2557025783462</v>
      </c>
      <c r="K5" s="42">
        <v>1246.8121347444392</v>
      </c>
      <c r="L5" s="42">
        <v>1256.9967643405541</v>
      </c>
      <c r="M5" s="42">
        <v>1287.6066708862832</v>
      </c>
      <c r="N5" s="42">
        <v>1319.2780653120872</v>
      </c>
      <c r="O5" s="42">
        <v>1396.4383614541903</v>
      </c>
      <c r="P5" s="42">
        <v>1405.6453310063273</v>
      </c>
      <c r="Q5" s="42">
        <v>1442.7166839381246</v>
      </c>
      <c r="R5" s="42">
        <v>1526.6626889953181</v>
      </c>
      <c r="S5" s="42">
        <v>1568.2671792904607</v>
      </c>
      <c r="T5" s="42">
        <v>1604.6788236308885</v>
      </c>
      <c r="U5" s="42">
        <v>1649.3108412900579</v>
      </c>
      <c r="V5" s="42">
        <v>1687.2889863645846</v>
      </c>
      <c r="W5" s="42">
        <v>1697.8147060156966</v>
      </c>
      <c r="X5" s="42">
        <v>1711.7270960911201</v>
      </c>
      <c r="Y5" s="42">
        <v>1696.8253245153771</v>
      </c>
      <c r="Z5" s="42">
        <v>1530.3536588754846</v>
      </c>
      <c r="AA5" s="42">
        <v>1380.6818664768487</v>
      </c>
      <c r="AB5" s="42">
        <v>1389.9811992289603</v>
      </c>
      <c r="AC5" s="42">
        <v>1411.7401480995038</v>
      </c>
      <c r="AD5" s="42">
        <v>1467.8426480919277</v>
      </c>
      <c r="AE5" s="42">
        <v>1518.9986510269632</v>
      </c>
      <c r="AF5" s="42">
        <v>1525.8126742135589</v>
      </c>
      <c r="AG5" s="42">
        <v>1479.6643546246441</v>
      </c>
      <c r="AH5" s="42">
        <v>1448.8666827573834</v>
      </c>
      <c r="AI5" s="42">
        <v>1444.5457607607325</v>
      </c>
      <c r="AJ5" s="42">
        <v>1472.8986904216752</v>
      </c>
      <c r="AK5" s="42">
        <v>1506.584391415269</v>
      </c>
      <c r="AL5" s="42">
        <v>1558.9042538745825</v>
      </c>
      <c r="AM5" s="42">
        <v>1603.7032892820489</v>
      </c>
      <c r="AN5" s="42">
        <v>1559.9917694374656</v>
      </c>
      <c r="AO5" s="42">
        <v>1573.7308070297431</v>
      </c>
      <c r="AP5" s="42">
        <v>1608.4250152626239</v>
      </c>
      <c r="AQ5" s="42">
        <v>1620.2058405010982</v>
      </c>
      <c r="AR5" s="42">
        <v>1644.3703702129817</v>
      </c>
      <c r="AS5" s="42">
        <v>1691.2067015449784</v>
      </c>
      <c r="AT5" s="42">
        <v>1769.8259124770907</v>
      </c>
      <c r="AU5" s="42">
        <v>1821.1200509119037</v>
      </c>
      <c r="AV5" s="42">
        <v>1884.840006096387</v>
      </c>
      <c r="AW5" s="42">
        <v>1978.5491178421046</v>
      </c>
      <c r="AX5" s="42">
        <v>2030.3242202992719</v>
      </c>
      <c r="AY5" s="42">
        <v>2023.503659097468</v>
      </c>
      <c r="AZ5" s="42">
        <v>2145.2400070733929</v>
      </c>
      <c r="BA5" s="42">
        <v>2189.3397774131404</v>
      </c>
      <c r="BB5" s="42">
        <v>2298.791443333635</v>
      </c>
      <c r="BC5" s="42">
        <v>2421.9713109806426</v>
      </c>
      <c r="BD5" s="42">
        <v>2531.9168792802116</v>
      </c>
      <c r="BE5" s="42">
        <v>2639.8684335023963</v>
      </c>
    </row>
    <row r="6" spans="1:57" hidden="1" x14ac:dyDescent="0.25">
      <c r="A6" s="42" t="s">
        <v>469</v>
      </c>
      <c r="B6" s="42">
        <v>1102.5326335662619</v>
      </c>
      <c r="C6" s="42">
        <v>1123.1319883484484</v>
      </c>
      <c r="D6" s="42">
        <v>1118.3051555837496</v>
      </c>
      <c r="E6" s="42">
        <v>1191.2582432092613</v>
      </c>
      <c r="F6" s="42">
        <v>1248.2546741810409</v>
      </c>
      <c r="G6" s="42">
        <v>1280.0820634122776</v>
      </c>
      <c r="H6" s="42">
        <v>1406.8308457553439</v>
      </c>
      <c r="I6" s="42">
        <v>1458.1982956482593</v>
      </c>
      <c r="J6" s="42">
        <v>1591.4458510301413</v>
      </c>
      <c r="K6" s="42">
        <v>1775.2021594003606</v>
      </c>
      <c r="L6" s="42">
        <v>1960.3560038119879</v>
      </c>
      <c r="M6" s="42">
        <v>2122.7791371009175</v>
      </c>
      <c r="N6" s="42">
        <v>2218.9691091604623</v>
      </c>
      <c r="O6" s="42">
        <v>2502.4552409076514</v>
      </c>
      <c r="P6" s="42">
        <v>2690.7517333912028</v>
      </c>
      <c r="Q6" s="42">
        <v>2840.0111939317048</v>
      </c>
      <c r="R6" s="42">
        <v>3171.1181231674036</v>
      </c>
      <c r="S6" s="42">
        <v>3491.0202359443069</v>
      </c>
      <c r="T6" s="42">
        <v>3792.4563491482795</v>
      </c>
      <c r="U6" s="42">
        <v>4048.7495597147581</v>
      </c>
      <c r="V6" s="42">
        <v>3910.7730068957594</v>
      </c>
      <c r="W6" s="42">
        <v>4135.303437298785</v>
      </c>
      <c r="X6" s="42">
        <v>4409.4974310700645</v>
      </c>
      <c r="Y6" s="42">
        <v>4874.2729672493097</v>
      </c>
      <c r="Z6" s="42">
        <v>5289.1574503745514</v>
      </c>
      <c r="AA6" s="42">
        <v>5628.6174253858399</v>
      </c>
      <c r="AB6" s="42">
        <v>6255.0181555553481</v>
      </c>
      <c r="AC6" s="42">
        <v>6953.4202456409666</v>
      </c>
      <c r="AD6" s="42">
        <v>7688.5620491230875</v>
      </c>
      <c r="AE6" s="42">
        <v>8126.9169498941146</v>
      </c>
      <c r="AF6" s="42">
        <v>8795.4286402144935</v>
      </c>
      <c r="AG6" s="42">
        <v>9554.6783914098251</v>
      </c>
      <c r="AH6" s="42">
        <v>10001.059272208558</v>
      </c>
      <c r="AI6" s="42">
        <v>10526.589427505132</v>
      </c>
      <c r="AJ6" s="42">
        <v>11335.343507565463</v>
      </c>
      <c r="AK6" s="42">
        <v>12224.041150129264</v>
      </c>
      <c r="AL6" s="42">
        <v>12978.205924068601</v>
      </c>
      <c r="AM6" s="42">
        <v>13598.510565515444</v>
      </c>
      <c r="AN6" s="42">
        <v>12729.284869915222</v>
      </c>
      <c r="AO6" s="42">
        <v>13995.379416358257</v>
      </c>
      <c r="AP6" s="42">
        <v>15104.519677524875</v>
      </c>
      <c r="AQ6" s="42">
        <v>15671.613783577874</v>
      </c>
      <c r="AR6" s="42">
        <v>16742.772388954359</v>
      </c>
      <c r="AS6" s="42">
        <v>17148.482650949012</v>
      </c>
      <c r="AT6" s="42">
        <v>17921.291491927615</v>
      </c>
      <c r="AU6" s="42">
        <v>18586.294945183985</v>
      </c>
      <c r="AV6" s="42">
        <v>19453.834000772047</v>
      </c>
      <c r="AW6" s="42">
        <v>20421.388696766688</v>
      </c>
      <c r="AX6" s="42">
        <v>20848.553681379872</v>
      </c>
      <c r="AY6" s="42">
        <v>20896.44702453112</v>
      </c>
      <c r="AZ6" s="42">
        <v>22151.208892132385</v>
      </c>
      <c r="BA6" s="42">
        <v>22796.469430859692</v>
      </c>
      <c r="BB6" s="42">
        <v>23214.124810545025</v>
      </c>
      <c r="BC6" s="42">
        <v>23784.086016044595</v>
      </c>
      <c r="BD6" s="42">
        <v>24479.240927272251</v>
      </c>
      <c r="BE6" s="42">
        <v>25022.802303226996</v>
      </c>
    </row>
    <row r="7" spans="1:57" hidden="1" x14ac:dyDescent="0.25">
      <c r="A7" s="42" t="s">
        <v>461</v>
      </c>
      <c r="B7" s="42">
        <v>570.86315680130815</v>
      </c>
      <c r="C7" s="42">
        <v>583.8492021196779</v>
      </c>
      <c r="D7" s="42">
        <v>609.45291730541169</v>
      </c>
      <c r="E7" s="42">
        <v>638.7475292254594</v>
      </c>
      <c r="F7" s="42">
        <v>662.17743587959569</v>
      </c>
      <c r="G7" s="42">
        <v>695.16146142443415</v>
      </c>
      <c r="H7" s="42">
        <v>749.71580914942717</v>
      </c>
      <c r="I7" s="42">
        <v>790.45927509620117</v>
      </c>
      <c r="J7" s="42">
        <v>829.79113439786329</v>
      </c>
      <c r="K7" s="42">
        <v>858.58461841444614</v>
      </c>
      <c r="L7" s="42">
        <v>929.09166410826504</v>
      </c>
      <c r="M7" s="42">
        <v>946.84987739057669</v>
      </c>
      <c r="N7" s="42">
        <v>959.63044504848403</v>
      </c>
      <c r="O7" s="42">
        <v>1028.8124197569341</v>
      </c>
      <c r="P7" s="42">
        <v>1046.2495460531586</v>
      </c>
      <c r="Q7" s="42">
        <v>1070.3539973645863</v>
      </c>
      <c r="R7" s="42">
        <v>1141.8133796814411</v>
      </c>
      <c r="S7" s="42">
        <v>1225.1461860852701</v>
      </c>
      <c r="T7" s="42">
        <v>1321.3143440289807</v>
      </c>
      <c r="U7" s="42">
        <v>1362.6278667964382</v>
      </c>
      <c r="V7" s="42">
        <v>1403.6960672219054</v>
      </c>
      <c r="W7" s="42">
        <v>1457.3448487960679</v>
      </c>
      <c r="X7" s="42">
        <v>1506.4042870826561</v>
      </c>
      <c r="Y7" s="42">
        <v>1561.445027480393</v>
      </c>
      <c r="Z7" s="42">
        <v>1621.4646258177036</v>
      </c>
      <c r="AA7" s="42">
        <v>1666.2986196456293</v>
      </c>
      <c r="AB7" s="42">
        <v>1726.6147864397631</v>
      </c>
      <c r="AC7" s="42">
        <v>1856.7542978132606</v>
      </c>
      <c r="AD7" s="42">
        <v>2066.9497283391761</v>
      </c>
      <c r="AE7" s="42">
        <v>2282.3908065423425</v>
      </c>
      <c r="AF7" s="42">
        <v>2502.7396763593833</v>
      </c>
      <c r="AG7" s="42">
        <v>2686.395767298317</v>
      </c>
      <c r="AH7" s="42">
        <v>2876.6240239106633</v>
      </c>
      <c r="AI7" s="42">
        <v>3088.5184937494942</v>
      </c>
      <c r="AJ7" s="42">
        <v>3307.9505600585862</v>
      </c>
      <c r="AK7" s="42">
        <v>3543.7766415411256</v>
      </c>
      <c r="AL7" s="42">
        <v>3705.763141624459</v>
      </c>
      <c r="AM7" s="42">
        <v>3564.0813918644967</v>
      </c>
      <c r="AN7" s="42">
        <v>3254.0620852978341</v>
      </c>
      <c r="AO7" s="42">
        <v>3363.1501784078087</v>
      </c>
      <c r="AP7" s="42">
        <v>3472.6918555278489</v>
      </c>
      <c r="AQ7" s="42">
        <v>3551.4088450481281</v>
      </c>
      <c r="AR7" s="42">
        <v>3727.3731733832751</v>
      </c>
      <c r="AS7" s="42">
        <v>3953.394957109419</v>
      </c>
      <c r="AT7" s="42">
        <v>4164.305246608259</v>
      </c>
      <c r="AU7" s="42">
        <v>4308.4337674727049</v>
      </c>
      <c r="AV7" s="42">
        <v>4501.2522045078777</v>
      </c>
      <c r="AW7" s="42">
        <v>4733.0904099196841</v>
      </c>
      <c r="AX7" s="42">
        <v>4807.5454545744396</v>
      </c>
      <c r="AY7" s="42">
        <v>4765.2441969357014</v>
      </c>
      <c r="AZ7" s="42">
        <v>5111.9092022291707</v>
      </c>
      <c r="BA7" s="42">
        <v>5138.2749201533225</v>
      </c>
      <c r="BB7" s="42">
        <v>5488.3961906767081</v>
      </c>
      <c r="BC7" s="42">
        <v>5612.6910216653205</v>
      </c>
      <c r="BD7" s="42">
        <v>5635.6426930887674</v>
      </c>
      <c r="BE7" s="42">
        <v>5775.1367603053704</v>
      </c>
    </row>
    <row r="8" spans="1:57" hidden="1" x14ac:dyDescent="0.25">
      <c r="A8" s="42" t="s">
        <v>463</v>
      </c>
      <c r="B8" s="42">
        <v>1407.9781706862925</v>
      </c>
      <c r="C8" s="42">
        <v>1466.7195404554898</v>
      </c>
      <c r="D8" s="42">
        <v>1510.4892547370453</v>
      </c>
      <c r="E8" s="42">
        <v>1569.3513238498442</v>
      </c>
      <c r="F8" s="42">
        <v>1602.1446447096018</v>
      </c>
      <c r="G8" s="42">
        <v>1674.3658723639001</v>
      </c>
      <c r="H8" s="42">
        <v>1754.9383140176608</v>
      </c>
      <c r="I8" s="42">
        <v>1774.3583691182994</v>
      </c>
      <c r="J8" s="42">
        <v>1867.1766474720823</v>
      </c>
      <c r="K8" s="42">
        <v>1909.7760584361558</v>
      </c>
      <c r="L8" s="42">
        <v>1974.3246779905146</v>
      </c>
      <c r="M8" s="42">
        <v>2036.8587347564046</v>
      </c>
      <c r="N8" s="42">
        <v>2173.9086890638637</v>
      </c>
      <c r="O8" s="42">
        <v>2370.2865167273249</v>
      </c>
      <c r="P8" s="42">
        <v>2506.6039554168724</v>
      </c>
      <c r="Q8" s="42">
        <v>2468.0343640461283</v>
      </c>
      <c r="R8" s="42">
        <v>2690.5242176562815</v>
      </c>
      <c r="S8" s="42">
        <v>2833.5327490565542</v>
      </c>
      <c r="T8" s="42">
        <v>2953.2984975048389</v>
      </c>
      <c r="U8" s="42">
        <v>3154.619196398748</v>
      </c>
      <c r="V8" s="42">
        <v>3308.7719203435481</v>
      </c>
      <c r="W8" s="42">
        <v>3452.0369720097328</v>
      </c>
      <c r="X8" s="42">
        <v>3565.7165114658892</v>
      </c>
      <c r="Y8" s="42">
        <v>3691.2751379448268</v>
      </c>
      <c r="Z8" s="42">
        <v>3872.3625115943601</v>
      </c>
      <c r="AA8" s="42">
        <v>3724.2290477043794</v>
      </c>
      <c r="AB8" s="42">
        <v>3660.9236867280388</v>
      </c>
      <c r="AC8" s="42">
        <v>3746.926512301638</v>
      </c>
      <c r="AD8" s="42">
        <v>3999.9047364782568</v>
      </c>
      <c r="AE8" s="42">
        <v>4237.8178599967896</v>
      </c>
      <c r="AF8" s="42">
        <v>4491.7717422857068</v>
      </c>
      <c r="AG8" s="42">
        <v>4789.3682567951519</v>
      </c>
      <c r="AH8" s="42">
        <v>5080.5318635395561</v>
      </c>
      <c r="AI8" s="42">
        <v>5442.6625139015896</v>
      </c>
      <c r="AJ8" s="42">
        <v>5795.4182479121082</v>
      </c>
      <c r="AK8" s="42">
        <v>6205.5451291021891</v>
      </c>
      <c r="AL8" s="42">
        <v>6654.3311152695651</v>
      </c>
      <c r="AM8" s="42">
        <v>6962.4020760076819</v>
      </c>
      <c r="AN8" s="42">
        <v>6291.3417456719335</v>
      </c>
      <c r="AO8" s="42">
        <v>6519.8782492532737</v>
      </c>
      <c r="AP8" s="42">
        <v>6939.2257395274</v>
      </c>
      <c r="AQ8" s="42">
        <v>6829.2908529203987</v>
      </c>
      <c r="AR8" s="42">
        <v>7055.5801940184565</v>
      </c>
      <c r="AS8" s="42">
        <v>7323.6991037305033</v>
      </c>
      <c r="AT8" s="42">
        <v>7677.6829717899636</v>
      </c>
      <c r="AU8" s="42">
        <v>7941.5732962854963</v>
      </c>
      <c r="AV8" s="42">
        <v>8236.021511374609</v>
      </c>
      <c r="AW8" s="42">
        <v>8854.8439393311946</v>
      </c>
      <c r="AX8" s="42">
        <v>8991.7605322507443</v>
      </c>
      <c r="AY8" s="42">
        <v>8617.7490999573492</v>
      </c>
      <c r="AZ8" s="42">
        <v>9069.0307165088561</v>
      </c>
      <c r="BA8" s="42">
        <v>9397.5759538057609</v>
      </c>
      <c r="BB8" s="42">
        <v>9758.6960958109939</v>
      </c>
      <c r="BC8" s="42">
        <v>10062.91060241418</v>
      </c>
      <c r="BD8" s="42">
        <v>10512.138142276584</v>
      </c>
      <c r="BE8" s="42">
        <v>10878.389256859133</v>
      </c>
    </row>
    <row r="9" spans="1:57" hidden="1" x14ac:dyDescent="0.25">
      <c r="A9" s="42" t="s">
        <v>466</v>
      </c>
      <c r="B9" s="42">
        <v>690.04287367061681</v>
      </c>
      <c r="C9" s="42">
        <v>710.66750745234344</v>
      </c>
      <c r="D9" s="42">
        <v>704.83643163854458</v>
      </c>
      <c r="E9" s="42">
        <v>670.96319473087908</v>
      </c>
      <c r="F9" s="42">
        <v>676.27397291480634</v>
      </c>
      <c r="G9" s="42">
        <v>665.38695193825026</v>
      </c>
      <c r="H9" s="42">
        <v>665.65495465801507</v>
      </c>
      <c r="I9" s="42">
        <v>656.74682370625487</v>
      </c>
      <c r="J9" s="42">
        <v>708.92503789550028</v>
      </c>
      <c r="K9" s="42">
        <v>737.1146566610862</v>
      </c>
      <c r="L9" s="42">
        <v>771.84995326635624</v>
      </c>
      <c r="M9" s="42">
        <v>804.4381927715375</v>
      </c>
      <c r="N9" s="42">
        <v>838.7356805861898</v>
      </c>
      <c r="O9" s="42">
        <v>883.47897865108075</v>
      </c>
      <c r="P9" s="42">
        <v>926.88564059695409</v>
      </c>
      <c r="Q9" s="42">
        <v>948.76264400245839</v>
      </c>
      <c r="R9" s="42">
        <v>989.22926942014408</v>
      </c>
      <c r="S9" s="42">
        <v>1049.9543174126334</v>
      </c>
      <c r="T9" s="42">
        <v>1094.3582868840776</v>
      </c>
      <c r="U9" s="42">
        <v>1146.8918687096516</v>
      </c>
      <c r="V9" s="42">
        <v>1230.8401098176519</v>
      </c>
      <c r="W9" s="42">
        <v>1297.7168475455298</v>
      </c>
      <c r="X9" s="42">
        <v>1296.5765168283763</v>
      </c>
      <c r="Y9" s="42">
        <v>1320.698546129013</v>
      </c>
      <c r="Z9" s="42">
        <v>1382.1179889514358</v>
      </c>
      <c r="AA9" s="42">
        <v>1386.4828088765478</v>
      </c>
      <c r="AB9" s="42">
        <v>1438.390559849295</v>
      </c>
      <c r="AC9" s="42">
        <v>1480.0061721302343</v>
      </c>
      <c r="AD9" s="42">
        <v>1536.2865735828163</v>
      </c>
      <c r="AE9" s="42">
        <v>1620.9026287655936</v>
      </c>
      <c r="AF9" s="42">
        <v>1707.5979177034844</v>
      </c>
      <c r="AG9" s="42">
        <v>1794.2008400659731</v>
      </c>
      <c r="AH9" s="42">
        <v>1878.7497733814273</v>
      </c>
      <c r="AI9" s="42">
        <v>1968.1888389265771</v>
      </c>
      <c r="AJ9" s="42">
        <v>2083.1212522270457</v>
      </c>
      <c r="AK9" s="42">
        <v>2219.8111032180886</v>
      </c>
      <c r="AL9" s="42">
        <v>2357.8203694634681</v>
      </c>
      <c r="AM9" s="42">
        <v>2433.0120098757939</v>
      </c>
      <c r="AN9" s="42">
        <v>2083.8501339944542</v>
      </c>
      <c r="AO9" s="42">
        <v>2071.2376493946126</v>
      </c>
      <c r="AP9" s="42">
        <v>2143.3899005243429</v>
      </c>
      <c r="AQ9" s="42">
        <v>2191.3607509889621</v>
      </c>
      <c r="AR9" s="42">
        <v>2259.1903151336001</v>
      </c>
      <c r="AS9" s="42">
        <v>2335.6116429995409</v>
      </c>
      <c r="AT9" s="42">
        <v>2420.5822330927399</v>
      </c>
      <c r="AU9" s="42">
        <v>2524.6103036128338</v>
      </c>
      <c r="AV9" s="42">
        <v>2628.5274449689014</v>
      </c>
      <c r="AW9" s="42">
        <v>2758.8127626207975</v>
      </c>
      <c r="AX9" s="42">
        <v>2886.6454791016999</v>
      </c>
      <c r="AY9" s="42">
        <v>2980.9460094952747</v>
      </c>
      <c r="AZ9" s="42">
        <v>3125.2199450582452</v>
      </c>
      <c r="BA9" s="42">
        <v>3274.7337049448206</v>
      </c>
      <c r="BB9" s="42">
        <v>3426.9916926283904</v>
      </c>
      <c r="BC9" s="42">
        <v>3570.9311667603206</v>
      </c>
      <c r="BD9" s="42">
        <v>3703.3659128387703</v>
      </c>
      <c r="BE9" s="42">
        <v>3834.0562261356145</v>
      </c>
    </row>
    <row r="10" spans="1:57" hidden="1" x14ac:dyDescent="0.25"/>
    <row r="11" spans="1:57" x14ac:dyDescent="0.25">
      <c r="A11" s="42" t="s">
        <v>470</v>
      </c>
      <c r="B11" s="40">
        <v>1960</v>
      </c>
      <c r="C11" s="40">
        <v>1961</v>
      </c>
      <c r="D11" s="40">
        <v>1962</v>
      </c>
      <c r="E11" s="40">
        <v>1963</v>
      </c>
      <c r="F11" s="40">
        <v>1964</v>
      </c>
      <c r="G11" s="40">
        <v>1965</v>
      </c>
      <c r="H11" s="40">
        <v>1966</v>
      </c>
      <c r="I11" s="40">
        <v>1967</v>
      </c>
      <c r="J11" s="40">
        <v>1968</v>
      </c>
      <c r="K11" s="40">
        <v>1969</v>
      </c>
      <c r="L11" s="40">
        <v>1970</v>
      </c>
      <c r="M11" s="40">
        <v>1971</v>
      </c>
      <c r="N11" s="40">
        <v>1972</v>
      </c>
      <c r="O11" s="40">
        <v>1973</v>
      </c>
      <c r="P11" s="40">
        <v>1974</v>
      </c>
      <c r="Q11" s="40">
        <v>1975</v>
      </c>
      <c r="R11" s="40">
        <v>1976</v>
      </c>
      <c r="S11" s="40">
        <v>1977</v>
      </c>
      <c r="T11" s="40">
        <v>1978</v>
      </c>
      <c r="U11" s="40">
        <v>1979</v>
      </c>
      <c r="V11" s="40">
        <v>1980</v>
      </c>
      <c r="W11" s="40">
        <v>1981</v>
      </c>
      <c r="X11" s="40">
        <v>1982</v>
      </c>
      <c r="Y11" s="40">
        <v>1983</v>
      </c>
      <c r="Z11" s="40">
        <v>1984</v>
      </c>
      <c r="AA11" s="40">
        <v>1985</v>
      </c>
      <c r="AB11" s="40">
        <v>1986</v>
      </c>
      <c r="AC11" s="40">
        <v>1987</v>
      </c>
      <c r="AD11" s="40">
        <v>1988</v>
      </c>
      <c r="AE11" s="40">
        <v>1989</v>
      </c>
      <c r="AF11" s="40">
        <v>1990</v>
      </c>
      <c r="AG11" s="40">
        <v>1991</v>
      </c>
      <c r="AH11" s="40">
        <v>1992</v>
      </c>
      <c r="AI11" s="40">
        <v>1993</v>
      </c>
      <c r="AJ11" s="40">
        <v>1994</v>
      </c>
      <c r="AK11" s="40">
        <v>1995</v>
      </c>
      <c r="AL11" s="40">
        <v>1996</v>
      </c>
      <c r="AM11" s="40">
        <v>1997</v>
      </c>
      <c r="AN11" s="40">
        <v>1998</v>
      </c>
      <c r="AO11" s="40">
        <v>1999</v>
      </c>
      <c r="AP11" s="40">
        <v>2000</v>
      </c>
      <c r="AQ11" s="40">
        <v>2001</v>
      </c>
      <c r="AR11" s="40">
        <v>2002</v>
      </c>
      <c r="AS11" s="40">
        <v>2003</v>
      </c>
      <c r="AT11" s="40">
        <v>2004</v>
      </c>
      <c r="AU11" s="40">
        <v>2005</v>
      </c>
      <c r="AV11" s="40">
        <v>2006</v>
      </c>
      <c r="AW11" s="40">
        <v>2007</v>
      </c>
      <c r="AX11" s="40">
        <v>2008</v>
      </c>
      <c r="AY11" s="40">
        <v>2009</v>
      </c>
      <c r="AZ11" s="40">
        <v>2010</v>
      </c>
      <c r="BA11" s="40">
        <v>2011</v>
      </c>
      <c r="BB11" s="40">
        <v>2012</v>
      </c>
      <c r="BC11" s="40">
        <v>2013</v>
      </c>
      <c r="BD11" s="40">
        <v>2014</v>
      </c>
      <c r="BE11" s="40">
        <v>2015</v>
      </c>
    </row>
    <row r="12" spans="1:57" x14ac:dyDescent="0.25">
      <c r="A12" s="42" t="s">
        <v>146</v>
      </c>
      <c r="B12" s="57">
        <f t="shared" ref="B12:AG12" si="0">B5/$X5*100</f>
        <v>61.886898802317489</v>
      </c>
      <c r="C12" s="57">
        <f t="shared" si="0"/>
        <v>63.217491934715028</v>
      </c>
      <c r="D12" s="57">
        <f t="shared" si="0"/>
        <v>0</v>
      </c>
      <c r="E12" s="57">
        <f t="shared" si="0"/>
        <v>66.385143355924072</v>
      </c>
      <c r="F12" s="57">
        <f t="shared" si="0"/>
        <v>66.504997094223981</v>
      </c>
      <c r="G12" s="57">
        <f t="shared" si="0"/>
        <v>67.853287728120335</v>
      </c>
      <c r="H12" s="57">
        <f t="shared" si="0"/>
        <v>68.736096825537601</v>
      </c>
      <c r="I12" s="57">
        <f t="shared" si="0"/>
        <v>70.28065193860995</v>
      </c>
      <c r="J12" s="57">
        <f t="shared" si="0"/>
        <v>71.63850507353709</v>
      </c>
      <c r="K12" s="57">
        <f t="shared" si="0"/>
        <v>72.839422685522976</v>
      </c>
      <c r="L12" s="57">
        <f t="shared" si="0"/>
        <v>73.434414119576502</v>
      </c>
      <c r="M12" s="57">
        <f t="shared" si="0"/>
        <v>75.222661008676369</v>
      </c>
      <c r="N12" s="57">
        <f t="shared" si="0"/>
        <v>77.072920579733477</v>
      </c>
      <c r="O12" s="57">
        <f t="shared" si="0"/>
        <v>81.580665787384007</v>
      </c>
      <c r="P12" s="57">
        <f t="shared" si="0"/>
        <v>82.118541805889649</v>
      </c>
      <c r="Q12" s="57">
        <f t="shared" si="0"/>
        <v>84.284269801693014</v>
      </c>
      <c r="R12" s="57">
        <f t="shared" si="0"/>
        <v>89.188439704061892</v>
      </c>
      <c r="S12" s="57">
        <f t="shared" si="0"/>
        <v>91.618995976153982</v>
      </c>
      <c r="T12" s="57">
        <f t="shared" si="0"/>
        <v>93.74618344801074</v>
      </c>
      <c r="U12" s="57">
        <f t="shared" si="0"/>
        <v>96.353609465925075</v>
      </c>
      <c r="V12" s="57">
        <f t="shared" si="0"/>
        <v>98.572312737097988</v>
      </c>
      <c r="W12" s="57">
        <f t="shared" si="0"/>
        <v>99.18723083211141</v>
      </c>
      <c r="X12" s="57">
        <f t="shared" si="0"/>
        <v>100</v>
      </c>
      <c r="Y12" s="57">
        <f t="shared" si="0"/>
        <v>99.129430642900246</v>
      </c>
      <c r="Z12" s="57">
        <f t="shared" si="0"/>
        <v>89.404068111685703</v>
      </c>
      <c r="AA12" s="57">
        <f t="shared" si="0"/>
        <v>80.660163038241166</v>
      </c>
      <c r="AB12" s="57">
        <f t="shared" si="0"/>
        <v>81.203434963616871</v>
      </c>
      <c r="AC12" s="57">
        <f t="shared" si="0"/>
        <v>82.474604235881827</v>
      </c>
      <c r="AD12" s="57">
        <f t="shared" si="0"/>
        <v>85.752141883123528</v>
      </c>
      <c r="AE12" s="57">
        <f t="shared" si="0"/>
        <v>88.74070256267666</v>
      </c>
      <c r="AF12" s="57">
        <f t="shared" si="0"/>
        <v>89.138781392073938</v>
      </c>
      <c r="AG12" s="57">
        <f t="shared" si="0"/>
        <v>86.442772215476893</v>
      </c>
      <c r="AH12" s="57">
        <f t="shared" ref="AH12:BE12" si="1">AH5/$X5*100</f>
        <v>84.643555977234826</v>
      </c>
      <c r="AI12" s="57">
        <f t="shared" si="1"/>
        <v>84.391125434625664</v>
      </c>
      <c r="AJ12" s="57">
        <f t="shared" si="1"/>
        <v>86.047518543415563</v>
      </c>
      <c r="AK12" s="57">
        <f t="shared" si="1"/>
        <v>88.015454966839485</v>
      </c>
      <c r="AL12" s="57">
        <f t="shared" si="1"/>
        <v>91.072008933811816</v>
      </c>
      <c r="AM12" s="57">
        <f t="shared" si="1"/>
        <v>93.689192216694295</v>
      </c>
      <c r="AN12" s="57">
        <f t="shared" si="1"/>
        <v>91.135542166729991</v>
      </c>
      <c r="AO12" s="57">
        <f t="shared" si="1"/>
        <v>91.938183991098597</v>
      </c>
      <c r="AP12" s="57">
        <f t="shared" si="1"/>
        <v>93.965037939494238</v>
      </c>
      <c r="AQ12" s="57">
        <f t="shared" si="1"/>
        <v>94.653279965070453</v>
      </c>
      <c r="AR12" s="57">
        <f t="shared" si="1"/>
        <v>96.064984539185389</v>
      </c>
      <c r="AS12" s="57">
        <f t="shared" si="1"/>
        <v>98.80118772478383</v>
      </c>
      <c r="AT12" s="57">
        <f t="shared" si="1"/>
        <v>103.39416350413828</v>
      </c>
      <c r="AU12" s="57">
        <f t="shared" si="1"/>
        <v>106.39079413246377</v>
      </c>
      <c r="AV12" s="57">
        <f t="shared" si="1"/>
        <v>110.11334753072413</v>
      </c>
      <c r="AW12" s="57">
        <f t="shared" si="1"/>
        <v>115.58788327650453</v>
      </c>
      <c r="AX12" s="57">
        <f t="shared" si="1"/>
        <v>118.61261207675548</v>
      </c>
      <c r="AY12" s="57">
        <f t="shared" si="1"/>
        <v>118.21415129306052</v>
      </c>
      <c r="AZ12" s="57">
        <f t="shared" si="1"/>
        <v>125.32605296558299</v>
      </c>
      <c r="BA12" s="57">
        <f t="shared" si="1"/>
        <v>127.90238481430194</v>
      </c>
      <c r="BB12" s="57">
        <f t="shared" si="1"/>
        <v>134.29660888018472</v>
      </c>
      <c r="BC12" s="57">
        <f t="shared" si="1"/>
        <v>141.49284173344151</v>
      </c>
      <c r="BD12" s="57">
        <f t="shared" si="1"/>
        <v>147.91591983687513</v>
      </c>
      <c r="BE12" s="57">
        <f t="shared" si="1"/>
        <v>154.22250658593703</v>
      </c>
    </row>
    <row r="13" spans="1:57" x14ac:dyDescent="0.25">
      <c r="A13" s="42" t="s">
        <v>469</v>
      </c>
      <c r="B13" s="57">
        <f t="shared" ref="B13:AG13" si="2">B6/$X6*100</f>
        <v>25.00358942943544</v>
      </c>
      <c r="C13" s="57">
        <f t="shared" si="2"/>
        <v>25.470748218032067</v>
      </c>
      <c r="D13" s="57">
        <f t="shared" si="2"/>
        <v>25.361283753200137</v>
      </c>
      <c r="E13" s="57">
        <f t="shared" si="2"/>
        <v>27.015737322250249</v>
      </c>
      <c r="F13" s="57">
        <f t="shared" si="2"/>
        <v>28.30832070307213</v>
      </c>
      <c r="G13" s="57">
        <f t="shared" si="2"/>
        <v>29.03011246571101</v>
      </c>
      <c r="H13" s="57">
        <f t="shared" si="2"/>
        <v>31.90456209005988</v>
      </c>
      <c r="I13" s="57">
        <f t="shared" si="2"/>
        <v>33.069489628762398</v>
      </c>
      <c r="J13" s="57">
        <f t="shared" si="2"/>
        <v>36.091320516858559</v>
      </c>
      <c r="K13" s="57">
        <f t="shared" si="2"/>
        <v>40.258605139261135</v>
      </c>
      <c r="L13" s="57">
        <f t="shared" si="2"/>
        <v>44.457583533193329</v>
      </c>
      <c r="M13" s="57">
        <f t="shared" si="2"/>
        <v>48.141067554398759</v>
      </c>
      <c r="N13" s="57">
        <f t="shared" si="2"/>
        <v>50.322494657219451</v>
      </c>
      <c r="O13" s="57">
        <f t="shared" si="2"/>
        <v>56.751484268364209</v>
      </c>
      <c r="P13" s="57">
        <f t="shared" si="2"/>
        <v>61.021732645351165</v>
      </c>
      <c r="Q13" s="57">
        <f t="shared" si="2"/>
        <v>64.406686665026854</v>
      </c>
      <c r="R13" s="57">
        <f t="shared" si="2"/>
        <v>71.915636027434076</v>
      </c>
      <c r="S13" s="57">
        <f t="shared" si="2"/>
        <v>79.170478960844562</v>
      </c>
      <c r="T13" s="57">
        <f t="shared" si="2"/>
        <v>86.006544020776403</v>
      </c>
      <c r="U13" s="57">
        <f t="shared" si="2"/>
        <v>91.818843825298188</v>
      </c>
      <c r="V13" s="57">
        <f t="shared" si="2"/>
        <v>88.689767213374282</v>
      </c>
      <c r="W13" s="57">
        <f t="shared" si="2"/>
        <v>93.781740480462418</v>
      </c>
      <c r="X13" s="57">
        <f t="shared" si="2"/>
        <v>100</v>
      </c>
      <c r="Y13" s="57">
        <f t="shared" si="2"/>
        <v>110.54032899314916</v>
      </c>
      <c r="Z13" s="57">
        <f t="shared" si="2"/>
        <v>119.9492126496379</v>
      </c>
      <c r="AA13" s="57">
        <f t="shared" si="2"/>
        <v>127.64759506889946</v>
      </c>
      <c r="AB13" s="57">
        <f t="shared" si="2"/>
        <v>141.8533121593729</v>
      </c>
      <c r="AC13" s="57">
        <f t="shared" si="2"/>
        <v>157.69189923200753</v>
      </c>
      <c r="AD13" s="57">
        <f t="shared" si="2"/>
        <v>174.36368133357283</v>
      </c>
      <c r="AE13" s="57">
        <f t="shared" si="2"/>
        <v>184.30483466506826</v>
      </c>
      <c r="AF13" s="57">
        <f t="shared" si="2"/>
        <v>199.46555764474238</v>
      </c>
      <c r="AG13" s="57">
        <f t="shared" si="2"/>
        <v>216.68406753309225</v>
      </c>
      <c r="AH13" s="57">
        <f t="shared" ref="AH13:BE13" si="3">AH6/$X6*100</f>
        <v>226.80723661928917</v>
      </c>
      <c r="AI13" s="57">
        <f t="shared" si="3"/>
        <v>238.72537839194558</v>
      </c>
      <c r="AJ13" s="57">
        <f t="shared" si="3"/>
        <v>257.06656336150047</v>
      </c>
      <c r="AK13" s="57">
        <f t="shared" si="3"/>
        <v>277.22073413619887</v>
      </c>
      <c r="AL13" s="57">
        <f t="shared" si="3"/>
        <v>294.3239252759729</v>
      </c>
      <c r="AM13" s="57">
        <f t="shared" si="3"/>
        <v>308.39139330704762</v>
      </c>
      <c r="AN13" s="57">
        <f t="shared" si="3"/>
        <v>288.67881360407489</v>
      </c>
      <c r="AO13" s="57">
        <f t="shared" si="3"/>
        <v>317.39171266422443</v>
      </c>
      <c r="AP13" s="57">
        <f t="shared" si="3"/>
        <v>342.54515199614076</v>
      </c>
      <c r="AQ13" s="57">
        <f t="shared" si="3"/>
        <v>355.40589440313613</v>
      </c>
      <c r="AR13" s="57">
        <f t="shared" si="3"/>
        <v>379.69797353734589</v>
      </c>
      <c r="AS13" s="57">
        <f t="shared" si="3"/>
        <v>388.89880125834532</v>
      </c>
      <c r="AT13" s="57">
        <f t="shared" si="3"/>
        <v>406.42480854283224</v>
      </c>
      <c r="AU13" s="57">
        <f t="shared" si="3"/>
        <v>421.50597059478497</v>
      </c>
      <c r="AV13" s="57">
        <f t="shared" si="3"/>
        <v>441.18030013345839</v>
      </c>
      <c r="AW13" s="57">
        <f t="shared" si="3"/>
        <v>463.12281651133594</v>
      </c>
      <c r="AX13" s="57">
        <f t="shared" si="3"/>
        <v>472.81020132764871</v>
      </c>
      <c r="AY13" s="57">
        <f t="shared" si="3"/>
        <v>473.89634195704986</v>
      </c>
      <c r="AZ13" s="57">
        <f t="shared" si="3"/>
        <v>502.3522348839852</v>
      </c>
      <c r="BA13" s="57">
        <f t="shared" si="3"/>
        <v>516.98566077467046</v>
      </c>
      <c r="BB13" s="57">
        <f t="shared" si="3"/>
        <v>526.45738371394384</v>
      </c>
      <c r="BC13" s="57">
        <f t="shared" si="3"/>
        <v>539.38314712370402</v>
      </c>
      <c r="BD13" s="57">
        <f t="shared" si="3"/>
        <v>555.14809363052086</v>
      </c>
      <c r="BE13" s="57">
        <f t="shared" si="3"/>
        <v>567.47515322068455</v>
      </c>
    </row>
    <row r="14" spans="1:57" x14ac:dyDescent="0.25">
      <c r="A14" s="42" t="s">
        <v>461</v>
      </c>
      <c r="B14" s="57">
        <f t="shared" ref="B14:AG14" si="4">B7/$X7*100</f>
        <v>37.89574695826559</v>
      </c>
      <c r="C14" s="57">
        <f t="shared" si="4"/>
        <v>38.757802744333411</v>
      </c>
      <c r="D14" s="57">
        <f t="shared" si="4"/>
        <v>40.457460359841043</v>
      </c>
      <c r="E14" s="57">
        <f t="shared" si="4"/>
        <v>42.402131665628453</v>
      </c>
      <c r="F14" s="57">
        <f t="shared" si="4"/>
        <v>43.957484823810923</v>
      </c>
      <c r="G14" s="57">
        <f t="shared" si="4"/>
        <v>46.147071366260043</v>
      </c>
      <c r="H14" s="57">
        <f t="shared" si="4"/>
        <v>49.768565821154652</v>
      </c>
      <c r="I14" s="57">
        <f t="shared" si="4"/>
        <v>52.473249171842596</v>
      </c>
      <c r="J14" s="57">
        <f t="shared" si="4"/>
        <v>55.084225497317163</v>
      </c>
      <c r="K14" s="57">
        <f t="shared" si="4"/>
        <v>56.995630308328757</v>
      </c>
      <c r="L14" s="57">
        <f t="shared" si="4"/>
        <v>61.676116569448261</v>
      </c>
      <c r="M14" s="57">
        <f t="shared" si="4"/>
        <v>62.854964335256383</v>
      </c>
      <c r="N14" s="57">
        <f t="shared" si="4"/>
        <v>63.703379848110409</v>
      </c>
      <c r="O14" s="57">
        <f t="shared" si="4"/>
        <v>68.295903601639409</v>
      </c>
      <c r="P14" s="57">
        <f t="shared" si="4"/>
        <v>69.453436572419363</v>
      </c>
      <c r="Q14" s="57">
        <f t="shared" si="4"/>
        <v>71.053568191674714</v>
      </c>
      <c r="R14" s="57">
        <f t="shared" si="4"/>
        <v>75.797273645092204</v>
      </c>
      <c r="S14" s="57">
        <f t="shared" si="4"/>
        <v>81.329175480369997</v>
      </c>
      <c r="T14" s="57">
        <f t="shared" si="4"/>
        <v>87.713129560184299</v>
      </c>
      <c r="U14" s="57">
        <f t="shared" si="4"/>
        <v>90.455655130625047</v>
      </c>
      <c r="V14" s="57">
        <f t="shared" si="4"/>
        <v>93.181895408724685</v>
      </c>
      <c r="W14" s="57">
        <f t="shared" si="4"/>
        <v>96.743275446885647</v>
      </c>
      <c r="X14" s="57">
        <f t="shared" si="4"/>
        <v>100</v>
      </c>
      <c r="Y14" s="57">
        <f t="shared" si="4"/>
        <v>103.65378277728685</v>
      </c>
      <c r="Z14" s="57">
        <f t="shared" si="4"/>
        <v>107.63807828493881</v>
      </c>
      <c r="AA14" s="57">
        <f t="shared" si="4"/>
        <v>110.61430413694779</v>
      </c>
      <c r="AB14" s="57">
        <f t="shared" si="4"/>
        <v>114.61828682017182</v>
      </c>
      <c r="AC14" s="57">
        <f t="shared" si="4"/>
        <v>123.25736946813275</v>
      </c>
      <c r="AD14" s="57">
        <f t="shared" si="4"/>
        <v>137.21082355269235</v>
      </c>
      <c r="AE14" s="57">
        <f t="shared" si="4"/>
        <v>151.51250073527626</v>
      </c>
      <c r="AF14" s="57">
        <f t="shared" si="4"/>
        <v>166.13997303514435</v>
      </c>
      <c r="AG14" s="57">
        <f t="shared" si="4"/>
        <v>178.33165972335786</v>
      </c>
      <c r="AH14" s="57">
        <f t="shared" ref="AH14:BE14" si="5">AH7/$X7*100</f>
        <v>190.95962807445352</v>
      </c>
      <c r="AI14" s="57">
        <f t="shared" si="5"/>
        <v>205.02586989650723</v>
      </c>
      <c r="AJ14" s="57">
        <f t="shared" si="5"/>
        <v>219.5924818074472</v>
      </c>
      <c r="AK14" s="57">
        <f t="shared" si="5"/>
        <v>235.24738159130578</v>
      </c>
      <c r="AL14" s="57">
        <f t="shared" si="5"/>
        <v>246.00057059059105</v>
      </c>
      <c r="AM14" s="57">
        <f t="shared" si="5"/>
        <v>236.59527674119906</v>
      </c>
      <c r="AN14" s="57">
        <f t="shared" si="5"/>
        <v>216.01519015852909</v>
      </c>
      <c r="AO14" s="57">
        <f t="shared" si="5"/>
        <v>223.25681141820021</v>
      </c>
      <c r="AP14" s="57">
        <f t="shared" si="5"/>
        <v>230.52854305487668</v>
      </c>
      <c r="AQ14" s="57">
        <f t="shared" si="5"/>
        <v>235.75403200198562</v>
      </c>
      <c r="AR14" s="57">
        <f t="shared" si="5"/>
        <v>247.43511455359757</v>
      </c>
      <c r="AS14" s="57">
        <f t="shared" si="5"/>
        <v>262.43917326906126</v>
      </c>
      <c r="AT14" s="57">
        <f t="shared" si="5"/>
        <v>276.44008200965538</v>
      </c>
      <c r="AU14" s="57">
        <f t="shared" si="5"/>
        <v>286.00780045684388</v>
      </c>
      <c r="AV14" s="57">
        <f t="shared" si="5"/>
        <v>298.80771338118842</v>
      </c>
      <c r="AW14" s="57">
        <f t="shared" si="5"/>
        <v>314.19788502367561</v>
      </c>
      <c r="AX14" s="57">
        <f t="shared" si="5"/>
        <v>319.14045225434563</v>
      </c>
      <c r="AY14" s="57">
        <f t="shared" si="5"/>
        <v>316.33235764113527</v>
      </c>
      <c r="AZ14" s="57">
        <f t="shared" si="5"/>
        <v>339.34510450239321</v>
      </c>
      <c r="BA14" s="57">
        <f t="shared" si="5"/>
        <v>341.0953463299183</v>
      </c>
      <c r="BB14" s="57">
        <f t="shared" si="5"/>
        <v>364.33753128157161</v>
      </c>
      <c r="BC14" s="57">
        <f t="shared" si="5"/>
        <v>372.5886250984463</v>
      </c>
      <c r="BD14" s="57">
        <f t="shared" si="5"/>
        <v>374.11223145168469</v>
      </c>
      <c r="BE14" s="57">
        <f t="shared" si="5"/>
        <v>383.37229984187439</v>
      </c>
    </row>
    <row r="15" spans="1:57" x14ac:dyDescent="0.25">
      <c r="A15" s="42" t="s">
        <v>463</v>
      </c>
      <c r="B15" s="57">
        <f t="shared" ref="B15:AG15" si="6">B8/$X8*100</f>
        <v>39.486542639012647</v>
      </c>
      <c r="C15" s="57">
        <f t="shared" si="6"/>
        <v>41.133935794926998</v>
      </c>
      <c r="D15" s="57">
        <f t="shared" si="6"/>
        <v>42.3614510542251</v>
      </c>
      <c r="E15" s="57">
        <f t="shared" si="6"/>
        <v>44.012229205643543</v>
      </c>
      <c r="F15" s="57">
        <f t="shared" si="6"/>
        <v>44.931913110808402</v>
      </c>
      <c r="G15" s="57">
        <f t="shared" si="6"/>
        <v>46.95734691694706</v>
      </c>
      <c r="H15" s="57">
        <f t="shared" si="6"/>
        <v>49.216989302837035</v>
      </c>
      <c r="I15" s="57">
        <f t="shared" si="6"/>
        <v>49.761621918419117</v>
      </c>
      <c r="J15" s="57">
        <f t="shared" si="6"/>
        <v>52.364697010208303</v>
      </c>
      <c r="K15" s="57">
        <f t="shared" si="6"/>
        <v>53.55939128349366</v>
      </c>
      <c r="L15" s="57">
        <f t="shared" si="6"/>
        <v>55.369647913452802</v>
      </c>
      <c r="M15" s="57">
        <f t="shared" si="6"/>
        <v>57.123406423553249</v>
      </c>
      <c r="N15" s="57">
        <f t="shared" si="6"/>
        <v>60.966952422422274</v>
      </c>
      <c r="O15" s="57">
        <f t="shared" si="6"/>
        <v>66.47433998483757</v>
      </c>
      <c r="P15" s="57">
        <f t="shared" si="6"/>
        <v>70.297342689937821</v>
      </c>
      <c r="Q15" s="57">
        <f t="shared" si="6"/>
        <v>69.215664119958404</v>
      </c>
      <c r="R15" s="57">
        <f t="shared" si="6"/>
        <v>75.45535964523971</v>
      </c>
      <c r="S15" s="57">
        <f t="shared" si="6"/>
        <v>79.46601307044655</v>
      </c>
      <c r="T15" s="57">
        <f t="shared" si="6"/>
        <v>82.824826034493654</v>
      </c>
      <c r="U15" s="57">
        <f t="shared" si="6"/>
        <v>88.470835700336252</v>
      </c>
      <c r="V15" s="57">
        <f t="shared" si="6"/>
        <v>92.794026381623098</v>
      </c>
      <c r="W15" s="57">
        <f t="shared" si="6"/>
        <v>96.811873880309633</v>
      </c>
      <c r="X15" s="57">
        <f t="shared" si="6"/>
        <v>100</v>
      </c>
      <c r="Y15" s="57">
        <f t="shared" si="6"/>
        <v>103.52127338433081</v>
      </c>
      <c r="Z15" s="57">
        <f t="shared" si="6"/>
        <v>108.5998423919126</v>
      </c>
      <c r="AA15" s="57">
        <f t="shared" si="6"/>
        <v>104.44546098179086</v>
      </c>
      <c r="AB15" s="57">
        <f t="shared" si="6"/>
        <v>102.67007135749581</v>
      </c>
      <c r="AC15" s="57">
        <f t="shared" si="6"/>
        <v>105.08200806915107</v>
      </c>
      <c r="AD15" s="57">
        <f t="shared" si="6"/>
        <v>112.17674550447842</v>
      </c>
      <c r="AE15" s="57">
        <f t="shared" si="6"/>
        <v>118.84898438700037</v>
      </c>
      <c r="AF15" s="57">
        <f t="shared" si="6"/>
        <v>125.97108401192305</v>
      </c>
      <c r="AG15" s="57">
        <f t="shared" si="6"/>
        <v>134.31713489825952</v>
      </c>
      <c r="AH15" s="57">
        <f t="shared" ref="AH15:BE15" si="7">AH8/$X8*100</f>
        <v>142.48277582367075</v>
      </c>
      <c r="AI15" s="57">
        <f t="shared" si="7"/>
        <v>152.63867714666063</v>
      </c>
      <c r="AJ15" s="57">
        <f t="shared" si="7"/>
        <v>162.5316603066006</v>
      </c>
      <c r="AK15" s="57">
        <f t="shared" si="7"/>
        <v>174.03360892958509</v>
      </c>
      <c r="AL15" s="57">
        <f t="shared" si="7"/>
        <v>186.61974651860157</v>
      </c>
      <c r="AM15" s="57">
        <f t="shared" si="7"/>
        <v>195.25955172317927</v>
      </c>
      <c r="AN15" s="57">
        <f t="shared" si="7"/>
        <v>176.43976253977414</v>
      </c>
      <c r="AO15" s="57">
        <f t="shared" si="7"/>
        <v>182.84903548243406</v>
      </c>
      <c r="AP15" s="57">
        <f t="shared" si="7"/>
        <v>194.60957474363656</v>
      </c>
      <c r="AQ15" s="57">
        <f t="shared" si="7"/>
        <v>191.52646686746371</v>
      </c>
      <c r="AR15" s="57">
        <f t="shared" si="7"/>
        <v>197.87271846571622</v>
      </c>
      <c r="AS15" s="57">
        <f t="shared" si="7"/>
        <v>205.39207422072045</v>
      </c>
      <c r="AT15" s="57">
        <f t="shared" si="7"/>
        <v>215.31950022111036</v>
      </c>
      <c r="AU15" s="57">
        <f t="shared" si="7"/>
        <v>222.72026591986878</v>
      </c>
      <c r="AV15" s="57">
        <f t="shared" si="7"/>
        <v>230.97802320770384</v>
      </c>
      <c r="AW15" s="57">
        <f t="shared" si="7"/>
        <v>248.33280803052151</v>
      </c>
      <c r="AX15" s="57">
        <f t="shared" si="7"/>
        <v>252.17261392869884</v>
      </c>
      <c r="AY15" s="57">
        <f t="shared" si="7"/>
        <v>241.68351780760432</v>
      </c>
      <c r="AZ15" s="57">
        <f t="shared" si="7"/>
        <v>254.33964498710299</v>
      </c>
      <c r="BA15" s="57">
        <f t="shared" si="7"/>
        <v>263.55364829444494</v>
      </c>
      <c r="BB15" s="57">
        <f t="shared" si="7"/>
        <v>273.68121005781052</v>
      </c>
      <c r="BC15" s="57">
        <f t="shared" si="7"/>
        <v>282.21286156810186</v>
      </c>
      <c r="BD15" s="57">
        <f t="shared" si="7"/>
        <v>294.8113824661562</v>
      </c>
      <c r="BE15" s="57">
        <f t="shared" si="7"/>
        <v>305.08284160781352</v>
      </c>
    </row>
    <row r="16" spans="1:57" x14ac:dyDescent="0.25">
      <c r="A16" s="42" t="s">
        <v>466</v>
      </c>
      <c r="B16" s="57">
        <f t="shared" ref="B16:AG16" si="8">B9/$X9*100</f>
        <v>53.220374171095344</v>
      </c>
      <c r="C16" s="57">
        <f t="shared" si="8"/>
        <v>54.811073486873298</v>
      </c>
      <c r="D16" s="57">
        <f t="shared" si="8"/>
        <v>54.361344856274421</v>
      </c>
      <c r="E16" s="57">
        <f t="shared" si="8"/>
        <v>51.748831327915553</v>
      </c>
      <c r="F16" s="57">
        <f t="shared" si="8"/>
        <v>52.158431387379714</v>
      </c>
      <c r="G16" s="57">
        <f t="shared" si="8"/>
        <v>51.31875699599189</v>
      </c>
      <c r="H16" s="57">
        <f t="shared" si="8"/>
        <v>51.339427023274219</v>
      </c>
      <c r="I16" s="57">
        <f t="shared" si="8"/>
        <v>50.652376869570162</v>
      </c>
      <c r="J16" s="57">
        <f t="shared" si="8"/>
        <v>54.6766834578833</v>
      </c>
      <c r="K16" s="57">
        <f t="shared" si="8"/>
        <v>56.850841203277454</v>
      </c>
      <c r="L16" s="57">
        <f t="shared" si="8"/>
        <v>59.529842107152987</v>
      </c>
      <c r="M16" s="57">
        <f t="shared" si="8"/>
        <v>62.043248688424178</v>
      </c>
      <c r="N16" s="57">
        <f t="shared" si="8"/>
        <v>64.688483070622411</v>
      </c>
      <c r="O16" s="57">
        <f t="shared" si="8"/>
        <v>68.139362944209807</v>
      </c>
      <c r="P16" s="57">
        <f t="shared" si="8"/>
        <v>71.4871531735171</v>
      </c>
      <c r="Q16" s="57">
        <f t="shared" si="8"/>
        <v>73.174442980293705</v>
      </c>
      <c r="R16" s="57">
        <f t="shared" si="8"/>
        <v>76.295479409109575</v>
      </c>
      <c r="S16" s="57">
        <f t="shared" si="8"/>
        <v>80.978970680494939</v>
      </c>
      <c r="T16" s="57">
        <f t="shared" si="8"/>
        <v>84.403679434287824</v>
      </c>
      <c r="U16" s="57">
        <f t="shared" si="8"/>
        <v>88.455394172580256</v>
      </c>
      <c r="V16" s="57">
        <f t="shared" si="8"/>
        <v>94.930001727046104</v>
      </c>
      <c r="W16" s="57">
        <f t="shared" si="8"/>
        <v>100.08794935758539</v>
      </c>
      <c r="X16" s="57">
        <f t="shared" si="8"/>
        <v>100</v>
      </c>
      <c r="Y16" s="57">
        <f t="shared" si="8"/>
        <v>101.86044008876875</v>
      </c>
      <c r="Z16" s="57">
        <f t="shared" si="8"/>
        <v>106.59748738410804</v>
      </c>
      <c r="AA16" s="57">
        <f t="shared" si="8"/>
        <v>106.93412929212201</v>
      </c>
      <c r="AB16" s="57">
        <f t="shared" si="8"/>
        <v>110.93757608442712</v>
      </c>
      <c r="AC16" s="57">
        <f t="shared" si="8"/>
        <v>114.14722948635188</v>
      </c>
      <c r="AD16" s="57">
        <f t="shared" si="8"/>
        <v>118.48792212748134</v>
      </c>
      <c r="AE16" s="57">
        <f t="shared" si="8"/>
        <v>125.01403563366769</v>
      </c>
      <c r="AF16" s="57">
        <f t="shared" si="8"/>
        <v>131.70051250662237</v>
      </c>
      <c r="AG16" s="57">
        <f t="shared" si="8"/>
        <v>138.37986549801639</v>
      </c>
      <c r="AH16" s="57">
        <f t="shared" ref="AH16:BE16" si="9">AH9/$X9*100</f>
        <v>144.90080215066178</v>
      </c>
      <c r="AI16" s="57">
        <f t="shared" si="9"/>
        <v>151.79889604518419</v>
      </c>
      <c r="AJ16" s="57">
        <f t="shared" si="9"/>
        <v>160.66319458898406</v>
      </c>
      <c r="AK16" s="57">
        <f t="shared" si="9"/>
        <v>171.20556129213915</v>
      </c>
      <c r="AL16" s="57">
        <f t="shared" si="9"/>
        <v>181.84968945998313</v>
      </c>
      <c r="AM16" s="57">
        <f t="shared" si="9"/>
        <v>187.64893381127339</v>
      </c>
      <c r="AN16" s="57">
        <f t="shared" si="9"/>
        <v>160.71941045884967</v>
      </c>
      <c r="AO16" s="57">
        <f t="shared" si="9"/>
        <v>159.74665764124555</v>
      </c>
      <c r="AP16" s="57">
        <f t="shared" si="9"/>
        <v>165.31148549315094</v>
      </c>
      <c r="AQ16" s="57">
        <f t="shared" si="9"/>
        <v>169.01129416946134</v>
      </c>
      <c r="AR16" s="57">
        <f t="shared" si="9"/>
        <v>174.24272966626944</v>
      </c>
      <c r="AS16" s="57">
        <f t="shared" si="9"/>
        <v>180.13681511931151</v>
      </c>
      <c r="AT16" s="57">
        <f t="shared" si="9"/>
        <v>186.690272550505</v>
      </c>
      <c r="AU16" s="57">
        <f t="shared" si="9"/>
        <v>194.71356073827525</v>
      </c>
      <c r="AV16" s="57">
        <f t="shared" si="9"/>
        <v>202.72829338284484</v>
      </c>
      <c r="AW16" s="57">
        <f t="shared" si="9"/>
        <v>212.77670286434568</v>
      </c>
      <c r="AX16" s="57">
        <f t="shared" si="9"/>
        <v>222.6359525747755</v>
      </c>
      <c r="AY16" s="57">
        <f t="shared" si="9"/>
        <v>229.90899270543034</v>
      </c>
      <c r="AZ16" s="57">
        <f t="shared" si="9"/>
        <v>241.03629091655998</v>
      </c>
      <c r="BA16" s="57">
        <f t="shared" si="9"/>
        <v>252.56771678661266</v>
      </c>
      <c r="BB16" s="57">
        <f t="shared" si="9"/>
        <v>264.31079447677598</v>
      </c>
      <c r="BC16" s="57">
        <f t="shared" si="9"/>
        <v>275.41229695377814</v>
      </c>
      <c r="BD16" s="57">
        <f t="shared" si="9"/>
        <v>285.62648364924638</v>
      </c>
      <c r="BE16" s="57">
        <f t="shared" si="9"/>
        <v>295.70612889968885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
  <sheetViews>
    <sheetView zoomScale="70" zoomScaleNormal="70" workbookViewId="0">
      <selection activeCell="A5" sqref="A5"/>
    </sheetView>
  </sheetViews>
  <sheetFormatPr defaultRowHeight="15" x14ac:dyDescent="0.25"/>
  <cols>
    <col min="1" max="1" width="46.85546875" bestFit="1" customWidth="1"/>
  </cols>
  <sheetData>
    <row r="1" spans="1:26" s="68" customFormat="1" ht="26.25" x14ac:dyDescent="0.4">
      <c r="A1" s="94" t="s">
        <v>685</v>
      </c>
    </row>
    <row r="2" spans="1:26" s="68" customFormat="1" x14ac:dyDescent="0.25">
      <c r="A2" s="37" t="s">
        <v>616</v>
      </c>
    </row>
    <row r="3" spans="1:26" s="68" customFormat="1" x14ac:dyDescent="0.25">
      <c r="A3" s="37" t="s">
        <v>613</v>
      </c>
    </row>
    <row r="4" spans="1:26" s="68" customFormat="1" x14ac:dyDescent="0.25">
      <c r="A4" s="68" t="s">
        <v>614</v>
      </c>
    </row>
    <row r="5" spans="1:26" s="68" customFormat="1" x14ac:dyDescent="0.25">
      <c r="A5" s="37" t="s">
        <v>615</v>
      </c>
    </row>
    <row r="6" spans="1:26" s="68" customFormat="1" x14ac:dyDescent="0.25">
      <c r="A6" s="37"/>
    </row>
    <row r="7" spans="1:26" x14ac:dyDescent="0.25">
      <c r="B7" s="18">
        <v>1962</v>
      </c>
      <c r="C7" s="18">
        <v>1963</v>
      </c>
      <c r="D7" s="18">
        <v>1964</v>
      </c>
      <c r="E7" s="18">
        <v>1965</v>
      </c>
      <c r="F7" s="18">
        <v>1966</v>
      </c>
      <c r="G7" s="18">
        <v>1967</v>
      </c>
      <c r="H7" s="18">
        <v>1968</v>
      </c>
      <c r="I7" s="18">
        <v>1969</v>
      </c>
      <c r="J7" s="18">
        <v>1970</v>
      </c>
      <c r="K7" s="18">
        <v>1971</v>
      </c>
      <c r="L7" s="18">
        <v>1972</v>
      </c>
      <c r="M7" s="18">
        <v>1973</v>
      </c>
      <c r="N7" s="18">
        <v>1974</v>
      </c>
      <c r="O7" s="18">
        <v>1975</v>
      </c>
      <c r="P7" s="18">
        <v>1976</v>
      </c>
      <c r="Q7" s="18">
        <v>1977</v>
      </c>
      <c r="R7" s="18">
        <v>1978</v>
      </c>
      <c r="S7" s="18">
        <v>1979</v>
      </c>
      <c r="T7" s="18">
        <v>1980</v>
      </c>
      <c r="U7" s="18">
        <v>1981</v>
      </c>
      <c r="V7" s="18">
        <v>1982</v>
      </c>
      <c r="W7" s="18">
        <v>1983</v>
      </c>
      <c r="X7" s="18">
        <v>1984</v>
      </c>
      <c r="Y7" s="18">
        <v>1985</v>
      </c>
      <c r="Z7" s="18">
        <v>1986</v>
      </c>
    </row>
    <row r="8" spans="1:26" x14ac:dyDescent="0.25">
      <c r="A8" s="2" t="s">
        <v>162</v>
      </c>
      <c r="B8" s="5">
        <v>1.82</v>
      </c>
      <c r="C8" s="5">
        <v>2.36</v>
      </c>
      <c r="D8" s="5">
        <v>2.38</v>
      </c>
      <c r="E8" s="5">
        <v>3.01</v>
      </c>
      <c r="F8" s="5">
        <v>3.61</v>
      </c>
      <c r="G8" s="5">
        <v>3.55</v>
      </c>
      <c r="H8" s="5">
        <v>3.58</v>
      </c>
      <c r="I8" s="5">
        <v>3.66</v>
      </c>
      <c r="J8" s="5">
        <v>4.07</v>
      </c>
      <c r="K8" s="5">
        <v>3.65</v>
      </c>
      <c r="L8" s="5">
        <v>3.1</v>
      </c>
      <c r="M8" s="5">
        <v>3.47</v>
      </c>
      <c r="N8" s="5">
        <v>2.11</v>
      </c>
      <c r="O8" s="5">
        <v>2.06</v>
      </c>
      <c r="P8" s="5">
        <v>1.2</v>
      </c>
      <c r="Q8" s="5">
        <v>1.06</v>
      </c>
      <c r="R8" s="5">
        <v>2.78</v>
      </c>
      <c r="S8" s="5">
        <v>2.16</v>
      </c>
      <c r="T8" s="5">
        <v>1.46</v>
      </c>
      <c r="U8" s="5">
        <v>1.25</v>
      </c>
      <c r="V8" s="5">
        <v>1.34</v>
      </c>
      <c r="W8" s="5">
        <v>1.51</v>
      </c>
      <c r="X8" s="5">
        <v>1.38</v>
      </c>
      <c r="Y8" s="5">
        <v>0.96</v>
      </c>
      <c r="Z8" s="4" t="s">
        <v>21</v>
      </c>
    </row>
    <row r="9" spans="1:26" x14ac:dyDescent="0.25">
      <c r="A9" s="2" t="s">
        <v>413</v>
      </c>
      <c r="B9" s="5"/>
      <c r="C9" s="5"/>
      <c r="D9" s="5"/>
      <c r="E9" s="5"/>
      <c r="F9" s="5">
        <f>SUM($F8:F8)</f>
        <v>3.61</v>
      </c>
      <c r="G9" s="5">
        <f>SUM($F8:G8)</f>
        <v>7.16</v>
      </c>
      <c r="H9" s="5">
        <f>SUM($F8:H8)</f>
        <v>10.74</v>
      </c>
      <c r="I9" s="5">
        <f>SUM($F8:I8)</f>
        <v>14.4</v>
      </c>
      <c r="J9" s="5">
        <f>SUM($F8:J8)</f>
        <v>18.47</v>
      </c>
      <c r="K9" s="5">
        <f>SUM($F8:K8)</f>
        <v>22.119999999999997</v>
      </c>
      <c r="L9" s="5">
        <f>SUM($F8:L8)</f>
        <v>25.22</v>
      </c>
      <c r="M9" s="5">
        <f>SUM($F8:M8)</f>
        <v>28.689999999999998</v>
      </c>
      <c r="N9" s="5">
        <f>SUM($F8:N8)</f>
        <v>30.799999999999997</v>
      </c>
      <c r="O9" s="5">
        <f>SUM($F8:O8)</f>
        <v>32.86</v>
      </c>
      <c r="P9" s="5">
        <f>SUM($F8:P8)</f>
        <v>34.06</v>
      </c>
      <c r="Q9" s="5">
        <f>SUM($F8:Q8)</f>
        <v>35.120000000000005</v>
      </c>
      <c r="R9" s="5">
        <f>SUM($F8:R8)</f>
        <v>37.900000000000006</v>
      </c>
      <c r="S9" s="5">
        <f>SUM($F8:S8)</f>
        <v>40.06</v>
      </c>
      <c r="T9" s="5">
        <f>SUM($F8:T8)</f>
        <v>41.52</v>
      </c>
      <c r="U9" s="5">
        <f>SUM($F8:U8)</f>
        <v>42.77</v>
      </c>
      <c r="V9" s="5">
        <f>SUM($F8:V8)</f>
        <v>44.110000000000007</v>
      </c>
      <c r="W9" s="5">
        <f>SUM($F8:W8)</f>
        <v>45.620000000000005</v>
      </c>
      <c r="X9" s="5">
        <f>SUM($F8:X8)</f>
        <v>47.000000000000007</v>
      </c>
      <c r="Y9" s="5">
        <f>SUM($F8:Y8)</f>
        <v>47.960000000000008</v>
      </c>
      <c r="Z9" s="4"/>
    </row>
    <row r="10" spans="1:26" x14ac:dyDescent="0.25">
      <c r="A10" s="2"/>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25">
      <c r="A11" s="2" t="s">
        <v>423</v>
      </c>
      <c r="B11" s="17">
        <f t="shared" ref="B11" si="0">C11+0.225</f>
        <v>12.524999999999993</v>
      </c>
      <c r="C11" s="17">
        <f t="shared" ref="C11" si="1">D11+0.225</f>
        <v>12.299999999999994</v>
      </c>
      <c r="D11" s="17">
        <f t="shared" ref="D11" si="2">E11+0.225</f>
        <v>12.074999999999994</v>
      </c>
      <c r="E11" s="17">
        <f t="shared" ref="E11:V11" si="3">F11+0.225</f>
        <v>11.849999999999994</v>
      </c>
      <c r="F11" s="17">
        <f t="shared" si="3"/>
        <v>11.624999999999995</v>
      </c>
      <c r="G11" s="17">
        <f t="shared" si="3"/>
        <v>11.399999999999995</v>
      </c>
      <c r="H11" s="17">
        <f t="shared" si="3"/>
        <v>11.174999999999995</v>
      </c>
      <c r="I11" s="17">
        <f t="shared" si="3"/>
        <v>10.949999999999996</v>
      </c>
      <c r="J11" s="17">
        <f t="shared" si="3"/>
        <v>10.724999999999996</v>
      </c>
      <c r="K11" s="17">
        <f t="shared" si="3"/>
        <v>10.499999999999996</v>
      </c>
      <c r="L11" s="17">
        <f t="shared" si="3"/>
        <v>10.274999999999997</v>
      </c>
      <c r="M11" s="17">
        <f t="shared" si="3"/>
        <v>10.049999999999997</v>
      </c>
      <c r="N11" s="17">
        <f t="shared" si="3"/>
        <v>9.8249999999999975</v>
      </c>
      <c r="O11" s="17">
        <f t="shared" si="3"/>
        <v>9.5999999999999979</v>
      </c>
      <c r="P11" s="17">
        <f t="shared" si="3"/>
        <v>9.3749999999999982</v>
      </c>
      <c r="Q11" s="17">
        <f t="shared" si="3"/>
        <v>9.1499999999999986</v>
      </c>
      <c r="R11" s="17">
        <f t="shared" si="3"/>
        <v>8.9249999999999989</v>
      </c>
      <c r="S11" s="17">
        <f t="shared" si="3"/>
        <v>8.6999999999999993</v>
      </c>
      <c r="T11" s="17">
        <f t="shared" si="3"/>
        <v>8.4749999999999996</v>
      </c>
      <c r="U11" s="17">
        <f t="shared" si="3"/>
        <v>8.25</v>
      </c>
      <c r="V11" s="17">
        <f t="shared" si="3"/>
        <v>8.0250000000000004</v>
      </c>
      <c r="W11" s="17">
        <v>7.8</v>
      </c>
      <c r="X11" s="17">
        <f>W11-0.225</f>
        <v>7.5750000000000002</v>
      </c>
      <c r="Y11" s="17">
        <f t="shared" ref="Y11:Z11" si="4">X11-0.225</f>
        <v>7.3500000000000005</v>
      </c>
      <c r="Z11" s="17">
        <f t="shared" si="4"/>
        <v>7.1250000000000009</v>
      </c>
    </row>
    <row r="12" spans="1:26" x14ac:dyDescent="0.25">
      <c r="A12" s="2" t="s">
        <v>168</v>
      </c>
      <c r="B12" s="11">
        <v>100</v>
      </c>
      <c r="C12" s="11">
        <v>130.19999999999999</v>
      </c>
      <c r="D12" s="11">
        <v>131.19999999999999</v>
      </c>
      <c r="E12" s="11">
        <v>166</v>
      </c>
      <c r="F12" s="11">
        <v>198.9</v>
      </c>
      <c r="G12" s="11">
        <v>195.6</v>
      </c>
      <c r="H12" s="11">
        <v>197.2</v>
      </c>
      <c r="I12" s="11">
        <v>201.9</v>
      </c>
      <c r="J12" s="11">
        <v>224.1</v>
      </c>
      <c r="K12" s="11">
        <v>200.8</v>
      </c>
      <c r="L12" s="11">
        <v>170.7</v>
      </c>
      <c r="M12" s="11">
        <v>191.1</v>
      </c>
      <c r="N12" s="11">
        <v>116.2</v>
      </c>
      <c r="O12" s="11">
        <v>113.2</v>
      </c>
      <c r="P12" s="11">
        <v>66</v>
      </c>
      <c r="Q12" s="11">
        <v>58.4</v>
      </c>
      <c r="R12" s="11">
        <v>153.30000000000001</v>
      </c>
      <c r="S12" s="11">
        <v>119.2</v>
      </c>
      <c r="T12" s="11">
        <v>80.2</v>
      </c>
      <c r="U12" s="11">
        <v>69</v>
      </c>
      <c r="V12" s="11">
        <v>74</v>
      </c>
      <c r="W12" s="11">
        <v>83.4</v>
      </c>
      <c r="X12" s="11">
        <v>76.2</v>
      </c>
      <c r="Y12" s="11">
        <v>52.9</v>
      </c>
      <c r="Z12" s="4" t="s">
        <v>21</v>
      </c>
    </row>
    <row r="13" spans="1:26" x14ac:dyDescent="0.25">
      <c r="A13" s="2" t="s">
        <v>192</v>
      </c>
      <c r="B13" s="11">
        <v>100</v>
      </c>
      <c r="C13" s="11">
        <v>97.6</v>
      </c>
      <c r="D13" s="11">
        <v>89.9</v>
      </c>
      <c r="E13" s="11">
        <v>79</v>
      </c>
      <c r="F13" s="11">
        <v>82.1</v>
      </c>
      <c r="G13" s="11">
        <v>84.6</v>
      </c>
      <c r="H13" s="11">
        <v>86.2</v>
      </c>
      <c r="I13" s="11">
        <v>85.6</v>
      </c>
      <c r="J13" s="11">
        <v>77.2</v>
      </c>
      <c r="K13" s="11">
        <v>74.599999999999994</v>
      </c>
      <c r="L13" s="11">
        <v>64.7</v>
      </c>
      <c r="M13" s="11">
        <v>87.1</v>
      </c>
      <c r="N13" s="11">
        <v>63.3</v>
      </c>
      <c r="O13" s="11">
        <v>49.4</v>
      </c>
      <c r="P13" s="11">
        <v>178.1</v>
      </c>
      <c r="Q13" s="11">
        <v>90.1</v>
      </c>
      <c r="R13" s="11">
        <v>38.700000000000003</v>
      </c>
      <c r="S13" s="11">
        <v>67.400000000000006</v>
      </c>
      <c r="T13" s="11">
        <v>60.2</v>
      </c>
      <c r="U13" s="11">
        <v>46.5</v>
      </c>
      <c r="V13" s="11">
        <v>50.8</v>
      </c>
      <c r="W13" s="11">
        <v>49.4</v>
      </c>
      <c r="X13" s="11">
        <v>41.7</v>
      </c>
      <c r="Y13" s="11">
        <v>42.6</v>
      </c>
      <c r="Z13" s="4" t="s">
        <v>21</v>
      </c>
    </row>
    <row r="14" spans="1:26" x14ac:dyDescent="0.25">
      <c r="A14" s="2" t="s">
        <v>174</v>
      </c>
      <c r="B14" s="11">
        <f>B12*B13/100</f>
        <v>100</v>
      </c>
      <c r="C14" s="11">
        <f>C12*C13/100</f>
        <v>127.07519999999998</v>
      </c>
      <c r="D14" s="11">
        <f t="shared" ref="D14:Y14" si="5">D12*D13/100</f>
        <v>117.94879999999999</v>
      </c>
      <c r="E14" s="11">
        <f t="shared" si="5"/>
        <v>131.13999999999999</v>
      </c>
      <c r="F14" s="11">
        <f t="shared" si="5"/>
        <v>163.29689999999999</v>
      </c>
      <c r="G14" s="11">
        <f t="shared" si="5"/>
        <v>165.4776</v>
      </c>
      <c r="H14" s="11">
        <f t="shared" si="5"/>
        <v>169.9864</v>
      </c>
      <c r="I14" s="11">
        <f t="shared" si="5"/>
        <v>172.82640000000001</v>
      </c>
      <c r="J14" s="11">
        <f t="shared" si="5"/>
        <v>173.0052</v>
      </c>
      <c r="K14" s="11">
        <f t="shared" si="5"/>
        <v>149.79679999999999</v>
      </c>
      <c r="L14" s="11">
        <f t="shared" si="5"/>
        <v>110.44289999999999</v>
      </c>
      <c r="M14" s="11">
        <f t="shared" si="5"/>
        <v>166.44809999999998</v>
      </c>
      <c r="N14" s="11">
        <f t="shared" si="5"/>
        <v>73.554599999999994</v>
      </c>
      <c r="O14" s="11">
        <f t="shared" si="5"/>
        <v>55.9208</v>
      </c>
      <c r="P14" s="11">
        <f t="shared" si="5"/>
        <v>117.54600000000001</v>
      </c>
      <c r="Q14" s="11">
        <f t="shared" si="5"/>
        <v>52.618399999999994</v>
      </c>
      <c r="R14" s="11">
        <f t="shared" si="5"/>
        <v>59.327100000000009</v>
      </c>
      <c r="S14" s="11">
        <f t="shared" si="5"/>
        <v>80.340800000000002</v>
      </c>
      <c r="T14" s="11">
        <f t="shared" si="5"/>
        <v>48.2804</v>
      </c>
      <c r="U14" s="11">
        <f t="shared" si="5"/>
        <v>32.085000000000001</v>
      </c>
      <c r="V14" s="11">
        <f t="shared" si="5"/>
        <v>37.591999999999999</v>
      </c>
      <c r="W14" s="11">
        <f t="shared" si="5"/>
        <v>41.199600000000004</v>
      </c>
      <c r="X14" s="11">
        <f t="shared" si="5"/>
        <v>31.775400000000005</v>
      </c>
      <c r="Y14" s="11">
        <f t="shared" si="5"/>
        <v>22.535399999999999</v>
      </c>
      <c r="Z14" s="4" t="s">
        <v>21</v>
      </c>
    </row>
    <row r="21" spans="12:12" x14ac:dyDescent="0.25">
      <c r="L21" s="32"/>
    </row>
    <row r="35" spans="1:1" x14ac:dyDescent="0.25">
      <c r="A35" t="s">
        <v>425</v>
      </c>
    </row>
    <row r="36" spans="1:1" x14ac:dyDescent="0.25">
      <c r="A36" t="s">
        <v>426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6"/>
  <sheetViews>
    <sheetView zoomScale="70" zoomScaleNormal="70" workbookViewId="0"/>
  </sheetViews>
  <sheetFormatPr defaultRowHeight="15" x14ac:dyDescent="0.25"/>
  <cols>
    <col min="1" max="1" width="58.28515625" bestFit="1" customWidth="1"/>
    <col min="18" max="18" width="10.7109375" bestFit="1" customWidth="1"/>
  </cols>
  <sheetData>
    <row r="1" spans="1:47" s="68" customFormat="1" ht="26.25" x14ac:dyDescent="0.4">
      <c r="A1" s="94" t="s">
        <v>621</v>
      </c>
    </row>
    <row r="2" spans="1:47" s="68" customFormat="1" ht="15.75" x14ac:dyDescent="0.25">
      <c r="A2" s="86" t="s">
        <v>634</v>
      </c>
    </row>
    <row r="3" spans="1:47" s="68" customFormat="1" ht="15.75" x14ac:dyDescent="0.25">
      <c r="A3" s="95" t="s">
        <v>635</v>
      </c>
    </row>
    <row r="4" spans="1:47" s="68" customFormat="1" ht="15.75" x14ac:dyDescent="0.25">
      <c r="A4" s="95" t="s">
        <v>638</v>
      </c>
    </row>
    <row r="5" spans="1:47" s="68" customFormat="1" ht="15.75" x14ac:dyDescent="0.25">
      <c r="A5" s="86"/>
    </row>
    <row r="6" spans="1:47" s="68" customFormat="1" x14ac:dyDescent="0.25"/>
    <row r="7" spans="1:47" s="68" customFormat="1" x14ac:dyDescent="0.25">
      <c r="A7" s="1"/>
      <c r="B7" s="18">
        <v>1970</v>
      </c>
      <c r="C7" s="18">
        <v>1971</v>
      </c>
      <c r="D7" s="18">
        <v>1972</v>
      </c>
      <c r="E7" s="18">
        <v>1973</v>
      </c>
      <c r="F7" s="18">
        <v>1974</v>
      </c>
      <c r="G7" s="18">
        <v>1975</v>
      </c>
      <c r="H7" s="18">
        <v>1976</v>
      </c>
      <c r="I7" s="18">
        <v>1977</v>
      </c>
      <c r="J7" s="18">
        <v>1978</v>
      </c>
      <c r="K7" s="18">
        <v>1979</v>
      </c>
      <c r="L7" s="18">
        <v>1980</v>
      </c>
      <c r="M7" s="18">
        <v>1981</v>
      </c>
      <c r="N7" s="18">
        <v>1982</v>
      </c>
      <c r="O7" s="18">
        <v>1983</v>
      </c>
      <c r="P7" s="18">
        <v>1984</v>
      </c>
      <c r="Q7" s="18">
        <v>1985</v>
      </c>
      <c r="R7" s="18">
        <v>1986</v>
      </c>
      <c r="S7" s="18">
        <v>1987</v>
      </c>
      <c r="T7" s="18">
        <v>1988</v>
      </c>
      <c r="U7" s="18">
        <v>1989</v>
      </c>
      <c r="V7" s="18">
        <v>1990</v>
      </c>
      <c r="W7" s="18">
        <v>1991</v>
      </c>
      <c r="X7" s="18">
        <v>1992</v>
      </c>
      <c r="Y7" s="18">
        <v>1993</v>
      </c>
      <c r="Z7" s="18">
        <v>1994</v>
      </c>
      <c r="AA7" s="18">
        <v>1995</v>
      </c>
      <c r="AB7" s="18">
        <v>1996</v>
      </c>
      <c r="AC7" s="18">
        <v>1997</v>
      </c>
      <c r="AD7" s="18">
        <v>1998</v>
      </c>
      <c r="AE7" s="18">
        <v>1999</v>
      </c>
      <c r="AF7" s="18">
        <v>2000</v>
      </c>
      <c r="AG7" s="18">
        <v>2001</v>
      </c>
      <c r="AH7" s="18">
        <v>2002</v>
      </c>
      <c r="AI7" s="18">
        <v>2003</v>
      </c>
      <c r="AJ7" s="18">
        <v>2004</v>
      </c>
      <c r="AK7" s="18">
        <v>2005</v>
      </c>
      <c r="AL7" s="18">
        <v>2006</v>
      </c>
      <c r="AM7" s="18">
        <v>2007</v>
      </c>
      <c r="AN7" s="18">
        <v>2008</v>
      </c>
      <c r="AO7" s="18">
        <v>2009</v>
      </c>
      <c r="AP7" s="18">
        <v>2010</v>
      </c>
      <c r="AQ7" s="18">
        <v>2011</v>
      </c>
      <c r="AR7" s="18">
        <v>2012</v>
      </c>
      <c r="AS7" s="18">
        <v>2013</v>
      </c>
      <c r="AT7" s="18">
        <v>2014</v>
      </c>
      <c r="AU7" s="18"/>
    </row>
    <row r="8" spans="1:47" s="68" customFormat="1" x14ac:dyDescent="0.25">
      <c r="A8" s="68" t="s">
        <v>447</v>
      </c>
      <c r="B8" s="68">
        <v>33.49021037</v>
      </c>
      <c r="C8" s="68">
        <v>33.111463659999998</v>
      </c>
      <c r="D8" s="68">
        <v>33.854341929999997</v>
      </c>
      <c r="E8" s="68">
        <v>27.70008301</v>
      </c>
      <c r="F8" s="68">
        <v>24.079586219999999</v>
      </c>
      <c r="G8" s="68">
        <v>28.240817679999999</v>
      </c>
      <c r="H8" s="68">
        <v>35.854502580000002</v>
      </c>
      <c r="I8" s="68">
        <v>41.951151799999998</v>
      </c>
      <c r="J8" s="68">
        <v>47.727202560000002</v>
      </c>
      <c r="K8" s="68">
        <v>48.687383019999999</v>
      </c>
      <c r="L8" s="68">
        <v>54.40937469</v>
      </c>
      <c r="M8" s="68">
        <v>59.186027269999997</v>
      </c>
      <c r="N8" s="68">
        <v>67.632225210000001</v>
      </c>
      <c r="O8" s="68">
        <v>74.833882320000001</v>
      </c>
      <c r="P8" s="68">
        <v>81.369433749999999</v>
      </c>
      <c r="Q8" s="68">
        <v>90.549905179999996</v>
      </c>
      <c r="R8" s="68">
        <v>98.797762800000001</v>
      </c>
      <c r="S8" s="68">
        <v>93.150232439999996</v>
      </c>
      <c r="T8" s="68">
        <v>78.891198459999998</v>
      </c>
      <c r="U8" s="68">
        <v>69.734943009999995</v>
      </c>
      <c r="V8" s="68">
        <v>70.18943994</v>
      </c>
      <c r="W8" s="68">
        <v>71.872803689999998</v>
      </c>
      <c r="X8" s="68">
        <v>62.019369750000003</v>
      </c>
      <c r="Y8" s="68">
        <v>65.366168369999997</v>
      </c>
      <c r="Z8" s="68">
        <v>61.055372460000001</v>
      </c>
      <c r="AA8" s="68">
        <v>51.509200640000003</v>
      </c>
      <c r="AB8" s="68">
        <v>51.08683825</v>
      </c>
      <c r="AC8" s="68">
        <v>58.265574180000002</v>
      </c>
      <c r="AD8" s="68">
        <v>64.896355369999995</v>
      </c>
      <c r="AE8" s="68">
        <v>61.916437449999997</v>
      </c>
      <c r="AF8" s="68">
        <v>61.552528629999998</v>
      </c>
      <c r="AG8" s="68">
        <v>64.822356099999993</v>
      </c>
      <c r="AH8" s="68">
        <v>62.250150320000003</v>
      </c>
      <c r="AI8" s="68">
        <v>61.065936970000003</v>
      </c>
      <c r="AJ8" s="68">
        <v>54.348909939999999</v>
      </c>
      <c r="AK8" s="68">
        <v>45.216433090000002</v>
      </c>
      <c r="AL8" s="68">
        <v>37.42430426</v>
      </c>
      <c r="AM8" s="68">
        <v>31.596438460000002</v>
      </c>
      <c r="AN8" s="68">
        <v>26.38965224</v>
      </c>
      <c r="AO8" s="68">
        <v>25.058847109999999</v>
      </c>
      <c r="AP8" s="68">
        <v>24.556795610000002</v>
      </c>
      <c r="AQ8" s="68">
        <v>24.72432358</v>
      </c>
      <c r="AR8" s="68">
        <v>23.3603673</v>
      </c>
      <c r="AS8" s="68">
        <v>20.492528780000001</v>
      </c>
      <c r="AT8" s="68">
        <v>22.74180642</v>
      </c>
    </row>
    <row r="9" spans="1:47" s="68" customFormat="1" x14ac:dyDescent="0.25">
      <c r="A9" s="68" t="s">
        <v>448</v>
      </c>
      <c r="I9" s="68">
        <v>193.18762983947119</v>
      </c>
      <c r="J9" s="68">
        <v>219.39236252545825</v>
      </c>
      <c r="K9" s="68">
        <v>212.33579536370902</v>
      </c>
      <c r="L9" s="68">
        <v>217.79669876203576</v>
      </c>
      <c r="M9" s="68">
        <v>242.17547477571944</v>
      </c>
      <c r="N9" s="68">
        <v>305.00548475762116</v>
      </c>
      <c r="O9" s="68">
        <v>297.72631578947369</v>
      </c>
      <c r="P9" s="68">
        <v>303.81317200947984</v>
      </c>
      <c r="Q9" s="68">
        <v>336.45707970190728</v>
      </c>
      <c r="R9" s="68">
        <v>326.70169118498779</v>
      </c>
      <c r="S9" s="68">
        <v>324.6649553084805</v>
      </c>
      <c r="T9" s="68">
        <v>271.25587849240577</v>
      </c>
      <c r="U9" s="68">
        <v>230.94096074796485</v>
      </c>
      <c r="V9" s="68">
        <v>234.72406355541909</v>
      </c>
      <c r="W9" s="68">
        <v>224.66527691350345</v>
      </c>
      <c r="X9" s="68">
        <v>191.78476993245192</v>
      </c>
      <c r="Y9" s="68">
        <v>191.51325773632894</v>
      </c>
      <c r="Z9" s="68">
        <v>167.50543419464904</v>
      </c>
      <c r="AA9" s="68">
        <v>119.83055200535573</v>
      </c>
      <c r="AB9" s="68">
        <v>111.25740979544364</v>
      </c>
      <c r="AC9" s="68">
        <v>105.49868713979569</v>
      </c>
      <c r="AD9" s="68">
        <v>123.48425586805796</v>
      </c>
      <c r="AE9" s="68">
        <v>144.63247514468023</v>
      </c>
      <c r="AF9" s="68">
        <v>132.67340671811166</v>
      </c>
      <c r="AG9" s="68">
        <v>153.93241868311455</v>
      </c>
      <c r="AH9" s="68">
        <v>146.01044072246395</v>
      </c>
      <c r="AI9" s="68">
        <v>149.2285082505112</v>
      </c>
      <c r="AJ9" s="68">
        <v>131.32711008977279</v>
      </c>
      <c r="AK9" s="68">
        <v>152.3940753859643</v>
      </c>
      <c r="AL9" s="68">
        <v>120.09000744607381</v>
      </c>
      <c r="AM9" s="68">
        <v>110.09124516118831</v>
      </c>
      <c r="AN9" s="68">
        <v>106.33631168189565</v>
      </c>
      <c r="AO9" s="68">
        <v>112.802143252183</v>
      </c>
      <c r="AP9" s="68">
        <v>106.63395959987956</v>
      </c>
      <c r="AQ9" s="68">
        <v>102.45648990805634</v>
      </c>
      <c r="AR9" s="68">
        <v>93.065934616791168</v>
      </c>
      <c r="AS9" s="68">
        <v>87.749847980148758</v>
      </c>
      <c r="AT9" s="68">
        <v>95.122880075560204</v>
      </c>
    </row>
    <row r="10" spans="1:47" s="68" customFormat="1" x14ac:dyDescent="0.25">
      <c r="A10" s="68" t="s">
        <v>445</v>
      </c>
      <c r="B10" s="68">
        <v>0.67246447965970491</v>
      </c>
      <c r="C10" s="68">
        <v>0.98286641525593388</v>
      </c>
      <c r="D10" s="68">
        <v>1.0630288611488066</v>
      </c>
      <c r="E10" s="68">
        <v>0.94793447183789215</v>
      </c>
      <c r="F10" s="68">
        <v>0.82743530574806334</v>
      </c>
      <c r="G10" s="68">
        <v>0.8317359180179581</v>
      </c>
      <c r="H10" s="68">
        <v>1.0875451181358373</v>
      </c>
      <c r="I10" s="68">
        <v>1.2723150148764917</v>
      </c>
      <c r="J10" s="68">
        <v>1.5026660946328809</v>
      </c>
      <c r="K10" s="68">
        <v>1.9407717014364958</v>
      </c>
      <c r="L10" s="68">
        <v>4.6740662670766522</v>
      </c>
      <c r="M10" s="68">
        <v>6.2401034396806709</v>
      </c>
      <c r="N10" s="68">
        <v>6.8290580487507562</v>
      </c>
      <c r="O10" s="68">
        <v>6.3094326117684272</v>
      </c>
      <c r="P10" s="68">
        <v>6.4606958279495617</v>
      </c>
      <c r="Q10" s="68">
        <v>5.9698612543815042</v>
      </c>
      <c r="R10" s="68">
        <v>5.6825772016439871</v>
      </c>
      <c r="S10" s="68">
        <v>5.5913101797214964</v>
      </c>
      <c r="T10" s="68">
        <v>5.4475924189331622</v>
      </c>
      <c r="U10" s="68">
        <v>5.2586559745156629</v>
      </c>
      <c r="V10" s="68">
        <v>4.0661413505791746</v>
      </c>
      <c r="W10" s="68">
        <v>3.593401407521553</v>
      </c>
      <c r="X10" s="68">
        <v>2.8252394277135462</v>
      </c>
      <c r="Y10" s="68">
        <v>3.8951852673596785</v>
      </c>
      <c r="Z10" s="68">
        <v>3.2228296326009804</v>
      </c>
      <c r="AA10" s="68">
        <v>2.9616977155559305</v>
      </c>
      <c r="AB10" s="68">
        <v>2.5301847045703396</v>
      </c>
      <c r="AC10" s="68">
        <v>2.5439258589480502</v>
      </c>
      <c r="AD10" s="68">
        <v>2.7823532366049939</v>
      </c>
      <c r="AE10" s="68">
        <v>2.5859651799267644</v>
      </c>
      <c r="AF10" s="68">
        <v>3.1702700587881805</v>
      </c>
      <c r="AG10" s="68">
        <v>3.7884908762469722</v>
      </c>
      <c r="AH10" s="68">
        <v>3.2607863913747481</v>
      </c>
      <c r="AI10" s="68">
        <v>2.7845345454127233</v>
      </c>
      <c r="AJ10" s="68">
        <v>3.3500878488553489</v>
      </c>
      <c r="AK10" s="68">
        <v>2.6674333367810972</v>
      </c>
      <c r="AL10" s="68">
        <v>2.5078226819369394</v>
      </c>
      <c r="AM10" s="68">
        <v>1.9023263659512617</v>
      </c>
      <c r="AN10" s="68">
        <v>1.5414591474150412</v>
      </c>
      <c r="AO10" s="68">
        <v>1.4837371105912565</v>
      </c>
      <c r="AP10" s="68">
        <v>1.1732908481794762</v>
      </c>
      <c r="AQ10" s="68">
        <v>1.1917311672528648</v>
      </c>
      <c r="AR10" s="68">
        <v>0.99574113396591268</v>
      </c>
      <c r="AS10" s="68">
        <v>0.89852597198741702</v>
      </c>
      <c r="AT10" s="68">
        <v>0.89292037132785462</v>
      </c>
    </row>
    <row r="11" spans="1:47" s="68" customFormat="1" x14ac:dyDescent="0.25">
      <c r="B11" s="68">
        <f>B10*100</f>
        <v>67.246447965970489</v>
      </c>
      <c r="C11" s="68">
        <f t="shared" ref="C11:AT11" si="0">C10*100</f>
        <v>98.286641525593382</v>
      </c>
      <c r="D11" s="68">
        <f t="shared" si="0"/>
        <v>106.30288611488066</v>
      </c>
      <c r="E11" s="68">
        <f t="shared" si="0"/>
        <v>94.793447183789212</v>
      </c>
      <c r="F11" s="68">
        <f t="shared" si="0"/>
        <v>82.743530574806329</v>
      </c>
      <c r="G11" s="68">
        <f t="shared" si="0"/>
        <v>83.173591801795808</v>
      </c>
      <c r="H11" s="68">
        <f t="shared" si="0"/>
        <v>108.75451181358373</v>
      </c>
      <c r="I11" s="68">
        <f t="shared" si="0"/>
        <v>127.23150148764917</v>
      </c>
      <c r="J11" s="68">
        <f t="shared" si="0"/>
        <v>150.26660946328809</v>
      </c>
      <c r="K11" s="68">
        <f t="shared" si="0"/>
        <v>194.07717014364957</v>
      </c>
      <c r="L11" s="68">
        <f t="shared" si="0"/>
        <v>467.40662670766523</v>
      </c>
      <c r="M11" s="68">
        <f t="shared" si="0"/>
        <v>624.0103439680671</v>
      </c>
      <c r="N11" s="68">
        <f t="shared" si="0"/>
        <v>682.90580487507566</v>
      </c>
      <c r="O11" s="68">
        <f t="shared" si="0"/>
        <v>630.94326117684273</v>
      </c>
      <c r="P11" s="68">
        <f t="shared" si="0"/>
        <v>646.0695827949562</v>
      </c>
      <c r="Q11" s="68">
        <f t="shared" si="0"/>
        <v>596.98612543815045</v>
      </c>
      <c r="R11" s="68">
        <f t="shared" si="0"/>
        <v>568.25772016439873</v>
      </c>
      <c r="S11" s="68">
        <f t="shared" si="0"/>
        <v>559.13101797214961</v>
      </c>
      <c r="T11" s="68">
        <f t="shared" si="0"/>
        <v>544.75924189331624</v>
      </c>
      <c r="U11" s="68">
        <f t="shared" si="0"/>
        <v>525.86559745156626</v>
      </c>
      <c r="V11" s="68">
        <f t="shared" si="0"/>
        <v>406.61413505791745</v>
      </c>
      <c r="W11" s="68">
        <f t="shared" si="0"/>
        <v>359.34014075215532</v>
      </c>
      <c r="X11" s="68">
        <f t="shared" si="0"/>
        <v>282.5239427713546</v>
      </c>
      <c r="Y11" s="68">
        <f t="shared" si="0"/>
        <v>389.51852673596784</v>
      </c>
      <c r="Z11" s="68">
        <f t="shared" si="0"/>
        <v>322.28296326009803</v>
      </c>
      <c r="AA11" s="68">
        <f t="shared" si="0"/>
        <v>296.16977155559306</v>
      </c>
      <c r="AB11" s="68">
        <f t="shared" si="0"/>
        <v>253.01847045703397</v>
      </c>
      <c r="AC11" s="68">
        <f t="shared" si="0"/>
        <v>254.39258589480502</v>
      </c>
      <c r="AD11" s="68">
        <f t="shared" si="0"/>
        <v>278.23532366049938</v>
      </c>
      <c r="AE11" s="68">
        <f t="shared" si="0"/>
        <v>258.59651799267647</v>
      </c>
      <c r="AF11" s="68">
        <f t="shared" si="0"/>
        <v>317.02700587881804</v>
      </c>
      <c r="AG11" s="68">
        <f t="shared" si="0"/>
        <v>378.84908762469723</v>
      </c>
      <c r="AH11" s="68">
        <f t="shared" si="0"/>
        <v>326.0786391374748</v>
      </c>
      <c r="AI11" s="68">
        <f t="shared" si="0"/>
        <v>278.45345454127232</v>
      </c>
      <c r="AJ11" s="68">
        <f t="shared" si="0"/>
        <v>335.00878488553491</v>
      </c>
      <c r="AK11" s="68">
        <f t="shared" si="0"/>
        <v>266.74333367810971</v>
      </c>
      <c r="AL11" s="68">
        <f t="shared" si="0"/>
        <v>250.78226819369394</v>
      </c>
      <c r="AM11" s="68">
        <f t="shared" si="0"/>
        <v>190.23263659512617</v>
      </c>
      <c r="AN11" s="68">
        <f t="shared" si="0"/>
        <v>154.14591474150413</v>
      </c>
      <c r="AO11" s="68">
        <f t="shared" si="0"/>
        <v>148.37371105912564</v>
      </c>
      <c r="AP11" s="68">
        <f t="shared" si="0"/>
        <v>117.32908481794762</v>
      </c>
      <c r="AQ11" s="68">
        <f t="shared" si="0"/>
        <v>119.17311672528648</v>
      </c>
      <c r="AR11" s="68">
        <f t="shared" si="0"/>
        <v>99.574113396591272</v>
      </c>
      <c r="AS11" s="68">
        <f t="shared" si="0"/>
        <v>89.852597198741705</v>
      </c>
      <c r="AT11" s="68">
        <f t="shared" si="0"/>
        <v>89.292037132785467</v>
      </c>
    </row>
    <row r="12" spans="1:47" s="68" customFormat="1" x14ac:dyDescent="0.25"/>
    <row r="13" spans="1:47" s="68" customFormat="1" x14ac:dyDescent="0.25">
      <c r="A13" s="96" t="s">
        <v>636</v>
      </c>
    </row>
    <row r="14" spans="1:47" s="68" customFormat="1" x14ac:dyDescent="0.25">
      <c r="A14" s="96" t="s">
        <v>637</v>
      </c>
    </row>
    <row r="15" spans="1:47" s="68" customFormat="1" x14ac:dyDescent="0.25">
      <c r="A15" s="97" t="s">
        <v>618</v>
      </c>
    </row>
    <row r="16" spans="1:47" s="68" customFormat="1" x14ac:dyDescent="0.25">
      <c r="A16" s="97" t="s">
        <v>619</v>
      </c>
    </row>
    <row r="17" spans="2:27" s="68" customFormat="1" x14ac:dyDescent="0.25"/>
    <row r="18" spans="2:27" s="68" customFormat="1" x14ac:dyDescent="0.25"/>
    <row r="19" spans="2:27" s="68" customFormat="1" x14ac:dyDescent="0.25"/>
    <row r="20" spans="2:27" s="68" customFormat="1" x14ac:dyDescent="0.25"/>
    <row r="21" spans="2:27" s="68" customFormat="1" x14ac:dyDescent="0.25"/>
    <row r="22" spans="2:27" s="68" customFormat="1" x14ac:dyDescent="0.25"/>
    <row r="23" spans="2:27" s="68" customFormat="1" x14ac:dyDescent="0.25"/>
    <row r="24" spans="2:27" s="68" customFormat="1" x14ac:dyDescent="0.25"/>
    <row r="25" spans="2:27" s="68" customFormat="1" x14ac:dyDescent="0.25"/>
    <row r="26" spans="2:27" s="68" customFormat="1" x14ac:dyDescent="0.25"/>
    <row r="27" spans="2:27" s="68" customFormat="1" x14ac:dyDescent="0.25"/>
    <row r="28" spans="2:27" s="68" customFormat="1" x14ac:dyDescent="0.25"/>
    <row r="29" spans="2:27" s="68" customFormat="1" x14ac:dyDescent="0.25"/>
    <row r="30" spans="2:27" s="68" customFormat="1" x14ac:dyDescent="0.25"/>
    <row r="31" spans="2:27" s="68" customFormat="1" x14ac:dyDescent="0.25"/>
    <row r="32" spans="2:27" x14ac:dyDescent="0.25">
      <c r="B32" s="17">
        <v>1961</v>
      </c>
      <c r="C32" s="18">
        <v>1962</v>
      </c>
      <c r="D32" s="18">
        <v>1963</v>
      </c>
      <c r="E32" s="18">
        <v>1964</v>
      </c>
      <c r="F32" s="18">
        <v>1965</v>
      </c>
      <c r="G32" s="18">
        <v>1966</v>
      </c>
      <c r="H32" s="18">
        <v>1967</v>
      </c>
      <c r="I32" s="18">
        <v>1968</v>
      </c>
      <c r="J32" s="18">
        <v>1969</v>
      </c>
      <c r="K32" s="18">
        <v>1970</v>
      </c>
      <c r="L32" s="18">
        <v>1971</v>
      </c>
      <c r="M32" s="18">
        <v>1972</v>
      </c>
      <c r="N32" s="18">
        <v>1973</v>
      </c>
      <c r="O32" s="18">
        <v>1974</v>
      </c>
      <c r="P32" s="18">
        <v>1975</v>
      </c>
      <c r="Q32" s="18">
        <v>1976</v>
      </c>
      <c r="R32" s="18">
        <v>1977</v>
      </c>
      <c r="S32" s="18">
        <v>1978</v>
      </c>
      <c r="T32" s="18">
        <v>1979</v>
      </c>
      <c r="U32" s="18">
        <v>1980</v>
      </c>
      <c r="V32" s="18">
        <v>1981</v>
      </c>
      <c r="W32" s="18">
        <v>1982</v>
      </c>
      <c r="X32" s="18">
        <v>1983</v>
      </c>
      <c r="Y32" s="18">
        <v>1984</v>
      </c>
      <c r="Z32" s="18">
        <v>1985</v>
      </c>
      <c r="AA32" s="18">
        <v>1986</v>
      </c>
    </row>
    <row r="33" spans="1:29" x14ac:dyDescent="0.25">
      <c r="A33" s="2" t="s">
        <v>216</v>
      </c>
      <c r="B33" s="19">
        <v>0.36</v>
      </c>
      <c r="C33" s="20">
        <v>0.36</v>
      </c>
      <c r="D33" s="20">
        <v>0.38</v>
      </c>
      <c r="E33" s="20">
        <v>0.48</v>
      </c>
      <c r="F33" s="20">
        <v>0.8</v>
      </c>
      <c r="G33" s="20">
        <v>0.91</v>
      </c>
      <c r="H33" s="20">
        <v>1.28</v>
      </c>
      <c r="I33" s="20">
        <v>1.49</v>
      </c>
      <c r="J33" s="20">
        <v>1.83</v>
      </c>
      <c r="K33" s="20">
        <v>2.2999999999999998</v>
      </c>
      <c r="L33" s="20">
        <v>2.39</v>
      </c>
      <c r="M33" s="20">
        <v>2.73</v>
      </c>
      <c r="N33" s="20">
        <v>2.89</v>
      </c>
      <c r="O33" s="20">
        <v>3.76</v>
      </c>
      <c r="P33" s="20">
        <v>4.9400000000000004</v>
      </c>
      <c r="Q33" s="20">
        <v>6.77</v>
      </c>
      <c r="R33" s="20">
        <v>8.07</v>
      </c>
      <c r="S33" s="20">
        <v>10.69</v>
      </c>
      <c r="T33" s="20">
        <v>13.35</v>
      </c>
      <c r="U33" s="20">
        <v>17.25</v>
      </c>
      <c r="V33" s="20">
        <v>20.89</v>
      </c>
      <c r="W33" s="20">
        <v>24.68</v>
      </c>
      <c r="X33" s="20">
        <v>24.82</v>
      </c>
      <c r="Y33" s="20">
        <v>25.42</v>
      </c>
      <c r="Z33" s="20">
        <v>26.25</v>
      </c>
      <c r="AA33" s="20">
        <v>28.26</v>
      </c>
      <c r="AC33" s="30">
        <f>AA33/B33-1</f>
        <v>77.500000000000014</v>
      </c>
    </row>
    <row r="34" spans="1:29" x14ac:dyDescent="0.25">
      <c r="A34" s="2" t="s">
        <v>221</v>
      </c>
      <c r="B34" s="19">
        <v>1.1399999999999999</v>
      </c>
      <c r="C34" s="20">
        <v>1.1399999999999999</v>
      </c>
      <c r="D34" s="20">
        <v>1.21</v>
      </c>
      <c r="E34" s="20">
        <v>1.52</v>
      </c>
      <c r="F34" s="20">
        <v>2.48</v>
      </c>
      <c r="G34" s="20">
        <v>2.73</v>
      </c>
      <c r="H34" s="20">
        <v>3.84</v>
      </c>
      <c r="I34" s="20">
        <v>4.3600000000000003</v>
      </c>
      <c r="J34" s="20">
        <v>5.15</v>
      </c>
      <c r="K34" s="20">
        <v>6.25</v>
      </c>
      <c r="L34" s="20">
        <v>6.28</v>
      </c>
      <c r="M34" s="20">
        <v>6.87</v>
      </c>
      <c r="N34" s="20">
        <v>6.43</v>
      </c>
      <c r="O34" s="20">
        <v>7.04</v>
      </c>
      <c r="P34" s="20">
        <v>8.4700000000000006</v>
      </c>
      <c r="Q34" s="20">
        <v>11.09</v>
      </c>
      <c r="R34" s="20">
        <v>12.46</v>
      </c>
      <c r="S34" s="20">
        <v>15.31</v>
      </c>
      <c r="T34" s="20">
        <v>16.989999999999998</v>
      </c>
      <c r="U34" s="20">
        <v>19.239999999999998</v>
      </c>
      <c r="V34" s="20">
        <v>21.35</v>
      </c>
      <c r="W34" s="20">
        <v>24.72</v>
      </c>
      <c r="X34" s="20">
        <v>24.55</v>
      </c>
      <c r="Y34" s="20">
        <v>24.56</v>
      </c>
      <c r="Z34" s="20">
        <v>25.49</v>
      </c>
      <c r="AA34" s="20">
        <v>28.26</v>
      </c>
      <c r="AC34" s="30">
        <f>AA34/B34-1</f>
        <v>23.789473684210531</v>
      </c>
    </row>
    <row r="35" spans="1:29" x14ac:dyDescent="0.25">
      <c r="A35" s="2" t="s">
        <v>217</v>
      </c>
      <c r="B35" s="19">
        <v>0.17</v>
      </c>
      <c r="C35" s="19">
        <v>0.19</v>
      </c>
      <c r="D35" s="19">
        <v>0.23</v>
      </c>
      <c r="E35" s="19">
        <v>0.28000000000000003</v>
      </c>
      <c r="F35" s="19">
        <v>0.46</v>
      </c>
      <c r="G35" s="19">
        <v>0.5</v>
      </c>
      <c r="H35" s="19">
        <v>0.68</v>
      </c>
      <c r="I35" s="19">
        <v>0.76</v>
      </c>
      <c r="J35" s="19">
        <v>0.9</v>
      </c>
      <c r="K35" s="19">
        <v>1.1000000000000001</v>
      </c>
      <c r="L35" s="19">
        <v>0.92</v>
      </c>
      <c r="M35" s="19">
        <v>1.1100000000000001</v>
      </c>
      <c r="N35" s="19">
        <v>1.1499999999999999</v>
      </c>
      <c r="O35" s="19">
        <v>1.57</v>
      </c>
      <c r="P35" s="19">
        <v>2.33</v>
      </c>
      <c r="Q35" s="19">
        <v>3.52</v>
      </c>
      <c r="R35" s="19">
        <v>4.03</v>
      </c>
      <c r="S35" s="19">
        <v>5.69</v>
      </c>
      <c r="T35" s="19">
        <v>7.65</v>
      </c>
      <c r="U35" s="19">
        <v>10.25</v>
      </c>
      <c r="V35" s="19">
        <v>12.8</v>
      </c>
      <c r="W35" s="19">
        <v>15.43</v>
      </c>
      <c r="X35" s="19">
        <v>16.73</v>
      </c>
      <c r="Y35" s="19">
        <v>17.55</v>
      </c>
      <c r="Z35" s="19">
        <v>19.12</v>
      </c>
      <c r="AA35" s="19">
        <v>21.83</v>
      </c>
      <c r="AC35" s="30">
        <f>AA35/B35-1</f>
        <v>127.41176470588232</v>
      </c>
    </row>
    <row r="36" spans="1:29" x14ac:dyDescent="0.25">
      <c r="A36" s="2" t="s">
        <v>218</v>
      </c>
      <c r="B36" s="19">
        <f t="shared" ref="B36:AA36" si="1">B33-B35</f>
        <v>0.18999999999999997</v>
      </c>
      <c r="C36" s="19">
        <f t="shared" si="1"/>
        <v>0.16999999999999998</v>
      </c>
      <c r="D36" s="19">
        <v>0.15</v>
      </c>
      <c r="E36" s="19">
        <f t="shared" si="1"/>
        <v>0.19999999999999996</v>
      </c>
      <c r="F36" s="19">
        <f t="shared" si="1"/>
        <v>0.34</v>
      </c>
      <c r="G36" s="19">
        <f t="shared" si="1"/>
        <v>0.41000000000000003</v>
      </c>
      <c r="H36" s="19">
        <f t="shared" si="1"/>
        <v>0.6</v>
      </c>
      <c r="I36" s="19">
        <f t="shared" si="1"/>
        <v>0.73</v>
      </c>
      <c r="J36" s="19">
        <f t="shared" si="1"/>
        <v>0.93</v>
      </c>
      <c r="K36" s="19">
        <f t="shared" si="1"/>
        <v>1.1999999999999997</v>
      </c>
      <c r="L36" s="19">
        <f t="shared" si="1"/>
        <v>1.4700000000000002</v>
      </c>
      <c r="M36" s="19">
        <f t="shared" si="1"/>
        <v>1.6199999999999999</v>
      </c>
      <c r="N36" s="19">
        <f t="shared" si="1"/>
        <v>1.7400000000000002</v>
      </c>
      <c r="O36" s="19">
        <f t="shared" si="1"/>
        <v>2.1899999999999995</v>
      </c>
      <c r="P36" s="19">
        <f t="shared" si="1"/>
        <v>2.6100000000000003</v>
      </c>
      <c r="Q36" s="19">
        <f t="shared" si="1"/>
        <v>3.2499999999999996</v>
      </c>
      <c r="R36" s="19">
        <f t="shared" si="1"/>
        <v>4.04</v>
      </c>
      <c r="S36" s="19">
        <f t="shared" si="1"/>
        <v>4.9999999999999991</v>
      </c>
      <c r="T36" s="19">
        <f t="shared" si="1"/>
        <v>5.6999999999999993</v>
      </c>
      <c r="U36" s="19">
        <f t="shared" si="1"/>
        <v>7</v>
      </c>
      <c r="V36" s="19">
        <f t="shared" si="1"/>
        <v>8.09</v>
      </c>
      <c r="W36" s="19">
        <f t="shared" si="1"/>
        <v>9.25</v>
      </c>
      <c r="X36" s="19">
        <f t="shared" si="1"/>
        <v>8.09</v>
      </c>
      <c r="Y36" s="19">
        <f t="shared" si="1"/>
        <v>7.870000000000001</v>
      </c>
      <c r="Z36" s="19">
        <f t="shared" si="1"/>
        <v>7.129999999999999</v>
      </c>
      <c r="AA36" s="19">
        <f t="shared" si="1"/>
        <v>6.4300000000000033</v>
      </c>
      <c r="AC36" s="30">
        <f>AA36/B36-1</f>
        <v>32.842105263157919</v>
      </c>
    </row>
    <row r="37" spans="1:29" x14ac:dyDescent="0.25">
      <c r="A37" s="2"/>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row>
    <row r="38" spans="1:29" x14ac:dyDescent="0.25">
      <c r="A38" s="2" t="s">
        <v>211</v>
      </c>
      <c r="B38" s="17" t="s">
        <v>21</v>
      </c>
      <c r="C38" s="8" t="s">
        <v>21</v>
      </c>
      <c r="D38" s="8" t="s">
        <v>21</v>
      </c>
      <c r="E38" s="8" t="s">
        <v>21</v>
      </c>
      <c r="F38" s="8" t="s">
        <v>21</v>
      </c>
      <c r="G38" s="8" t="s">
        <v>21</v>
      </c>
      <c r="H38" s="8" t="s">
        <v>21</v>
      </c>
      <c r="I38" s="8" t="s">
        <v>21</v>
      </c>
      <c r="J38" s="8" t="s">
        <v>21</v>
      </c>
      <c r="K38" s="7">
        <v>2297</v>
      </c>
      <c r="L38" s="7">
        <v>2393</v>
      </c>
      <c r="M38" s="7">
        <v>2732</v>
      </c>
      <c r="N38" s="7">
        <v>2886</v>
      </c>
      <c r="O38" s="7">
        <v>3755</v>
      </c>
      <c r="P38" s="7">
        <v>4939</v>
      </c>
      <c r="Q38" s="7">
        <v>6768</v>
      </c>
      <c r="R38" s="7">
        <v>8069</v>
      </c>
      <c r="S38" s="7">
        <v>10694</v>
      </c>
      <c r="T38" s="7">
        <v>13352</v>
      </c>
      <c r="U38" s="7">
        <v>17252</v>
      </c>
      <c r="V38" s="7">
        <v>20893</v>
      </c>
      <c r="W38" s="7">
        <v>24677</v>
      </c>
      <c r="X38" s="7">
        <v>24816</v>
      </c>
      <c r="Y38" s="7">
        <v>25418</v>
      </c>
      <c r="Z38" s="7">
        <v>26252</v>
      </c>
      <c r="AA38" s="7">
        <v>28256</v>
      </c>
    </row>
    <row r="39" spans="1:29" x14ac:dyDescent="0.25">
      <c r="A39" s="2" t="s">
        <v>207</v>
      </c>
      <c r="B39" s="8" t="s">
        <v>21</v>
      </c>
      <c r="C39" s="8" t="s">
        <v>21</v>
      </c>
      <c r="D39" s="8" t="s">
        <v>21</v>
      </c>
      <c r="E39" s="8" t="s">
        <v>21</v>
      </c>
      <c r="F39" s="8" t="s">
        <v>21</v>
      </c>
      <c r="G39" s="8" t="s">
        <v>21</v>
      </c>
      <c r="H39" s="8" t="s">
        <v>21</v>
      </c>
      <c r="I39" s="8" t="s">
        <v>21</v>
      </c>
      <c r="J39" s="8" t="s">
        <v>21</v>
      </c>
      <c r="K39" s="7">
        <v>2297</v>
      </c>
      <c r="L39" s="7">
        <v>2368</v>
      </c>
      <c r="M39" s="7">
        <v>2663</v>
      </c>
      <c r="N39" s="7">
        <v>2846</v>
      </c>
      <c r="O39" s="7">
        <v>3538</v>
      </c>
      <c r="P39" s="7">
        <v>4392</v>
      </c>
      <c r="Q39" s="7">
        <v>6345</v>
      </c>
      <c r="R39" s="7">
        <v>8035</v>
      </c>
      <c r="S39" s="7">
        <v>10608</v>
      </c>
      <c r="T39" s="7">
        <v>13192</v>
      </c>
      <c r="U39" s="7">
        <v>17122</v>
      </c>
      <c r="V39" s="7">
        <v>20291</v>
      </c>
      <c r="W39" s="7">
        <v>23797</v>
      </c>
      <c r="X39" s="7">
        <v>24972</v>
      </c>
      <c r="Y39" s="8" t="s">
        <v>21</v>
      </c>
      <c r="Z39" s="8" t="s">
        <v>21</v>
      </c>
      <c r="AA39" s="8" t="s">
        <v>21</v>
      </c>
    </row>
    <row r="40" spans="1:29" x14ac:dyDescent="0.25">
      <c r="A40" s="2" t="s">
        <v>208</v>
      </c>
      <c r="B40" s="8" t="s">
        <v>21</v>
      </c>
      <c r="C40" s="8" t="s">
        <v>21</v>
      </c>
      <c r="D40" s="8" t="s">
        <v>21</v>
      </c>
      <c r="E40" s="8" t="s">
        <v>21</v>
      </c>
      <c r="F40" s="8" t="s">
        <v>21</v>
      </c>
      <c r="G40" s="8" t="s">
        <v>21</v>
      </c>
      <c r="H40" s="8" t="s">
        <v>21</v>
      </c>
      <c r="I40" s="8" t="s">
        <v>21</v>
      </c>
      <c r="J40" s="8" t="s">
        <v>21</v>
      </c>
      <c r="K40" s="8" t="s">
        <v>21</v>
      </c>
      <c r="L40" s="8" t="s">
        <v>21</v>
      </c>
      <c r="M40" s="8" t="s">
        <v>21</v>
      </c>
      <c r="N40" s="7">
        <v>3900</v>
      </c>
      <c r="O40" s="7">
        <v>5200</v>
      </c>
      <c r="P40" s="7">
        <v>7200</v>
      </c>
      <c r="Q40" s="7">
        <v>8600</v>
      </c>
      <c r="R40" s="7">
        <v>11200</v>
      </c>
      <c r="S40" s="7">
        <v>13900</v>
      </c>
      <c r="T40" s="7">
        <v>18100</v>
      </c>
      <c r="U40" s="7">
        <v>21800</v>
      </c>
      <c r="V40" s="7">
        <v>25000</v>
      </c>
      <c r="W40" s="7">
        <v>26200</v>
      </c>
      <c r="X40" s="7">
        <v>25900</v>
      </c>
      <c r="Y40" s="8" t="s">
        <v>21</v>
      </c>
      <c r="Z40" s="8" t="s">
        <v>21</v>
      </c>
      <c r="AA40" s="8" t="s">
        <v>21</v>
      </c>
    </row>
    <row r="41" spans="1:29" x14ac:dyDescent="0.25">
      <c r="A41" s="2" t="s">
        <v>210</v>
      </c>
      <c r="B41" s="8" t="s">
        <v>21</v>
      </c>
      <c r="C41" s="8" t="s">
        <v>21</v>
      </c>
      <c r="D41" s="8" t="s">
        <v>21</v>
      </c>
      <c r="E41" s="8" t="s">
        <v>21</v>
      </c>
      <c r="F41" s="8" t="s">
        <v>21</v>
      </c>
      <c r="G41" s="8" t="s">
        <v>21</v>
      </c>
      <c r="H41" s="8" t="s">
        <v>21</v>
      </c>
      <c r="I41" s="8" t="s">
        <v>21</v>
      </c>
      <c r="J41" s="8" t="s">
        <v>21</v>
      </c>
      <c r="K41" s="7">
        <v>1613</v>
      </c>
      <c r="L41" s="7">
        <v>1777</v>
      </c>
      <c r="M41" s="7">
        <v>1962</v>
      </c>
      <c r="N41" s="7">
        <v>2029</v>
      </c>
      <c r="O41" s="7">
        <v>2465</v>
      </c>
      <c r="P41" s="7">
        <v>3053</v>
      </c>
      <c r="Q41" s="7">
        <v>4471</v>
      </c>
      <c r="R41" s="7">
        <v>8221</v>
      </c>
      <c r="S41" s="7">
        <v>10817</v>
      </c>
      <c r="T41" s="7">
        <v>13307</v>
      </c>
      <c r="U41" s="7">
        <v>17390</v>
      </c>
      <c r="V41" s="7">
        <v>20750</v>
      </c>
      <c r="W41" s="7">
        <v>24299</v>
      </c>
      <c r="X41" s="7">
        <v>24124</v>
      </c>
      <c r="Y41" s="7">
        <v>24358</v>
      </c>
      <c r="Z41" s="7">
        <v>26190</v>
      </c>
      <c r="AA41" s="7">
        <v>28853</v>
      </c>
    </row>
    <row r="42" spans="1:29" x14ac:dyDescent="0.25">
      <c r="A42" s="2" t="s">
        <v>209</v>
      </c>
      <c r="B42" s="7">
        <v>355</v>
      </c>
      <c r="C42" s="7">
        <v>358</v>
      </c>
      <c r="D42" s="7">
        <v>376</v>
      </c>
      <c r="E42" s="8" t="s">
        <v>21</v>
      </c>
      <c r="F42" s="8" t="s">
        <v>21</v>
      </c>
      <c r="G42" s="8" t="s">
        <v>21</v>
      </c>
      <c r="H42" s="8" t="s">
        <v>21</v>
      </c>
      <c r="I42" s="8" t="s">
        <v>21</v>
      </c>
      <c r="J42" s="8" t="s">
        <v>21</v>
      </c>
      <c r="K42" s="8" t="s">
        <v>21</v>
      </c>
      <c r="L42" s="8" t="s">
        <v>21</v>
      </c>
      <c r="M42" s="8" t="s">
        <v>21</v>
      </c>
      <c r="N42" s="8" t="s">
        <v>21</v>
      </c>
      <c r="O42" s="8" t="s">
        <v>21</v>
      </c>
      <c r="P42" s="8" t="s">
        <v>21</v>
      </c>
      <c r="Q42" s="8" t="s">
        <v>21</v>
      </c>
      <c r="R42" s="8" t="s">
        <v>21</v>
      </c>
      <c r="S42" s="8" t="s">
        <v>21</v>
      </c>
      <c r="T42" s="8" t="s">
        <v>21</v>
      </c>
      <c r="U42" s="8" t="s">
        <v>21</v>
      </c>
      <c r="V42" s="8" t="s">
        <v>21</v>
      </c>
      <c r="W42" s="8" t="s">
        <v>21</v>
      </c>
      <c r="X42" s="8" t="s">
        <v>21</v>
      </c>
      <c r="Y42" s="8" t="s">
        <v>21</v>
      </c>
      <c r="Z42" s="8" t="s">
        <v>21</v>
      </c>
      <c r="AA42" s="8" t="s">
        <v>21</v>
      </c>
    </row>
    <row r="43" spans="1:29" x14ac:dyDescent="0.25">
      <c r="A43" s="2" t="s">
        <v>212</v>
      </c>
      <c r="B43" s="7">
        <v>278</v>
      </c>
      <c r="C43" s="7">
        <v>271</v>
      </c>
      <c r="D43" s="7">
        <v>252</v>
      </c>
      <c r="E43" s="7">
        <v>304</v>
      </c>
      <c r="F43" s="7">
        <v>481</v>
      </c>
      <c r="G43" s="7">
        <v>516</v>
      </c>
      <c r="H43" s="7">
        <v>680</v>
      </c>
      <c r="I43" s="7">
        <v>737</v>
      </c>
      <c r="J43" s="7">
        <v>840</v>
      </c>
      <c r="K43" s="7">
        <v>956</v>
      </c>
      <c r="L43" s="7">
        <v>1009</v>
      </c>
      <c r="M43" s="7">
        <v>1171</v>
      </c>
      <c r="N43" s="7">
        <v>1225</v>
      </c>
      <c r="O43" s="7">
        <v>1519</v>
      </c>
      <c r="P43" s="7">
        <v>2234</v>
      </c>
      <c r="Q43" s="7">
        <v>3323</v>
      </c>
      <c r="R43" s="7">
        <v>3889</v>
      </c>
      <c r="S43" s="7">
        <v>5281</v>
      </c>
      <c r="T43" s="7">
        <v>6528</v>
      </c>
      <c r="U43" s="7">
        <v>8522</v>
      </c>
      <c r="V43" s="7">
        <v>11304</v>
      </c>
      <c r="W43" s="7">
        <v>13887</v>
      </c>
      <c r="X43" s="7">
        <v>14482</v>
      </c>
      <c r="Y43" s="8" t="s">
        <v>21</v>
      </c>
      <c r="Z43" s="8" t="s">
        <v>21</v>
      </c>
      <c r="AA43" s="8" t="s">
        <v>21</v>
      </c>
    </row>
    <row r="45" spans="1:29" x14ac:dyDescent="0.25">
      <c r="A45" s="2" t="s">
        <v>405</v>
      </c>
      <c r="B45" s="18">
        <v>1963</v>
      </c>
      <c r="C45" s="18">
        <v>1964</v>
      </c>
      <c r="D45" s="18">
        <v>1965</v>
      </c>
      <c r="E45" s="18">
        <v>1966</v>
      </c>
      <c r="F45" s="18">
        <v>1967</v>
      </c>
      <c r="G45" s="18">
        <v>1968</v>
      </c>
      <c r="H45" s="18">
        <v>1969</v>
      </c>
      <c r="I45" s="18">
        <v>1970</v>
      </c>
      <c r="J45" s="18">
        <v>1971</v>
      </c>
      <c r="K45" s="18">
        <v>1972</v>
      </c>
      <c r="L45" s="18">
        <v>1973</v>
      </c>
      <c r="M45" s="18">
        <v>1974</v>
      </c>
      <c r="N45" s="18">
        <v>1975</v>
      </c>
      <c r="O45" s="18">
        <v>1976</v>
      </c>
      <c r="P45" s="18">
        <v>1977</v>
      </c>
      <c r="Q45" s="18">
        <v>1978</v>
      </c>
      <c r="R45" s="18">
        <v>1979</v>
      </c>
      <c r="S45" s="18">
        <v>1980</v>
      </c>
      <c r="T45" s="18">
        <v>1981</v>
      </c>
      <c r="U45" s="18">
        <v>1982</v>
      </c>
      <c r="V45" s="18">
        <v>1983</v>
      </c>
      <c r="Y45" s="18"/>
      <c r="Z45" s="18"/>
      <c r="AA45" s="18"/>
    </row>
    <row r="46" spans="1:29" x14ac:dyDescent="0.25">
      <c r="A46" s="2" t="s">
        <v>406</v>
      </c>
      <c r="B46" s="21">
        <v>13.9</v>
      </c>
      <c r="C46" s="21">
        <v>14.8</v>
      </c>
      <c r="D46" s="21">
        <v>12.9</v>
      </c>
      <c r="E46" s="21">
        <v>13.6</v>
      </c>
      <c r="F46" s="21">
        <v>12.4</v>
      </c>
      <c r="G46" s="21">
        <v>12.9</v>
      </c>
      <c r="H46" s="21">
        <v>13.6</v>
      </c>
      <c r="I46" s="21">
        <v>13.4</v>
      </c>
      <c r="J46" s="21">
        <v>14.8</v>
      </c>
      <c r="K46" s="21">
        <v>13.6</v>
      </c>
      <c r="L46" s="21">
        <v>13.6</v>
      </c>
      <c r="M46" s="21">
        <v>11.4</v>
      </c>
      <c r="N46" s="21">
        <v>11.6</v>
      </c>
      <c r="O46" s="21">
        <v>10</v>
      </c>
      <c r="P46" s="21">
        <v>10.7</v>
      </c>
      <c r="Q46" s="21">
        <v>10.199999999999999</v>
      </c>
      <c r="R46" s="21">
        <v>10.4</v>
      </c>
      <c r="S46" s="21">
        <v>10.199999999999999</v>
      </c>
      <c r="T46" s="21">
        <v>11</v>
      </c>
      <c r="U46" s="21">
        <v>11.4</v>
      </c>
      <c r="V46" s="21">
        <v>14.4</v>
      </c>
      <c r="Y46" s="23"/>
      <c r="Z46" s="23"/>
      <c r="AA46" s="23"/>
    </row>
    <row r="47" spans="1:29" x14ac:dyDescent="0.25">
      <c r="A47" s="2" t="s">
        <v>407</v>
      </c>
      <c r="B47" s="21">
        <v>21.2</v>
      </c>
      <c r="C47" s="21">
        <v>15.4</v>
      </c>
      <c r="D47" s="21">
        <v>14</v>
      </c>
      <c r="E47" s="21">
        <v>17.5</v>
      </c>
      <c r="F47" s="21">
        <v>17.399999999999999</v>
      </c>
      <c r="G47" s="21">
        <v>23.3</v>
      </c>
      <c r="H47" s="21">
        <v>20.8</v>
      </c>
      <c r="I47" s="21">
        <v>24.2</v>
      </c>
      <c r="J47" s="21">
        <v>25.6</v>
      </c>
      <c r="K47" s="21">
        <v>28.7</v>
      </c>
      <c r="L47" s="21">
        <v>30.5</v>
      </c>
      <c r="M47" s="21">
        <v>23.6</v>
      </c>
      <c r="N47" s="21">
        <v>21</v>
      </c>
      <c r="O47" s="21">
        <v>18.399999999999999</v>
      </c>
      <c r="P47" s="21">
        <v>18.3</v>
      </c>
      <c r="Q47" s="21">
        <v>17.3</v>
      </c>
      <c r="R47" s="21">
        <v>16.7</v>
      </c>
      <c r="S47" s="21">
        <v>17.399999999999999</v>
      </c>
      <c r="T47" s="21">
        <v>17.8</v>
      </c>
      <c r="U47" s="21">
        <v>14.1</v>
      </c>
      <c r="V47" s="21">
        <v>12.3</v>
      </c>
      <c r="Y47" s="23"/>
      <c r="Z47" s="23"/>
      <c r="AA47" s="23"/>
    </row>
    <row r="48" spans="1:29" x14ac:dyDescent="0.25">
      <c r="A48" s="2" t="s">
        <v>408</v>
      </c>
      <c r="B48" s="21">
        <v>20.3</v>
      </c>
      <c r="C48" s="21">
        <v>16.600000000000001</v>
      </c>
      <c r="D48" s="21">
        <v>14.6</v>
      </c>
      <c r="E48" s="21">
        <v>11.5</v>
      </c>
      <c r="F48" s="21">
        <v>8.6999999999999993</v>
      </c>
      <c r="G48" s="21">
        <v>8.8000000000000007</v>
      </c>
      <c r="H48" s="21">
        <v>8.8000000000000007</v>
      </c>
      <c r="I48" s="21">
        <v>8.9</v>
      </c>
      <c r="J48" s="21">
        <v>9.6999999999999993</v>
      </c>
      <c r="K48" s="21">
        <v>10</v>
      </c>
      <c r="L48" s="21">
        <v>11.4</v>
      </c>
      <c r="M48" s="21">
        <v>10.3</v>
      </c>
      <c r="N48" s="21">
        <v>10.8</v>
      </c>
      <c r="O48" s="21">
        <v>9</v>
      </c>
      <c r="P48" s="21">
        <v>9.3000000000000007</v>
      </c>
      <c r="Q48" s="21">
        <v>9</v>
      </c>
      <c r="R48" s="21">
        <v>9.1999999999999993</v>
      </c>
      <c r="S48" s="21">
        <v>8</v>
      </c>
      <c r="T48" s="21">
        <v>6.5</v>
      </c>
      <c r="U48" s="21">
        <v>4.8</v>
      </c>
      <c r="V48" s="21">
        <v>5.0999999999999996</v>
      </c>
      <c r="Y48" s="23"/>
      <c r="Z48" s="23"/>
      <c r="AA48" s="23"/>
    </row>
    <row r="49" spans="1:27" x14ac:dyDescent="0.25">
      <c r="A49" s="2" t="s">
        <v>409</v>
      </c>
      <c r="B49" s="21">
        <v>0</v>
      </c>
      <c r="C49" s="21">
        <v>0</v>
      </c>
      <c r="D49" s="21">
        <v>0</v>
      </c>
      <c r="E49" s="21">
        <v>0</v>
      </c>
      <c r="F49" s="21">
        <v>0</v>
      </c>
      <c r="G49" s="21">
        <v>0</v>
      </c>
      <c r="H49" s="21">
        <v>0</v>
      </c>
      <c r="I49" s="21">
        <v>0</v>
      </c>
      <c r="J49" s="21">
        <v>0</v>
      </c>
      <c r="K49" s="21">
        <v>0.2</v>
      </c>
      <c r="L49" s="21">
        <v>1.8</v>
      </c>
      <c r="M49" s="21">
        <v>5.3</v>
      </c>
      <c r="N49" s="21">
        <v>8</v>
      </c>
      <c r="O49" s="21">
        <v>6.8</v>
      </c>
      <c r="P49" s="21">
        <v>6.6</v>
      </c>
      <c r="Q49" s="21">
        <v>8.3000000000000007</v>
      </c>
      <c r="R49" s="21">
        <v>5.8</v>
      </c>
      <c r="S49" s="21">
        <v>5.6</v>
      </c>
      <c r="T49" s="21">
        <v>6.1</v>
      </c>
      <c r="U49" s="21">
        <v>5.4</v>
      </c>
      <c r="V49" s="21">
        <v>5.6</v>
      </c>
      <c r="Y49" s="23"/>
      <c r="Z49" s="23"/>
      <c r="AA49" s="23"/>
    </row>
    <row r="50" spans="1:27" x14ac:dyDescent="0.25">
      <c r="A50" s="2" t="s">
        <v>410</v>
      </c>
      <c r="B50" s="21">
        <v>0</v>
      </c>
      <c r="C50" s="21">
        <v>11.8</v>
      </c>
      <c r="D50" s="21">
        <v>3.1</v>
      </c>
      <c r="E50" s="21">
        <v>2.7</v>
      </c>
      <c r="F50" s="21">
        <v>2</v>
      </c>
      <c r="G50" s="21">
        <v>2.9</v>
      </c>
      <c r="H50" s="21">
        <v>1.6</v>
      </c>
      <c r="I50" s="21">
        <v>1.7</v>
      </c>
      <c r="J50" s="21">
        <v>1.7</v>
      </c>
      <c r="K50" s="21">
        <v>4.7</v>
      </c>
      <c r="L50" s="21">
        <v>5.5</v>
      </c>
      <c r="M50" s="21">
        <v>5.6</v>
      </c>
      <c r="N50" s="21">
        <v>7.7</v>
      </c>
      <c r="O50" s="21">
        <v>17</v>
      </c>
      <c r="P50" s="21">
        <v>20.7</v>
      </c>
      <c r="Q50" s="21">
        <v>20.399999999999999</v>
      </c>
      <c r="R50" s="21">
        <v>18.899999999999999</v>
      </c>
      <c r="S50" s="21">
        <v>18.8</v>
      </c>
      <c r="T50" s="21">
        <v>18.399999999999999</v>
      </c>
      <c r="U50" s="21">
        <v>12.5</v>
      </c>
      <c r="V50" s="21">
        <v>14.5</v>
      </c>
      <c r="Y50" s="23"/>
      <c r="Z50" s="23"/>
      <c r="AA50" s="23"/>
    </row>
    <row r="51" spans="1:27" x14ac:dyDescent="0.25">
      <c r="A51" s="2" t="s">
        <v>411</v>
      </c>
      <c r="B51" s="21">
        <v>34.9</v>
      </c>
      <c r="C51" s="21">
        <v>34.6</v>
      </c>
      <c r="D51" s="21">
        <v>49.5</v>
      </c>
      <c r="E51" s="21">
        <v>49.1</v>
      </c>
      <c r="F51" s="21">
        <v>53.5</v>
      </c>
      <c r="G51" s="21">
        <v>43.2</v>
      </c>
      <c r="H51" s="21">
        <v>45.8</v>
      </c>
      <c r="I51" s="21">
        <v>45.2</v>
      </c>
      <c r="J51" s="21">
        <v>36.4</v>
      </c>
      <c r="K51" s="21">
        <v>27.3</v>
      </c>
      <c r="L51" s="21">
        <v>20</v>
      </c>
      <c r="M51" s="21">
        <v>28.5</v>
      </c>
      <c r="N51" s="21">
        <v>36.1</v>
      </c>
      <c r="O51" s="21">
        <v>34.299999999999997</v>
      </c>
      <c r="P51" s="21">
        <v>25.9</v>
      </c>
      <c r="Q51" s="21">
        <v>25.5</v>
      </c>
      <c r="R51" s="21">
        <v>29</v>
      </c>
      <c r="S51" s="21">
        <v>33.299999999999997</v>
      </c>
      <c r="T51" s="21">
        <v>35.5</v>
      </c>
      <c r="U51" s="21">
        <v>49.6</v>
      </c>
      <c r="V51" s="21">
        <v>45.6</v>
      </c>
      <c r="Y51" s="23"/>
      <c r="Z51" s="23"/>
      <c r="AA51" s="23"/>
    </row>
    <row r="52" spans="1:27" x14ac:dyDescent="0.25">
      <c r="A52" s="2" t="s">
        <v>412</v>
      </c>
      <c r="B52" s="21">
        <v>9.6999999999999993</v>
      </c>
      <c r="C52" s="21">
        <v>6.6</v>
      </c>
      <c r="D52" s="21">
        <v>5.8</v>
      </c>
      <c r="E52" s="21">
        <v>5.5</v>
      </c>
      <c r="F52" s="21">
        <v>6</v>
      </c>
      <c r="G52" s="21">
        <v>8.9</v>
      </c>
      <c r="H52" s="21">
        <v>9.1999999999999993</v>
      </c>
      <c r="I52" s="21">
        <v>6.5</v>
      </c>
      <c r="J52" s="21">
        <v>11.7</v>
      </c>
      <c r="K52" s="21">
        <v>15.5</v>
      </c>
      <c r="L52" s="21">
        <v>17.2</v>
      </c>
      <c r="M52" s="21">
        <v>15</v>
      </c>
      <c r="N52" s="21">
        <v>4.8</v>
      </c>
      <c r="O52" s="21">
        <v>4.5</v>
      </c>
      <c r="P52" s="21">
        <v>8.5</v>
      </c>
      <c r="Q52" s="21">
        <v>9.3000000000000007</v>
      </c>
      <c r="R52" s="21">
        <v>9</v>
      </c>
      <c r="S52" s="21">
        <v>6.6</v>
      </c>
      <c r="T52" s="21">
        <v>4.7</v>
      </c>
      <c r="U52" s="21">
        <v>2.2999999999999998</v>
      </c>
      <c r="V52" s="21">
        <v>2.6</v>
      </c>
      <c r="Y52" s="23"/>
      <c r="Z52" s="23"/>
      <c r="AA52" s="23"/>
    </row>
    <row r="54" spans="1:27" x14ac:dyDescent="0.25">
      <c r="B54" s="2" t="s">
        <v>429</v>
      </c>
      <c r="C54" t="s">
        <v>436</v>
      </c>
      <c r="D54" t="s">
        <v>437</v>
      </c>
      <c r="R54" s="21"/>
    </row>
    <row r="55" spans="1:27" x14ac:dyDescent="0.25">
      <c r="A55" s="2" t="s">
        <v>433</v>
      </c>
      <c r="B55" s="33">
        <v>0.11</v>
      </c>
      <c r="C55" s="33">
        <v>0.3</v>
      </c>
      <c r="D55" s="33">
        <v>0.21</v>
      </c>
    </row>
    <row r="56" spans="1:27" x14ac:dyDescent="0.25">
      <c r="A56" s="2" t="s">
        <v>434</v>
      </c>
      <c r="B56" s="33">
        <v>0.25</v>
      </c>
      <c r="C56" s="33">
        <v>0.23</v>
      </c>
      <c r="D56" s="33">
        <v>0.26</v>
      </c>
    </row>
    <row r="57" spans="1:27" x14ac:dyDescent="0.25">
      <c r="A57" s="2" t="s">
        <v>435</v>
      </c>
      <c r="B57" s="33">
        <v>0.18</v>
      </c>
      <c r="C57" s="33">
        <v>0.22</v>
      </c>
      <c r="D57" s="33">
        <v>0.27</v>
      </c>
    </row>
    <row r="58" spans="1:27" x14ac:dyDescent="0.25">
      <c r="A58" s="2" t="s">
        <v>432</v>
      </c>
      <c r="B58" s="33">
        <v>0.28000000000000003</v>
      </c>
      <c r="C58" s="33">
        <v>7.0000000000000007E-2</v>
      </c>
      <c r="D58" s="33">
        <v>7.0000000000000007E-2</v>
      </c>
    </row>
    <row r="59" spans="1:27" x14ac:dyDescent="0.25">
      <c r="A59" s="2" t="s">
        <v>431</v>
      </c>
      <c r="B59" s="33">
        <v>0.14000000000000001</v>
      </c>
      <c r="C59" s="33">
        <v>0.14000000000000001</v>
      </c>
      <c r="D59" s="33">
        <v>0.18</v>
      </c>
    </row>
    <row r="60" spans="1:27" x14ac:dyDescent="0.25">
      <c r="A60" s="2" t="s">
        <v>430</v>
      </c>
      <c r="B60" s="33">
        <v>0.04</v>
      </c>
      <c r="C60" s="33">
        <v>0.04</v>
      </c>
      <c r="D60" s="33">
        <v>0.01</v>
      </c>
    </row>
    <row r="61" spans="1:27" x14ac:dyDescent="0.25">
      <c r="A61" s="2" t="s">
        <v>617</v>
      </c>
      <c r="B61" s="33"/>
      <c r="C61" s="33"/>
      <c r="D61" s="33"/>
    </row>
    <row r="62" spans="1:27" s="68" customFormat="1" x14ac:dyDescent="0.25">
      <c r="A62" s="2"/>
      <c r="B62" s="33"/>
      <c r="C62" s="33"/>
      <c r="D62" s="33"/>
    </row>
    <row r="63" spans="1:27" s="68" customFormat="1" x14ac:dyDescent="0.25">
      <c r="A63" s="2"/>
      <c r="B63" s="33"/>
      <c r="C63" s="33"/>
      <c r="D63" s="33"/>
    </row>
    <row r="64" spans="1:27" s="68" customFormat="1" x14ac:dyDescent="0.25">
      <c r="A64" s="2"/>
      <c r="B64" s="33"/>
      <c r="C64" s="33"/>
      <c r="D64" s="33"/>
    </row>
    <row r="65" spans="1:4" s="68" customFormat="1" x14ac:dyDescent="0.25">
      <c r="A65" s="2"/>
      <c r="B65" s="33"/>
      <c r="C65" s="33"/>
      <c r="D65" s="33"/>
    </row>
    <row r="66" spans="1:4" s="68" customFormat="1" x14ac:dyDescent="0.25">
      <c r="A66" s="2"/>
      <c r="B66" s="33"/>
      <c r="C66" s="33"/>
      <c r="D66" s="33"/>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8"/>
  <sheetViews>
    <sheetView zoomScale="55" zoomScaleNormal="55" workbookViewId="0"/>
  </sheetViews>
  <sheetFormatPr defaultRowHeight="15" x14ac:dyDescent="0.25"/>
  <cols>
    <col min="5" max="5" width="9.28515625" style="40" bestFit="1" customWidth="1"/>
    <col min="6" max="20" width="9.28515625" bestFit="1" customWidth="1"/>
    <col min="21" max="44" width="9.5703125" bestFit="1" customWidth="1"/>
    <col min="45" max="60" width="10.5703125" bestFit="1" customWidth="1"/>
  </cols>
  <sheetData>
    <row r="1" spans="1:1" s="68" customFormat="1" ht="26.25" x14ac:dyDescent="0.4">
      <c r="A1" s="89" t="s">
        <v>622</v>
      </c>
    </row>
    <row r="2" spans="1:1" s="68" customFormat="1" ht="15.75" x14ac:dyDescent="0.25">
      <c r="A2" s="86" t="s">
        <v>620</v>
      </c>
    </row>
    <row r="3" spans="1:1" s="68" customFormat="1" ht="15.75" x14ac:dyDescent="0.25">
      <c r="A3" s="86"/>
    </row>
    <row r="4" spans="1:1" s="68" customFormat="1" ht="15.75" x14ac:dyDescent="0.25">
      <c r="A4" s="86"/>
    </row>
    <row r="5" spans="1:1" s="68" customFormat="1" ht="15.75" x14ac:dyDescent="0.25">
      <c r="A5" s="86"/>
    </row>
    <row r="6" spans="1:1" s="68" customFormat="1" ht="15.75" x14ac:dyDescent="0.25">
      <c r="A6" s="86"/>
    </row>
    <row r="7" spans="1:1" s="68" customFormat="1" ht="15.75" x14ac:dyDescent="0.25">
      <c r="A7" s="86"/>
    </row>
    <row r="8" spans="1:1" s="68" customFormat="1" ht="15.75" x14ac:dyDescent="0.25">
      <c r="A8" s="86"/>
    </row>
    <row r="9" spans="1:1" s="68" customFormat="1" ht="15.75" x14ac:dyDescent="0.25">
      <c r="A9" s="86"/>
    </row>
    <row r="10" spans="1:1" s="68" customFormat="1" ht="15.75" x14ac:dyDescent="0.25">
      <c r="A10" s="86"/>
    </row>
    <row r="11" spans="1:1" s="68" customFormat="1" ht="15.75" x14ac:dyDescent="0.25">
      <c r="A11" s="86"/>
    </row>
    <row r="12" spans="1:1" s="68" customFormat="1" ht="15.75" x14ac:dyDescent="0.25">
      <c r="A12" s="86"/>
    </row>
    <row r="13" spans="1:1" s="68" customFormat="1" ht="15.75" x14ac:dyDescent="0.25">
      <c r="A13" s="86"/>
    </row>
    <row r="14" spans="1:1" s="68" customFormat="1" ht="15.75" x14ac:dyDescent="0.25">
      <c r="A14" s="86"/>
    </row>
    <row r="15" spans="1:1" s="68" customFormat="1" ht="15.75" x14ac:dyDescent="0.25">
      <c r="A15" s="86"/>
    </row>
    <row r="16" spans="1:1" s="68" customFormat="1" ht="15.75" x14ac:dyDescent="0.25">
      <c r="A16" s="86"/>
    </row>
    <row r="17" spans="1:61" s="68" customFormat="1" ht="15.75" x14ac:dyDescent="0.25">
      <c r="A17" s="86"/>
    </row>
    <row r="18" spans="1:61" s="68" customFormat="1" ht="15.75" x14ac:dyDescent="0.25">
      <c r="A18" s="86"/>
    </row>
    <row r="19" spans="1:61" s="68" customFormat="1" ht="15.75" x14ac:dyDescent="0.25">
      <c r="A19" s="86"/>
    </row>
    <row r="20" spans="1:61" s="68" customFormat="1" ht="15.75" x14ac:dyDescent="0.25">
      <c r="A20" s="86"/>
    </row>
    <row r="21" spans="1:61" s="68" customFormat="1" ht="15.75" x14ac:dyDescent="0.25">
      <c r="A21" s="86"/>
    </row>
    <row r="22" spans="1:61" s="68" customFormat="1" ht="15.75" x14ac:dyDescent="0.25">
      <c r="A22" s="86"/>
    </row>
    <row r="23" spans="1:61" s="68" customFormat="1" ht="15.75" x14ac:dyDescent="0.25">
      <c r="A23" s="86"/>
    </row>
    <row r="24" spans="1:61" s="68" customFormat="1" ht="15.75" x14ac:dyDescent="0.25">
      <c r="A24" s="86"/>
    </row>
    <row r="25" spans="1:61" s="68" customFormat="1" ht="15.75" x14ac:dyDescent="0.25">
      <c r="A25" s="86"/>
    </row>
    <row r="26" spans="1:61" s="68" customFormat="1" ht="15.75" x14ac:dyDescent="0.25">
      <c r="A26" s="86"/>
    </row>
    <row r="27" spans="1:61" s="68" customFormat="1" ht="15.75" x14ac:dyDescent="0.25">
      <c r="A27" s="86"/>
    </row>
    <row r="28" spans="1:61" s="68" customFormat="1" ht="15.75" x14ac:dyDescent="0.25">
      <c r="A28" s="86"/>
    </row>
    <row r="29" spans="1:61" s="68" customFormat="1" x14ac:dyDescent="0.25"/>
    <row r="30" spans="1:61" s="68" customFormat="1" x14ac:dyDescent="0.25"/>
    <row r="31" spans="1:61" x14ac:dyDescent="0.25">
      <c r="A31" s="40" t="s">
        <v>472</v>
      </c>
      <c r="B31" s="40" t="s">
        <v>473</v>
      </c>
      <c r="C31" s="40" t="s">
        <v>474</v>
      </c>
      <c r="D31" s="40" t="s">
        <v>471</v>
      </c>
      <c r="E31" s="40" t="s">
        <v>475</v>
      </c>
      <c r="F31" s="40" t="s">
        <v>476</v>
      </c>
      <c r="G31" s="40" t="s">
        <v>477</v>
      </c>
      <c r="H31" s="40" t="s">
        <v>478</v>
      </c>
      <c r="I31" s="40" t="s">
        <v>479</v>
      </c>
      <c r="J31" s="40" t="s">
        <v>480</v>
      </c>
      <c r="K31" s="40" t="s">
        <v>481</v>
      </c>
      <c r="L31" s="40" t="s">
        <v>482</v>
      </c>
      <c r="M31" s="40" t="s">
        <v>483</v>
      </c>
      <c r="N31" s="40" t="s">
        <v>484</v>
      </c>
      <c r="O31" s="40" t="s">
        <v>485</v>
      </c>
      <c r="P31" s="40" t="s">
        <v>486</v>
      </c>
      <c r="Q31" s="40" t="s">
        <v>487</v>
      </c>
      <c r="R31" s="40" t="s">
        <v>488</v>
      </c>
      <c r="S31" s="40" t="s">
        <v>489</v>
      </c>
      <c r="T31" s="40" t="s">
        <v>490</v>
      </c>
      <c r="U31" s="40" t="s">
        <v>491</v>
      </c>
      <c r="V31" s="40" t="s">
        <v>492</v>
      </c>
      <c r="W31" s="40" t="s">
        <v>493</v>
      </c>
      <c r="X31" s="40" t="s">
        <v>494</v>
      </c>
      <c r="Y31" s="40" t="s">
        <v>495</v>
      </c>
      <c r="Z31" s="40" t="s">
        <v>496</v>
      </c>
      <c r="AA31" s="40" t="s">
        <v>497</v>
      </c>
      <c r="AB31" s="40" t="s">
        <v>498</v>
      </c>
      <c r="AC31" s="40" t="s">
        <v>499</v>
      </c>
      <c r="AD31" s="40" t="s">
        <v>500</v>
      </c>
      <c r="AE31" s="40" t="s">
        <v>501</v>
      </c>
      <c r="AF31" s="40" t="s">
        <v>502</v>
      </c>
      <c r="AG31" s="40" t="s">
        <v>503</v>
      </c>
      <c r="AH31" s="40" t="s">
        <v>504</v>
      </c>
      <c r="AI31" s="40" t="s">
        <v>505</v>
      </c>
      <c r="AJ31" s="40" t="s">
        <v>506</v>
      </c>
      <c r="AK31" s="40" t="s">
        <v>507</v>
      </c>
      <c r="AL31" s="40" t="s">
        <v>508</v>
      </c>
      <c r="AM31" s="40" t="s">
        <v>509</v>
      </c>
      <c r="AN31" s="40" t="s">
        <v>510</v>
      </c>
      <c r="AO31" s="40" t="s">
        <v>511</v>
      </c>
      <c r="AP31" s="40" t="s">
        <v>512</v>
      </c>
      <c r="AQ31" s="40" t="s">
        <v>513</v>
      </c>
      <c r="AR31" s="40" t="s">
        <v>514</v>
      </c>
      <c r="AS31" s="40" t="s">
        <v>515</v>
      </c>
      <c r="AT31" s="40" t="s">
        <v>516</v>
      </c>
      <c r="AU31" s="40" t="s">
        <v>517</v>
      </c>
      <c r="AV31" s="40" t="s">
        <v>518</v>
      </c>
      <c r="AW31" s="40" t="s">
        <v>519</v>
      </c>
      <c r="AX31" s="40" t="s">
        <v>520</v>
      </c>
      <c r="AY31" s="40" t="s">
        <v>521</v>
      </c>
      <c r="AZ31" s="40" t="s">
        <v>522</v>
      </c>
      <c r="BA31" s="40" t="s">
        <v>523</v>
      </c>
      <c r="BB31" s="40" t="s">
        <v>524</v>
      </c>
      <c r="BC31" s="40" t="s">
        <v>525</v>
      </c>
      <c r="BD31" s="40" t="s">
        <v>526</v>
      </c>
      <c r="BE31" s="40" t="s">
        <v>527</v>
      </c>
      <c r="BF31" s="40" t="s">
        <v>528</v>
      </c>
      <c r="BG31" s="40" t="s">
        <v>529</v>
      </c>
      <c r="BH31" s="40" t="s">
        <v>530</v>
      </c>
      <c r="BI31" s="40" t="s">
        <v>531</v>
      </c>
    </row>
    <row r="32" spans="1:61" x14ac:dyDescent="0.25">
      <c r="A32" s="40" t="s">
        <v>458</v>
      </c>
      <c r="B32" s="40" t="s">
        <v>532</v>
      </c>
      <c r="C32" s="40" t="s">
        <v>533</v>
      </c>
      <c r="D32" s="40" t="s">
        <v>146</v>
      </c>
      <c r="E32" s="40">
        <v>24.591715064756421</v>
      </c>
      <c r="F32" s="40">
        <v>24.849364074563258</v>
      </c>
      <c r="G32" s="40">
        <v>24.93926766095252</v>
      </c>
      <c r="H32" s="40">
        <v>25.019220260163301</v>
      </c>
      <c r="I32" s="40">
        <v>24.394358582626751</v>
      </c>
      <c r="J32" s="40">
        <v>23.628244241057612</v>
      </c>
      <c r="K32" s="40">
        <v>23.71573277594662</v>
      </c>
      <c r="L32" s="40">
        <v>24.205562001721752</v>
      </c>
      <c r="M32" s="40">
        <v>23.680241327300152</v>
      </c>
      <c r="N32" s="40">
        <v>22.869154921057408</v>
      </c>
      <c r="O32" s="40">
        <v>24.889890143269376</v>
      </c>
      <c r="P32" s="40">
        <v>25.860476830087308</v>
      </c>
      <c r="Q32" s="40">
        <v>26.469214238998411</v>
      </c>
      <c r="R32" s="40">
        <v>26.591606359085773</v>
      </c>
      <c r="S32" s="40">
        <v>25.69244748516757</v>
      </c>
      <c r="T32" s="40">
        <v>25.672070402964337</v>
      </c>
      <c r="U32" s="40">
        <v>25.414468874547008</v>
      </c>
      <c r="V32" s="40">
        <v>25.433307436868773</v>
      </c>
      <c r="W32" s="40">
        <v>26.031844734497668</v>
      </c>
      <c r="X32" s="40">
        <v>25.144898965007396</v>
      </c>
      <c r="Y32" s="40">
        <v>25.704310581787006</v>
      </c>
      <c r="Z32" s="40">
        <v>25.507819713348201</v>
      </c>
      <c r="AA32" s="40">
        <v>25.098919530735198</v>
      </c>
      <c r="AB32" s="40">
        <v>24.242095822822879</v>
      </c>
      <c r="AC32" s="40">
        <v>24.628346880058572</v>
      </c>
      <c r="AD32" s="40">
        <v>25.153921344051145</v>
      </c>
      <c r="AE32" s="40">
        <v>24.628215087528556</v>
      </c>
      <c r="AF32" s="40">
        <v>24.84416284396951</v>
      </c>
      <c r="AG32" s="40">
        <v>25.624200745262034</v>
      </c>
      <c r="AH32" s="40">
        <v>24.870548623147375</v>
      </c>
      <c r="AI32" s="40">
        <v>24.830654721291605</v>
      </c>
      <c r="AJ32" s="40">
        <v>25.315321739952612</v>
      </c>
      <c r="AK32" s="40">
        <v>24.182370137004746</v>
      </c>
      <c r="AL32" s="40">
        <v>23.710084458210716</v>
      </c>
      <c r="AM32" s="40">
        <v>23.262009342371694</v>
      </c>
      <c r="AN32" s="40">
        <v>22.993613162143202</v>
      </c>
      <c r="AO32" s="40">
        <v>22.808784109189926</v>
      </c>
      <c r="AP32" s="40">
        <v>22.264615577339669</v>
      </c>
      <c r="AQ32" s="40">
        <v>23.455906602279558</v>
      </c>
      <c r="AR32" s="40">
        <v>23.467300642303854</v>
      </c>
      <c r="AS32" s="40">
        <v>24.467393715533721</v>
      </c>
      <c r="AT32" s="40">
        <v>24.666860648359716</v>
      </c>
      <c r="AU32" s="40">
        <v>24.692445840298451</v>
      </c>
      <c r="AV32" s="40">
        <v>24.642604656433665</v>
      </c>
      <c r="AW32" s="40">
        <v>23.948335378536566</v>
      </c>
      <c r="AX32" s="40">
        <v>24.05345180142977</v>
      </c>
      <c r="AY32" s="40">
        <v>23.621184778027889</v>
      </c>
      <c r="AZ32" s="40">
        <v>22.744233696651399</v>
      </c>
      <c r="BA32" s="40">
        <v>22.806791192149596</v>
      </c>
      <c r="BB32" s="40">
        <v>21.26040447807382</v>
      </c>
      <c r="BC32" s="40">
        <v>21.444808200004484</v>
      </c>
      <c r="BD32" s="40">
        <v>21.09238201080041</v>
      </c>
      <c r="BE32" s="40">
        <v>20.555815787557513</v>
      </c>
      <c r="BF32" s="40">
        <v>20.413692678417451</v>
      </c>
      <c r="BG32" s="40">
        <v>20.589863156251806</v>
      </c>
      <c r="BH32" s="40">
        <v>20.058240074024493</v>
      </c>
      <c r="BI32" s="40"/>
    </row>
    <row r="33" spans="1:61" x14ac:dyDescent="0.25">
      <c r="A33" s="40" t="s">
        <v>467</v>
      </c>
      <c r="B33" s="40" t="s">
        <v>532</v>
      </c>
      <c r="C33" s="40" t="s">
        <v>533</v>
      </c>
      <c r="D33" s="40" t="s">
        <v>466</v>
      </c>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v>16.945141242892589</v>
      </c>
      <c r="AG33" s="40">
        <v>18.473971322573199</v>
      </c>
      <c r="AH33" s="40">
        <v>18.137604697080533</v>
      </c>
      <c r="AI33" s="40">
        <v>19.893025053528373</v>
      </c>
      <c r="AJ33" s="40">
        <v>20.90303723628293</v>
      </c>
      <c r="AK33" s="40">
        <v>21.756434108228849</v>
      </c>
      <c r="AL33" s="40">
        <v>22.304947785738069</v>
      </c>
      <c r="AM33" s="40">
        <v>23.348011627867429</v>
      </c>
      <c r="AN33" s="40">
        <v>24.133178706667184</v>
      </c>
      <c r="AO33" s="40">
        <v>25.616616094095022</v>
      </c>
      <c r="AP33" s="40">
        <v>26.792946519635784</v>
      </c>
      <c r="AQ33" s="40">
        <v>24.995670954906259</v>
      </c>
      <c r="AR33" s="40">
        <v>25.994879114140211</v>
      </c>
      <c r="AS33" s="40">
        <v>27.745449084772954</v>
      </c>
      <c r="AT33" s="40">
        <v>29.053332215690492</v>
      </c>
      <c r="AU33" s="40">
        <v>28.718301025768877</v>
      </c>
      <c r="AV33" s="40">
        <v>28.252841844456896</v>
      </c>
      <c r="AW33" s="40">
        <v>28.065826585653564</v>
      </c>
      <c r="AX33" s="40">
        <v>27.407507480045911</v>
      </c>
      <c r="AY33" s="40">
        <v>27.537574080245403</v>
      </c>
      <c r="AZ33" s="40">
        <v>27.048412748793112</v>
      </c>
      <c r="BA33" s="40">
        <v>27.814272969783264</v>
      </c>
      <c r="BB33" s="40">
        <v>26.355474366128064</v>
      </c>
      <c r="BC33" s="40">
        <v>22.038628592443814</v>
      </c>
      <c r="BD33" s="40">
        <v>21.760854503847554</v>
      </c>
      <c r="BE33" s="40">
        <v>21.450955055387517</v>
      </c>
      <c r="BF33" s="40">
        <v>21.028688681721835</v>
      </c>
      <c r="BG33" s="40">
        <v>21.005865774340048</v>
      </c>
      <c r="BH33" s="40">
        <v>20.842671443509005</v>
      </c>
      <c r="BI33" s="40"/>
    </row>
    <row r="34" spans="1:61" x14ac:dyDescent="0.25">
      <c r="A34" s="40" t="s">
        <v>460</v>
      </c>
      <c r="B34" s="40" t="s">
        <v>532</v>
      </c>
      <c r="C34" s="40" t="s">
        <v>533</v>
      </c>
      <c r="D34" s="40" t="s">
        <v>459</v>
      </c>
      <c r="F34" s="40"/>
      <c r="G34" s="40"/>
      <c r="H34" s="40"/>
      <c r="I34" s="40"/>
      <c r="J34" s="40">
        <v>14.323487550678788</v>
      </c>
      <c r="K34" s="40">
        <v>14.891193512662845</v>
      </c>
      <c r="L34" s="40">
        <v>15.479040453718563</v>
      </c>
      <c r="M34" s="40">
        <v>16.455042529939501</v>
      </c>
      <c r="N34" s="40">
        <v>16.693428508136339</v>
      </c>
      <c r="O34" s="40">
        <v>16.74137158225011</v>
      </c>
      <c r="P34" s="40">
        <v>16.633116005167803</v>
      </c>
      <c r="Q34" s="40">
        <v>18.20588093748496</v>
      </c>
      <c r="R34" s="40">
        <v>20.839833593343734</v>
      </c>
      <c r="S34" s="40">
        <v>20.262323549919095</v>
      </c>
      <c r="T34" s="40">
        <v>20.256517081299847</v>
      </c>
      <c r="U34" s="40">
        <v>22.313965192781808</v>
      </c>
      <c r="V34" s="40">
        <v>22.140809174896464</v>
      </c>
      <c r="W34" s="40">
        <v>22.413457716281705</v>
      </c>
      <c r="X34" s="40">
        <v>22.732759499666162</v>
      </c>
      <c r="Y34" s="40">
        <v>22.849384415675924</v>
      </c>
      <c r="Z34" s="40">
        <v>23.363470492551055</v>
      </c>
      <c r="AA34" s="40">
        <v>23.38323942737679</v>
      </c>
      <c r="AB34" s="40">
        <v>24.409434947357632</v>
      </c>
      <c r="AC34" s="40">
        <v>25.618933634042907</v>
      </c>
      <c r="AD34" s="40">
        <v>25.234356265794371</v>
      </c>
      <c r="AE34" s="40">
        <v>26.739403249432343</v>
      </c>
      <c r="AF34" s="40">
        <v>27.775740888728311</v>
      </c>
      <c r="AG34" s="40">
        <v>28.169828515732991</v>
      </c>
      <c r="AH34" s="40">
        <v>26.683321609130417</v>
      </c>
      <c r="AI34" s="40">
        <v>25.046148655088512</v>
      </c>
      <c r="AJ34" s="40">
        <v>25.208134905988199</v>
      </c>
      <c r="AK34" s="40">
        <v>24.47627027359982</v>
      </c>
      <c r="AL34" s="40">
        <v>24.560309229701403</v>
      </c>
      <c r="AM34" s="40">
        <v>24.921677083843445</v>
      </c>
      <c r="AN34" s="40">
        <v>25.340396140447247</v>
      </c>
      <c r="AO34" s="40">
        <v>24.451969788386144</v>
      </c>
      <c r="AP34" s="40">
        <v>24.02277851532698</v>
      </c>
      <c r="AQ34" s="40">
        <v>24.871886980133254</v>
      </c>
      <c r="AR34" s="40">
        <v>25.505328514360638</v>
      </c>
      <c r="AS34" s="40">
        <v>28.97625049870884</v>
      </c>
      <c r="AT34" s="40">
        <v>27.574679480931309</v>
      </c>
      <c r="AU34" s="40">
        <v>27.175110715884195</v>
      </c>
      <c r="AV34" s="40">
        <v>26.682389880749696</v>
      </c>
      <c r="AW34" s="40">
        <v>28.513196151783049</v>
      </c>
      <c r="AX34" s="40">
        <v>28.275237589929009</v>
      </c>
      <c r="AY34" s="40">
        <v>27.813693605622973</v>
      </c>
      <c r="AZ34" s="40">
        <v>28.202068285945952</v>
      </c>
      <c r="BA34" s="40">
        <v>28.600992072932158</v>
      </c>
      <c r="BB34" s="40">
        <v>28.723579325566469</v>
      </c>
      <c r="BC34" s="40">
        <v>30.718993688107695</v>
      </c>
      <c r="BD34" s="40">
        <v>31.366507316545832</v>
      </c>
      <c r="BE34" s="40">
        <v>31.004724020861797</v>
      </c>
      <c r="BF34" s="40">
        <v>30.973357823102322</v>
      </c>
      <c r="BG34" s="40">
        <v>30.151566739267281</v>
      </c>
      <c r="BH34" s="40">
        <v>29.489234862798863</v>
      </c>
      <c r="BI34" s="40"/>
    </row>
    <row r="35" spans="1:61" x14ac:dyDescent="0.25">
      <c r="A35" s="40" t="s">
        <v>464</v>
      </c>
      <c r="B35" s="40" t="s">
        <v>532</v>
      </c>
      <c r="C35" s="40" t="s">
        <v>533</v>
      </c>
      <c r="D35" s="40" t="s">
        <v>463</v>
      </c>
      <c r="E35" s="40">
        <v>10.26098022502557</v>
      </c>
      <c r="F35" s="40">
        <v>10.009742356578496</v>
      </c>
      <c r="G35" s="40">
        <v>10.552861106577444</v>
      </c>
      <c r="H35" s="40">
        <v>9.3833263925039052</v>
      </c>
      <c r="I35" s="40">
        <v>10.196693538536705</v>
      </c>
      <c r="J35" s="40">
        <v>10.199658563535912</v>
      </c>
      <c r="K35" s="40">
        <v>10.564815546087498</v>
      </c>
      <c r="L35" s="40">
        <v>11.678053677525098</v>
      </c>
      <c r="M35" s="40">
        <v>11.8392211868563</v>
      </c>
      <c r="N35" s="40">
        <v>13.110560706008204</v>
      </c>
      <c r="O35" s="40">
        <v>13.763905655592188</v>
      </c>
      <c r="P35" s="40">
        <v>14.119052103434967</v>
      </c>
      <c r="Q35" s="40">
        <v>14.672830520393813</v>
      </c>
      <c r="R35" s="40">
        <v>16.704522779469102</v>
      </c>
      <c r="S35" s="40">
        <v>18.721224516580627</v>
      </c>
      <c r="T35" s="40">
        <v>18.719314436682787</v>
      </c>
      <c r="U35" s="40">
        <v>19.701255118390602</v>
      </c>
      <c r="V35" s="40">
        <v>20.427063388991961</v>
      </c>
      <c r="W35" s="40">
        <v>20.179213957662462</v>
      </c>
      <c r="X35" s="40">
        <v>20.598151387213505</v>
      </c>
      <c r="Y35" s="40">
        <v>21.947940084039921</v>
      </c>
      <c r="Z35" s="40">
        <v>21.304683144429209</v>
      </c>
      <c r="AA35" s="40">
        <v>19.398813719068993</v>
      </c>
      <c r="AB35" s="40">
        <v>19.527062489353241</v>
      </c>
      <c r="AC35" s="40">
        <v>19.664684852294151</v>
      </c>
      <c r="AD35" s="40">
        <v>19.671032012391894</v>
      </c>
      <c r="AE35" s="40">
        <v>19.681298851859093</v>
      </c>
      <c r="AF35" s="40">
        <v>19.803909477708579</v>
      </c>
      <c r="AG35" s="40">
        <v>21.822020136407925</v>
      </c>
      <c r="AH35" s="40">
        <v>23.802419393156139</v>
      </c>
      <c r="AI35" s="40">
        <v>24.2246873976537</v>
      </c>
      <c r="AJ35" s="40">
        <v>25.550054394884658</v>
      </c>
      <c r="AK35" s="40">
        <v>25.822764648495827</v>
      </c>
      <c r="AL35" s="40">
        <v>25.926141016185326</v>
      </c>
      <c r="AM35" s="40">
        <v>26.640744909444386</v>
      </c>
      <c r="AN35" s="40">
        <v>26.378150958322845</v>
      </c>
      <c r="AO35" s="40">
        <v>27.842872963886951</v>
      </c>
      <c r="AP35" s="40">
        <v>28.380205468514347</v>
      </c>
      <c r="AQ35" s="40">
        <v>28.782604397621835</v>
      </c>
      <c r="AR35" s="40">
        <v>30.936010054327951</v>
      </c>
      <c r="AS35" s="40">
        <v>30.863549765573051</v>
      </c>
      <c r="AT35" s="40">
        <v>29.336404039945656</v>
      </c>
      <c r="AU35" s="40">
        <v>29.246474536288009</v>
      </c>
      <c r="AV35" s="40">
        <v>29.928433097960927</v>
      </c>
      <c r="AW35" s="40">
        <v>30.377872329653687</v>
      </c>
      <c r="AX35" s="40">
        <v>27.549745261949525</v>
      </c>
      <c r="AY35" s="40">
        <v>27.566097459210461</v>
      </c>
      <c r="AZ35" s="40">
        <v>26.122631316319477</v>
      </c>
      <c r="BA35" s="40">
        <v>24.56075757064113</v>
      </c>
      <c r="BB35" s="40">
        <v>23.800097376294765</v>
      </c>
      <c r="BC35" s="40">
        <v>23.433897306417801</v>
      </c>
      <c r="BD35" s="40">
        <v>23.320204489691609</v>
      </c>
      <c r="BE35" s="40">
        <v>23.138200115109274</v>
      </c>
      <c r="BF35" s="40">
        <v>22.840666671248062</v>
      </c>
      <c r="BG35" s="40">
        <v>22.896049223383276</v>
      </c>
      <c r="BH35" s="40">
        <v>22.79053247074237</v>
      </c>
      <c r="BI35" s="40"/>
    </row>
    <row r="36" spans="1:61" x14ac:dyDescent="0.25">
      <c r="A36" s="40" t="s">
        <v>462</v>
      </c>
      <c r="B36" s="40" t="s">
        <v>532</v>
      </c>
      <c r="C36" s="40" t="s">
        <v>533</v>
      </c>
      <c r="D36" s="40" t="s">
        <v>461</v>
      </c>
      <c r="E36" s="40">
        <v>12.536766043247107</v>
      </c>
      <c r="F36" s="40">
        <v>12.992999109786702</v>
      </c>
      <c r="G36" s="40">
        <v>14.044125731983318</v>
      </c>
      <c r="H36" s="40">
        <v>14.180721731945786</v>
      </c>
      <c r="I36" s="40">
        <v>13.8606251051099</v>
      </c>
      <c r="J36" s="40">
        <v>14.171775695531439</v>
      </c>
      <c r="K36" s="40">
        <v>13.647366187824511</v>
      </c>
      <c r="L36" s="40">
        <v>15.259891375509744</v>
      </c>
      <c r="M36" s="40">
        <v>15.257382689676977</v>
      </c>
      <c r="N36" s="40">
        <v>15.560629317648067</v>
      </c>
      <c r="O36" s="40">
        <v>15.943011723008857</v>
      </c>
      <c r="P36" s="40">
        <v>17.53585444088705</v>
      </c>
      <c r="Q36" s="40">
        <v>18.400940587426355</v>
      </c>
      <c r="R36" s="40">
        <v>19.180550262475528</v>
      </c>
      <c r="S36" s="40">
        <v>19.16189005412776</v>
      </c>
      <c r="T36" s="40">
        <v>18.661391765434619</v>
      </c>
      <c r="U36" s="40">
        <v>19.682539780297304</v>
      </c>
      <c r="V36" s="40">
        <v>20.173480770052649</v>
      </c>
      <c r="W36" s="40">
        <v>20.012290339727517</v>
      </c>
      <c r="X36" s="40">
        <v>21.041332056114005</v>
      </c>
      <c r="Y36" s="40">
        <v>21.510622606375605</v>
      </c>
      <c r="Z36" s="40">
        <v>22.639789635805496</v>
      </c>
      <c r="AA36" s="40">
        <v>21.32183955585122</v>
      </c>
      <c r="AB36" s="40">
        <v>22.132402868171084</v>
      </c>
      <c r="AC36" s="40">
        <v>22.909307652729282</v>
      </c>
      <c r="AD36" s="40">
        <v>21.92124874513479</v>
      </c>
      <c r="AE36" s="40">
        <v>23.875569508006059</v>
      </c>
      <c r="AF36" s="40">
        <v>24.254778069346653</v>
      </c>
      <c r="AG36" s="40">
        <v>25.838760340611078</v>
      </c>
      <c r="AH36" s="40">
        <v>26.748309976826246</v>
      </c>
      <c r="AI36" s="40">
        <v>27.203606000248708</v>
      </c>
      <c r="AJ36" s="40">
        <v>28.241087112163076</v>
      </c>
      <c r="AK36" s="40">
        <v>27.517154238270138</v>
      </c>
      <c r="AL36" s="40">
        <v>26.408797590517242</v>
      </c>
      <c r="AM36" s="40">
        <v>26.139617087140731</v>
      </c>
      <c r="AN36" s="40">
        <v>26.46667815816971</v>
      </c>
      <c r="AO36" s="40">
        <v>25.92464760418272</v>
      </c>
      <c r="AP36" s="40">
        <v>26.709854300119801</v>
      </c>
      <c r="AQ36" s="40">
        <v>27.360966862268455</v>
      </c>
      <c r="AR36" s="40">
        <v>28.388075462527731</v>
      </c>
      <c r="AS36" s="40">
        <v>28.59267473440395</v>
      </c>
      <c r="AT36" s="40">
        <v>28.034899073210866</v>
      </c>
      <c r="AU36" s="40">
        <v>28.71658897756474</v>
      </c>
      <c r="AV36" s="40">
        <v>29.773263966167828</v>
      </c>
      <c r="AW36" s="40">
        <v>29.604051955985035</v>
      </c>
      <c r="AX36" s="40">
        <v>29.793815908759303</v>
      </c>
      <c r="AY36" s="40">
        <v>30.337003483656925</v>
      </c>
      <c r="AZ36" s="40">
        <v>30.747946273743278</v>
      </c>
      <c r="BA36" s="40">
        <v>30.709795844866328</v>
      </c>
      <c r="BB36" s="40">
        <v>29.626934531701625</v>
      </c>
      <c r="BC36" s="40">
        <v>31.088215380245988</v>
      </c>
      <c r="BD36" s="40">
        <v>29.152138160441787</v>
      </c>
      <c r="BE36" s="40">
        <v>28.130299507021849</v>
      </c>
      <c r="BF36" s="40">
        <v>27.685746259852927</v>
      </c>
      <c r="BG36" s="40">
        <v>27.570503236539949</v>
      </c>
      <c r="BH36" s="40">
        <v>26.91721402057517</v>
      </c>
      <c r="BI36" s="40"/>
    </row>
    <row r="39" spans="1:61" x14ac:dyDescent="0.25">
      <c r="A39" s="58" t="s">
        <v>458</v>
      </c>
      <c r="B39" s="58" t="s">
        <v>534</v>
      </c>
      <c r="C39" s="58" t="s">
        <v>535</v>
      </c>
      <c r="D39" s="58" t="s">
        <v>146</v>
      </c>
      <c r="E39" s="58">
        <v>6588470818.3833818</v>
      </c>
      <c r="F39" s="58">
        <v>6863880813.4569273</v>
      </c>
      <c r="G39" s="58">
        <v>7232385489.0006866</v>
      </c>
      <c r="H39" s="58">
        <v>7774833428.5327578</v>
      </c>
      <c r="I39" s="58">
        <v>8038371975.5891838</v>
      </c>
      <c r="J39" s="58">
        <v>8373637432.7358484</v>
      </c>
      <c r="K39" s="58">
        <v>8974815892.3986034</v>
      </c>
      <c r="L39" s="58">
        <v>9756560316.6002178</v>
      </c>
      <c r="M39" s="58">
        <v>10370609569.046921</v>
      </c>
      <c r="N39" s="58">
        <v>10745861889.046349</v>
      </c>
      <c r="O39" s="58">
        <v>11609079680.603237</v>
      </c>
      <c r="P39" s="58">
        <v>12396947104.201004</v>
      </c>
      <c r="Q39" s="58">
        <v>13111463509.413446</v>
      </c>
      <c r="R39" s="58">
        <v>15043581848.642344</v>
      </c>
      <c r="S39" s="58">
        <v>15641386409.918789</v>
      </c>
      <c r="T39" s="58">
        <v>16074494815.338968</v>
      </c>
      <c r="U39" s="58">
        <v>17005815341.535122</v>
      </c>
      <c r="V39" s="58">
        <v>18087336763.717461</v>
      </c>
      <c r="W39" s="58">
        <v>19283945559.364838</v>
      </c>
      <c r="X39" s="58">
        <v>20186650441.538849</v>
      </c>
      <c r="Y39" s="58">
        <v>21029624849.547527</v>
      </c>
      <c r="Z39" s="58">
        <v>21439115976.418003</v>
      </c>
      <c r="AA39" s="58">
        <v>21782253793.179756</v>
      </c>
      <c r="AB39" s="58">
        <v>21712401630.625137</v>
      </c>
      <c r="AC39" s="58">
        <v>19517994041.228477</v>
      </c>
      <c r="AD39" s="58">
        <v>17975498324.424683</v>
      </c>
      <c r="AE39" s="58">
        <v>18300642028.870461</v>
      </c>
      <c r="AF39" s="58">
        <v>19319184039.330376</v>
      </c>
      <c r="AG39" s="58">
        <v>21157583015.796516</v>
      </c>
      <c r="AH39" s="58">
        <v>22386681190.399593</v>
      </c>
      <c r="AI39" s="58">
        <v>22983111202.863525</v>
      </c>
      <c r="AJ39" s="58">
        <v>22881394455.344856</v>
      </c>
      <c r="AK39" s="58">
        <v>22486023712.626442</v>
      </c>
      <c r="AL39" s="58">
        <v>22653718887.766174</v>
      </c>
      <c r="AM39" s="58">
        <v>23788972745.546913</v>
      </c>
      <c r="AN39" s="58">
        <v>25400570870.084454</v>
      </c>
      <c r="AO39" s="58">
        <v>26817857521.649094</v>
      </c>
      <c r="AP39" s="58">
        <v>27949862438.487923</v>
      </c>
      <c r="AQ39" s="58">
        <v>27634840425.816254</v>
      </c>
      <c r="AR39" s="58">
        <v>28104023450.044796</v>
      </c>
      <c r="AS39" s="58">
        <v>29654669806.154163</v>
      </c>
      <c r="AT39" s="58">
        <v>30456406504.173306</v>
      </c>
      <c r="AU39" s="58">
        <v>31380741883.164349</v>
      </c>
      <c r="AV39" s="58">
        <v>32537080113.784912</v>
      </c>
      <c r="AW39" s="58">
        <v>34241457835.941219</v>
      </c>
      <c r="AX39" s="58">
        <v>35967504736.651283</v>
      </c>
      <c r="AY39" s="58">
        <v>37437881553.990814</v>
      </c>
      <c r="AZ39" s="58">
        <v>38774121295.208527</v>
      </c>
      <c r="BA39" s="58">
        <v>40445950867.758568</v>
      </c>
      <c r="BB39" s="58">
        <v>38503504413.43441</v>
      </c>
      <c r="BC39" s="58">
        <v>42801858837.456245</v>
      </c>
      <c r="BD39" s="58">
        <v>44826208335.108986</v>
      </c>
      <c r="BE39" s="58">
        <v>47242321879.24588</v>
      </c>
      <c r="BF39" s="58">
        <v>52089433535.985367</v>
      </c>
      <c r="BG39" s="58">
        <v>56408529067.974213</v>
      </c>
      <c r="BH39" s="58">
        <v>59606320487.34301</v>
      </c>
    </row>
    <row r="40" spans="1:61" x14ac:dyDescent="0.25">
      <c r="A40" s="59" t="s">
        <v>467</v>
      </c>
      <c r="B40" s="59" t="s">
        <v>534</v>
      </c>
      <c r="C40" s="59" t="s">
        <v>535</v>
      </c>
      <c r="D40" s="59" t="s">
        <v>466</v>
      </c>
      <c r="E40" s="59">
        <v>4375694289.2532558</v>
      </c>
      <c r="F40" s="59">
        <v>4912589294.0696068</v>
      </c>
      <c r="G40" s="59">
        <v>4979701169.6716537</v>
      </c>
      <c r="H40" s="59">
        <v>4885744543.8287907</v>
      </c>
      <c r="I40" s="59">
        <v>4818632668.2267447</v>
      </c>
      <c r="J40" s="59">
        <v>4778365542.8655252</v>
      </c>
      <c r="K40" s="59">
        <v>4872322168.7083883</v>
      </c>
      <c r="L40" s="59">
        <v>5033390670.1532869</v>
      </c>
      <c r="M40" s="59">
        <v>5476329049.1267738</v>
      </c>
      <c r="N40" s="59">
        <v>6254826806.1104927</v>
      </c>
      <c r="O40" s="59">
        <v>6858833686.5288887</v>
      </c>
      <c r="P40" s="59">
        <v>7784977569.8370924</v>
      </c>
      <c r="Q40" s="59">
        <v>8187648823.4493484</v>
      </c>
      <c r="R40" s="59">
        <v>8456096325.8575239</v>
      </c>
      <c r="S40" s="59">
        <v>9822081116.957592</v>
      </c>
      <c r="T40" s="59">
        <v>11030652422.607082</v>
      </c>
      <c r="U40" s="59">
        <v>12098722435.457735</v>
      </c>
      <c r="V40" s="59">
        <v>13760020129.014654</v>
      </c>
      <c r="W40" s="59">
        <v>15305534349.802128</v>
      </c>
      <c r="X40" s="59">
        <v>18151986466.875362</v>
      </c>
      <c r="Y40" s="59">
        <v>22175787380.087284</v>
      </c>
      <c r="Z40" s="59">
        <v>24429011816.454254</v>
      </c>
      <c r="AA40" s="59">
        <v>24726926594.703712</v>
      </c>
      <c r="AB40" s="59">
        <v>25270718635.351101</v>
      </c>
      <c r="AC40" s="59">
        <v>30843534644.181622</v>
      </c>
      <c r="AD40" s="59">
        <v>34295136275.017525</v>
      </c>
      <c r="AE40" s="59">
        <v>37480915807.924828</v>
      </c>
      <c r="AF40" s="59">
        <v>41457267113.345879</v>
      </c>
      <c r="AG40" s="59">
        <v>46428983008.320656</v>
      </c>
      <c r="AH40" s="59">
        <v>50702054081.074028</v>
      </c>
      <c r="AI40" s="59">
        <v>57037863777.330643</v>
      </c>
      <c r="AJ40" s="59">
        <v>62514411840.993904</v>
      </c>
      <c r="AK40" s="59">
        <v>68852264358.368073</v>
      </c>
      <c r="AL40" s="59">
        <v>75289193699.946106</v>
      </c>
      <c r="AM40" s="59">
        <v>84596106249.319855</v>
      </c>
      <c r="AN40" s="59">
        <v>93795954554.556625</v>
      </c>
      <c r="AO40" s="59">
        <v>104668809619.27638</v>
      </c>
      <c r="AP40" s="59">
        <v>110165320049.63617</v>
      </c>
      <c r="AQ40" s="59">
        <v>97566253642.161957</v>
      </c>
      <c r="AR40" s="59">
        <v>101392193382.83888</v>
      </c>
      <c r="AS40" s="59">
        <v>107460259013.25752</v>
      </c>
      <c r="AT40" s="59">
        <v>111006773426.78706</v>
      </c>
      <c r="AU40" s="59">
        <v>116876989254.86975</v>
      </c>
      <c r="AV40" s="59">
        <v>123110359196.39497</v>
      </c>
      <c r="AW40" s="59">
        <v>130968572774.64983</v>
      </c>
      <c r="AX40" s="59">
        <v>136990671798.05611</v>
      </c>
      <c r="AY40" s="59">
        <v>143271919781.70392</v>
      </c>
      <c r="AZ40" s="59">
        <v>149955978720.4368</v>
      </c>
      <c r="BA40" s="59">
        <v>155440439100.87213</v>
      </c>
      <c r="BB40" s="59">
        <v>158878879563.67383</v>
      </c>
      <c r="BC40" s="59">
        <v>166412397525.64929</v>
      </c>
      <c r="BD40" s="59">
        <v>176828974698.04877</v>
      </c>
      <c r="BE40" s="59">
        <v>186766366791.33875</v>
      </c>
      <c r="BF40" s="59">
        <v>194926010842.62946</v>
      </c>
      <c r="BG40" s="59">
        <v>203916374371.28543</v>
      </c>
      <c r="BH40" s="59">
        <v>212581439874.8187</v>
      </c>
    </row>
    <row r="41" spans="1:61" x14ac:dyDescent="0.25">
      <c r="A41" s="60" t="s">
        <v>460</v>
      </c>
      <c r="B41" s="60" t="s">
        <v>534</v>
      </c>
      <c r="C41" s="60" t="s">
        <v>535</v>
      </c>
      <c r="D41" s="60" t="s">
        <v>459</v>
      </c>
      <c r="E41" s="60">
        <v>790498784.14720321</v>
      </c>
      <c r="F41" s="60">
        <v>822101588.75699461</v>
      </c>
      <c r="G41" s="60">
        <v>918197227.04943764</v>
      </c>
      <c r="H41" s="60">
        <v>1065914870.7550898</v>
      </c>
      <c r="I41" s="60">
        <v>1171878757.2628086</v>
      </c>
      <c r="J41" s="60">
        <v>1412202669.0633109</v>
      </c>
      <c r="K41" s="60">
        <v>1656056977.7892344</v>
      </c>
      <c r="L41" s="60">
        <v>2014455369.3100972</v>
      </c>
      <c r="M41" s="60">
        <v>2562196297.0812097</v>
      </c>
      <c r="N41" s="60">
        <v>3116768369.2296524</v>
      </c>
      <c r="O41" s="60">
        <v>5357839076.3982182</v>
      </c>
      <c r="P41" s="60">
        <v>6309399665.5020809</v>
      </c>
      <c r="Q41" s="60">
        <v>7308890555.6886711</v>
      </c>
      <c r="R41" s="60">
        <v>9663987001.3779564</v>
      </c>
      <c r="S41" s="60">
        <v>11309095845.634447</v>
      </c>
      <c r="T41" s="60">
        <v>12821729180.553623</v>
      </c>
      <c r="U41" s="60">
        <v>16043841007.005692</v>
      </c>
      <c r="V41" s="60">
        <v>18356771597.519512</v>
      </c>
      <c r="W41" s="60">
        <v>22236884262.076138</v>
      </c>
      <c r="X41" s="60">
        <v>24373358755.031097</v>
      </c>
      <c r="Y41" s="60">
        <v>24085029705.093418</v>
      </c>
      <c r="Z41" s="60">
        <v>26675507696.479687</v>
      </c>
      <c r="AA41" s="60">
        <v>28393632857.089722</v>
      </c>
      <c r="AB41" s="60">
        <v>32846133661.545544</v>
      </c>
      <c r="AC41" s="60">
        <v>38491874791.814629</v>
      </c>
      <c r="AD41" s="60">
        <v>41011578195.960258</v>
      </c>
      <c r="AE41" s="60">
        <v>49319425896.903366</v>
      </c>
      <c r="AF41" s="60">
        <v>58765431439.603958</v>
      </c>
      <c r="AG41" s="60">
        <v>65765924133.242104</v>
      </c>
      <c r="AH41" s="60">
        <v>68019715777.627655</v>
      </c>
      <c r="AI41" s="60">
        <v>74217562737.692917</v>
      </c>
      <c r="AJ41" s="60">
        <v>80946806221.471024</v>
      </c>
      <c r="AK41" s="60">
        <v>84286768944.37233</v>
      </c>
      <c r="AL41" s="60">
        <v>88621632350.369064</v>
      </c>
      <c r="AM41" s="60">
        <v>98741864579.204758</v>
      </c>
      <c r="AN41" s="60">
        <v>110249620314.49898</v>
      </c>
      <c r="AO41" s="60">
        <v>117344585873.58281</v>
      </c>
      <c r="AP41" s="60">
        <v>123054162906.02315</v>
      </c>
      <c r="AQ41" s="60">
        <v>113338616137.55679</v>
      </c>
      <c r="AR41" s="60">
        <v>138013220571.57889</v>
      </c>
      <c r="AS41" s="60">
        <v>161450390593.57599</v>
      </c>
      <c r="AT41" s="60">
        <v>166706687622.88501</v>
      </c>
      <c r="AU41" s="60">
        <v>182174297031.03906</v>
      </c>
      <c r="AV41" s="60">
        <v>191212055419.22101</v>
      </c>
      <c r="AW41" s="60">
        <v>209788843322.28146</v>
      </c>
      <c r="AX41" s="60">
        <v>222043992488.28568</v>
      </c>
      <c r="AY41" s="60">
        <v>239232185844.86462</v>
      </c>
      <c r="AZ41" s="60">
        <v>259434839511.0639</v>
      </c>
      <c r="BA41" s="60">
        <v>269065127186.19522</v>
      </c>
      <c r="BB41" s="60">
        <v>267723415978.91464</v>
      </c>
      <c r="BC41" s="60">
        <v>304283770493.07953</v>
      </c>
      <c r="BD41" s="60">
        <v>324188862006.41669</v>
      </c>
      <c r="BE41" s="60">
        <v>331887850208.59625</v>
      </c>
      <c r="BF41" s="60">
        <v>343775977219.19519</v>
      </c>
      <c r="BG41" s="60">
        <v>355945404264.99988</v>
      </c>
      <c r="BH41" s="60">
        <v>360398975486.58765</v>
      </c>
    </row>
    <row r="42" spans="1:61" x14ac:dyDescent="0.25">
      <c r="A42" s="61" t="s">
        <v>464</v>
      </c>
      <c r="B42" s="61" t="s">
        <v>534</v>
      </c>
      <c r="C42" s="61" t="s">
        <v>535</v>
      </c>
      <c r="D42" s="61" t="s">
        <v>463</v>
      </c>
      <c r="E42" s="61"/>
      <c r="F42" s="61"/>
      <c r="G42" s="61"/>
      <c r="H42" s="61"/>
      <c r="I42" s="61"/>
      <c r="J42" s="61"/>
      <c r="K42" s="61"/>
      <c r="L42" s="61"/>
      <c r="M42" s="61"/>
      <c r="N42" s="61"/>
      <c r="O42" s="61">
        <v>2118437676.5701149</v>
      </c>
      <c r="P42" s="61">
        <v>2385155474.8377872</v>
      </c>
      <c r="Q42" s="61">
        <v>2627824811.3998318</v>
      </c>
      <c r="R42" s="61">
        <v>3219558877.4021287</v>
      </c>
      <c r="S42" s="61">
        <v>3553320480.5811667</v>
      </c>
      <c r="T42" s="61">
        <v>3658258638.3533564</v>
      </c>
      <c r="U42" s="61">
        <v>4335255099.1897163</v>
      </c>
      <c r="V42" s="61">
        <v>4794359069.8829584</v>
      </c>
      <c r="W42" s="61">
        <v>5238888454.2547569</v>
      </c>
      <c r="X42" s="61">
        <v>5832808916.2087488</v>
      </c>
      <c r="Y42" s="61">
        <v>6370616683.7415791</v>
      </c>
      <c r="Z42" s="61">
        <v>6671584800.223525</v>
      </c>
      <c r="AA42" s="61">
        <v>7045427214.3056717</v>
      </c>
      <c r="AB42" s="61">
        <v>7599995467.3869152</v>
      </c>
      <c r="AC42" s="61">
        <v>8534236285.7408953</v>
      </c>
      <c r="AD42" s="61">
        <v>8207761975.7225771</v>
      </c>
      <c r="AE42" s="61">
        <v>8825730588.929245</v>
      </c>
      <c r="AF42" s="61">
        <v>10008470832.945265</v>
      </c>
      <c r="AG42" s="61">
        <v>11708751854.956377</v>
      </c>
      <c r="AH42" s="61">
        <v>14088395920.648226</v>
      </c>
      <c r="AI42" s="61">
        <v>16242417248.765945</v>
      </c>
      <c r="AJ42" s="61">
        <v>18516106423.271549</v>
      </c>
      <c r="AK42" s="61">
        <v>19812508118.344662</v>
      </c>
      <c r="AL42" s="61">
        <v>22701365403.123154</v>
      </c>
      <c r="AM42" s="61">
        <v>25283574213.777893</v>
      </c>
      <c r="AN42" s="61">
        <v>28155602651.268192</v>
      </c>
      <c r="AO42" s="61">
        <v>33274519760.330318</v>
      </c>
      <c r="AP42" s="61">
        <v>36640800037.254349</v>
      </c>
      <c r="AQ42" s="61">
        <v>31724446462.388618</v>
      </c>
      <c r="AR42" s="61">
        <v>35427292695.042053</v>
      </c>
      <c r="AS42" s="61">
        <v>41914911334.63723</v>
      </c>
      <c r="AT42" s="61">
        <v>40125112104.560547</v>
      </c>
      <c r="AU42" s="61">
        <v>41778494893.048943</v>
      </c>
      <c r="AV42" s="61">
        <v>45606920089.410439</v>
      </c>
      <c r="AW42" s="61">
        <v>49966150135.047028</v>
      </c>
      <c r="AX42" s="61">
        <v>52562254509.329102</v>
      </c>
      <c r="AY42" s="61">
        <v>56467376548.384071</v>
      </c>
      <c r="AZ42" s="61">
        <v>61555479960.262016</v>
      </c>
      <c r="BA42" s="61">
        <v>61120278258.979851</v>
      </c>
      <c r="BB42" s="61">
        <v>56037603210.083511</v>
      </c>
      <c r="BC42" s="61">
        <v>59760330321.939713</v>
      </c>
      <c r="BD42" s="61">
        <v>63009220452.640404</v>
      </c>
      <c r="BE42" s="61">
        <v>65791499798.205582</v>
      </c>
      <c r="BF42" s="61">
        <v>68035764179.93853</v>
      </c>
      <c r="BG42" s="61">
        <v>72269100617.801376</v>
      </c>
      <c r="BH42" s="61">
        <v>75814783769.51973</v>
      </c>
    </row>
    <row r="43" spans="1:61" x14ac:dyDescent="0.25">
      <c r="A43" s="62" t="s">
        <v>462</v>
      </c>
      <c r="B43" s="62" t="s">
        <v>534</v>
      </c>
      <c r="C43" s="62" t="s">
        <v>535</v>
      </c>
      <c r="D43" s="62" t="s">
        <v>461</v>
      </c>
      <c r="E43" s="62">
        <v>1607120087.191232</v>
      </c>
      <c r="F43" s="62">
        <v>1771954023.9564307</v>
      </c>
      <c r="G43" s="62">
        <v>1977982949.0569565</v>
      </c>
      <c r="H43" s="62">
        <v>2163435181.3422236</v>
      </c>
      <c r="I43" s="62">
        <v>2348863819.2413449</v>
      </c>
      <c r="J43" s="62">
        <v>2740344968.3207178</v>
      </c>
      <c r="K43" s="62">
        <v>3049412322.0699496</v>
      </c>
      <c r="L43" s="62">
        <v>3420275179.782464</v>
      </c>
      <c r="M43" s="62">
        <v>3667534852.3566236</v>
      </c>
      <c r="N43" s="62">
        <v>4141418375.438571</v>
      </c>
      <c r="O43" s="62">
        <v>4802102071.7319088</v>
      </c>
      <c r="P43" s="62">
        <v>5322811737.8794527</v>
      </c>
      <c r="Q43" s="62">
        <v>6036405033.1531048</v>
      </c>
      <c r="R43" s="62">
        <v>6981368193.2380848</v>
      </c>
      <c r="S43" s="62">
        <v>7424920993.796546</v>
      </c>
      <c r="T43" s="62">
        <v>7849227524.2259903</v>
      </c>
      <c r="U43" s="62">
        <v>9044925052.8342781</v>
      </c>
      <c r="V43" s="62">
        <v>10356337188.53385</v>
      </c>
      <c r="W43" s="62">
        <v>11243502155.634851</v>
      </c>
      <c r="X43" s="62">
        <v>12188465801.645405</v>
      </c>
      <c r="Y43" s="62">
        <v>12535609141.146896</v>
      </c>
      <c r="Z43" s="62">
        <v>13323454189.742804</v>
      </c>
      <c r="AA43" s="62">
        <v>13676360074.92688</v>
      </c>
      <c r="AB43" s="62">
        <v>15206549339.137794</v>
      </c>
      <c r="AC43" s="62">
        <v>16148660419.294743</v>
      </c>
      <c r="AD43" s="62">
        <v>15927567963.412443</v>
      </c>
      <c r="AE43" s="62">
        <v>17495061438.9697</v>
      </c>
      <c r="AF43" s="62">
        <v>20300545000.283611</v>
      </c>
      <c r="AG43" s="62">
        <v>23940922851.241879</v>
      </c>
      <c r="AH43" s="62">
        <v>27778155643.210819</v>
      </c>
      <c r="AI43" s="62">
        <v>32132304413.929039</v>
      </c>
      <c r="AJ43" s="62">
        <v>35898671838.820129</v>
      </c>
      <c r="AK43" s="62">
        <v>39955751347.937508</v>
      </c>
      <c r="AL43" s="62">
        <v>46444143267.219948</v>
      </c>
      <c r="AM43" s="62">
        <v>50334039775.676147</v>
      </c>
      <c r="AN43" s="62">
        <v>55959604285.252296</v>
      </c>
      <c r="AO43" s="62">
        <v>59153838114.692459</v>
      </c>
      <c r="AP43" s="62">
        <v>59669293010.768158</v>
      </c>
      <c r="AQ43" s="62">
        <v>54667831371.494949</v>
      </c>
      <c r="AR43" s="62">
        <v>60028504145.741867</v>
      </c>
      <c r="AS43" s="62">
        <v>62017268765.722916</v>
      </c>
      <c r="AT43" s="62">
        <v>63232041165.635735</v>
      </c>
      <c r="AU43" s="62">
        <v>68811505043.945755</v>
      </c>
      <c r="AV43" s="62">
        <v>75800277679.69162</v>
      </c>
      <c r="AW43" s="62">
        <v>81452796522.323364</v>
      </c>
      <c r="AX43" s="62">
        <v>84883223405.827072</v>
      </c>
      <c r="AY43" s="62">
        <v>89645501679.819504</v>
      </c>
      <c r="AZ43" s="62">
        <v>96128288738.344345</v>
      </c>
      <c r="BA43" s="62">
        <v>98423850982.796524</v>
      </c>
      <c r="BB43" s="62">
        <v>95166488360.991913</v>
      </c>
      <c r="BC43" s="62">
        <v>105987054096.95856</v>
      </c>
      <c r="BD43" s="62">
        <v>100865647752.1929</v>
      </c>
      <c r="BE43" s="62">
        <v>107825140257.26971</v>
      </c>
      <c r="BF43" s="62">
        <v>109680545303.38091</v>
      </c>
      <c r="BG43" s="62">
        <v>109416941063.15913</v>
      </c>
      <c r="BH43" s="62">
        <v>110432193253.52014</v>
      </c>
    </row>
    <row r="45" spans="1:61" x14ac:dyDescent="0.25">
      <c r="D45" t="s">
        <v>536</v>
      </c>
      <c r="E45" s="62" t="s">
        <v>475</v>
      </c>
      <c r="F45" s="62" t="s">
        <v>476</v>
      </c>
      <c r="G45" s="62" t="s">
        <v>477</v>
      </c>
      <c r="H45" s="62" t="s">
        <v>478</v>
      </c>
      <c r="I45" s="62" t="s">
        <v>479</v>
      </c>
      <c r="J45" s="62" t="s">
        <v>480</v>
      </c>
      <c r="K45" s="62" t="s">
        <v>481</v>
      </c>
      <c r="L45" s="62" t="s">
        <v>482</v>
      </c>
      <c r="M45" s="62" t="s">
        <v>483</v>
      </c>
      <c r="N45" s="62" t="s">
        <v>484</v>
      </c>
      <c r="O45" s="62" t="s">
        <v>485</v>
      </c>
      <c r="P45" s="62" t="s">
        <v>486</v>
      </c>
      <c r="Q45" s="62" t="s">
        <v>487</v>
      </c>
      <c r="R45" s="62" t="s">
        <v>488</v>
      </c>
      <c r="S45" s="62" t="s">
        <v>489</v>
      </c>
      <c r="T45" s="62" t="s">
        <v>490</v>
      </c>
      <c r="U45" s="62" t="s">
        <v>491</v>
      </c>
      <c r="V45" s="62" t="s">
        <v>492</v>
      </c>
      <c r="W45" s="62" t="s">
        <v>493</v>
      </c>
      <c r="X45" s="62" t="s">
        <v>494</v>
      </c>
      <c r="Y45" s="62" t="s">
        <v>495</v>
      </c>
      <c r="Z45" s="62" t="s">
        <v>496</v>
      </c>
      <c r="AA45" s="62" t="s">
        <v>497</v>
      </c>
      <c r="AB45" s="62" t="s">
        <v>498</v>
      </c>
      <c r="AC45" s="62" t="s">
        <v>499</v>
      </c>
      <c r="AD45" s="62" t="s">
        <v>500</v>
      </c>
      <c r="AE45" s="62" t="s">
        <v>501</v>
      </c>
      <c r="AF45" s="62" t="s">
        <v>502</v>
      </c>
      <c r="AG45" s="62" t="s">
        <v>503</v>
      </c>
      <c r="AH45" s="62" t="s">
        <v>504</v>
      </c>
      <c r="AI45" s="62" t="s">
        <v>505</v>
      </c>
      <c r="AJ45" s="62" t="s">
        <v>506</v>
      </c>
      <c r="AK45" s="62" t="s">
        <v>507</v>
      </c>
      <c r="AL45" s="62" t="s">
        <v>508</v>
      </c>
      <c r="AM45" s="62" t="s">
        <v>509</v>
      </c>
      <c r="AN45" s="62" t="s">
        <v>510</v>
      </c>
      <c r="AO45" s="62" t="s">
        <v>511</v>
      </c>
      <c r="AP45" s="62" t="s">
        <v>512</v>
      </c>
      <c r="AQ45" s="62" t="s">
        <v>513</v>
      </c>
      <c r="AR45" s="62" t="s">
        <v>514</v>
      </c>
      <c r="AS45" s="62" t="s">
        <v>515</v>
      </c>
      <c r="AT45" s="62" t="s">
        <v>516</v>
      </c>
      <c r="AU45" s="62" t="s">
        <v>517</v>
      </c>
      <c r="AV45" s="62" t="s">
        <v>518</v>
      </c>
      <c r="AW45" s="62" t="s">
        <v>519</v>
      </c>
      <c r="AX45" s="62" t="s">
        <v>520</v>
      </c>
      <c r="AY45" s="62" t="s">
        <v>521</v>
      </c>
      <c r="AZ45" s="62" t="s">
        <v>522</v>
      </c>
      <c r="BA45" s="62" t="s">
        <v>523</v>
      </c>
      <c r="BB45" s="62" t="s">
        <v>524</v>
      </c>
      <c r="BC45" s="62" t="s">
        <v>525</v>
      </c>
      <c r="BD45" s="62" t="s">
        <v>526</v>
      </c>
      <c r="BE45" s="62" t="s">
        <v>527</v>
      </c>
      <c r="BF45" s="62" t="s">
        <v>528</v>
      </c>
      <c r="BG45" s="62" t="s">
        <v>529</v>
      </c>
      <c r="BH45" s="62" t="s">
        <v>530</v>
      </c>
      <c r="BI45" s="62" t="s">
        <v>531</v>
      </c>
    </row>
    <row r="46" spans="1:61" x14ac:dyDescent="0.25">
      <c r="D46" s="62" t="s">
        <v>146</v>
      </c>
      <c r="E46" s="57">
        <f t="shared" ref="E46:AJ46" si="0">E39/$J39*100</f>
        <v>78.681109270703004</v>
      </c>
      <c r="F46" s="57">
        <f t="shared" si="0"/>
        <v>81.970121928414443</v>
      </c>
      <c r="G46" s="57">
        <f t="shared" si="0"/>
        <v>86.370893737606096</v>
      </c>
      <c r="H46" s="57">
        <f t="shared" si="0"/>
        <v>92.848938003189275</v>
      </c>
      <c r="I46" s="57">
        <f t="shared" si="0"/>
        <v>95.996178962370877</v>
      </c>
      <c r="J46" s="57">
        <f t="shared" si="0"/>
        <v>100</v>
      </c>
      <c r="K46" s="57">
        <f t="shared" si="0"/>
        <v>107.17941831721195</v>
      </c>
      <c r="L46" s="57">
        <f t="shared" si="0"/>
        <v>116.51519897981227</v>
      </c>
      <c r="M46" s="57">
        <f t="shared" si="0"/>
        <v>123.84832341204697</v>
      </c>
      <c r="N46" s="57">
        <f t="shared" si="0"/>
        <v>128.32967722051757</v>
      </c>
      <c r="O46" s="57">
        <f t="shared" si="0"/>
        <v>138.63843250746407</v>
      </c>
      <c r="P46" s="57">
        <f t="shared" si="0"/>
        <v>148.04733550722477</v>
      </c>
      <c r="Q46" s="57">
        <f t="shared" si="0"/>
        <v>156.58026293514416</v>
      </c>
      <c r="R46" s="57">
        <f t="shared" si="0"/>
        <v>179.65408664376909</v>
      </c>
      <c r="S46" s="57">
        <f t="shared" si="0"/>
        <v>186.79321305183868</v>
      </c>
      <c r="T46" s="57">
        <f t="shared" si="0"/>
        <v>191.96549820150361</v>
      </c>
      <c r="U46" s="57">
        <f t="shared" si="0"/>
        <v>203.08755278862071</v>
      </c>
      <c r="V46" s="57">
        <f t="shared" si="0"/>
        <v>216.00334274095667</v>
      </c>
      <c r="W46" s="57">
        <f t="shared" si="0"/>
        <v>230.2935338945569</v>
      </c>
      <c r="X46" s="57">
        <f t="shared" si="0"/>
        <v>241.07385355163905</v>
      </c>
      <c r="Y46" s="57">
        <f t="shared" si="0"/>
        <v>251.1408574645761</v>
      </c>
      <c r="Z46" s="57">
        <f t="shared" si="0"/>
        <v>256.03109937151152</v>
      </c>
      <c r="AA46" s="57">
        <f t="shared" si="0"/>
        <v>260.12893402841092</v>
      </c>
      <c r="AB46" s="57">
        <f t="shared" si="0"/>
        <v>259.29474263768338</v>
      </c>
      <c r="AC46" s="57">
        <f t="shared" si="0"/>
        <v>233.08859737495857</v>
      </c>
      <c r="AD46" s="57">
        <f t="shared" si="0"/>
        <v>214.66774109601849</v>
      </c>
      <c r="AE46" s="57">
        <f t="shared" si="0"/>
        <v>218.55068571904056</v>
      </c>
      <c r="AF46" s="57">
        <f t="shared" si="0"/>
        <v>230.71436033048283</v>
      </c>
      <c r="AG46" s="57">
        <f t="shared" si="0"/>
        <v>252.66896478086318</v>
      </c>
      <c r="AH46" s="57">
        <f t="shared" si="0"/>
        <v>267.34715194237134</v>
      </c>
      <c r="AI46" s="57">
        <f t="shared" si="0"/>
        <v>274.4698631566431</v>
      </c>
      <c r="AJ46" s="57">
        <f t="shared" si="0"/>
        <v>273.25513719870969</v>
      </c>
      <c r="AK46" s="57">
        <f t="shared" ref="AK46:BH46" si="1">AK39/$J39*100</f>
        <v>268.53352432862351</v>
      </c>
      <c r="AL46" s="57">
        <f t="shared" si="1"/>
        <v>270.53618059941147</v>
      </c>
      <c r="AM46" s="57">
        <f t="shared" si="1"/>
        <v>284.09365627112589</v>
      </c>
      <c r="AN46" s="57">
        <f t="shared" si="1"/>
        <v>303.33975018769752</v>
      </c>
      <c r="AO46" s="57">
        <f t="shared" si="1"/>
        <v>320.26532957836844</v>
      </c>
      <c r="AP46" s="57">
        <f t="shared" si="1"/>
        <v>333.78400561291198</v>
      </c>
      <c r="AQ46" s="57">
        <f t="shared" si="1"/>
        <v>330.02193667689471</v>
      </c>
      <c r="AR46" s="57">
        <f t="shared" si="1"/>
        <v>335.62503363442858</v>
      </c>
      <c r="AS46" s="57">
        <f t="shared" si="1"/>
        <v>354.14322681589215</v>
      </c>
      <c r="AT46" s="57">
        <f t="shared" si="1"/>
        <v>363.71776003946877</v>
      </c>
      <c r="AU46" s="57">
        <f t="shared" si="1"/>
        <v>374.75639631212914</v>
      </c>
      <c r="AV46" s="57">
        <f t="shared" si="1"/>
        <v>388.56566665502669</v>
      </c>
      <c r="AW46" s="57">
        <f t="shared" si="1"/>
        <v>408.91975692759121</v>
      </c>
      <c r="AX46" s="57">
        <f t="shared" si="1"/>
        <v>429.53262576237341</v>
      </c>
      <c r="AY46" s="57">
        <f t="shared" si="1"/>
        <v>447.09222073111715</v>
      </c>
      <c r="AZ46" s="57">
        <f t="shared" si="1"/>
        <v>463.04991835000175</v>
      </c>
      <c r="BA46" s="57">
        <f t="shared" si="1"/>
        <v>483.01531076135927</v>
      </c>
      <c r="BB46" s="57">
        <f t="shared" si="1"/>
        <v>459.81814620858836</v>
      </c>
      <c r="BC46" s="57">
        <f t="shared" si="1"/>
        <v>511.15013255920195</v>
      </c>
      <c r="BD46" s="57">
        <f t="shared" si="1"/>
        <v>535.32540303053565</v>
      </c>
      <c r="BE46" s="57">
        <f t="shared" si="1"/>
        <v>564.17921433470508</v>
      </c>
      <c r="BF46" s="57">
        <f t="shared" si="1"/>
        <v>622.06459205347539</v>
      </c>
      <c r="BG46" s="57">
        <f t="shared" si="1"/>
        <v>673.64427372328123</v>
      </c>
      <c r="BH46" s="57">
        <f t="shared" si="1"/>
        <v>711.83307094618669</v>
      </c>
    </row>
    <row r="47" spans="1:61" x14ac:dyDescent="0.25">
      <c r="D47" s="62" t="s">
        <v>466</v>
      </c>
      <c r="E47" s="57">
        <f t="shared" ref="E47:AJ47" si="2">E40/$J40*100</f>
        <v>91.573033707865036</v>
      </c>
      <c r="F47" s="57">
        <f t="shared" si="2"/>
        <v>102.80898876404481</v>
      </c>
      <c r="G47" s="57">
        <f t="shared" si="2"/>
        <v>104.21348314606735</v>
      </c>
      <c r="H47" s="57">
        <f t="shared" si="2"/>
        <v>102.24719101123586</v>
      </c>
      <c r="I47" s="57">
        <f t="shared" si="2"/>
        <v>100.84269662921335</v>
      </c>
      <c r="J47" s="57">
        <f t="shared" si="2"/>
        <v>100</v>
      </c>
      <c r="K47" s="57">
        <f t="shared" si="2"/>
        <v>101.96629213483151</v>
      </c>
      <c r="L47" s="57">
        <f t="shared" si="2"/>
        <v>105.33707865168529</v>
      </c>
      <c r="M47" s="57">
        <f t="shared" si="2"/>
        <v>114.60674157303355</v>
      </c>
      <c r="N47" s="57">
        <f t="shared" si="2"/>
        <v>130.89887640449442</v>
      </c>
      <c r="O47" s="57">
        <f t="shared" si="2"/>
        <v>143.53932584269668</v>
      </c>
      <c r="P47" s="57">
        <f t="shared" si="2"/>
        <v>162.92134831460677</v>
      </c>
      <c r="Q47" s="57">
        <f t="shared" si="2"/>
        <v>171.34831460674144</v>
      </c>
      <c r="R47" s="57">
        <f t="shared" si="2"/>
        <v>176.96629213483132</v>
      </c>
      <c r="S47" s="57">
        <f t="shared" si="2"/>
        <v>205.55315471045805</v>
      </c>
      <c r="T47" s="57">
        <f t="shared" si="2"/>
        <v>230.8457216940364</v>
      </c>
      <c r="U47" s="57">
        <f t="shared" si="2"/>
        <v>253.19792566983654</v>
      </c>
      <c r="V47" s="57">
        <f t="shared" si="2"/>
        <v>287.96499567847934</v>
      </c>
      <c r="W47" s="57">
        <f t="shared" si="2"/>
        <v>320.3089887640449</v>
      </c>
      <c r="X47" s="57">
        <f t="shared" si="2"/>
        <v>379.87856525496892</v>
      </c>
      <c r="Y47" s="57">
        <f t="shared" si="2"/>
        <v>464.08729472774377</v>
      </c>
      <c r="Z47" s="57">
        <f t="shared" si="2"/>
        <v>511.24200518582524</v>
      </c>
      <c r="AA47" s="57">
        <f t="shared" si="2"/>
        <v>517.4766637856527</v>
      </c>
      <c r="AB47" s="57">
        <f t="shared" si="2"/>
        <v>528.85695764909121</v>
      </c>
      <c r="AC47" s="57">
        <f t="shared" si="2"/>
        <v>645.48294531868623</v>
      </c>
      <c r="AD47" s="57">
        <f t="shared" si="2"/>
        <v>717.71688388768951</v>
      </c>
      <c r="AE47" s="57">
        <f t="shared" si="2"/>
        <v>784.38778849572896</v>
      </c>
      <c r="AF47" s="57">
        <f t="shared" si="2"/>
        <v>867.60350880323142</v>
      </c>
      <c r="AG47" s="57">
        <f t="shared" si="2"/>
        <v>971.64987885120627</v>
      </c>
      <c r="AH47" s="57">
        <f t="shared" si="2"/>
        <v>1061.0752489787262</v>
      </c>
      <c r="AI47" s="57">
        <f t="shared" si="2"/>
        <v>1193.6689076140826</v>
      </c>
      <c r="AJ47" s="57">
        <f t="shared" si="2"/>
        <v>1308.2802326484384</v>
      </c>
      <c r="AK47" s="57">
        <f t="shared" ref="AK47:BH47" si="3">AK40/$J40*100</f>
        <v>1440.9166427455493</v>
      </c>
      <c r="AL47" s="57">
        <f t="shared" si="3"/>
        <v>1575.6264987378117</v>
      </c>
      <c r="AM47" s="57">
        <f t="shared" si="3"/>
        <v>1770.3983818405954</v>
      </c>
      <c r="AN47" s="57">
        <f t="shared" si="3"/>
        <v>1962.9296610553656</v>
      </c>
      <c r="AO47" s="57">
        <f t="shared" si="3"/>
        <v>2190.4730536062721</v>
      </c>
      <c r="AP47" s="57">
        <f t="shared" si="3"/>
        <v>2305.5021442242241</v>
      </c>
      <c r="AQ47" s="57">
        <f t="shared" si="3"/>
        <v>2041.8331910131076</v>
      </c>
      <c r="AR47" s="57">
        <f t="shared" si="3"/>
        <v>2121.9011495306249</v>
      </c>
      <c r="AS47" s="57">
        <f t="shared" si="3"/>
        <v>2248.8915519178754</v>
      </c>
      <c r="AT47" s="57">
        <f t="shared" si="3"/>
        <v>2323.1117927453015</v>
      </c>
      <c r="AU47" s="57">
        <f t="shared" si="3"/>
        <v>2445.9616621289319</v>
      </c>
      <c r="AV47" s="57">
        <f t="shared" si="3"/>
        <v>2576.4114966090947</v>
      </c>
      <c r="AW47" s="57">
        <f t="shared" si="3"/>
        <v>2740.8655030629916</v>
      </c>
      <c r="AX47" s="57">
        <f t="shared" si="3"/>
        <v>2866.893932018113</v>
      </c>
      <c r="AY47" s="57">
        <f t="shared" si="3"/>
        <v>2998.3457417907289</v>
      </c>
      <c r="AZ47" s="57">
        <f t="shared" si="3"/>
        <v>3138.2274414801282</v>
      </c>
      <c r="BA47" s="57">
        <f t="shared" si="3"/>
        <v>3253.0043527740759</v>
      </c>
      <c r="BB47" s="57">
        <f t="shared" si="3"/>
        <v>3324.9628589192484</v>
      </c>
      <c r="BC47" s="57">
        <f t="shared" si="3"/>
        <v>3482.6217465534014</v>
      </c>
      <c r="BD47" s="57">
        <f t="shared" si="3"/>
        <v>3700.616311409417</v>
      </c>
      <c r="BE47" s="57">
        <f t="shared" si="3"/>
        <v>3908.5826547990996</v>
      </c>
      <c r="BF47" s="57">
        <f t="shared" si="3"/>
        <v>4079.344895111034</v>
      </c>
      <c r="BG47" s="57">
        <f t="shared" si="3"/>
        <v>4267.4921485600571</v>
      </c>
      <c r="BH47" s="57">
        <f t="shared" si="3"/>
        <v>4448.831676183072</v>
      </c>
    </row>
    <row r="48" spans="1:61" x14ac:dyDescent="0.25">
      <c r="D48" s="62" t="s">
        <v>459</v>
      </c>
      <c r="E48" s="57">
        <f t="shared" ref="E48:AJ48" si="4">E41/$J41*100</f>
        <v>55.976298690295437</v>
      </c>
      <c r="F48" s="57">
        <f t="shared" si="4"/>
        <v>58.214136452686361</v>
      </c>
      <c r="G48" s="57">
        <f t="shared" si="4"/>
        <v>65.018799862378231</v>
      </c>
      <c r="H48" s="57">
        <f t="shared" si="4"/>
        <v>75.47888798865479</v>
      </c>
      <c r="I48" s="57">
        <f t="shared" si="4"/>
        <v>82.982335534041667</v>
      </c>
      <c r="J48" s="57">
        <f t="shared" si="4"/>
        <v>100</v>
      </c>
      <c r="K48" s="57">
        <f t="shared" si="4"/>
        <v>117.26765669460657</v>
      </c>
      <c r="L48" s="57">
        <f t="shared" si="4"/>
        <v>142.64633635384999</v>
      </c>
      <c r="M48" s="57">
        <f t="shared" si="4"/>
        <v>181.43261963813376</v>
      </c>
      <c r="N48" s="57">
        <f t="shared" si="4"/>
        <v>220.70262558680406</v>
      </c>
      <c r="O48" s="57">
        <f t="shared" si="4"/>
        <v>379.39590356049803</v>
      </c>
      <c r="P48" s="57">
        <f t="shared" si="4"/>
        <v>446.77720866276189</v>
      </c>
      <c r="Q48" s="57">
        <f t="shared" si="4"/>
        <v>517.55252385527137</v>
      </c>
      <c r="R48" s="57">
        <f t="shared" si="4"/>
        <v>684.32012012751034</v>
      </c>
      <c r="S48" s="57">
        <f t="shared" si="4"/>
        <v>800.81252453201853</v>
      </c>
      <c r="T48" s="57">
        <f t="shared" si="4"/>
        <v>907.92415716492383</v>
      </c>
      <c r="U48" s="57">
        <f t="shared" si="4"/>
        <v>1136.0862968519448</v>
      </c>
      <c r="V48" s="57">
        <f t="shared" si="4"/>
        <v>1299.8680713225981</v>
      </c>
      <c r="W48" s="57">
        <f t="shared" si="4"/>
        <v>1574.6241491545595</v>
      </c>
      <c r="X48" s="57">
        <f t="shared" si="4"/>
        <v>1725.9108263261901</v>
      </c>
      <c r="Y48" s="57">
        <f t="shared" si="4"/>
        <v>1705.4938524559366</v>
      </c>
      <c r="Z48" s="57">
        <f t="shared" si="4"/>
        <v>1888.9291374992997</v>
      </c>
      <c r="AA48" s="57">
        <f t="shared" si="4"/>
        <v>2010.5919270017182</v>
      </c>
      <c r="AB48" s="57">
        <f t="shared" si="4"/>
        <v>2325.8795908757065</v>
      </c>
      <c r="AC48" s="57">
        <f t="shared" si="4"/>
        <v>2725.6622321317104</v>
      </c>
      <c r="AD48" s="57">
        <f t="shared" si="4"/>
        <v>2904.0858719777466</v>
      </c>
      <c r="AE48" s="57">
        <f t="shared" si="4"/>
        <v>3492.3759158178109</v>
      </c>
      <c r="AF48" s="57">
        <f t="shared" si="4"/>
        <v>4161.2604711037711</v>
      </c>
      <c r="AG48" s="57">
        <f t="shared" si="4"/>
        <v>4656.9749210900081</v>
      </c>
      <c r="AH48" s="57">
        <f t="shared" si="4"/>
        <v>4816.5689860042494</v>
      </c>
      <c r="AI48" s="57">
        <f t="shared" si="4"/>
        <v>5255.4469952191857</v>
      </c>
      <c r="AJ48" s="57">
        <f t="shared" si="4"/>
        <v>5731.9539181413393</v>
      </c>
      <c r="AK48" s="57">
        <f t="shared" ref="AK48:BH48" si="5">AK41/$J41*100</f>
        <v>5968.4612407848126</v>
      </c>
      <c r="AL48" s="57">
        <f t="shared" si="5"/>
        <v>6275.4188397866601</v>
      </c>
      <c r="AM48" s="57">
        <f t="shared" si="5"/>
        <v>6992.0463076803626</v>
      </c>
      <c r="AN48" s="57">
        <f t="shared" si="5"/>
        <v>7806.9262103594237</v>
      </c>
      <c r="AO48" s="57">
        <f t="shared" si="5"/>
        <v>8309.3304129934404</v>
      </c>
      <c r="AP48" s="57">
        <f t="shared" si="5"/>
        <v>8713.6333616790853</v>
      </c>
      <c r="AQ48" s="57">
        <f t="shared" si="5"/>
        <v>8025.6622240157849</v>
      </c>
      <c r="AR48" s="57">
        <f t="shared" si="5"/>
        <v>9772.9046683590132</v>
      </c>
      <c r="AS48" s="57">
        <f t="shared" si="5"/>
        <v>11432.522691708491</v>
      </c>
      <c r="AT48" s="57">
        <f t="shared" si="5"/>
        <v>11804.728264212856</v>
      </c>
      <c r="AU48" s="57">
        <f t="shared" si="5"/>
        <v>12900.010814444366</v>
      </c>
      <c r="AV48" s="57">
        <f t="shared" si="5"/>
        <v>13539.986831072101</v>
      </c>
      <c r="AW48" s="57">
        <f t="shared" si="5"/>
        <v>14855.434557522165</v>
      </c>
      <c r="AX48" s="57">
        <f t="shared" si="5"/>
        <v>15723.238409934711</v>
      </c>
      <c r="AY48" s="57">
        <f t="shared" si="5"/>
        <v>16940.357859792399</v>
      </c>
      <c r="AZ48" s="57">
        <f t="shared" si="5"/>
        <v>18370.93536178787</v>
      </c>
      <c r="BA48" s="57">
        <f t="shared" si="5"/>
        <v>19052.869186592132</v>
      </c>
      <c r="BB48" s="57">
        <f t="shared" si="5"/>
        <v>18957.860783289048</v>
      </c>
      <c r="BC48" s="57">
        <f t="shared" si="5"/>
        <v>21546.749426192884</v>
      </c>
      <c r="BD48" s="57">
        <f t="shared" si="5"/>
        <v>22956.256145688028</v>
      </c>
      <c r="BE48" s="57">
        <f t="shared" si="5"/>
        <v>23501.43201674669</v>
      </c>
      <c r="BF48" s="57">
        <f t="shared" si="5"/>
        <v>24343.246528999673</v>
      </c>
      <c r="BG48" s="57">
        <f t="shared" si="5"/>
        <v>25204.980280988439</v>
      </c>
      <c r="BH48" s="57">
        <f t="shared" si="5"/>
        <v>25520.343742561679</v>
      </c>
    </row>
    <row r="49" spans="1:61" x14ac:dyDescent="0.25">
      <c r="D49" s="62" t="s">
        <v>463</v>
      </c>
      <c r="E49" s="57"/>
      <c r="F49" s="57"/>
      <c r="G49" s="57"/>
      <c r="H49" s="57"/>
      <c r="I49" s="57"/>
      <c r="J49" s="57"/>
      <c r="K49" s="57"/>
      <c r="L49" s="57"/>
      <c r="M49" s="57"/>
      <c r="N49" s="57"/>
    </row>
    <row r="50" spans="1:61" x14ac:dyDescent="0.25">
      <c r="D50" s="62" t="s">
        <v>461</v>
      </c>
      <c r="E50" s="57">
        <f t="shared" ref="E50:AJ50" si="6">E43/$J43*100</f>
        <v>58.646634119793852</v>
      </c>
      <c r="F50" s="57">
        <f t="shared" si="6"/>
        <v>64.661713924370744</v>
      </c>
      <c r="G50" s="57">
        <f t="shared" si="6"/>
        <v>72.180071192608409</v>
      </c>
      <c r="H50" s="57">
        <f t="shared" si="6"/>
        <v>78.94754880689257</v>
      </c>
      <c r="I50" s="57">
        <f t="shared" si="6"/>
        <v>85.714165420594028</v>
      </c>
      <c r="J50" s="57">
        <f t="shared" si="6"/>
        <v>100</v>
      </c>
      <c r="K50" s="57">
        <f t="shared" si="6"/>
        <v>111.27841046737367</v>
      </c>
      <c r="L50" s="57">
        <f t="shared" si="6"/>
        <v>124.81184738863031</v>
      </c>
      <c r="M50" s="57">
        <f t="shared" si="6"/>
        <v>133.83478703427937</v>
      </c>
      <c r="N50" s="57">
        <f t="shared" si="6"/>
        <v>151.12762894141864</v>
      </c>
      <c r="O50" s="57">
        <f t="shared" si="6"/>
        <v>175.23713719425021</v>
      </c>
      <c r="P50" s="57">
        <f t="shared" si="6"/>
        <v>194.23874728958921</v>
      </c>
      <c r="Q50" s="57">
        <f t="shared" si="6"/>
        <v>220.27901971963081</v>
      </c>
      <c r="R50" s="57">
        <f t="shared" si="6"/>
        <v>254.76238480720417</v>
      </c>
      <c r="S50" s="57">
        <f t="shared" si="6"/>
        <v>270.94840538804624</v>
      </c>
      <c r="T50" s="57">
        <f t="shared" si="6"/>
        <v>286.43209577500721</v>
      </c>
      <c r="U50" s="57">
        <f t="shared" si="6"/>
        <v>330.06519826505655</v>
      </c>
      <c r="V50" s="57">
        <f t="shared" si="6"/>
        <v>377.9209299652594</v>
      </c>
      <c r="W50" s="57">
        <f t="shared" si="6"/>
        <v>410.29513749595054</v>
      </c>
      <c r="X50" s="57">
        <f t="shared" si="6"/>
        <v>444.77852031580136</v>
      </c>
      <c r="Y50" s="57">
        <f t="shared" si="6"/>
        <v>457.44639036554264</v>
      </c>
      <c r="Z50" s="57">
        <f t="shared" si="6"/>
        <v>486.19623966202363</v>
      </c>
      <c r="AA50" s="57">
        <f t="shared" si="6"/>
        <v>499.07439512287925</v>
      </c>
      <c r="AB50" s="57">
        <f t="shared" si="6"/>
        <v>554.91368841990584</v>
      </c>
      <c r="AC50" s="57">
        <f t="shared" si="6"/>
        <v>589.29297610259027</v>
      </c>
      <c r="AD50" s="57">
        <f t="shared" si="6"/>
        <v>581.22492414423471</v>
      </c>
      <c r="AE50" s="57">
        <f t="shared" si="6"/>
        <v>638.42551362030406</v>
      </c>
      <c r="AF50" s="57">
        <f t="shared" si="6"/>
        <v>740.80253526342619</v>
      </c>
      <c r="AG50" s="57">
        <f t="shared" si="6"/>
        <v>873.64631562838838</v>
      </c>
      <c r="AH50" s="57">
        <f t="shared" si="6"/>
        <v>1013.6736784724318</v>
      </c>
      <c r="AI50" s="57">
        <f t="shared" si="6"/>
        <v>1172.5642130968533</v>
      </c>
      <c r="AJ50" s="57">
        <f t="shared" si="6"/>
        <v>1310.0055742550844</v>
      </c>
      <c r="AK50" s="57">
        <f t="shared" ref="AK50:BH50" si="7">AK43/$J43*100</f>
        <v>1458.0555298635404</v>
      </c>
      <c r="AL50" s="57">
        <f t="shared" si="7"/>
        <v>1694.8283447569338</v>
      </c>
      <c r="AM50" s="57">
        <f t="shared" si="7"/>
        <v>1836.7774990942407</v>
      </c>
      <c r="AN50" s="57">
        <f t="shared" si="7"/>
        <v>2042.0642266635618</v>
      </c>
      <c r="AO50" s="57">
        <f t="shared" si="7"/>
        <v>2158.6274282446238</v>
      </c>
      <c r="AP50" s="57">
        <f t="shared" si="7"/>
        <v>2177.4372825525493</v>
      </c>
      <c r="AQ50" s="57">
        <f t="shared" si="7"/>
        <v>1994.925164658936</v>
      </c>
      <c r="AR50" s="57">
        <f t="shared" si="7"/>
        <v>2190.5455276503858</v>
      </c>
      <c r="AS50" s="57">
        <f t="shared" si="7"/>
        <v>2263.1190409478654</v>
      </c>
      <c r="AT50" s="57">
        <f t="shared" si="7"/>
        <v>2307.4482189877103</v>
      </c>
      <c r="AU50" s="57">
        <f t="shared" si="7"/>
        <v>2511.0526535684089</v>
      </c>
      <c r="AV50" s="57">
        <f t="shared" si="7"/>
        <v>2766.0852394850858</v>
      </c>
      <c r="AW50" s="57">
        <f t="shared" si="7"/>
        <v>2972.3555780000065</v>
      </c>
      <c r="AX50" s="57">
        <f t="shared" si="7"/>
        <v>3097.5378788840399</v>
      </c>
      <c r="AY50" s="57">
        <f t="shared" si="7"/>
        <v>3271.3217757673128</v>
      </c>
      <c r="AZ50" s="57">
        <f t="shared" si="7"/>
        <v>3507.890059449403</v>
      </c>
      <c r="BA50" s="57">
        <f t="shared" si="7"/>
        <v>3591.6591568072035</v>
      </c>
      <c r="BB50" s="57">
        <f t="shared" si="7"/>
        <v>3472.7922747372168</v>
      </c>
      <c r="BC50" s="57">
        <f t="shared" si="7"/>
        <v>3867.6537195938281</v>
      </c>
      <c r="BD50" s="57">
        <f t="shared" si="7"/>
        <v>3680.7646087712569</v>
      </c>
      <c r="BE50" s="57">
        <f t="shared" si="7"/>
        <v>3934.728711303268</v>
      </c>
      <c r="BF50" s="57">
        <f t="shared" si="7"/>
        <v>4002.4356995678945</v>
      </c>
      <c r="BG50" s="57">
        <f t="shared" si="7"/>
        <v>3992.8163179473636</v>
      </c>
      <c r="BH50" s="57">
        <f t="shared" si="7"/>
        <v>4029.8646531787908</v>
      </c>
    </row>
    <row r="51" spans="1:61" s="62" customFormat="1" x14ac:dyDescent="0.25">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row>
    <row r="52" spans="1:61" x14ac:dyDescent="0.25">
      <c r="D52" s="62" t="s">
        <v>537</v>
      </c>
      <c r="E52" s="62" t="s">
        <v>475</v>
      </c>
      <c r="F52" s="62" t="s">
        <v>476</v>
      </c>
      <c r="G52" s="62" t="s">
        <v>477</v>
      </c>
      <c r="H52" s="62" t="s">
        <v>478</v>
      </c>
      <c r="I52" s="62" t="s">
        <v>479</v>
      </c>
      <c r="J52" s="62" t="s">
        <v>480</v>
      </c>
      <c r="K52" s="62" t="s">
        <v>481</v>
      </c>
      <c r="L52" s="62" t="s">
        <v>482</v>
      </c>
      <c r="M52" s="62" t="s">
        <v>483</v>
      </c>
      <c r="N52" s="62" t="s">
        <v>484</v>
      </c>
      <c r="O52" s="62" t="s">
        <v>485</v>
      </c>
      <c r="P52" s="62" t="s">
        <v>486</v>
      </c>
      <c r="Q52" s="62" t="s">
        <v>487</v>
      </c>
      <c r="R52" s="62" t="s">
        <v>488</v>
      </c>
      <c r="S52" s="62" t="s">
        <v>489</v>
      </c>
      <c r="T52" s="62" t="s">
        <v>490</v>
      </c>
      <c r="U52" s="62" t="s">
        <v>491</v>
      </c>
      <c r="V52" s="62" t="s">
        <v>492</v>
      </c>
      <c r="W52" s="62" t="s">
        <v>493</v>
      </c>
      <c r="X52" s="62" t="s">
        <v>494</v>
      </c>
      <c r="Y52" s="62" t="s">
        <v>495</v>
      </c>
      <c r="Z52" s="62" t="s">
        <v>496</v>
      </c>
      <c r="AA52" s="62" t="s">
        <v>497</v>
      </c>
      <c r="AB52" s="62" t="s">
        <v>498</v>
      </c>
      <c r="AC52" s="62" t="s">
        <v>499</v>
      </c>
      <c r="AD52" s="62" t="s">
        <v>500</v>
      </c>
      <c r="AE52" s="62" t="s">
        <v>501</v>
      </c>
      <c r="AF52" s="62" t="s">
        <v>502</v>
      </c>
      <c r="AG52" s="62" t="s">
        <v>503</v>
      </c>
      <c r="AH52" s="62" t="s">
        <v>504</v>
      </c>
      <c r="AI52" s="62" t="s">
        <v>505</v>
      </c>
      <c r="AJ52" s="62" t="s">
        <v>506</v>
      </c>
      <c r="AK52" s="62" t="s">
        <v>507</v>
      </c>
      <c r="AL52" s="62" t="s">
        <v>508</v>
      </c>
      <c r="AM52" s="62" t="s">
        <v>509</v>
      </c>
      <c r="AN52" s="62" t="s">
        <v>510</v>
      </c>
      <c r="AO52" s="62" t="s">
        <v>511</v>
      </c>
      <c r="AP52" s="62" t="s">
        <v>512</v>
      </c>
      <c r="AQ52" s="62" t="s">
        <v>513</v>
      </c>
      <c r="AR52" s="62" t="s">
        <v>514</v>
      </c>
      <c r="AS52" s="62" t="s">
        <v>515</v>
      </c>
      <c r="AT52" s="62" t="s">
        <v>516</v>
      </c>
      <c r="AU52" s="62" t="s">
        <v>517</v>
      </c>
      <c r="AV52" s="62" t="s">
        <v>518</v>
      </c>
      <c r="AW52" s="62" t="s">
        <v>519</v>
      </c>
      <c r="AX52" s="62" t="s">
        <v>520</v>
      </c>
      <c r="AY52" s="62" t="s">
        <v>521</v>
      </c>
      <c r="AZ52" s="62" t="s">
        <v>522</v>
      </c>
      <c r="BA52" s="62" t="s">
        <v>523</v>
      </c>
      <c r="BB52" s="62" t="s">
        <v>524</v>
      </c>
      <c r="BC52" s="62" t="s">
        <v>525</v>
      </c>
      <c r="BD52" s="62" t="s">
        <v>526</v>
      </c>
      <c r="BE52" s="62" t="s">
        <v>527</v>
      </c>
      <c r="BF52" s="62" t="s">
        <v>528</v>
      </c>
      <c r="BG52" s="62" t="s">
        <v>529</v>
      </c>
      <c r="BH52" s="62" t="s">
        <v>530</v>
      </c>
      <c r="BI52" s="62" t="s">
        <v>531</v>
      </c>
    </row>
    <row r="53" spans="1:61" x14ac:dyDescent="0.25">
      <c r="D53" s="62" t="s">
        <v>146</v>
      </c>
      <c r="E53" s="57">
        <f t="shared" ref="E53:AJ53" si="8">E39/$O39*100</f>
        <v>56.752740093528487</v>
      </c>
      <c r="F53" s="57">
        <f t="shared" si="8"/>
        <v>59.125107263457622</v>
      </c>
      <c r="G53" s="57">
        <f t="shared" si="8"/>
        <v>62.299387100294879</v>
      </c>
      <c r="H53" s="57">
        <f t="shared" si="8"/>
        <v>66.972005037773656</v>
      </c>
      <c r="I53" s="57">
        <f t="shared" si="8"/>
        <v>69.242112180691734</v>
      </c>
      <c r="J53" s="57">
        <f t="shared" si="8"/>
        <v>72.130071143595885</v>
      </c>
      <c r="K53" s="57">
        <f t="shared" si="8"/>
        <v>77.308590683497229</v>
      </c>
      <c r="L53" s="57">
        <f t="shared" si="8"/>
        <v>84.042495917240885</v>
      </c>
      <c r="M53" s="57">
        <f t="shared" si="8"/>
        <v>89.331883787260196</v>
      </c>
      <c r="N53" s="57">
        <f t="shared" si="8"/>
        <v>92.564287477506284</v>
      </c>
      <c r="O53" s="57">
        <f t="shared" si="8"/>
        <v>100</v>
      </c>
      <c r="P53" s="57">
        <f t="shared" si="8"/>
        <v>106.78664842755931</v>
      </c>
      <c r="Q53" s="57">
        <f t="shared" si="8"/>
        <v>112.94145505194896</v>
      </c>
      <c r="R53" s="57">
        <f t="shared" si="8"/>
        <v>129.58462050852805</v>
      </c>
      <c r="S53" s="57">
        <f t="shared" si="8"/>
        <v>134.73407746569987</v>
      </c>
      <c r="T53" s="57">
        <f t="shared" si="8"/>
        <v>138.46485042390282</v>
      </c>
      <c r="U53" s="57">
        <f t="shared" si="8"/>
        <v>146.48719631021999</v>
      </c>
      <c r="V53" s="57">
        <f t="shared" si="8"/>
        <v>155.80336479159732</v>
      </c>
      <c r="W53" s="57">
        <f t="shared" si="8"/>
        <v>166.110889837245</v>
      </c>
      <c r="X53" s="57">
        <f t="shared" si="8"/>
        <v>173.88674207540541</v>
      </c>
      <c r="Y53" s="57">
        <f t="shared" si="8"/>
        <v>181.14807915983548</v>
      </c>
      <c r="Z53" s="57">
        <f t="shared" si="8"/>
        <v>184.6754141264019</v>
      </c>
      <c r="AA53" s="57">
        <f t="shared" si="8"/>
        <v>187.63118517977037</v>
      </c>
      <c r="AB53" s="57">
        <f t="shared" si="8"/>
        <v>187.02948233616488</v>
      </c>
      <c r="AC53" s="57">
        <f t="shared" si="8"/>
        <v>168.12697111416736</v>
      </c>
      <c r="AD53" s="57">
        <f t="shared" si="8"/>
        <v>154.83999437490837</v>
      </c>
      <c r="AE53" s="57">
        <f t="shared" si="8"/>
        <v>157.6407650939606</v>
      </c>
      <c r="AF53" s="57">
        <f t="shared" si="8"/>
        <v>166.4144322448694</v>
      </c>
      <c r="AG53" s="57">
        <f t="shared" si="8"/>
        <v>182.25030405422382</v>
      </c>
      <c r="AH53" s="57">
        <f t="shared" si="8"/>
        <v>192.83769089640984</v>
      </c>
      <c r="AI53" s="57">
        <f t="shared" si="8"/>
        <v>197.97530756261693</v>
      </c>
      <c r="AJ53" s="57">
        <f t="shared" si="8"/>
        <v>197.09912486495983</v>
      </c>
      <c r="AK53" s="57">
        <f t="shared" ref="AK53:BH53" si="9">AK39/$O39*100</f>
        <v>193.69342214264148</v>
      </c>
      <c r="AL53" s="57">
        <f t="shared" si="9"/>
        <v>195.13793953552249</v>
      </c>
      <c r="AM53" s="57">
        <f t="shared" si="9"/>
        <v>204.91695638280584</v>
      </c>
      <c r="AN53" s="57">
        <f t="shared" si="9"/>
        <v>218.79917761719224</v>
      </c>
      <c r="AO53" s="57">
        <f t="shared" si="9"/>
        <v>231.00761007314898</v>
      </c>
      <c r="AP53" s="57">
        <f t="shared" si="9"/>
        <v>240.75864071453751</v>
      </c>
      <c r="AQ53" s="57">
        <f t="shared" si="9"/>
        <v>238.0450577145171</v>
      </c>
      <c r="AR53" s="57">
        <f t="shared" si="9"/>
        <v>242.08657553623095</v>
      </c>
      <c r="AS53" s="57">
        <f t="shared" si="9"/>
        <v>255.44376145252912</v>
      </c>
      <c r="AT53" s="57">
        <f t="shared" si="9"/>
        <v>262.34987907836216</v>
      </c>
      <c r="AU53" s="57">
        <f t="shared" si="9"/>
        <v>270.31205527511486</v>
      </c>
      <c r="AV53" s="57">
        <f t="shared" si="9"/>
        <v>280.27269179785839</v>
      </c>
      <c r="AW53" s="57">
        <f t="shared" si="9"/>
        <v>294.9541115920909</v>
      </c>
      <c r="AX53" s="57">
        <f t="shared" si="9"/>
        <v>309.82218854735538</v>
      </c>
      <c r="AY53" s="57">
        <f t="shared" si="9"/>
        <v>322.48793689083755</v>
      </c>
      <c r="AZ53" s="57">
        <f t="shared" si="9"/>
        <v>333.99823553621889</v>
      </c>
      <c r="BA53" s="57">
        <f t="shared" si="9"/>
        <v>348.3992872866292</v>
      </c>
      <c r="BB53" s="57">
        <f t="shared" si="9"/>
        <v>331.6671559914185</v>
      </c>
      <c r="BC53" s="57">
        <f t="shared" si="9"/>
        <v>368.69295426553703</v>
      </c>
      <c r="BD53" s="57">
        <f t="shared" si="9"/>
        <v>386.13059405566679</v>
      </c>
      <c r="BE53" s="57">
        <f t="shared" si="9"/>
        <v>406.94286867700305</v>
      </c>
      <c r="BF53" s="57">
        <f t="shared" si="9"/>
        <v>448.6956328072913</v>
      </c>
      <c r="BG53" s="57">
        <f t="shared" si="9"/>
        <v>485.90009389136253</v>
      </c>
      <c r="BH53" s="57">
        <f t="shared" si="9"/>
        <v>513.44570049712775</v>
      </c>
    </row>
    <row r="54" spans="1:61" x14ac:dyDescent="0.25">
      <c r="D54" s="62" t="s">
        <v>466</v>
      </c>
      <c r="E54" s="57">
        <f t="shared" ref="E54:AJ54" si="10">E40/$O40*100</f>
        <v>63.796477495107517</v>
      </c>
      <c r="F54" s="57">
        <f t="shared" si="10"/>
        <v>71.624266144813973</v>
      </c>
      <c r="G54" s="57">
        <f t="shared" si="10"/>
        <v>72.602739726027323</v>
      </c>
      <c r="H54" s="57">
        <f t="shared" si="10"/>
        <v>71.232876712328661</v>
      </c>
      <c r="I54" s="57">
        <f t="shared" si="10"/>
        <v>70.254403131115325</v>
      </c>
      <c r="J54" s="57">
        <f t="shared" si="10"/>
        <v>69.667318982387457</v>
      </c>
      <c r="K54" s="57">
        <f t="shared" si="10"/>
        <v>71.03718199608609</v>
      </c>
      <c r="L54" s="57">
        <f t="shared" si="10"/>
        <v>73.385518590997947</v>
      </c>
      <c r="M54" s="57">
        <f t="shared" si="10"/>
        <v>79.843444227005719</v>
      </c>
      <c r="N54" s="57">
        <f t="shared" si="10"/>
        <v>91.193737769080229</v>
      </c>
      <c r="O54" s="57">
        <f t="shared" si="10"/>
        <v>100</v>
      </c>
      <c r="P54" s="57">
        <f t="shared" si="10"/>
        <v>113.50293542074361</v>
      </c>
      <c r="Q54" s="57">
        <f t="shared" si="10"/>
        <v>119.37377690802333</v>
      </c>
      <c r="R54" s="57">
        <f t="shared" si="10"/>
        <v>123.28767123287656</v>
      </c>
      <c r="S54" s="57">
        <f t="shared" si="10"/>
        <v>143.20337197049517</v>
      </c>
      <c r="T54" s="57">
        <f t="shared" si="10"/>
        <v>160.82402528977872</v>
      </c>
      <c r="U54" s="57">
        <f t="shared" si="10"/>
        <v>176.39620653319329</v>
      </c>
      <c r="V54" s="57">
        <f t="shared" si="10"/>
        <v>200.6174920969444</v>
      </c>
      <c r="W54" s="57">
        <f t="shared" si="10"/>
        <v>223.1506849315067</v>
      </c>
      <c r="X54" s="57">
        <f t="shared" si="10"/>
        <v>264.65121180189601</v>
      </c>
      <c r="Y54" s="57">
        <f t="shared" si="10"/>
        <v>323.31717597470981</v>
      </c>
      <c r="Z54" s="57">
        <f t="shared" si="10"/>
        <v>356.16859852476261</v>
      </c>
      <c r="AA54" s="57">
        <f t="shared" si="10"/>
        <v>360.51211801896727</v>
      </c>
      <c r="AB54" s="57">
        <f t="shared" si="10"/>
        <v>368.44046364594209</v>
      </c>
      <c r="AC54" s="57">
        <f t="shared" si="10"/>
        <v>449.69066249207862</v>
      </c>
      <c r="AD54" s="57">
        <f t="shared" si="10"/>
        <v>500.01411088848801</v>
      </c>
      <c r="AE54" s="57">
        <f t="shared" si="10"/>
        <v>546.46194267021406</v>
      </c>
      <c r="AF54" s="57">
        <f t="shared" si="10"/>
        <v>604.4361039803332</v>
      </c>
      <c r="AG54" s="57">
        <f t="shared" si="10"/>
        <v>676.92242049125093</v>
      </c>
      <c r="AH54" s="57">
        <f t="shared" si="10"/>
        <v>739.22267834917091</v>
      </c>
      <c r="AI54" s="57">
        <f t="shared" si="10"/>
        <v>831.59712546108256</v>
      </c>
      <c r="AJ54" s="57">
        <f t="shared" si="10"/>
        <v>911.44376286270813</v>
      </c>
      <c r="AK54" s="57">
        <f t="shared" ref="AK54:BH54" si="11">AK40/$O40*100</f>
        <v>1003.84799377185</v>
      </c>
      <c r="AL54" s="57">
        <f t="shared" si="11"/>
        <v>1097.6967388466942</v>
      </c>
      <c r="AM54" s="57">
        <f t="shared" si="11"/>
        <v>1233.3890879359135</v>
      </c>
      <c r="AN54" s="57">
        <f t="shared" si="11"/>
        <v>1367.5204683673383</v>
      </c>
      <c r="AO54" s="57">
        <f t="shared" si="11"/>
        <v>1526.0438494791242</v>
      </c>
      <c r="AP54" s="57">
        <f t="shared" si="11"/>
        <v>1606.1815329624726</v>
      </c>
      <c r="AQ54" s="57">
        <f t="shared" si="11"/>
        <v>1422.4904422713621</v>
      </c>
      <c r="AR54" s="57">
        <f t="shared" si="11"/>
        <v>1478.2716423344468</v>
      </c>
      <c r="AS54" s="57">
        <f t="shared" si="11"/>
        <v>1566.7424510425897</v>
      </c>
      <c r="AT54" s="57">
        <f t="shared" si="11"/>
        <v>1618.4497029693287</v>
      </c>
      <c r="AU54" s="57">
        <f t="shared" si="11"/>
        <v>1704.0359133422687</v>
      </c>
      <c r="AV54" s="57">
        <f t="shared" si="11"/>
        <v>1794.9168156415603</v>
      </c>
      <c r="AW54" s="57">
        <f t="shared" si="11"/>
        <v>1909.487512897113</v>
      </c>
      <c r="AX54" s="57">
        <f t="shared" si="11"/>
        <v>1997.2881405057688</v>
      </c>
      <c r="AY54" s="57">
        <f t="shared" si="11"/>
        <v>2088.8670921281782</v>
      </c>
      <c r="AZ54" s="57">
        <f t="shared" si="11"/>
        <v>2186.318922048777</v>
      </c>
      <c r="BA54" s="57">
        <f t="shared" si="11"/>
        <v>2266.2809189580635</v>
      </c>
      <c r="BB54" s="57">
        <f t="shared" si="11"/>
        <v>2316.4124809691816</v>
      </c>
      <c r="BC54" s="57">
        <f t="shared" si="11"/>
        <v>2426.2492011213512</v>
      </c>
      <c r="BD54" s="57">
        <f t="shared" si="11"/>
        <v>2578.1201699838589</v>
      </c>
      <c r="BE54" s="57">
        <f t="shared" si="11"/>
        <v>2723.0047458091562</v>
      </c>
      <c r="BF54" s="57">
        <f t="shared" si="11"/>
        <v>2841.9702204687428</v>
      </c>
      <c r="BG54" s="57">
        <f t="shared" si="11"/>
        <v>2973.0473676856741</v>
      </c>
      <c r="BH54" s="57">
        <f t="shared" si="11"/>
        <v>3099.3817548359552</v>
      </c>
    </row>
    <row r="55" spans="1:61" x14ac:dyDescent="0.25">
      <c r="D55" s="62" t="s">
        <v>459</v>
      </c>
      <c r="E55" s="57">
        <f t="shared" ref="E55:AJ55" si="12">E41/$O41*100</f>
        <v>14.7540598527758</v>
      </c>
      <c r="F55" s="57">
        <f t="shared" si="12"/>
        <v>15.343902215697911</v>
      </c>
      <c r="G55" s="57">
        <f t="shared" si="12"/>
        <v>17.137454372121443</v>
      </c>
      <c r="H55" s="57">
        <f t="shared" si="12"/>
        <v>19.894492080782054</v>
      </c>
      <c r="I55" s="57">
        <f t="shared" si="12"/>
        <v>21.872227600583301</v>
      </c>
      <c r="J55" s="57">
        <f t="shared" si="12"/>
        <v>26.357691019205774</v>
      </c>
      <c r="K55" s="57">
        <f t="shared" si="12"/>
        <v>30.909046617027379</v>
      </c>
      <c r="L55" s="57">
        <f t="shared" si="12"/>
        <v>37.59828058636478</v>
      </c>
      <c r="M55" s="57">
        <f t="shared" si="12"/>
        <v>47.82144929227016</v>
      </c>
      <c r="N55" s="57">
        <f t="shared" si="12"/>
        <v>58.172116123444397</v>
      </c>
      <c r="O55" s="57">
        <f t="shared" si="12"/>
        <v>100</v>
      </c>
      <c r="P55" s="57">
        <f t="shared" si="12"/>
        <v>117.76015620356304</v>
      </c>
      <c r="Q55" s="57">
        <f t="shared" si="12"/>
        <v>136.41489509987369</v>
      </c>
      <c r="R55" s="57">
        <f t="shared" si="12"/>
        <v>180.37098284546698</v>
      </c>
      <c r="S55" s="57">
        <f t="shared" si="12"/>
        <v>211.0756908592509</v>
      </c>
      <c r="T55" s="57">
        <f t="shared" si="12"/>
        <v>239.30784403425886</v>
      </c>
      <c r="U55" s="57">
        <f t="shared" si="12"/>
        <v>299.4461158357725</v>
      </c>
      <c r="V55" s="57">
        <f t="shared" si="12"/>
        <v>342.61520989651979</v>
      </c>
      <c r="W55" s="57">
        <f t="shared" si="12"/>
        <v>415.03456794795665</v>
      </c>
      <c r="X55" s="57">
        <f t="shared" si="12"/>
        <v>454.91024287007838</v>
      </c>
      <c r="Y55" s="57">
        <f t="shared" si="12"/>
        <v>449.52879998188496</v>
      </c>
      <c r="Z55" s="57">
        <f t="shared" si="12"/>
        <v>497.87810563381402</v>
      </c>
      <c r="AA55" s="57">
        <f t="shared" si="12"/>
        <v>529.94560777620836</v>
      </c>
      <c r="AB55" s="57">
        <f t="shared" si="12"/>
        <v>613.04815604178623</v>
      </c>
      <c r="AC55" s="57">
        <f t="shared" si="12"/>
        <v>718.42162937246349</v>
      </c>
      <c r="AD55" s="57">
        <f t="shared" si="12"/>
        <v>765.44998106830224</v>
      </c>
      <c r="AE55" s="57">
        <f t="shared" si="12"/>
        <v>920.50965312041649</v>
      </c>
      <c r="AF55" s="57">
        <f t="shared" si="12"/>
        <v>1096.8121774778788</v>
      </c>
      <c r="AG55" s="57">
        <f t="shared" si="12"/>
        <v>1227.4710605428063</v>
      </c>
      <c r="AH55" s="57">
        <f t="shared" si="12"/>
        <v>1269.5363710578927</v>
      </c>
      <c r="AI55" s="57">
        <f t="shared" si="12"/>
        <v>1385.2144806780072</v>
      </c>
      <c r="AJ55" s="57">
        <f t="shared" si="12"/>
        <v>1510.8107031069535</v>
      </c>
      <c r="AK55" s="57">
        <f t="shared" ref="AK55:BH55" si="13">AK41/$O41*100</f>
        <v>1573.1485724471163</v>
      </c>
      <c r="AL55" s="57">
        <f t="shared" si="13"/>
        <v>1654.0555079519959</v>
      </c>
      <c r="AM55" s="57">
        <f t="shared" si="13"/>
        <v>1842.9419616981761</v>
      </c>
      <c r="AN55" s="57">
        <f t="shared" si="13"/>
        <v>2057.725488623928</v>
      </c>
      <c r="AO55" s="57">
        <f t="shared" si="13"/>
        <v>2190.1476360217066</v>
      </c>
      <c r="AP55" s="57">
        <f t="shared" si="13"/>
        <v>2296.7125580178067</v>
      </c>
      <c r="AQ55" s="57">
        <f t="shared" si="13"/>
        <v>2115.3792512511991</v>
      </c>
      <c r="AR55" s="57">
        <f t="shared" si="13"/>
        <v>2575.9120160876055</v>
      </c>
      <c r="AS55" s="57">
        <f t="shared" si="13"/>
        <v>3013.3490067811117</v>
      </c>
      <c r="AT55" s="57">
        <f t="shared" si="13"/>
        <v>3111.4538015380781</v>
      </c>
      <c r="AU55" s="57">
        <f t="shared" si="13"/>
        <v>3400.1449919153765</v>
      </c>
      <c r="AV55" s="57">
        <f t="shared" si="13"/>
        <v>3568.8278929751355</v>
      </c>
      <c r="AW55" s="57">
        <f t="shared" si="13"/>
        <v>3915.5495402320112</v>
      </c>
      <c r="AX55" s="57">
        <f t="shared" si="13"/>
        <v>4144.2825983036746</v>
      </c>
      <c r="AY55" s="57">
        <f t="shared" si="13"/>
        <v>4465.0871822318204</v>
      </c>
      <c r="AZ55" s="57">
        <f t="shared" si="13"/>
        <v>4842.15437999806</v>
      </c>
      <c r="BA55" s="57">
        <f t="shared" si="13"/>
        <v>5021.8963904954198</v>
      </c>
      <c r="BB55" s="57">
        <f t="shared" si="13"/>
        <v>4996.8543691105115</v>
      </c>
      <c r="BC55" s="57">
        <f t="shared" si="13"/>
        <v>5679.2256384384136</v>
      </c>
      <c r="BD55" s="57">
        <f t="shared" si="13"/>
        <v>6050.7390644578873</v>
      </c>
      <c r="BE55" s="57">
        <f t="shared" si="13"/>
        <v>6194.4348360627937</v>
      </c>
      <c r="BF55" s="57">
        <f t="shared" si="13"/>
        <v>6416.3177041572699</v>
      </c>
      <c r="BG55" s="57">
        <f t="shared" si="13"/>
        <v>6643.4508239146753</v>
      </c>
      <c r="BH55" s="57">
        <f t="shared" si="13"/>
        <v>6726.573350703623</v>
      </c>
    </row>
    <row r="56" spans="1:61" x14ac:dyDescent="0.25">
      <c r="D56" s="62" t="s">
        <v>463</v>
      </c>
      <c r="E56" s="57">
        <f t="shared" ref="E56:AJ56" si="14">E42/$O42*100</f>
        <v>0</v>
      </c>
      <c r="F56" s="57">
        <f t="shared" si="14"/>
        <v>0</v>
      </c>
      <c r="G56" s="57">
        <f t="shared" si="14"/>
        <v>0</v>
      </c>
      <c r="H56" s="57">
        <f t="shared" si="14"/>
        <v>0</v>
      </c>
      <c r="I56" s="57">
        <f t="shared" si="14"/>
        <v>0</v>
      </c>
      <c r="J56" s="57">
        <f t="shared" si="14"/>
        <v>0</v>
      </c>
      <c r="K56" s="57">
        <f t="shared" si="14"/>
        <v>0</v>
      </c>
      <c r="L56" s="57">
        <f t="shared" si="14"/>
        <v>0</v>
      </c>
      <c r="M56" s="57">
        <f t="shared" si="14"/>
        <v>0</v>
      </c>
      <c r="N56" s="57">
        <f t="shared" si="14"/>
        <v>0</v>
      </c>
      <c r="O56" s="57">
        <f t="shared" si="14"/>
        <v>100</v>
      </c>
      <c r="P56" s="57">
        <f t="shared" si="14"/>
        <v>112.59030658383612</v>
      </c>
      <c r="Q56" s="57">
        <f t="shared" si="14"/>
        <v>124.04541518797225</v>
      </c>
      <c r="R56" s="57">
        <f t="shared" si="14"/>
        <v>151.97798420082856</v>
      </c>
      <c r="S56" s="57">
        <f t="shared" si="14"/>
        <v>167.73306667837491</v>
      </c>
      <c r="T56" s="57">
        <f t="shared" si="14"/>
        <v>172.68663028483846</v>
      </c>
      <c r="U56" s="57">
        <f t="shared" si="14"/>
        <v>204.64397641420206</v>
      </c>
      <c r="V56" s="57">
        <f t="shared" si="14"/>
        <v>226.31579502708479</v>
      </c>
      <c r="W56" s="57">
        <f t="shared" si="14"/>
        <v>247.29962614415214</v>
      </c>
      <c r="X56" s="57">
        <f t="shared" si="14"/>
        <v>275.33540310010147</v>
      </c>
      <c r="Y56" s="57">
        <f t="shared" si="14"/>
        <v>300.72240284434577</v>
      </c>
      <c r="Z56" s="57">
        <f t="shared" si="14"/>
        <v>314.92948194847276</v>
      </c>
      <c r="AA56" s="57">
        <f t="shared" si="14"/>
        <v>332.5765630128268</v>
      </c>
      <c r="AB56" s="57">
        <f t="shared" si="14"/>
        <v>358.75473474828823</v>
      </c>
      <c r="AC56" s="57">
        <f t="shared" si="14"/>
        <v>402.85519749433297</v>
      </c>
      <c r="AD56" s="57">
        <f t="shared" si="14"/>
        <v>387.44410876469419</v>
      </c>
      <c r="AE56" s="57">
        <f t="shared" si="14"/>
        <v>416.61506904553659</v>
      </c>
      <c r="AF56" s="57">
        <f t="shared" si="14"/>
        <v>472.44584741098521</v>
      </c>
      <c r="AG56" s="57">
        <f t="shared" si="14"/>
        <v>552.7069304164562</v>
      </c>
      <c r="AH56" s="57">
        <f t="shared" si="14"/>
        <v>665.03707314431051</v>
      </c>
      <c r="AI56" s="57">
        <f t="shared" si="14"/>
        <v>766.7167851292869</v>
      </c>
      <c r="AJ56" s="57">
        <f t="shared" si="14"/>
        <v>874.04536975807105</v>
      </c>
      <c r="AK56" s="57">
        <f t="shared" ref="AK56:BH56" si="15">AK42/$O42*100</f>
        <v>935.24149128721933</v>
      </c>
      <c r="AL56" s="57">
        <f t="shared" si="15"/>
        <v>1071.6088395802187</v>
      </c>
      <c r="AM56" s="57">
        <f t="shared" si="15"/>
        <v>1193.5009697671921</v>
      </c>
      <c r="AN56" s="57">
        <f t="shared" si="15"/>
        <v>1329.0739190804943</v>
      </c>
      <c r="AO56" s="57">
        <f t="shared" si="15"/>
        <v>1570.7103460416113</v>
      </c>
      <c r="AP56" s="57">
        <f t="shared" si="15"/>
        <v>1729.6142550003233</v>
      </c>
      <c r="AQ56" s="57">
        <f t="shared" si="15"/>
        <v>1497.5397583445792</v>
      </c>
      <c r="AR56" s="57">
        <f t="shared" si="15"/>
        <v>1672.3311281170702</v>
      </c>
      <c r="AS56" s="57">
        <f t="shared" si="15"/>
        <v>1978.5765613128697</v>
      </c>
      <c r="AT56" s="57">
        <f t="shared" si="15"/>
        <v>1894.0898072359464</v>
      </c>
      <c r="AU56" s="57">
        <f t="shared" si="15"/>
        <v>1972.137077956949</v>
      </c>
      <c r="AV56" s="57">
        <f t="shared" si="15"/>
        <v>2152.8563522931172</v>
      </c>
      <c r="AW56" s="57">
        <f t="shared" si="15"/>
        <v>2358.6320564287453</v>
      </c>
      <c r="AX56" s="57">
        <f t="shared" si="15"/>
        <v>2481.1801211178763</v>
      </c>
      <c r="AY56" s="57">
        <f t="shared" si="15"/>
        <v>2665.5198391207023</v>
      </c>
      <c r="AZ56" s="57">
        <f t="shared" si="15"/>
        <v>2905.7017178774995</v>
      </c>
      <c r="BA56" s="57">
        <f t="shared" si="15"/>
        <v>2885.1581962957466</v>
      </c>
      <c r="BB56" s="57">
        <f t="shared" si="15"/>
        <v>2645.232561234086</v>
      </c>
      <c r="BC56" s="57">
        <f t="shared" si="15"/>
        <v>2820.962399927454</v>
      </c>
      <c r="BD56" s="57">
        <f t="shared" si="15"/>
        <v>2974.3249541641617</v>
      </c>
      <c r="BE56" s="57">
        <f t="shared" si="15"/>
        <v>3105.6613336261184</v>
      </c>
      <c r="BF56" s="57">
        <f t="shared" si="15"/>
        <v>3211.6009327257034</v>
      </c>
      <c r="BG56" s="57">
        <f t="shared" si="15"/>
        <v>3411.4338796508582</v>
      </c>
      <c r="BH56" s="57">
        <f t="shared" si="15"/>
        <v>3578.8064292865429</v>
      </c>
    </row>
    <row r="57" spans="1:61" x14ac:dyDescent="0.25">
      <c r="D57" s="62" t="s">
        <v>461</v>
      </c>
      <c r="E57" s="57">
        <f t="shared" ref="E57:AJ57" si="16">E43/$O43*100</f>
        <v>33.467012220579768</v>
      </c>
      <c r="F57" s="57">
        <f t="shared" si="16"/>
        <v>36.899549353339005</v>
      </c>
      <c r="G57" s="57">
        <f t="shared" si="16"/>
        <v>41.189939728698526</v>
      </c>
      <c r="H57" s="57">
        <f t="shared" si="16"/>
        <v>45.051836654566713</v>
      </c>
      <c r="I57" s="57">
        <f t="shared" si="16"/>
        <v>48.913242245894459</v>
      </c>
      <c r="J57" s="57">
        <f t="shared" si="16"/>
        <v>57.065529374147495</v>
      </c>
      <c r="K57" s="57">
        <f t="shared" si="16"/>
        <v>63.501614012343545</v>
      </c>
      <c r="L57" s="57">
        <f t="shared" si="16"/>
        <v>71.224541433974977</v>
      </c>
      <c r="M57" s="57">
        <f t="shared" si="16"/>
        <v>76.37352970787444</v>
      </c>
      <c r="N57" s="57">
        <f t="shared" si="16"/>
        <v>86.241781486017885</v>
      </c>
      <c r="O57" s="57">
        <f t="shared" si="16"/>
        <v>100</v>
      </c>
      <c r="P57" s="57">
        <f t="shared" si="16"/>
        <v>110.84336939051664</v>
      </c>
      <c r="Q57" s="57">
        <f t="shared" si="16"/>
        <v>125.70338870319007</v>
      </c>
      <c r="R57" s="57">
        <f t="shared" si="16"/>
        <v>145.38150353643377</v>
      </c>
      <c r="S57" s="57">
        <f t="shared" si="16"/>
        <v>154.61814186549975</v>
      </c>
      <c r="T57" s="57">
        <f t="shared" si="16"/>
        <v>163.45399175147304</v>
      </c>
      <c r="U57" s="57">
        <f t="shared" si="16"/>
        <v>188.35345266978402</v>
      </c>
      <c r="V57" s="57">
        <f t="shared" si="16"/>
        <v>215.66257930037648</v>
      </c>
      <c r="W57" s="57">
        <f t="shared" si="16"/>
        <v>234.13709220845053</v>
      </c>
      <c r="X57" s="57">
        <f t="shared" si="16"/>
        <v>253.81521716071219</v>
      </c>
      <c r="Y57" s="57">
        <f t="shared" si="16"/>
        <v>261.04420426502617</v>
      </c>
      <c r="Z57" s="57">
        <f t="shared" si="16"/>
        <v>277.45045796033264</v>
      </c>
      <c r="AA57" s="57">
        <f t="shared" si="16"/>
        <v>284.7994455476956</v>
      </c>
      <c r="AB57" s="57">
        <f t="shared" si="16"/>
        <v>316.66443386642669</v>
      </c>
      <c r="AC57" s="57">
        <f t="shared" si="16"/>
        <v>336.28315637761165</v>
      </c>
      <c r="AD57" s="57">
        <f t="shared" si="16"/>
        <v>331.67907981739472</v>
      </c>
      <c r="AE57" s="57">
        <f t="shared" si="16"/>
        <v>364.32089900704659</v>
      </c>
      <c r="AF57" s="57">
        <f t="shared" si="16"/>
        <v>422.74288836517985</v>
      </c>
      <c r="AG57" s="57">
        <f t="shared" si="16"/>
        <v>498.55089487107529</v>
      </c>
      <c r="AH57" s="57">
        <f t="shared" si="16"/>
        <v>578.4582507466871</v>
      </c>
      <c r="AI57" s="57">
        <f t="shared" si="16"/>
        <v>669.12997545552628</v>
      </c>
      <c r="AJ57" s="57">
        <f t="shared" si="16"/>
        <v>747.56161577950479</v>
      </c>
      <c r="AK57" s="57">
        <f t="shared" ref="AK57:BH57" si="17">AK43/$O43*100</f>
        <v>832.04710668566054</v>
      </c>
      <c r="AL57" s="57">
        <f t="shared" si="17"/>
        <v>967.16276691864596</v>
      </c>
      <c r="AM57" s="57">
        <f t="shared" si="17"/>
        <v>1048.1668032833556</v>
      </c>
      <c r="AN57" s="57">
        <f t="shared" si="17"/>
        <v>1165.3147611056529</v>
      </c>
      <c r="AO57" s="57">
        <f t="shared" si="17"/>
        <v>1231.8321691433405</v>
      </c>
      <c r="AP57" s="57">
        <f t="shared" si="17"/>
        <v>1242.566112078664</v>
      </c>
      <c r="AQ57" s="57">
        <f t="shared" si="17"/>
        <v>1138.4146058307056</v>
      </c>
      <c r="AR57" s="57">
        <f t="shared" si="17"/>
        <v>1250.046401535405</v>
      </c>
      <c r="AS57" s="57">
        <f t="shared" si="17"/>
        <v>1291.4608610840291</v>
      </c>
      <c r="AT57" s="57">
        <f t="shared" si="17"/>
        <v>1316.757541199675</v>
      </c>
      <c r="AU57" s="57">
        <f t="shared" si="17"/>
        <v>1432.9454896223904</v>
      </c>
      <c r="AV57" s="57">
        <f t="shared" si="17"/>
        <v>1578.4811848523195</v>
      </c>
      <c r="AW57" s="57">
        <f t="shared" si="17"/>
        <v>1696.1904454677051</v>
      </c>
      <c r="AX57" s="57">
        <f t="shared" si="17"/>
        <v>1767.6263881499167</v>
      </c>
      <c r="AY57" s="57">
        <f t="shared" si="17"/>
        <v>1866.7970888733792</v>
      </c>
      <c r="AZ57" s="57">
        <f t="shared" si="17"/>
        <v>2001.7960322878987</v>
      </c>
      <c r="BA57" s="57">
        <f t="shared" si="17"/>
        <v>2049.599311147073</v>
      </c>
      <c r="BB57" s="57">
        <f t="shared" si="17"/>
        <v>1981.7672956432912</v>
      </c>
      <c r="BC57" s="57">
        <f t="shared" si="17"/>
        <v>2207.0970694451244</v>
      </c>
      <c r="BD57" s="57">
        <f t="shared" si="17"/>
        <v>2100.4478090115867</v>
      </c>
      <c r="BE57" s="57">
        <f t="shared" si="17"/>
        <v>2245.3737685417814</v>
      </c>
      <c r="BF57" s="57">
        <f t="shared" si="17"/>
        <v>2284.0111198182822</v>
      </c>
      <c r="BG57" s="57">
        <f t="shared" si="17"/>
        <v>2278.5217687740073</v>
      </c>
      <c r="BH57" s="57">
        <f t="shared" si="17"/>
        <v>2299.6635973981297</v>
      </c>
    </row>
    <row r="59" spans="1:61" x14ac:dyDescent="0.25">
      <c r="D59" s="68"/>
      <c r="E59" s="68" t="s">
        <v>475</v>
      </c>
      <c r="F59" s="68" t="s">
        <v>476</v>
      </c>
      <c r="G59" s="68" t="s">
        <v>477</v>
      </c>
      <c r="H59" s="68" t="s">
        <v>478</v>
      </c>
      <c r="I59" s="68" t="s">
        <v>479</v>
      </c>
      <c r="J59" s="68" t="s">
        <v>480</v>
      </c>
      <c r="K59" s="68" t="s">
        <v>481</v>
      </c>
      <c r="L59" s="68" t="s">
        <v>482</v>
      </c>
      <c r="M59" s="68" t="s">
        <v>483</v>
      </c>
      <c r="N59" s="68" t="s">
        <v>484</v>
      </c>
      <c r="O59" s="68" t="s">
        <v>485</v>
      </c>
      <c r="P59" s="68" t="s">
        <v>486</v>
      </c>
      <c r="Q59" s="68" t="s">
        <v>487</v>
      </c>
      <c r="R59" s="68" t="s">
        <v>488</v>
      </c>
      <c r="S59" s="68" t="s">
        <v>489</v>
      </c>
      <c r="T59" s="68" t="s">
        <v>490</v>
      </c>
      <c r="U59" s="68" t="s">
        <v>491</v>
      </c>
      <c r="V59" s="68" t="s">
        <v>492</v>
      </c>
      <c r="W59" s="68" t="s">
        <v>493</v>
      </c>
      <c r="X59" s="68" t="s">
        <v>494</v>
      </c>
      <c r="Y59" s="68" t="s">
        <v>495</v>
      </c>
      <c r="Z59" s="68" t="s">
        <v>496</v>
      </c>
      <c r="AA59" s="68" t="s">
        <v>497</v>
      </c>
      <c r="AB59" s="68" t="s">
        <v>498</v>
      </c>
      <c r="AC59" s="68" t="s">
        <v>499</v>
      </c>
      <c r="AD59" s="68" t="s">
        <v>500</v>
      </c>
      <c r="AE59" s="68" t="s">
        <v>501</v>
      </c>
      <c r="AF59" s="68" t="s">
        <v>502</v>
      </c>
      <c r="AG59" s="68" t="s">
        <v>503</v>
      </c>
      <c r="AH59" s="68" t="s">
        <v>504</v>
      </c>
      <c r="AI59" s="68" t="s">
        <v>505</v>
      </c>
      <c r="AJ59" s="68" t="s">
        <v>506</v>
      </c>
      <c r="AK59" s="68" t="s">
        <v>507</v>
      </c>
      <c r="AL59" s="68" t="s">
        <v>508</v>
      </c>
      <c r="AM59" s="68" t="s">
        <v>509</v>
      </c>
      <c r="AN59" s="68" t="s">
        <v>510</v>
      </c>
      <c r="AO59" s="68" t="s">
        <v>511</v>
      </c>
      <c r="AP59" s="68" t="s">
        <v>512</v>
      </c>
      <c r="AQ59" s="68" t="s">
        <v>513</v>
      </c>
      <c r="AR59" s="68" t="s">
        <v>514</v>
      </c>
      <c r="AS59" s="68" t="s">
        <v>515</v>
      </c>
      <c r="AT59" s="68" t="s">
        <v>516</v>
      </c>
      <c r="AU59" s="68" t="s">
        <v>517</v>
      </c>
      <c r="AV59" s="68" t="s">
        <v>518</v>
      </c>
      <c r="AW59" s="68" t="s">
        <v>519</v>
      </c>
      <c r="AX59" s="68" t="s">
        <v>520</v>
      </c>
      <c r="AY59" s="68" t="s">
        <v>521</v>
      </c>
      <c r="AZ59" s="68" t="s">
        <v>522</v>
      </c>
      <c r="BA59" s="68" t="s">
        <v>523</v>
      </c>
      <c r="BB59" s="68" t="s">
        <v>524</v>
      </c>
      <c r="BC59" s="68" t="s">
        <v>525</v>
      </c>
      <c r="BD59" s="68" t="s">
        <v>526</v>
      </c>
      <c r="BE59" s="68" t="s">
        <v>527</v>
      </c>
      <c r="BF59" s="68" t="s">
        <v>528</v>
      </c>
      <c r="BG59" s="68" t="s">
        <v>529</v>
      </c>
      <c r="BH59" s="68" t="s">
        <v>530</v>
      </c>
      <c r="BI59" s="68" t="s">
        <v>531</v>
      </c>
    </row>
    <row r="60" spans="1:61" x14ac:dyDescent="0.25">
      <c r="A60" s="64" t="s">
        <v>146</v>
      </c>
      <c r="B60" s="64" t="s">
        <v>458</v>
      </c>
      <c r="C60" s="64" t="s">
        <v>538</v>
      </c>
      <c r="D60" s="64" t="s">
        <v>539</v>
      </c>
      <c r="E60" s="64">
        <v>1048.7713910429613</v>
      </c>
      <c r="F60" s="64">
        <v>1079.2186572239327</v>
      </c>
      <c r="G60" s="64">
        <v>1098.2447733157705</v>
      </c>
      <c r="H60" s="64">
        <v>1137.82714384921</v>
      </c>
      <c r="I60" s="64">
        <v>1139.0535238052412</v>
      </c>
      <c r="J60" s="64">
        <v>1160.8038837907636</v>
      </c>
      <c r="K60" s="64">
        <v>1177.9912337417329</v>
      </c>
      <c r="L60" s="64">
        <v>1204.1397324631891</v>
      </c>
      <c r="M60" s="64">
        <v>1215.5494572194607</v>
      </c>
      <c r="N60" s="64">
        <v>1240.3714437937865</v>
      </c>
      <c r="O60" s="64">
        <v>1237.3950439456676</v>
      </c>
      <c r="P60" s="64">
        <v>1275.4613253384734</v>
      </c>
      <c r="Q60" s="64">
        <v>1304.2027934900486</v>
      </c>
      <c r="R60" s="64">
        <v>1386.3679060537554</v>
      </c>
      <c r="S60" s="64">
        <v>1406.3641997306795</v>
      </c>
      <c r="T60" s="64">
        <v>1437.3123390832457</v>
      </c>
      <c r="U60" s="64">
        <v>1511.7975378052022</v>
      </c>
      <c r="V60" s="64">
        <v>1564.4321790315137</v>
      </c>
      <c r="W60" s="64">
        <v>1602.5975222430297</v>
      </c>
      <c r="X60" s="64">
        <v>1643.5548955896843</v>
      </c>
      <c r="Y60" s="64">
        <v>1673.0501108052592</v>
      </c>
      <c r="Z60" s="64">
        <v>1681.7351350473512</v>
      </c>
      <c r="AA60" s="64">
        <v>1673.2856124414484</v>
      </c>
      <c r="AB60" s="64">
        <v>1663.4241847712117</v>
      </c>
      <c r="AC60" s="64">
        <v>1470.4143248512776</v>
      </c>
      <c r="AD60" s="64">
        <v>1329.4692534263002</v>
      </c>
      <c r="AE60" s="64">
        <v>1336.7154048825491</v>
      </c>
      <c r="AF60" s="64">
        <v>1367.3393011971903</v>
      </c>
      <c r="AG60" s="64">
        <v>1427.5733452140209</v>
      </c>
      <c r="AH60" s="64">
        <v>1473.8434700640796</v>
      </c>
      <c r="AI60" s="64">
        <v>1507.8385163359226</v>
      </c>
      <c r="AJ60" s="64">
        <v>1479.7791428479704</v>
      </c>
      <c r="AK60" s="64">
        <v>1471.0192743805112</v>
      </c>
      <c r="AL60" s="64">
        <v>1474.6315108021038</v>
      </c>
      <c r="AM60" s="64">
        <v>1520.5272066692769</v>
      </c>
      <c r="AN60" s="64">
        <v>1559.1928230439639</v>
      </c>
      <c r="AO60" s="64">
        <v>1625.6795813041517</v>
      </c>
      <c r="AP60" s="64">
        <v>1696.7378518446114</v>
      </c>
      <c r="AQ60" s="64">
        <v>1787.0741853252748</v>
      </c>
      <c r="AR60" s="64">
        <v>1796.4484586337337</v>
      </c>
      <c r="AS60" s="64">
        <v>1893.7624887798543</v>
      </c>
      <c r="AT60" s="64">
        <v>1920.5814912994915</v>
      </c>
      <c r="AU60" s="64">
        <v>1958.8903375599332</v>
      </c>
      <c r="AV60" s="64">
        <v>2082.0615446986458</v>
      </c>
      <c r="AW60" s="64">
        <v>2187.0232428957943</v>
      </c>
      <c r="AX60" s="64">
        <v>2296.9647501295381</v>
      </c>
      <c r="AY60" s="64">
        <v>2370.2140866851873</v>
      </c>
      <c r="AZ60" s="64">
        <v>2475.3617864972384</v>
      </c>
      <c r="BA60" s="64">
        <v>2566.7038974870738</v>
      </c>
      <c r="BB60" s="64">
        <v>2686.4950014029714</v>
      </c>
      <c r="BC60" s="64">
        <v>2858.2797301320197</v>
      </c>
      <c r="BD60" s="64">
        <v>2623.1057863797741</v>
      </c>
      <c r="BE60" s="64">
        <v>2766.0356228619735</v>
      </c>
      <c r="BF60" s="64">
        <v>2945.140012932337</v>
      </c>
      <c r="BG60" s="64">
        <v>3065.8415482587334</v>
      </c>
      <c r="BH60" s="64">
        <v>3203.5897868710622</v>
      </c>
    </row>
    <row r="61" spans="1:61" x14ac:dyDescent="0.25">
      <c r="A61" s="65" t="s">
        <v>466</v>
      </c>
      <c r="B61" s="65" t="s">
        <v>467</v>
      </c>
      <c r="C61" s="65" t="s">
        <v>538</v>
      </c>
      <c r="D61" s="65" t="s">
        <v>539</v>
      </c>
      <c r="E61" s="65">
        <v>685.16433321956322</v>
      </c>
      <c r="F61" s="65">
        <v>704.17603468895834</v>
      </c>
      <c r="G61" s="65">
        <v>700.58038326776921</v>
      </c>
      <c r="H61" s="65">
        <v>663.41744841491186</v>
      </c>
      <c r="I61" s="65">
        <v>666.38586910122376</v>
      </c>
      <c r="J61" s="65">
        <v>661.19394861191904</v>
      </c>
      <c r="K61" s="65">
        <v>657.42935075374282</v>
      </c>
      <c r="L61" s="65">
        <v>650.65056236342286</v>
      </c>
      <c r="M61" s="65">
        <v>700.69778616306894</v>
      </c>
      <c r="N61" s="65">
        <v>729.22136529282238</v>
      </c>
      <c r="O61" s="65">
        <v>762.14278441172758</v>
      </c>
      <c r="P61" s="65">
        <v>792.1719697386344</v>
      </c>
      <c r="Q61" s="65">
        <v>814.70261723926239</v>
      </c>
      <c r="R61" s="65">
        <v>857.20621055169522</v>
      </c>
      <c r="S61" s="65">
        <v>887.02130504714796</v>
      </c>
      <c r="T61" s="65">
        <v>911.85585052600607</v>
      </c>
      <c r="U61" s="65">
        <v>964.87953846048265</v>
      </c>
      <c r="V61" s="65">
        <v>1016.8808256471356</v>
      </c>
      <c r="W61" s="65">
        <v>1057.4780572090483</v>
      </c>
      <c r="X61" s="65">
        <v>1095.5520235499782</v>
      </c>
      <c r="Y61" s="65">
        <v>1174.6857792578139</v>
      </c>
      <c r="Z61" s="65">
        <v>1250.7650656805131</v>
      </c>
      <c r="AA61" s="65">
        <v>1254.1506938205418</v>
      </c>
      <c r="AB61" s="65">
        <v>1258.2607537298593</v>
      </c>
      <c r="AC61" s="65">
        <v>1311.0755968837564</v>
      </c>
      <c r="AD61" s="65">
        <v>1325.3590877495328</v>
      </c>
      <c r="AE61" s="65">
        <v>1378.6949906553009</v>
      </c>
      <c r="AF61" s="65">
        <v>1407.1204715890422</v>
      </c>
      <c r="AG61" s="65">
        <v>1461.8051093625916</v>
      </c>
      <c r="AH61" s="65">
        <v>1542.8407811406719</v>
      </c>
      <c r="AI61" s="65">
        <v>1622.6454126010265</v>
      </c>
      <c r="AJ61" s="65">
        <v>1707.6470211803407</v>
      </c>
      <c r="AK61" s="65">
        <v>1787.6476469176534</v>
      </c>
      <c r="AL61" s="65">
        <v>1892.114565536129</v>
      </c>
      <c r="AM61" s="65">
        <v>2026.4906499562965</v>
      </c>
      <c r="AN61" s="65">
        <v>2153.6465346778759</v>
      </c>
      <c r="AO61" s="65">
        <v>2293.4149575135043</v>
      </c>
      <c r="AP61" s="65">
        <v>2359.1394049629289</v>
      </c>
      <c r="AQ61" s="65">
        <v>1952.8758973115787</v>
      </c>
      <c r="AR61" s="65">
        <v>1902.9711603163323</v>
      </c>
      <c r="AS61" s="65">
        <v>1988.4383436652436</v>
      </c>
      <c r="AT61" s="65">
        <v>2104.3047209172141</v>
      </c>
      <c r="AU61" s="65">
        <v>2188.6296006078132</v>
      </c>
      <c r="AV61" s="65">
        <v>2241.5550099072784</v>
      </c>
      <c r="AW61" s="65">
        <v>2305.2924284583478</v>
      </c>
      <c r="AX61" s="65">
        <v>2397.6463983051071</v>
      </c>
      <c r="AY61" s="65">
        <v>2511.4914150386103</v>
      </c>
      <c r="AZ61" s="65">
        <v>2641.8262571900918</v>
      </c>
      <c r="BA61" s="65">
        <v>2783.9906153358907</v>
      </c>
      <c r="BB61" s="65">
        <v>2875.8681907660234</v>
      </c>
      <c r="BC61" s="65">
        <v>3042.0049011880369</v>
      </c>
      <c r="BD61" s="65">
        <v>3183.5975260669993</v>
      </c>
      <c r="BE61" s="65">
        <v>3331.0722670839755</v>
      </c>
      <c r="BF61" s="65">
        <v>3466.0775655704902</v>
      </c>
      <c r="BG61" s="65">
        <v>3580.9254681174948</v>
      </c>
      <c r="BH61" s="65">
        <v>3707.3320570654878</v>
      </c>
    </row>
    <row r="62" spans="1:61" x14ac:dyDescent="0.25">
      <c r="A62" s="66" t="s">
        <v>459</v>
      </c>
      <c r="B62" s="66" t="s">
        <v>460</v>
      </c>
      <c r="C62" s="66" t="s">
        <v>538</v>
      </c>
      <c r="D62" s="66" t="s">
        <v>539</v>
      </c>
      <c r="E62" s="66">
        <v>1117.0955888759561</v>
      </c>
      <c r="F62" s="66">
        <v>1138.0482320522071</v>
      </c>
      <c r="G62" s="66">
        <v>1127.6813235851128</v>
      </c>
      <c r="H62" s="66">
        <v>1204.5172805308441</v>
      </c>
      <c r="I62" s="66">
        <v>1260.7361647555131</v>
      </c>
      <c r="J62" s="66">
        <v>1298.9578518616813</v>
      </c>
      <c r="K62" s="66">
        <v>1433.2151038965821</v>
      </c>
      <c r="L62" s="66">
        <v>1492.086799204412</v>
      </c>
      <c r="M62" s="66">
        <v>1624.2712368969032</v>
      </c>
      <c r="N62" s="66">
        <v>1806.7317182655781</v>
      </c>
      <c r="O62" s="66">
        <v>1880.164023205188</v>
      </c>
      <c r="P62" s="66">
        <v>2018.1568061702728</v>
      </c>
      <c r="Q62" s="66">
        <v>2094.3877077948664</v>
      </c>
      <c r="R62" s="66">
        <v>2347.8093176447014</v>
      </c>
      <c r="S62" s="66">
        <v>2534.9004864017907</v>
      </c>
      <c r="T62" s="66">
        <v>2648.6991291923191</v>
      </c>
      <c r="U62" s="66">
        <v>2959.9547609856613</v>
      </c>
      <c r="V62" s="66">
        <v>3254.44473469996</v>
      </c>
      <c r="W62" s="66">
        <v>3550.0598264343444</v>
      </c>
      <c r="X62" s="66">
        <v>3771.6625389570186</v>
      </c>
      <c r="Y62" s="66">
        <v>3795.5318485879648</v>
      </c>
      <c r="Z62" s="66">
        <v>3981.4406793595772</v>
      </c>
      <c r="AA62" s="66">
        <v>4246.1474682188809</v>
      </c>
      <c r="AB62" s="66">
        <v>4727.6379632014168</v>
      </c>
      <c r="AC62" s="66">
        <v>5123.316934311606</v>
      </c>
      <c r="AD62" s="66">
        <v>5459.714740399445</v>
      </c>
      <c r="AE62" s="66">
        <v>6087.701466173844</v>
      </c>
      <c r="AF62" s="66">
        <v>6821.1573251072214</v>
      </c>
      <c r="AG62" s="66">
        <v>7613.3599798660816</v>
      </c>
      <c r="AH62" s="66">
        <v>8096.1368500661993</v>
      </c>
      <c r="AI62" s="66">
        <v>8777.8337836823393</v>
      </c>
      <c r="AJ62" s="66">
        <v>9536.5676012594122</v>
      </c>
      <c r="AK62" s="66">
        <v>9985.7353790383531</v>
      </c>
      <c r="AL62" s="66">
        <v>10505.97388556797</v>
      </c>
      <c r="AM62" s="66">
        <v>11304.942287020449</v>
      </c>
      <c r="AN62" s="66">
        <v>12174.58459879469</v>
      </c>
      <c r="AO62" s="66">
        <v>12928.607450620946</v>
      </c>
      <c r="AP62" s="66">
        <v>13517.785714020887</v>
      </c>
      <c r="AQ62" s="66">
        <v>12534.850170757596</v>
      </c>
      <c r="AR62" s="66">
        <v>13824.639850696352</v>
      </c>
      <c r="AS62" s="66">
        <v>14989.787045835032</v>
      </c>
      <c r="AT62" s="66">
        <v>15559.507556900984</v>
      </c>
      <c r="AU62" s="66">
        <v>16671.782233332036</v>
      </c>
      <c r="AV62" s="66">
        <v>17078.914191401433</v>
      </c>
      <c r="AW62" s="66">
        <v>17883.001958760618</v>
      </c>
      <c r="AX62" s="66">
        <v>18436.936710277903</v>
      </c>
      <c r="AY62" s="66">
        <v>19380.285778257818</v>
      </c>
      <c r="AZ62" s="66">
        <v>20358.673907037952</v>
      </c>
      <c r="BA62" s="66">
        <v>20847.112161691555</v>
      </c>
      <c r="BB62" s="66">
        <v>20846.997881150277</v>
      </c>
      <c r="BC62" s="66">
        <v>22173.47375370681</v>
      </c>
      <c r="BD62" s="66">
        <v>22927.46652678286</v>
      </c>
      <c r="BE62" s="66">
        <v>23446.186251870473</v>
      </c>
      <c r="BF62" s="66">
        <v>23950.769602492896</v>
      </c>
      <c r="BG62" s="66">
        <v>24555.101044195228</v>
      </c>
      <c r="BH62" s="66">
        <v>25140.536163998131</v>
      </c>
    </row>
    <row r="63" spans="1:61" x14ac:dyDescent="0.25">
      <c r="A63" s="67" t="s">
        <v>463</v>
      </c>
      <c r="B63" s="67" t="s">
        <v>464</v>
      </c>
      <c r="C63" s="67" t="s">
        <v>538</v>
      </c>
      <c r="D63" s="67" t="s">
        <v>539</v>
      </c>
      <c r="E63" s="67">
        <v>1340.9468299452317</v>
      </c>
      <c r="F63" s="67">
        <v>1418.6755983513235</v>
      </c>
      <c r="G63" s="67">
        <v>1476.1491935459521</v>
      </c>
      <c r="H63" s="67">
        <v>1536.0779552386423</v>
      </c>
      <c r="I63" s="67">
        <v>1559.450078691749</v>
      </c>
      <c r="J63" s="67">
        <v>1624.50035446585</v>
      </c>
      <c r="K63" s="67">
        <v>1705.8064370028019</v>
      </c>
      <c r="L63" s="67">
        <v>1754.7500778652536</v>
      </c>
      <c r="M63" s="67">
        <v>1847.036881348165</v>
      </c>
      <c r="N63" s="67">
        <v>1863.9324781341456</v>
      </c>
      <c r="O63" s="67">
        <v>1945.3165855051875</v>
      </c>
      <c r="P63" s="67">
        <v>1984.9374307794069</v>
      </c>
      <c r="Q63" s="67">
        <v>2123.0895201630169</v>
      </c>
      <c r="R63" s="67">
        <v>2291.2155224752464</v>
      </c>
      <c r="S63" s="67">
        <v>2404.205859805184</v>
      </c>
      <c r="T63" s="67">
        <v>2396.0376818267955</v>
      </c>
      <c r="U63" s="67">
        <v>2588.3439786690942</v>
      </c>
      <c r="V63" s="67">
        <v>2724.5106382632525</v>
      </c>
      <c r="W63" s="67">
        <v>2825.1309846772597</v>
      </c>
      <c r="X63" s="67">
        <v>3013.6822877860163</v>
      </c>
      <c r="Y63" s="67">
        <v>3190.7147439743671</v>
      </c>
      <c r="Z63" s="67">
        <v>3339.6828363831828</v>
      </c>
      <c r="AA63" s="67">
        <v>3414.3854359192296</v>
      </c>
      <c r="AB63" s="67">
        <v>3475.1427589858035</v>
      </c>
      <c r="AC63" s="67">
        <v>3616.1183876874943</v>
      </c>
      <c r="AD63" s="67">
        <v>3466.8608162559522</v>
      </c>
      <c r="AE63" s="67">
        <v>3439.4179569784292</v>
      </c>
      <c r="AF63" s="67">
        <v>3527.6193109965175</v>
      </c>
      <c r="AG63" s="67">
        <v>3792.6281612038861</v>
      </c>
      <c r="AH63" s="67">
        <v>4017.3547672925838</v>
      </c>
      <c r="AI63" s="67">
        <v>4317.6825875460017</v>
      </c>
      <c r="AJ63" s="67">
        <v>4573.673963000997</v>
      </c>
      <c r="AK63" s="67">
        <v>4835.8721682602891</v>
      </c>
      <c r="AL63" s="67">
        <v>5205.296630153206</v>
      </c>
      <c r="AM63" s="67">
        <v>5543.2872545910013</v>
      </c>
      <c r="AN63" s="67">
        <v>5944.0633236097428</v>
      </c>
      <c r="AO63" s="67">
        <v>6368.5064153682806</v>
      </c>
      <c r="AP63" s="67">
        <v>6618.1728425878664</v>
      </c>
      <c r="AQ63" s="67">
        <v>5957.1571522680688</v>
      </c>
      <c r="AR63" s="67">
        <v>6075.2650165717505</v>
      </c>
      <c r="AS63" s="67">
        <v>6405.6379676358902</v>
      </c>
      <c r="AT63" s="67">
        <v>6364.5749821257705</v>
      </c>
      <c r="AU63" s="67">
        <v>6621.9477521362915</v>
      </c>
      <c r="AV63" s="67">
        <v>6943.1934451685802</v>
      </c>
      <c r="AW63" s="67">
        <v>7291.8244224699729</v>
      </c>
      <c r="AX63" s="67">
        <v>7594.1388018689286</v>
      </c>
      <c r="AY63" s="67">
        <v>7996.9294253997205</v>
      </c>
      <c r="AZ63" s="67">
        <v>8667.9753339722593</v>
      </c>
      <c r="BA63" s="67">
        <v>8710.0774409701044</v>
      </c>
      <c r="BB63" s="67">
        <v>8442.0026747882766</v>
      </c>
      <c r="BC63" s="67">
        <v>8780.5428128886306</v>
      </c>
      <c r="BD63" s="67">
        <v>9171.617619049819</v>
      </c>
      <c r="BE63" s="67">
        <v>9396.2104380234141</v>
      </c>
      <c r="BF63" s="67">
        <v>9730.1546009521953</v>
      </c>
      <c r="BG63" s="67">
        <v>10158.952682018093</v>
      </c>
      <c r="BH63" s="67">
        <v>10576.415603593558</v>
      </c>
    </row>
    <row r="64" spans="1:61" x14ac:dyDescent="0.25">
      <c r="A64" s="68" t="s">
        <v>461</v>
      </c>
      <c r="B64" s="68" t="s">
        <v>462</v>
      </c>
      <c r="C64" s="68" t="s">
        <v>538</v>
      </c>
      <c r="D64" s="68" t="s">
        <v>539</v>
      </c>
      <c r="E64" s="68">
        <v>569.52772361523819</v>
      </c>
      <c r="F64" s="68">
        <v>582.58588013160295</v>
      </c>
      <c r="G64" s="68">
        <v>608.20164391090191</v>
      </c>
      <c r="H64" s="68">
        <v>637.50460508500908</v>
      </c>
      <c r="I64" s="68">
        <v>660.96854586232143</v>
      </c>
      <c r="J64" s="68">
        <v>694.90122802407018</v>
      </c>
      <c r="K64" s="68">
        <v>749.42634545381645</v>
      </c>
      <c r="L64" s="68">
        <v>791.77471044706488</v>
      </c>
      <c r="M64" s="68">
        <v>831.05753147253881</v>
      </c>
      <c r="N64" s="68">
        <v>859.75803846870622</v>
      </c>
      <c r="O64" s="68">
        <v>930.85575883648107</v>
      </c>
      <c r="P64" s="68">
        <v>946.56714541152905</v>
      </c>
      <c r="Q64" s="68">
        <v>956.36381218809629</v>
      </c>
      <c r="R64" s="68">
        <v>1024.498608767153</v>
      </c>
      <c r="S64" s="68">
        <v>1046.2507118147309</v>
      </c>
      <c r="T64" s="68">
        <v>1070.7712156596704</v>
      </c>
      <c r="U64" s="68">
        <v>1139.1259888824645</v>
      </c>
      <c r="V64" s="68">
        <v>1221.8087118140925</v>
      </c>
      <c r="W64" s="68">
        <v>1311.632833220556</v>
      </c>
      <c r="X64" s="68">
        <v>1347.0005354348841</v>
      </c>
      <c r="Y64" s="68">
        <v>1392.3921314913746</v>
      </c>
      <c r="Z64" s="68">
        <v>1434.4650853119938</v>
      </c>
      <c r="AA64" s="68">
        <v>1483.9505884000571</v>
      </c>
      <c r="AB64" s="68">
        <v>1550.4188625153488</v>
      </c>
      <c r="AC64" s="68">
        <v>1602.6086485851729</v>
      </c>
      <c r="AD64" s="68">
        <v>1639.3515924359519</v>
      </c>
      <c r="AE64" s="68">
        <v>1692.9389582376662</v>
      </c>
      <c r="AF64" s="68">
        <v>1825.0590334417457</v>
      </c>
      <c r="AG64" s="68">
        <v>2034.0877244062754</v>
      </c>
      <c r="AH64" s="68">
        <v>2253.6860316657558</v>
      </c>
      <c r="AI64" s="68">
        <v>2472.1379979733688</v>
      </c>
      <c r="AJ64" s="68">
        <v>2647.5222680282559</v>
      </c>
      <c r="AK64" s="68">
        <v>2812.5424494624153</v>
      </c>
      <c r="AL64" s="68">
        <v>3036.6973666893841</v>
      </c>
      <c r="AM64" s="68">
        <v>3248.1370501699312</v>
      </c>
      <c r="AN64" s="68">
        <v>3472.8145452483768</v>
      </c>
      <c r="AO64" s="68">
        <v>3608.7047669503231</v>
      </c>
      <c r="AP64" s="68">
        <v>3453.4422278033744</v>
      </c>
      <c r="AQ64" s="68">
        <v>3122.8214986862486</v>
      </c>
      <c r="AR64" s="68">
        <v>3259.7327561335192</v>
      </c>
      <c r="AS64" s="68">
        <v>3404.9304021025573</v>
      </c>
      <c r="AT64" s="68">
        <v>3453.7283053933998</v>
      </c>
      <c r="AU64" s="68">
        <v>3597.7375720991913</v>
      </c>
      <c r="AV64" s="68">
        <v>3791.7170107940892</v>
      </c>
      <c r="AW64" s="68">
        <v>3981.7640860334532</v>
      </c>
      <c r="AX64" s="68">
        <v>4114.6493794264979</v>
      </c>
      <c r="AY64" s="68">
        <v>4335.1439351293957</v>
      </c>
      <c r="AZ64" s="68">
        <v>4572.6588474592181</v>
      </c>
      <c r="BA64" s="68">
        <v>4655.22010914363</v>
      </c>
      <c r="BB64" s="68">
        <v>4602.9181863519543</v>
      </c>
      <c r="BC64" s="68">
        <v>4886.5089906899057</v>
      </c>
      <c r="BD64" s="68">
        <v>5028.8412056281804</v>
      </c>
      <c r="BE64" s="68">
        <v>5258.9568344415502</v>
      </c>
      <c r="BF64" s="68">
        <v>5269.4703465381745</v>
      </c>
      <c r="BG64" s="68">
        <v>5360.3397828939233</v>
      </c>
      <c r="BH64" s="68">
        <v>5474.6601512732896</v>
      </c>
    </row>
    <row r="66" spans="1:61" x14ac:dyDescent="0.25">
      <c r="D66" t="s">
        <v>540</v>
      </c>
      <c r="E66" s="68" t="s">
        <v>475</v>
      </c>
      <c r="F66" s="68" t="s">
        <v>476</v>
      </c>
      <c r="G66" s="68" t="s">
        <v>477</v>
      </c>
      <c r="H66" s="68" t="s">
        <v>478</v>
      </c>
      <c r="I66" s="68" t="s">
        <v>479</v>
      </c>
      <c r="J66" s="68" t="s">
        <v>480</v>
      </c>
      <c r="K66" s="68" t="s">
        <v>481</v>
      </c>
      <c r="L66" s="68" t="s">
        <v>482</v>
      </c>
      <c r="M66" s="68" t="s">
        <v>483</v>
      </c>
      <c r="N66" s="68" t="s">
        <v>484</v>
      </c>
      <c r="O66" s="68" t="s">
        <v>485</v>
      </c>
      <c r="P66" s="68" t="s">
        <v>486</v>
      </c>
      <c r="Q66" s="68" t="s">
        <v>487</v>
      </c>
      <c r="R66" s="68" t="s">
        <v>488</v>
      </c>
      <c r="S66" s="68" t="s">
        <v>489</v>
      </c>
      <c r="T66" s="68" t="s">
        <v>490</v>
      </c>
      <c r="U66" s="68" t="s">
        <v>491</v>
      </c>
      <c r="V66" s="68" t="s">
        <v>492</v>
      </c>
      <c r="W66" s="68" t="s">
        <v>493</v>
      </c>
      <c r="X66" s="68" t="s">
        <v>494</v>
      </c>
      <c r="Y66" s="68" t="s">
        <v>495</v>
      </c>
      <c r="Z66" s="68" t="s">
        <v>496</v>
      </c>
      <c r="AA66" s="68" t="s">
        <v>497</v>
      </c>
      <c r="AB66" s="68" t="s">
        <v>498</v>
      </c>
      <c r="AC66" s="68" t="s">
        <v>499</v>
      </c>
      <c r="AD66" s="68" t="s">
        <v>500</v>
      </c>
      <c r="AE66" s="68" t="s">
        <v>501</v>
      </c>
      <c r="AF66" s="68" t="s">
        <v>502</v>
      </c>
      <c r="AG66" s="68" t="s">
        <v>503</v>
      </c>
      <c r="AH66" s="68" t="s">
        <v>504</v>
      </c>
      <c r="AI66" s="68" t="s">
        <v>505</v>
      </c>
      <c r="AJ66" s="68" t="s">
        <v>506</v>
      </c>
      <c r="AK66" s="68" t="s">
        <v>507</v>
      </c>
      <c r="AL66" s="68" t="s">
        <v>508</v>
      </c>
      <c r="AM66" s="68" t="s">
        <v>509</v>
      </c>
      <c r="AN66" s="68" t="s">
        <v>510</v>
      </c>
      <c r="AO66" s="68" t="s">
        <v>511</v>
      </c>
      <c r="AP66" s="68" t="s">
        <v>512</v>
      </c>
      <c r="AQ66" s="68" t="s">
        <v>513</v>
      </c>
      <c r="AR66" s="68" t="s">
        <v>514</v>
      </c>
      <c r="AS66" s="68" t="s">
        <v>515</v>
      </c>
      <c r="AT66" s="68" t="s">
        <v>516</v>
      </c>
      <c r="AU66" s="68" t="s">
        <v>517</v>
      </c>
      <c r="AV66" s="68" t="s">
        <v>518</v>
      </c>
      <c r="AW66" s="68" t="s">
        <v>519</v>
      </c>
      <c r="AX66" s="68" t="s">
        <v>520</v>
      </c>
      <c r="AY66" s="68" t="s">
        <v>521</v>
      </c>
      <c r="AZ66" s="68" t="s">
        <v>522</v>
      </c>
      <c r="BA66" s="68" t="s">
        <v>523</v>
      </c>
      <c r="BB66" s="68" t="s">
        <v>524</v>
      </c>
      <c r="BC66" s="68" t="s">
        <v>525</v>
      </c>
      <c r="BD66" s="68" t="s">
        <v>526</v>
      </c>
      <c r="BE66" s="68" t="s">
        <v>527</v>
      </c>
      <c r="BF66" s="68" t="s">
        <v>528</v>
      </c>
      <c r="BG66" s="68" t="s">
        <v>529</v>
      </c>
      <c r="BH66" s="68" t="s">
        <v>530</v>
      </c>
      <c r="BI66" s="68" t="s">
        <v>531</v>
      </c>
    </row>
    <row r="67" spans="1:61" x14ac:dyDescent="0.25">
      <c r="A67" s="68" t="s">
        <v>146</v>
      </c>
      <c r="B67" s="68" t="s">
        <v>458</v>
      </c>
      <c r="C67" s="68" t="s">
        <v>538</v>
      </c>
      <c r="D67" s="68" t="s">
        <v>539</v>
      </c>
      <c r="E67" s="57">
        <f t="shared" ref="E67:I67" si="18">E60/$J60*100</f>
        <v>90.348714859400289</v>
      </c>
      <c r="F67" s="57">
        <f t="shared" si="18"/>
        <v>92.971661474770116</v>
      </c>
      <c r="G67" s="57">
        <f t="shared" si="18"/>
        <v>94.610708031859986</v>
      </c>
      <c r="H67" s="57">
        <f t="shared" si="18"/>
        <v>98.020618274766619</v>
      </c>
      <c r="I67" s="57">
        <f t="shared" si="18"/>
        <v>98.126267469532095</v>
      </c>
      <c r="J67" s="57">
        <f>J60/$J60*100</f>
        <v>100</v>
      </c>
      <c r="K67" s="57">
        <f t="shared" ref="K67:BH67" si="19">K60/$J60*100</f>
        <v>101.48064200947033</v>
      </c>
      <c r="L67" s="57">
        <f t="shared" si="19"/>
        <v>103.73326186081549</v>
      </c>
      <c r="M67" s="57">
        <f t="shared" si="19"/>
        <v>104.71617765870303</v>
      </c>
      <c r="N67" s="57">
        <f t="shared" si="19"/>
        <v>106.85452220776384</v>
      </c>
      <c r="O67" s="57">
        <f t="shared" si="19"/>
        <v>106.59811370589019</v>
      </c>
      <c r="P67" s="57">
        <f t="shared" si="19"/>
        <v>109.87741712004618</v>
      </c>
      <c r="Q67" s="57">
        <f t="shared" si="19"/>
        <v>112.35341401779225</v>
      </c>
      <c r="R67" s="57">
        <f t="shared" si="19"/>
        <v>119.43170809580528</v>
      </c>
      <c r="S67" s="57">
        <f t="shared" si="19"/>
        <v>121.15433273172771</v>
      </c>
      <c r="T67" s="57">
        <f t="shared" si="19"/>
        <v>123.82042816651389</v>
      </c>
      <c r="U67" s="57">
        <f t="shared" si="19"/>
        <v>130.23711919951722</v>
      </c>
      <c r="V67" s="57">
        <f t="shared" si="19"/>
        <v>134.77144596748306</v>
      </c>
      <c r="W67" s="57">
        <f t="shared" si="19"/>
        <v>138.05928327957767</v>
      </c>
      <c r="X67" s="57">
        <f t="shared" si="19"/>
        <v>141.58764615969679</v>
      </c>
      <c r="Y67" s="57">
        <f t="shared" si="19"/>
        <v>144.12857625369807</v>
      </c>
      <c r="Z67" s="57">
        <f t="shared" si="19"/>
        <v>144.87676674163211</v>
      </c>
      <c r="AA67" s="57">
        <f t="shared" si="19"/>
        <v>144.14886405937114</v>
      </c>
      <c r="AB67" s="57">
        <f t="shared" si="19"/>
        <v>143.29932971442798</v>
      </c>
      <c r="AC67" s="57">
        <f t="shared" si="19"/>
        <v>126.67207143117396</v>
      </c>
      <c r="AD67" s="57">
        <f t="shared" si="19"/>
        <v>114.53004870079661</v>
      </c>
      <c r="AE67" s="57">
        <f t="shared" si="19"/>
        <v>115.15428433245091</v>
      </c>
      <c r="AF67" s="57">
        <f t="shared" si="19"/>
        <v>117.79244713861199</v>
      </c>
      <c r="AG67" s="57">
        <f t="shared" si="19"/>
        <v>122.98144115025573</v>
      </c>
      <c r="AH67" s="57">
        <f t="shared" si="19"/>
        <v>126.9674826768362</v>
      </c>
      <c r="AI67" s="57">
        <f t="shared" si="19"/>
        <v>129.89606059999298</v>
      </c>
      <c r="AJ67" s="57">
        <f t="shared" si="19"/>
        <v>127.47882424510412</v>
      </c>
      <c r="AK67" s="57">
        <f t="shared" si="19"/>
        <v>126.72418613699816</v>
      </c>
      <c r="AL67" s="57">
        <f t="shared" si="19"/>
        <v>127.03537017695817</v>
      </c>
      <c r="AM67" s="57">
        <f t="shared" si="19"/>
        <v>130.98915569646334</v>
      </c>
      <c r="AN67" s="57">
        <f t="shared" si="19"/>
        <v>134.32009013893088</v>
      </c>
      <c r="AO67" s="57">
        <f t="shared" si="19"/>
        <v>140.04773795167475</v>
      </c>
      <c r="AP67" s="57">
        <f t="shared" si="19"/>
        <v>146.16920873004682</v>
      </c>
      <c r="AQ67" s="57">
        <f t="shared" si="19"/>
        <v>153.95143058010282</v>
      </c>
      <c r="AR67" s="57">
        <f t="shared" si="19"/>
        <v>154.75899794263142</v>
      </c>
      <c r="AS67" s="57">
        <f t="shared" si="19"/>
        <v>163.14232879679162</v>
      </c>
      <c r="AT67" s="57">
        <f t="shared" si="19"/>
        <v>165.45271067043387</v>
      </c>
      <c r="AU67" s="57">
        <f t="shared" si="19"/>
        <v>168.75291036784864</v>
      </c>
      <c r="AV67" s="57">
        <f t="shared" si="19"/>
        <v>179.36376452320175</v>
      </c>
      <c r="AW67" s="57">
        <f t="shared" si="19"/>
        <v>188.40592053790957</v>
      </c>
      <c r="AX67" s="57">
        <f t="shared" si="19"/>
        <v>197.87707313904619</v>
      </c>
      <c r="AY67" s="57">
        <f t="shared" si="19"/>
        <v>204.1872981114544</v>
      </c>
      <c r="AZ67" s="57">
        <f t="shared" si="19"/>
        <v>213.24547764378653</v>
      </c>
      <c r="BA67" s="57">
        <f t="shared" si="19"/>
        <v>221.11434440632226</v>
      </c>
      <c r="BB67" s="57">
        <f t="shared" si="19"/>
        <v>231.43401214594968</v>
      </c>
      <c r="BC67" s="57">
        <f t="shared" si="19"/>
        <v>246.2327848867904</v>
      </c>
      <c r="BD67" s="57">
        <f t="shared" si="19"/>
        <v>225.97320899837655</v>
      </c>
      <c r="BE67" s="57">
        <f t="shared" si="19"/>
        <v>238.28621367367469</v>
      </c>
      <c r="BF67" s="57">
        <f t="shared" si="19"/>
        <v>253.71555471666585</v>
      </c>
      <c r="BG67" s="57">
        <f t="shared" si="19"/>
        <v>264.1136535696977</v>
      </c>
      <c r="BH67" s="57">
        <f t="shared" si="19"/>
        <v>275.98027811634313</v>
      </c>
    </row>
    <row r="68" spans="1:61" x14ac:dyDescent="0.25">
      <c r="A68" s="68" t="s">
        <v>466</v>
      </c>
      <c r="B68" s="68" t="s">
        <v>467</v>
      </c>
      <c r="C68" s="68" t="s">
        <v>538</v>
      </c>
      <c r="D68" s="68" t="s">
        <v>539</v>
      </c>
      <c r="E68" s="57">
        <f t="shared" ref="E68:J68" si="20">E61/$J61*100</f>
        <v>103.62531820776135</v>
      </c>
      <c r="F68" s="57">
        <f t="shared" si="20"/>
        <v>106.50067747402619</v>
      </c>
      <c r="G68" s="57">
        <f t="shared" si="20"/>
        <v>105.95686556698473</v>
      </c>
      <c r="H68" s="57">
        <f t="shared" si="20"/>
        <v>100.33628556457008</v>
      </c>
      <c r="I68" s="57">
        <f t="shared" si="20"/>
        <v>100.78523412082103</v>
      </c>
      <c r="J68" s="57">
        <f t="shared" si="20"/>
        <v>100</v>
      </c>
      <c r="K68" s="57">
        <f t="shared" ref="K68:BH68" si="21">K61/$J61*100</f>
        <v>99.43063637135829</v>
      </c>
      <c r="L68" s="57">
        <f t="shared" si="21"/>
        <v>98.4054018838753</v>
      </c>
      <c r="M68" s="57">
        <f t="shared" si="21"/>
        <v>105.97462176326364</v>
      </c>
      <c r="N68" s="57">
        <f t="shared" si="21"/>
        <v>110.28857218426107</v>
      </c>
      <c r="O68" s="57">
        <f t="shared" si="21"/>
        <v>115.26765875757575</v>
      </c>
      <c r="P68" s="57">
        <f t="shared" si="21"/>
        <v>119.8093193988972</v>
      </c>
      <c r="Q68" s="57">
        <f t="shared" si="21"/>
        <v>123.2168895298592</v>
      </c>
      <c r="R68" s="57">
        <f t="shared" si="21"/>
        <v>129.64519901479369</v>
      </c>
      <c r="S68" s="57">
        <f t="shared" si="21"/>
        <v>134.15448022616067</v>
      </c>
      <c r="T68" s="57">
        <f t="shared" si="21"/>
        <v>137.91049546661995</v>
      </c>
      <c r="U68" s="57">
        <f t="shared" si="21"/>
        <v>145.92988040590927</v>
      </c>
      <c r="V68" s="57">
        <f t="shared" si="21"/>
        <v>153.79463586772528</v>
      </c>
      <c r="W68" s="57">
        <f t="shared" si="21"/>
        <v>159.93462423984224</v>
      </c>
      <c r="X68" s="57">
        <f t="shared" si="21"/>
        <v>165.69299005986537</v>
      </c>
      <c r="Y68" s="57">
        <f t="shared" si="21"/>
        <v>177.66130221304908</v>
      </c>
      <c r="Z68" s="57">
        <f t="shared" si="21"/>
        <v>189.16765168621299</v>
      </c>
      <c r="AA68" s="57">
        <f t="shared" si="21"/>
        <v>189.6796993459256</v>
      </c>
      <c r="AB68" s="57">
        <f t="shared" si="21"/>
        <v>190.30131119188184</v>
      </c>
      <c r="AC68" s="57">
        <f t="shared" si="21"/>
        <v>198.28911012210105</v>
      </c>
      <c r="AD68" s="57">
        <f t="shared" si="21"/>
        <v>200.44936747106235</v>
      </c>
      <c r="AE68" s="57">
        <f t="shared" si="21"/>
        <v>208.51597228765803</v>
      </c>
      <c r="AF68" s="57">
        <f t="shared" si="21"/>
        <v>212.81508618508803</v>
      </c>
      <c r="AG68" s="57">
        <f t="shared" si="21"/>
        <v>221.08567575844268</v>
      </c>
      <c r="AH68" s="57">
        <f t="shared" si="21"/>
        <v>233.3416366528524</v>
      </c>
      <c r="AI68" s="57">
        <f t="shared" si="21"/>
        <v>245.41141309710039</v>
      </c>
      <c r="AJ68" s="57">
        <f t="shared" si="21"/>
        <v>258.26718843469433</v>
      </c>
      <c r="AK68" s="57">
        <f t="shared" si="21"/>
        <v>270.36660735788053</v>
      </c>
      <c r="AL68" s="57">
        <f t="shared" si="21"/>
        <v>286.1663464265439</v>
      </c>
      <c r="AM68" s="57">
        <f t="shared" si="21"/>
        <v>306.48959419707637</v>
      </c>
      <c r="AN68" s="57">
        <f t="shared" si="21"/>
        <v>325.72084774809946</v>
      </c>
      <c r="AO68" s="57">
        <f t="shared" si="21"/>
        <v>346.85964115796838</v>
      </c>
      <c r="AP68" s="57">
        <f t="shared" si="21"/>
        <v>356.79990869783376</v>
      </c>
      <c r="AQ68" s="57">
        <f t="shared" si="21"/>
        <v>295.35598464132329</v>
      </c>
      <c r="AR68" s="57">
        <f t="shared" si="21"/>
        <v>287.80831468759578</v>
      </c>
      <c r="AS68" s="57">
        <f t="shared" si="21"/>
        <v>300.7345042766471</v>
      </c>
      <c r="AT68" s="57">
        <f t="shared" si="21"/>
        <v>318.25831517891191</v>
      </c>
      <c r="AU68" s="57">
        <f t="shared" si="21"/>
        <v>331.01174098802994</v>
      </c>
      <c r="AV68" s="57">
        <f t="shared" si="21"/>
        <v>339.01626211387725</v>
      </c>
      <c r="AW68" s="57">
        <f t="shared" si="21"/>
        <v>348.65600831616433</v>
      </c>
      <c r="AX68" s="57">
        <f t="shared" si="21"/>
        <v>362.62376619426396</v>
      </c>
      <c r="AY68" s="57">
        <f t="shared" si="21"/>
        <v>379.84186339138807</v>
      </c>
      <c r="AZ68" s="57">
        <f t="shared" si="21"/>
        <v>399.55390740284656</v>
      </c>
      <c r="BA68" s="57">
        <f t="shared" si="21"/>
        <v>421.055065791282</v>
      </c>
      <c r="BB68" s="57">
        <f t="shared" si="21"/>
        <v>434.9507730376983</v>
      </c>
      <c r="BC68" s="57">
        <f t="shared" si="21"/>
        <v>460.07754722714651</v>
      </c>
      <c r="BD68" s="57">
        <f t="shared" si="21"/>
        <v>481.49223578807721</v>
      </c>
      <c r="BE68" s="57">
        <f t="shared" si="21"/>
        <v>503.79654473200787</v>
      </c>
      <c r="BF68" s="57">
        <f t="shared" si="21"/>
        <v>524.21495581546355</v>
      </c>
      <c r="BG68" s="57">
        <f t="shared" si="21"/>
        <v>541.58473102107621</v>
      </c>
      <c r="BH68" s="57">
        <f t="shared" si="21"/>
        <v>560.70265991521774</v>
      </c>
    </row>
    <row r="69" spans="1:61" x14ac:dyDescent="0.25">
      <c r="A69" s="68" t="s">
        <v>459</v>
      </c>
      <c r="B69" s="68" t="s">
        <v>460</v>
      </c>
      <c r="C69" s="68" t="s">
        <v>538</v>
      </c>
      <c r="D69" s="68" t="s">
        <v>539</v>
      </c>
      <c r="E69" s="57">
        <f t="shared" ref="E69:J69" si="22">E62/$J62*100</f>
        <v>85.999371517322274</v>
      </c>
      <c r="F69" s="57">
        <f t="shared" si="22"/>
        <v>87.612406393413252</v>
      </c>
      <c r="G69" s="57">
        <f t="shared" si="22"/>
        <v>86.814312101728859</v>
      </c>
      <c r="H69" s="57">
        <f t="shared" si="22"/>
        <v>92.729512262812534</v>
      </c>
      <c r="I69" s="57">
        <f t="shared" si="22"/>
        <v>97.057511369488353</v>
      </c>
      <c r="J69" s="57">
        <f t="shared" si="22"/>
        <v>100</v>
      </c>
      <c r="K69" s="57">
        <f t="shared" ref="K69:BH69" si="23">K62/$J62*100</f>
        <v>110.33576661802242</v>
      </c>
      <c r="L69" s="57">
        <f t="shared" si="23"/>
        <v>114.86799183406421</v>
      </c>
      <c r="M69" s="57">
        <f t="shared" si="23"/>
        <v>125.04418327114919</v>
      </c>
      <c r="N69" s="57">
        <f t="shared" si="23"/>
        <v>139.09086547158935</v>
      </c>
      <c r="O69" s="57">
        <f t="shared" si="23"/>
        <v>144.74403619105234</v>
      </c>
      <c r="P69" s="57">
        <f t="shared" si="23"/>
        <v>155.36738188062279</v>
      </c>
      <c r="Q69" s="57">
        <f t="shared" si="23"/>
        <v>161.2360019836799</v>
      </c>
      <c r="R69" s="57">
        <f t="shared" si="23"/>
        <v>180.74561189801457</v>
      </c>
      <c r="S69" s="57">
        <f t="shared" si="23"/>
        <v>195.14878660371789</v>
      </c>
      <c r="T69" s="57">
        <f t="shared" si="23"/>
        <v>203.90955144511986</v>
      </c>
      <c r="U69" s="57">
        <f t="shared" si="23"/>
        <v>227.8715015074138</v>
      </c>
      <c r="V69" s="57">
        <f t="shared" si="23"/>
        <v>250.54275087029595</v>
      </c>
      <c r="W69" s="57">
        <f t="shared" si="23"/>
        <v>273.30061720989312</v>
      </c>
      <c r="X69" s="57">
        <f t="shared" si="23"/>
        <v>290.36065593286406</v>
      </c>
      <c r="Y69" s="57">
        <f t="shared" si="23"/>
        <v>292.19822976920807</v>
      </c>
      <c r="Z69" s="57">
        <f t="shared" si="23"/>
        <v>306.51038243106427</v>
      </c>
      <c r="AA69" s="57">
        <f t="shared" si="23"/>
        <v>326.88877950375786</v>
      </c>
      <c r="AB69" s="57">
        <f t="shared" si="23"/>
        <v>363.95622509427164</v>
      </c>
      <c r="AC69" s="57">
        <f t="shared" si="23"/>
        <v>394.41748837106678</v>
      </c>
      <c r="AD69" s="57">
        <f t="shared" si="23"/>
        <v>420.31500349103084</v>
      </c>
      <c r="AE69" s="57">
        <f t="shared" si="23"/>
        <v>468.66043093306536</v>
      </c>
      <c r="AF69" s="57">
        <f t="shared" si="23"/>
        <v>525.12537765032641</v>
      </c>
      <c r="AG69" s="57">
        <f t="shared" si="23"/>
        <v>586.11293422296399</v>
      </c>
      <c r="AH69" s="57">
        <f t="shared" si="23"/>
        <v>623.2794111419953</v>
      </c>
      <c r="AI69" s="57">
        <f t="shared" si="23"/>
        <v>675.75970776125246</v>
      </c>
      <c r="AJ69" s="57">
        <f t="shared" si="23"/>
        <v>734.17067286605914</v>
      </c>
      <c r="AK69" s="57">
        <f t="shared" si="23"/>
        <v>768.7497607968329</v>
      </c>
      <c r="AL69" s="57">
        <f t="shared" si="23"/>
        <v>808.80021399544933</v>
      </c>
      <c r="AM69" s="57">
        <f t="shared" si="23"/>
        <v>870.30863016979913</v>
      </c>
      <c r="AN69" s="57">
        <f t="shared" si="23"/>
        <v>937.2578626277932</v>
      </c>
      <c r="AO69" s="57">
        <f t="shared" si="23"/>
        <v>995.30615501430759</v>
      </c>
      <c r="AP69" s="57">
        <f t="shared" si="23"/>
        <v>1040.6639210538697</v>
      </c>
      <c r="AQ69" s="57">
        <f t="shared" si="23"/>
        <v>964.99283273837602</v>
      </c>
      <c r="AR69" s="57">
        <f t="shared" si="23"/>
        <v>1064.2870229301682</v>
      </c>
      <c r="AS69" s="57">
        <f t="shared" si="23"/>
        <v>1153.9856373593259</v>
      </c>
      <c r="AT69" s="57">
        <f t="shared" si="23"/>
        <v>1197.8454523833025</v>
      </c>
      <c r="AU69" s="57">
        <f t="shared" si="23"/>
        <v>1283.4736869589608</v>
      </c>
      <c r="AV69" s="57">
        <f t="shared" si="23"/>
        <v>1314.8166560542159</v>
      </c>
      <c r="AW69" s="57">
        <f t="shared" si="23"/>
        <v>1376.7191855478986</v>
      </c>
      <c r="AX69" s="57">
        <f t="shared" si="23"/>
        <v>1419.3637371569735</v>
      </c>
      <c r="AY69" s="57">
        <f t="shared" si="23"/>
        <v>1491.9872689080535</v>
      </c>
      <c r="AZ69" s="57">
        <f t="shared" si="23"/>
        <v>1567.3082754655716</v>
      </c>
      <c r="BA69" s="57">
        <f t="shared" si="23"/>
        <v>1604.9105928890021</v>
      </c>
      <c r="BB69" s="57">
        <f t="shared" si="23"/>
        <v>1604.901795025306</v>
      </c>
      <c r="BC69" s="57">
        <f t="shared" si="23"/>
        <v>1707.0202641238538</v>
      </c>
      <c r="BD69" s="57">
        <f t="shared" si="23"/>
        <v>1765.066240904041</v>
      </c>
      <c r="BE69" s="57">
        <f t="shared" si="23"/>
        <v>1804.999771029301</v>
      </c>
      <c r="BF69" s="57">
        <f t="shared" si="23"/>
        <v>1843.8450153071849</v>
      </c>
      <c r="BG69" s="57">
        <f t="shared" si="23"/>
        <v>1890.3693456260012</v>
      </c>
      <c r="BH69" s="57">
        <f t="shared" si="23"/>
        <v>1935.4389465344411</v>
      </c>
    </row>
    <row r="70" spans="1:61" x14ac:dyDescent="0.25">
      <c r="A70" s="68" t="s">
        <v>463</v>
      </c>
      <c r="B70" s="68" t="s">
        <v>464</v>
      </c>
      <c r="C70" s="68" t="s">
        <v>538</v>
      </c>
      <c r="D70" s="68" t="s">
        <v>539</v>
      </c>
      <c r="E70" s="57">
        <f t="shared" ref="E70:J70" si="24">E63/$J63*100</f>
        <v>82.545185432486207</v>
      </c>
      <c r="F70" s="57">
        <f t="shared" si="24"/>
        <v>87.329965453765411</v>
      </c>
      <c r="G70" s="57">
        <f t="shared" si="24"/>
        <v>90.867889901527477</v>
      </c>
      <c r="H70" s="57">
        <f t="shared" si="24"/>
        <v>94.556947988091906</v>
      </c>
      <c r="I70" s="57">
        <f t="shared" si="24"/>
        <v>95.995674879646913</v>
      </c>
      <c r="J70" s="57">
        <f t="shared" si="24"/>
        <v>100</v>
      </c>
      <c r="K70" s="57">
        <f t="shared" ref="K70:BH70" si="25">K63/$J63*100</f>
        <v>105.00499013825615</v>
      </c>
      <c r="L70" s="57">
        <f t="shared" si="25"/>
        <v>108.01783287035545</v>
      </c>
      <c r="M70" s="57">
        <f t="shared" si="25"/>
        <v>113.69876751768928</v>
      </c>
      <c r="N70" s="57">
        <f t="shared" si="25"/>
        <v>114.73881633882579</v>
      </c>
      <c r="O70" s="57">
        <f t="shared" si="25"/>
        <v>119.74860948213365</v>
      </c>
      <c r="P70" s="57">
        <f t="shared" si="25"/>
        <v>122.18756526107819</v>
      </c>
      <c r="Q70" s="57">
        <f t="shared" si="25"/>
        <v>130.69184714712526</v>
      </c>
      <c r="R70" s="57">
        <f t="shared" si="25"/>
        <v>141.04124484654966</v>
      </c>
      <c r="S70" s="57">
        <f t="shared" si="25"/>
        <v>147.99663497738715</v>
      </c>
      <c r="T70" s="57">
        <f t="shared" si="25"/>
        <v>147.49382326940975</v>
      </c>
      <c r="U70" s="57">
        <f t="shared" si="25"/>
        <v>159.33169676162763</v>
      </c>
      <c r="V70" s="57">
        <f t="shared" si="25"/>
        <v>167.7137607740994</v>
      </c>
      <c r="W70" s="57">
        <f t="shared" si="25"/>
        <v>173.90768656410589</v>
      </c>
      <c r="X70" s="57">
        <f t="shared" si="25"/>
        <v>185.51441244695459</v>
      </c>
      <c r="Y70" s="57">
        <f t="shared" si="25"/>
        <v>196.41206819086858</v>
      </c>
      <c r="Z70" s="57">
        <f t="shared" si="25"/>
        <v>205.58215498089564</v>
      </c>
      <c r="AA70" s="57">
        <f t="shared" si="25"/>
        <v>210.18065194832843</v>
      </c>
      <c r="AB70" s="57">
        <f t="shared" si="25"/>
        <v>213.92071410956763</v>
      </c>
      <c r="AC70" s="57">
        <f t="shared" si="25"/>
        <v>222.59880570333922</v>
      </c>
      <c r="AD70" s="57">
        <f t="shared" si="25"/>
        <v>213.41089934054747</v>
      </c>
      <c r="AE70" s="57">
        <f t="shared" si="25"/>
        <v>211.72158858096032</v>
      </c>
      <c r="AF70" s="57">
        <f t="shared" si="25"/>
        <v>217.15103362697818</v>
      </c>
      <c r="AG70" s="57">
        <f t="shared" si="25"/>
        <v>233.46428646677248</v>
      </c>
      <c r="AH70" s="57">
        <f t="shared" si="25"/>
        <v>247.29786954177214</v>
      </c>
      <c r="AI70" s="57">
        <f t="shared" si="25"/>
        <v>265.78526595432436</v>
      </c>
      <c r="AJ70" s="57">
        <f t="shared" si="25"/>
        <v>281.54342659437958</v>
      </c>
      <c r="AK70" s="57">
        <f t="shared" si="25"/>
        <v>297.6836634701977</v>
      </c>
      <c r="AL70" s="57">
        <f t="shared" si="25"/>
        <v>320.42446872009168</v>
      </c>
      <c r="AM70" s="57">
        <f t="shared" si="25"/>
        <v>341.23028901484503</v>
      </c>
      <c r="AN70" s="57">
        <f t="shared" si="25"/>
        <v>365.90101733552427</v>
      </c>
      <c r="AO70" s="57">
        <f t="shared" si="25"/>
        <v>392.02862577781963</v>
      </c>
      <c r="AP70" s="57">
        <f t="shared" si="25"/>
        <v>407.3974391199182</v>
      </c>
      <c r="AQ70" s="57">
        <f t="shared" si="25"/>
        <v>366.70703923772516</v>
      </c>
      <c r="AR70" s="57">
        <f t="shared" si="25"/>
        <v>373.97745096641432</v>
      </c>
      <c r="AS70" s="57">
        <f t="shared" si="25"/>
        <v>394.31434717920519</v>
      </c>
      <c r="AT70" s="57">
        <f t="shared" si="25"/>
        <v>391.7866170129891</v>
      </c>
      <c r="AU70" s="57">
        <f t="shared" si="25"/>
        <v>407.62981269484834</v>
      </c>
      <c r="AV70" s="57">
        <f t="shared" si="25"/>
        <v>427.40485873587659</v>
      </c>
      <c r="AW70" s="57">
        <f t="shared" si="25"/>
        <v>448.86567136931086</v>
      </c>
      <c r="AX70" s="57">
        <f t="shared" si="25"/>
        <v>467.47535517565018</v>
      </c>
      <c r="AY70" s="57">
        <f t="shared" si="25"/>
        <v>492.27009421177883</v>
      </c>
      <c r="AZ70" s="57">
        <f t="shared" si="25"/>
        <v>533.5779281391641</v>
      </c>
      <c r="BA70" s="57">
        <f t="shared" si="25"/>
        <v>536.16962391085815</v>
      </c>
      <c r="BB70" s="57">
        <f t="shared" si="25"/>
        <v>519.66764128925536</v>
      </c>
      <c r="BC70" s="57">
        <f t="shared" si="25"/>
        <v>540.50728821021096</v>
      </c>
      <c r="BD70" s="57">
        <f t="shared" si="25"/>
        <v>564.58083212087251</v>
      </c>
      <c r="BE70" s="57">
        <f t="shared" si="25"/>
        <v>578.40617961040527</v>
      </c>
      <c r="BF70" s="57">
        <f t="shared" si="25"/>
        <v>598.96291030059854</v>
      </c>
      <c r="BG70" s="57">
        <f t="shared" si="25"/>
        <v>625.35860051310635</v>
      </c>
      <c r="BH70" s="57">
        <f t="shared" si="25"/>
        <v>651.05652790523254</v>
      </c>
    </row>
    <row r="71" spans="1:61" x14ac:dyDescent="0.25">
      <c r="A71" s="68" t="s">
        <v>461</v>
      </c>
      <c r="B71" s="68" t="s">
        <v>462</v>
      </c>
      <c r="C71" s="68" t="s">
        <v>538</v>
      </c>
      <c r="D71" s="68" t="s">
        <v>539</v>
      </c>
      <c r="E71" s="57">
        <f t="shared" ref="E71:J71" si="26">E64/$J64*100</f>
        <v>81.958082767341239</v>
      </c>
      <c r="F71" s="57">
        <f t="shared" si="26"/>
        <v>83.837221267858112</v>
      </c>
      <c r="G71" s="57">
        <f t="shared" si="26"/>
        <v>87.523466556578725</v>
      </c>
      <c r="H71" s="57">
        <f t="shared" si="26"/>
        <v>91.740319253389927</v>
      </c>
      <c r="I71" s="57">
        <f t="shared" si="26"/>
        <v>95.116905713602591</v>
      </c>
      <c r="J71" s="57">
        <f t="shared" si="26"/>
        <v>100</v>
      </c>
      <c r="K71" s="57">
        <f t="shared" ref="K71:BH71" si="27">K64/$J64*100</f>
        <v>107.84645575958855</v>
      </c>
      <c r="L71" s="57">
        <f t="shared" si="27"/>
        <v>113.9406117756406</v>
      </c>
      <c r="M71" s="57">
        <f t="shared" si="27"/>
        <v>119.59361963363122</v>
      </c>
      <c r="N71" s="57">
        <f t="shared" si="27"/>
        <v>123.72377595495135</v>
      </c>
      <c r="O71" s="57">
        <f t="shared" si="27"/>
        <v>133.95511783499651</v>
      </c>
      <c r="P71" s="57">
        <f t="shared" si="27"/>
        <v>136.21607031880819</v>
      </c>
      <c r="Q71" s="57">
        <f t="shared" si="27"/>
        <v>137.62586301760996</v>
      </c>
      <c r="R71" s="57">
        <f t="shared" si="27"/>
        <v>147.43082433172304</v>
      </c>
      <c r="S71" s="57">
        <f t="shared" si="27"/>
        <v>150.5610681952185</v>
      </c>
      <c r="T71" s="57">
        <f t="shared" si="27"/>
        <v>154.08969972673304</v>
      </c>
      <c r="U71" s="57">
        <f t="shared" si="27"/>
        <v>163.9263168553513</v>
      </c>
      <c r="V71" s="57">
        <f t="shared" si="27"/>
        <v>175.82480251017358</v>
      </c>
      <c r="W71" s="57">
        <f t="shared" si="27"/>
        <v>188.75097356643658</v>
      </c>
      <c r="X71" s="57">
        <f t="shared" si="27"/>
        <v>193.84057490660044</v>
      </c>
      <c r="Y71" s="57">
        <f t="shared" si="27"/>
        <v>200.37266813452007</v>
      </c>
      <c r="Z71" s="57">
        <f t="shared" si="27"/>
        <v>206.42719101113843</v>
      </c>
      <c r="AA71" s="57">
        <f t="shared" si="27"/>
        <v>213.54841933718035</v>
      </c>
      <c r="AB71" s="57">
        <f t="shared" si="27"/>
        <v>223.11355916349669</v>
      </c>
      <c r="AC71" s="57">
        <f t="shared" si="27"/>
        <v>230.62394826127166</v>
      </c>
      <c r="AD71" s="57">
        <f t="shared" si="27"/>
        <v>235.91145422168799</v>
      </c>
      <c r="AE71" s="57">
        <f t="shared" si="27"/>
        <v>243.62296251101537</v>
      </c>
      <c r="AF71" s="57">
        <f t="shared" si="27"/>
        <v>262.6357473322135</v>
      </c>
      <c r="AG71" s="57">
        <f t="shared" si="27"/>
        <v>292.71609293167319</v>
      </c>
      <c r="AH71" s="57">
        <f t="shared" si="27"/>
        <v>324.31746279597769</v>
      </c>
      <c r="AI71" s="57">
        <f t="shared" si="27"/>
        <v>355.75386807169929</v>
      </c>
      <c r="AJ71" s="57">
        <f t="shared" si="27"/>
        <v>380.99260171929791</v>
      </c>
      <c r="AK71" s="57">
        <f t="shared" si="27"/>
        <v>404.73988763263395</v>
      </c>
      <c r="AL71" s="57">
        <f t="shared" si="27"/>
        <v>436.99697802004727</v>
      </c>
      <c r="AM71" s="57">
        <f t="shared" si="27"/>
        <v>467.42427832598696</v>
      </c>
      <c r="AN71" s="57">
        <f t="shared" si="27"/>
        <v>499.75657045868456</v>
      </c>
      <c r="AO71" s="57">
        <f t="shared" si="27"/>
        <v>519.31189950715179</v>
      </c>
      <c r="AP71" s="57">
        <f t="shared" si="27"/>
        <v>496.96879046006711</v>
      </c>
      <c r="AQ71" s="57">
        <f t="shared" si="27"/>
        <v>449.39070082893562</v>
      </c>
      <c r="AR71" s="57">
        <f t="shared" si="27"/>
        <v>469.09296237718081</v>
      </c>
      <c r="AS71" s="57">
        <f t="shared" si="27"/>
        <v>489.98767951301085</v>
      </c>
      <c r="AT71" s="57">
        <f t="shared" si="27"/>
        <v>497.00995855396133</v>
      </c>
      <c r="AU71" s="57">
        <f t="shared" si="27"/>
        <v>517.73366156356428</v>
      </c>
      <c r="AV71" s="57">
        <f t="shared" si="27"/>
        <v>545.64833934395506</v>
      </c>
      <c r="AW71" s="57">
        <f t="shared" si="27"/>
        <v>572.99712901004284</v>
      </c>
      <c r="AX71" s="57">
        <f t="shared" si="27"/>
        <v>592.12003281766738</v>
      </c>
      <c r="AY71" s="57">
        <f t="shared" si="27"/>
        <v>623.85037762218974</v>
      </c>
      <c r="AZ71" s="57">
        <f t="shared" si="27"/>
        <v>658.03004269562598</v>
      </c>
      <c r="BA71" s="57">
        <f t="shared" si="27"/>
        <v>669.91104942793129</v>
      </c>
      <c r="BB71" s="57">
        <f t="shared" si="27"/>
        <v>662.38452325666594</v>
      </c>
      <c r="BC71" s="57">
        <f t="shared" si="27"/>
        <v>703.19475540207929</v>
      </c>
      <c r="BD71" s="57">
        <f t="shared" si="27"/>
        <v>723.67712170081097</v>
      </c>
      <c r="BE71" s="57">
        <f t="shared" si="27"/>
        <v>756.79199033727843</v>
      </c>
      <c r="BF71" s="57">
        <f t="shared" si="27"/>
        <v>758.30494090818456</v>
      </c>
      <c r="BG71" s="57">
        <f t="shared" si="27"/>
        <v>771.38153837141442</v>
      </c>
      <c r="BH71" s="57">
        <f t="shared" si="27"/>
        <v>787.83285026568649</v>
      </c>
    </row>
    <row r="73" spans="1:61" x14ac:dyDescent="0.25">
      <c r="C73" t="s">
        <v>541</v>
      </c>
      <c r="D73" s="68" t="s">
        <v>146</v>
      </c>
      <c r="E73" s="57">
        <f t="shared" ref="E73:AJ77" si="28">E32/$J32*100</f>
        <v>104.07762343181062</v>
      </c>
      <c r="F73" s="57">
        <f t="shared" si="28"/>
        <v>105.16805151092763</v>
      </c>
      <c r="G73" s="57">
        <f t="shared" si="28"/>
        <v>105.54854354187184</v>
      </c>
      <c r="H73" s="57">
        <f t="shared" si="28"/>
        <v>105.88692077547033</v>
      </c>
      <c r="I73" s="57">
        <f t="shared" si="28"/>
        <v>103.24236677830636</v>
      </c>
      <c r="J73" s="57">
        <f>J32/$J32*100</f>
        <v>100</v>
      </c>
      <c r="K73" s="57">
        <f t="shared" ref="K73:BH77" si="29">K32/$J32*100</f>
        <v>100.37027099430851</v>
      </c>
      <c r="L73" s="57">
        <f t="shared" si="29"/>
        <v>102.4433375361042</v>
      </c>
      <c r="M73" s="57">
        <f t="shared" si="29"/>
        <v>100.22006326713091</v>
      </c>
      <c r="N73" s="57">
        <f t="shared" si="29"/>
        <v>96.78736467993177</v>
      </c>
      <c r="O73" s="57">
        <f t="shared" si="29"/>
        <v>105.33956687318928</v>
      </c>
      <c r="P73" s="57">
        <f t="shared" si="29"/>
        <v>109.44730622494099</v>
      </c>
      <c r="Q73" s="57">
        <f t="shared" si="29"/>
        <v>112.02361872070117</v>
      </c>
      <c r="R73" s="57">
        <f t="shared" si="29"/>
        <v>112.54160947294965</v>
      </c>
      <c r="S73" s="57">
        <f t="shared" si="29"/>
        <v>108.73616855764125</v>
      </c>
      <c r="T73" s="57">
        <f t="shared" si="29"/>
        <v>108.64992820056969</v>
      </c>
      <c r="U73" s="57">
        <f t="shared" si="29"/>
        <v>107.559701073284</v>
      </c>
      <c r="V73" s="57">
        <f t="shared" si="29"/>
        <v>107.63943007104434</v>
      </c>
      <c r="W73" s="57">
        <f t="shared" si="29"/>
        <v>110.17257342068372</v>
      </c>
      <c r="X73" s="57">
        <f t="shared" si="29"/>
        <v>106.41882108749481</v>
      </c>
      <c r="Y73" s="57">
        <f t="shared" si="29"/>
        <v>108.78637582864459</v>
      </c>
      <c r="Z73" s="57">
        <f t="shared" si="29"/>
        <v>107.95478264535858</v>
      </c>
      <c r="AA73" s="57">
        <f t="shared" si="29"/>
        <v>106.2242258657631</v>
      </c>
      <c r="AB73" s="57">
        <f t="shared" si="29"/>
        <v>102.59795681601516</v>
      </c>
      <c r="AC73" s="57">
        <f t="shared" si="29"/>
        <v>104.23265744503831</v>
      </c>
      <c r="AD73" s="57">
        <f t="shared" si="29"/>
        <v>106.45700580808473</v>
      </c>
      <c r="AE73" s="57">
        <f t="shared" si="29"/>
        <v>104.23209966965446</v>
      </c>
      <c r="AF73" s="57">
        <f t="shared" si="29"/>
        <v>105.14603874290016</v>
      </c>
      <c r="AG73" s="57">
        <f t="shared" si="29"/>
        <v>108.44733313166006</v>
      </c>
      <c r="AH73" s="57">
        <f t="shared" si="29"/>
        <v>105.25770924583162</v>
      </c>
      <c r="AI73" s="57">
        <f t="shared" si="29"/>
        <v>105.08886935468792</v>
      </c>
      <c r="AJ73" s="57">
        <f t="shared" si="29"/>
        <v>107.14008828452623</v>
      </c>
      <c r="AK73" s="57">
        <f t="shared" si="29"/>
        <v>102.34518439158613</v>
      </c>
      <c r="AL73" s="57">
        <f t="shared" si="29"/>
        <v>100.34636605377092</v>
      </c>
      <c r="AM73" s="57">
        <f t="shared" si="29"/>
        <v>98.450012218641575</v>
      </c>
      <c r="AN73" s="57">
        <f t="shared" si="29"/>
        <v>97.314099717101939</v>
      </c>
      <c r="AO73" s="57">
        <f t="shared" si="29"/>
        <v>96.531861938164027</v>
      </c>
      <c r="AP73" s="57">
        <f t="shared" si="29"/>
        <v>94.228819332464681</v>
      </c>
      <c r="AQ73" s="57">
        <f t="shared" si="29"/>
        <v>99.270628672110178</v>
      </c>
      <c r="AR73" s="57">
        <f t="shared" si="29"/>
        <v>99.318850790977976</v>
      </c>
      <c r="AS73" s="57">
        <f t="shared" si="29"/>
        <v>103.55146775153932</v>
      </c>
      <c r="AT73" s="57">
        <f t="shared" si="29"/>
        <v>104.39565630313467</v>
      </c>
      <c r="AU73" s="57">
        <f t="shared" si="29"/>
        <v>104.50393854229605</v>
      </c>
      <c r="AV73" s="57">
        <f t="shared" si="29"/>
        <v>104.29299953491022</v>
      </c>
      <c r="AW73" s="57">
        <f t="shared" si="29"/>
        <v>101.35469709138501</v>
      </c>
      <c r="AX73" s="57">
        <f t="shared" si="29"/>
        <v>101.7995732396963</v>
      </c>
      <c r="AY73" s="57">
        <f t="shared" si="29"/>
        <v>99.970122777817508</v>
      </c>
      <c r="AZ73" s="57">
        <f t="shared" si="29"/>
        <v>96.258670194080224</v>
      </c>
      <c r="BA73" s="57">
        <f t="shared" si="29"/>
        <v>96.523427468721451</v>
      </c>
      <c r="BB73" s="57">
        <f t="shared" si="29"/>
        <v>89.978773967177318</v>
      </c>
      <c r="BC73" s="57">
        <f t="shared" si="29"/>
        <v>90.759211650355809</v>
      </c>
      <c r="BD73" s="57">
        <f t="shared" si="29"/>
        <v>89.267665407610934</v>
      </c>
      <c r="BE73" s="57">
        <f t="shared" si="29"/>
        <v>86.996797467662475</v>
      </c>
      <c r="BF73" s="57">
        <f t="shared" si="29"/>
        <v>86.395300768669074</v>
      </c>
      <c r="BG73" s="57">
        <f t="shared" si="29"/>
        <v>87.140893526374825</v>
      </c>
      <c r="BH73" s="57">
        <f t="shared" si="29"/>
        <v>84.890946061791155</v>
      </c>
    </row>
    <row r="74" spans="1:61" x14ac:dyDescent="0.25">
      <c r="C74" s="68" t="s">
        <v>541</v>
      </c>
      <c r="D74" s="68" t="s">
        <v>466</v>
      </c>
      <c r="E74" s="63">
        <f t="shared" ref="E74:AJ74" si="30">E67/$J67*100</f>
        <v>90.348714859400289</v>
      </c>
      <c r="F74" s="63">
        <f t="shared" si="30"/>
        <v>92.971661474770116</v>
      </c>
      <c r="G74" s="63">
        <f t="shared" si="30"/>
        <v>94.610708031859986</v>
      </c>
      <c r="H74" s="63">
        <f t="shared" si="30"/>
        <v>98.020618274766619</v>
      </c>
      <c r="I74" s="63">
        <f t="shared" si="30"/>
        <v>98.126267469532095</v>
      </c>
      <c r="J74" s="63">
        <f t="shared" si="30"/>
        <v>100</v>
      </c>
      <c r="K74" s="63">
        <f t="shared" si="30"/>
        <v>101.48064200947033</v>
      </c>
      <c r="L74" s="63">
        <f t="shared" si="30"/>
        <v>103.73326186081549</v>
      </c>
      <c r="M74" s="63">
        <f t="shared" si="30"/>
        <v>104.71617765870303</v>
      </c>
      <c r="N74" s="63">
        <f t="shared" si="30"/>
        <v>106.85452220776384</v>
      </c>
      <c r="O74" s="63">
        <f t="shared" si="30"/>
        <v>106.59811370589019</v>
      </c>
      <c r="P74" s="63">
        <f t="shared" si="30"/>
        <v>109.87741712004618</v>
      </c>
      <c r="Q74" s="63">
        <f t="shared" si="30"/>
        <v>112.35341401779225</v>
      </c>
      <c r="R74" s="63">
        <f t="shared" si="30"/>
        <v>119.43170809580528</v>
      </c>
      <c r="S74" s="63">
        <f t="shared" si="30"/>
        <v>121.15433273172771</v>
      </c>
      <c r="T74" s="63">
        <f t="shared" si="30"/>
        <v>123.82042816651389</v>
      </c>
      <c r="U74" s="63">
        <f t="shared" si="30"/>
        <v>130.23711919951722</v>
      </c>
      <c r="V74" s="63">
        <f t="shared" si="30"/>
        <v>134.77144596748306</v>
      </c>
      <c r="W74" s="63">
        <f t="shared" si="30"/>
        <v>138.05928327957767</v>
      </c>
      <c r="X74" s="63">
        <f t="shared" si="30"/>
        <v>141.58764615969679</v>
      </c>
      <c r="Y74" s="63">
        <f t="shared" si="30"/>
        <v>144.12857625369807</v>
      </c>
      <c r="Z74" s="63">
        <f t="shared" si="30"/>
        <v>144.87676674163211</v>
      </c>
      <c r="AA74" s="63">
        <f t="shared" si="30"/>
        <v>144.14886405937114</v>
      </c>
      <c r="AB74" s="63">
        <f t="shared" si="30"/>
        <v>143.29932971442798</v>
      </c>
      <c r="AC74" s="63">
        <f t="shared" si="30"/>
        <v>126.67207143117396</v>
      </c>
      <c r="AD74" s="63">
        <f t="shared" si="30"/>
        <v>114.53004870079661</v>
      </c>
      <c r="AE74" s="63">
        <f t="shared" si="30"/>
        <v>115.15428433245091</v>
      </c>
      <c r="AF74" s="63">
        <f t="shared" si="30"/>
        <v>117.79244713861199</v>
      </c>
      <c r="AG74" s="63">
        <f t="shared" si="30"/>
        <v>122.98144115025573</v>
      </c>
      <c r="AH74" s="63">
        <f t="shared" si="30"/>
        <v>126.9674826768362</v>
      </c>
      <c r="AI74" s="63">
        <f t="shared" si="30"/>
        <v>129.89606059999298</v>
      </c>
      <c r="AJ74" s="63">
        <f t="shared" si="30"/>
        <v>127.47882424510412</v>
      </c>
      <c r="AK74" s="63">
        <f t="shared" ref="AK74:BH74" si="31">AK67/$J67*100</f>
        <v>126.72418613699816</v>
      </c>
      <c r="AL74" s="63">
        <f t="shared" si="31"/>
        <v>127.03537017695817</v>
      </c>
      <c r="AM74" s="63">
        <f t="shared" si="31"/>
        <v>130.98915569646334</v>
      </c>
      <c r="AN74" s="63">
        <f t="shared" si="31"/>
        <v>134.32009013893088</v>
      </c>
      <c r="AO74" s="63">
        <f t="shared" si="31"/>
        <v>140.04773795167475</v>
      </c>
      <c r="AP74" s="63">
        <f t="shared" si="31"/>
        <v>146.16920873004682</v>
      </c>
      <c r="AQ74" s="63">
        <f t="shared" si="31"/>
        <v>153.95143058010282</v>
      </c>
      <c r="AR74" s="63">
        <f t="shared" si="31"/>
        <v>154.75899794263142</v>
      </c>
      <c r="AS74" s="63">
        <f t="shared" si="31"/>
        <v>163.14232879679162</v>
      </c>
      <c r="AT74" s="63">
        <f t="shared" si="31"/>
        <v>165.45271067043387</v>
      </c>
      <c r="AU74" s="63">
        <f t="shared" si="31"/>
        <v>168.75291036784864</v>
      </c>
      <c r="AV74" s="63">
        <f t="shared" si="31"/>
        <v>179.36376452320175</v>
      </c>
      <c r="AW74" s="63">
        <f t="shared" si="31"/>
        <v>188.40592053790957</v>
      </c>
      <c r="AX74" s="63">
        <f t="shared" si="31"/>
        <v>197.87707313904619</v>
      </c>
      <c r="AY74" s="63">
        <f t="shared" si="31"/>
        <v>204.1872981114544</v>
      </c>
      <c r="AZ74" s="63">
        <f t="shared" si="31"/>
        <v>213.24547764378653</v>
      </c>
      <c r="BA74" s="63">
        <f t="shared" si="31"/>
        <v>221.11434440632226</v>
      </c>
      <c r="BB74" s="63">
        <f t="shared" si="31"/>
        <v>231.43401214594968</v>
      </c>
      <c r="BC74" s="63">
        <f t="shared" si="31"/>
        <v>246.2327848867904</v>
      </c>
      <c r="BD74" s="63">
        <f t="shared" si="31"/>
        <v>225.97320899837655</v>
      </c>
      <c r="BE74" s="63">
        <f t="shared" si="31"/>
        <v>238.28621367367469</v>
      </c>
      <c r="BF74" s="63">
        <f t="shared" si="31"/>
        <v>253.71555471666585</v>
      </c>
      <c r="BG74" s="63">
        <f t="shared" si="31"/>
        <v>264.1136535696977</v>
      </c>
      <c r="BH74" s="63">
        <f t="shared" si="31"/>
        <v>275.98027811634313</v>
      </c>
    </row>
    <row r="75" spans="1:61" x14ac:dyDescent="0.25">
      <c r="C75" s="68" t="s">
        <v>541</v>
      </c>
      <c r="D75" s="68" t="s">
        <v>459</v>
      </c>
      <c r="E75" s="57">
        <f t="shared" si="28"/>
        <v>0</v>
      </c>
      <c r="F75" s="57">
        <f t="shared" si="28"/>
        <v>0</v>
      </c>
      <c r="G75" s="57">
        <f t="shared" si="28"/>
        <v>0</v>
      </c>
      <c r="H75" s="57">
        <f t="shared" si="28"/>
        <v>0</v>
      </c>
      <c r="I75" s="57">
        <f t="shared" si="28"/>
        <v>0</v>
      </c>
      <c r="J75" s="57">
        <f t="shared" ref="J75:J77" si="32">J34/$J34*100</f>
        <v>100</v>
      </c>
      <c r="K75" s="57">
        <f t="shared" si="28"/>
        <v>103.96346183131324</v>
      </c>
      <c r="L75" s="57">
        <f t="shared" si="28"/>
        <v>108.06753871186221</v>
      </c>
      <c r="M75" s="57">
        <f t="shared" si="28"/>
        <v>114.88153616023284</v>
      </c>
      <c r="N75" s="57">
        <f t="shared" si="28"/>
        <v>116.54583738124057</v>
      </c>
      <c r="O75" s="57">
        <f t="shared" si="28"/>
        <v>116.88055386662266</v>
      </c>
      <c r="P75" s="57">
        <f t="shared" si="28"/>
        <v>116.1247632346325</v>
      </c>
      <c r="Q75" s="57">
        <f t="shared" si="28"/>
        <v>127.10508438025056</v>
      </c>
      <c r="R75" s="57">
        <f t="shared" si="28"/>
        <v>145.49412997085432</v>
      </c>
      <c r="S75" s="57">
        <f t="shared" si="28"/>
        <v>141.46222055367281</v>
      </c>
      <c r="T75" s="57" t="s">
        <v>542</v>
      </c>
      <c r="U75" s="57">
        <f t="shared" si="28"/>
        <v>155.78583856642058</v>
      </c>
      <c r="V75" s="57">
        <f t="shared" si="28"/>
        <v>154.57694291672152</v>
      </c>
      <c r="W75" s="57">
        <f t="shared" si="28"/>
        <v>156.48044959008277</v>
      </c>
      <c r="X75" s="57">
        <f t="shared" si="28"/>
        <v>158.70966773443988</v>
      </c>
      <c r="Y75" s="57">
        <f t="shared" si="28"/>
        <v>159.52388924018086</v>
      </c>
      <c r="Z75" s="57">
        <f t="shared" si="28"/>
        <v>163.11300170358206</v>
      </c>
      <c r="AA75" s="57">
        <f t="shared" si="28"/>
        <v>163.25101931106619</v>
      </c>
      <c r="AB75" s="57">
        <f t="shared" si="28"/>
        <v>170.41544429031791</v>
      </c>
      <c r="AC75" s="57">
        <f t="shared" si="28"/>
        <v>178.85960764373218</v>
      </c>
      <c r="AD75" s="57">
        <f t="shared" si="28"/>
        <v>176.17466539843167</v>
      </c>
      <c r="AE75" s="57">
        <f t="shared" si="28"/>
        <v>186.68221098265391</v>
      </c>
      <c r="AF75" s="57">
        <f t="shared" si="28"/>
        <v>193.91744357268647</v>
      </c>
      <c r="AG75" s="57">
        <f t="shared" si="28"/>
        <v>196.6687820690571</v>
      </c>
      <c r="AH75" s="57">
        <f t="shared" si="28"/>
        <v>186.2906747726108</v>
      </c>
      <c r="AI75" s="57">
        <f t="shared" si="28"/>
        <v>174.86068645273184</v>
      </c>
      <c r="AJ75" s="57">
        <f t="shared" si="28"/>
        <v>175.9915999284238</v>
      </c>
      <c r="AK75" s="57">
        <f t="shared" si="29"/>
        <v>170.88205778794349</v>
      </c>
      <c r="AL75" s="57">
        <f t="shared" si="29"/>
        <v>171.46877911404678</v>
      </c>
      <c r="AM75" s="57">
        <f t="shared" si="29"/>
        <v>173.99168321029754</v>
      </c>
      <c r="AN75" s="57">
        <f t="shared" si="29"/>
        <v>176.91498701547982</v>
      </c>
      <c r="AO75" s="57">
        <f t="shared" si="29"/>
        <v>170.71240298056719</v>
      </c>
      <c r="AP75" s="57">
        <f t="shared" si="29"/>
        <v>167.71598697824498</v>
      </c>
      <c r="AQ75" s="57">
        <f t="shared" si="29"/>
        <v>173.64407161407124</v>
      </c>
      <c r="AR75" s="57">
        <f t="shared" si="29"/>
        <v>178.06646896657472</v>
      </c>
      <c r="AS75" s="57">
        <f t="shared" si="29"/>
        <v>202.2988493283234</v>
      </c>
      <c r="AT75" s="57">
        <f t="shared" si="29"/>
        <v>192.51372532958669</v>
      </c>
      <c r="AU75" s="57">
        <f t="shared" si="29"/>
        <v>189.72412004921503</v>
      </c>
      <c r="AV75" s="57">
        <f t="shared" si="29"/>
        <v>186.28416987373458</v>
      </c>
      <c r="AW75" s="57">
        <f t="shared" si="29"/>
        <v>199.06601692429169</v>
      </c>
      <c r="AX75" s="57">
        <f t="shared" si="29"/>
        <v>197.40469972753982</v>
      </c>
      <c r="AY75" s="57">
        <f t="shared" si="29"/>
        <v>194.18241198041804</v>
      </c>
      <c r="AZ75" s="57">
        <f t="shared" si="29"/>
        <v>196.89386531152087</v>
      </c>
      <c r="BA75" s="57">
        <f t="shared" si="29"/>
        <v>199.6789676518186</v>
      </c>
      <c r="BB75" s="57">
        <f t="shared" si="29"/>
        <v>200.53481544866676</v>
      </c>
      <c r="BC75" s="57">
        <f t="shared" si="29"/>
        <v>214.46588045976225</v>
      </c>
      <c r="BD75" s="57">
        <f t="shared" si="29"/>
        <v>218.98652269962966</v>
      </c>
      <c r="BE75" s="57">
        <f t="shared" si="29"/>
        <v>216.4607181816728</v>
      </c>
      <c r="BF75" s="57">
        <f t="shared" si="29"/>
        <v>216.24173382015817</v>
      </c>
      <c r="BG75" s="57">
        <f t="shared" si="29"/>
        <v>210.50436656984704</v>
      </c>
      <c r="BH75" s="57">
        <f t="shared" si="29"/>
        <v>205.88027013994488</v>
      </c>
    </row>
    <row r="76" spans="1:61" x14ac:dyDescent="0.25">
      <c r="C76" s="68" t="s">
        <v>541</v>
      </c>
      <c r="D76" s="68" t="s">
        <v>463</v>
      </c>
      <c r="E76" s="57">
        <f t="shared" si="28"/>
        <v>100.6012128848007</v>
      </c>
      <c r="F76" s="57">
        <f t="shared" si="28"/>
        <v>98.138014073957606</v>
      </c>
      <c r="G76" s="57">
        <f t="shared" si="28"/>
        <v>103.46288594702808</v>
      </c>
      <c r="H76" s="57">
        <f t="shared" si="28"/>
        <v>91.99647550997031</v>
      </c>
      <c r="I76" s="57">
        <f t="shared" si="28"/>
        <v>99.970930154369995</v>
      </c>
      <c r="J76" s="57">
        <f t="shared" si="32"/>
        <v>100</v>
      </c>
      <c r="K76" s="57">
        <f t="shared" si="28"/>
        <v>103.58009025769776</v>
      </c>
      <c r="L76" s="57">
        <f t="shared" si="28"/>
        <v>114.49455493808873</v>
      </c>
      <c r="M76" s="57">
        <f t="shared" si="28"/>
        <v>116.07468145239561</v>
      </c>
      <c r="N76" s="57">
        <f t="shared" si="28"/>
        <v>128.53921162497394</v>
      </c>
      <c r="O76" s="57">
        <f t="shared" si="28"/>
        <v>134.94476868861636</v>
      </c>
      <c r="P76" s="57">
        <f t="shared" si="28"/>
        <v>138.42671316382103</v>
      </c>
      <c r="Q76" s="57">
        <f t="shared" si="28"/>
        <v>143.8560950741001</v>
      </c>
      <c r="R76" s="57">
        <f t="shared" si="28"/>
        <v>163.77531341282614</v>
      </c>
      <c r="S76" s="57">
        <f t="shared" si="28"/>
        <v>183.54756093022141</v>
      </c>
      <c r="T76" s="57">
        <f t="shared" si="28"/>
        <v>183.52883402984588</v>
      </c>
      <c r="U76" s="57">
        <f t="shared" si="28"/>
        <v>193.15602572053916</v>
      </c>
      <c r="V76" s="57">
        <f t="shared" si="28"/>
        <v>200.27203128170709</v>
      </c>
      <c r="W76" s="57">
        <f t="shared" si="28"/>
        <v>197.84205355465292</v>
      </c>
      <c r="X76" s="57">
        <f t="shared" si="28"/>
        <v>201.94942074681325</v>
      </c>
      <c r="Y76" s="57">
        <f t="shared" si="28"/>
        <v>215.18308625059737</v>
      </c>
      <c r="Z76" s="57">
        <f t="shared" si="28"/>
        <v>208.87643455629089</v>
      </c>
      <c r="AA76" s="57">
        <f t="shared" si="28"/>
        <v>190.19081470452684</v>
      </c>
      <c r="AB76" s="57">
        <f t="shared" si="28"/>
        <v>191.44819767950938</v>
      </c>
      <c r="AC76" s="57">
        <f t="shared" si="28"/>
        <v>192.79748169802463</v>
      </c>
      <c r="AD76" s="57">
        <f t="shared" si="28"/>
        <v>192.8597108408749</v>
      </c>
      <c r="AE76" s="57">
        <f t="shared" si="28"/>
        <v>192.96036949923334</v>
      </c>
      <c r="AF76" s="57">
        <f t="shared" si="28"/>
        <v>194.16247469800757</v>
      </c>
      <c r="AG76" s="57">
        <f t="shared" si="28"/>
        <v>213.94853563453884</v>
      </c>
      <c r="AH76" s="57">
        <f t="shared" si="28"/>
        <v>233.36486456762887</v>
      </c>
      <c r="AI76" s="57">
        <f t="shared" si="28"/>
        <v>237.50488554840149</v>
      </c>
      <c r="AJ76" s="57">
        <f t="shared" si="28"/>
        <v>250.49911460984461</v>
      </c>
      <c r="AK76" s="57">
        <f t="shared" si="29"/>
        <v>253.17283404772974</v>
      </c>
      <c r="AL76" s="57">
        <f t="shared" si="29"/>
        <v>254.18636177559966</v>
      </c>
      <c r="AM76" s="57">
        <f t="shared" si="29"/>
        <v>261.19251682292435</v>
      </c>
      <c r="AN76" s="57">
        <f t="shared" si="29"/>
        <v>258.61798014127191</v>
      </c>
      <c r="AO76" s="57">
        <f t="shared" si="29"/>
        <v>272.97848050939729</v>
      </c>
      <c r="AP76" s="57">
        <f t="shared" si="29"/>
        <v>278.24662258768581</v>
      </c>
      <c r="AQ76" s="57">
        <f t="shared" si="29"/>
        <v>282.19184219087998</v>
      </c>
      <c r="AR76" s="57">
        <f t="shared" si="29"/>
        <v>303.3043690788349</v>
      </c>
      <c r="AS76" s="57">
        <f t="shared" si="29"/>
        <v>302.59395031036797</v>
      </c>
      <c r="AT76" s="57">
        <f t="shared" si="29"/>
        <v>287.6214321999384</v>
      </c>
      <c r="AU76" s="57">
        <f t="shared" si="29"/>
        <v>286.73974088549431</v>
      </c>
      <c r="AV76" s="57">
        <f t="shared" si="29"/>
        <v>293.42583294852614</v>
      </c>
      <c r="AW76" s="57">
        <f t="shared" si="29"/>
        <v>297.8322474269433</v>
      </c>
      <c r="AX76" s="57">
        <f t="shared" si="29"/>
        <v>270.10458330870699</v>
      </c>
      <c r="AY76" s="57">
        <f t="shared" si="29"/>
        <v>270.26490433474009</v>
      </c>
      <c r="AZ76" s="57">
        <f t="shared" si="29"/>
        <v>256.11280175307701</v>
      </c>
      <c r="BA76" s="57">
        <f t="shared" si="29"/>
        <v>240.79980146047811</v>
      </c>
      <c r="BB76" s="57">
        <f t="shared" si="29"/>
        <v>233.34209893437836</v>
      </c>
      <c r="BC76" s="57">
        <f t="shared" si="29"/>
        <v>229.75178198802354</v>
      </c>
      <c r="BD76" s="57">
        <f t="shared" si="29"/>
        <v>228.63710921718541</v>
      </c>
      <c r="BE76" s="57">
        <f t="shared" si="29"/>
        <v>226.85269287178923</v>
      </c>
      <c r="BF76" s="57">
        <f t="shared" si="29"/>
        <v>223.93560067691024</v>
      </c>
      <c r="BG76" s="57">
        <f t="shared" si="29"/>
        <v>224.47858505026184</v>
      </c>
      <c r="BH76" s="57">
        <f t="shared" si="29"/>
        <v>223.44407245375066</v>
      </c>
    </row>
    <row r="77" spans="1:61" x14ac:dyDescent="0.25">
      <c r="C77" s="68" t="s">
        <v>541</v>
      </c>
      <c r="D77" s="68" t="s">
        <v>461</v>
      </c>
      <c r="E77" s="57">
        <f t="shared" si="28"/>
        <v>88.462916098792945</v>
      </c>
      <c r="F77" s="57">
        <f t="shared" si="28"/>
        <v>91.682223801238806</v>
      </c>
      <c r="G77" s="57">
        <f t="shared" si="28"/>
        <v>99.099266271986153</v>
      </c>
      <c r="H77" s="57">
        <f t="shared" si="28"/>
        <v>100.06312572684288</v>
      </c>
      <c r="I77" s="57">
        <f t="shared" si="28"/>
        <v>97.804434693955471</v>
      </c>
      <c r="J77" s="57">
        <f t="shared" si="32"/>
        <v>100</v>
      </c>
      <c r="K77" s="57">
        <f t="shared" si="28"/>
        <v>96.299620323003836</v>
      </c>
      <c r="L77" s="57">
        <f t="shared" si="28"/>
        <v>107.67804757396352</v>
      </c>
      <c r="M77" s="57">
        <f t="shared" si="28"/>
        <v>107.6603455873765</v>
      </c>
      <c r="N77" s="57">
        <f t="shared" si="28"/>
        <v>109.80013833096831</v>
      </c>
      <c r="O77" s="57">
        <f t="shared" si="28"/>
        <v>112.49833518065005</v>
      </c>
      <c r="P77" s="57">
        <f t="shared" si="28"/>
        <v>123.73787743773248</v>
      </c>
      <c r="Q77" s="57">
        <f t="shared" si="28"/>
        <v>129.84216644939158</v>
      </c>
      <c r="R77" s="57">
        <f t="shared" si="28"/>
        <v>135.34330964978105</v>
      </c>
      <c r="S77" s="57">
        <f t="shared" si="28"/>
        <v>135.21163801773812</v>
      </c>
      <c r="T77" s="57">
        <f t="shared" si="28"/>
        <v>131.67998256787834</v>
      </c>
      <c r="U77" s="57">
        <f t="shared" si="28"/>
        <v>138.8854876280852</v>
      </c>
      <c r="V77" s="57">
        <f t="shared" si="28"/>
        <v>142.34970411233388</v>
      </c>
      <c r="W77" s="57">
        <f t="shared" si="28"/>
        <v>141.212299500603</v>
      </c>
      <c r="X77" s="57">
        <f t="shared" si="28"/>
        <v>148.47350471930369</v>
      </c>
      <c r="Y77" s="57">
        <f t="shared" si="28"/>
        <v>151.78494966695112</v>
      </c>
      <c r="Z77" s="57">
        <f t="shared" si="28"/>
        <v>159.75266700660623</v>
      </c>
      <c r="AA77" s="57">
        <f t="shared" si="28"/>
        <v>150.4528438350481</v>
      </c>
      <c r="AB77" s="57">
        <f t="shared" si="28"/>
        <v>156.17240452902274</v>
      </c>
      <c r="AC77" s="57">
        <f t="shared" si="28"/>
        <v>161.65446126806052</v>
      </c>
      <c r="AD77" s="57">
        <f t="shared" si="28"/>
        <v>154.68244217305011</v>
      </c>
      <c r="AE77" s="57">
        <f t="shared" si="28"/>
        <v>168.47267428551217</v>
      </c>
      <c r="AF77" s="57">
        <f t="shared" si="28"/>
        <v>171.14847560700898</v>
      </c>
      <c r="AG77" s="57">
        <f t="shared" si="28"/>
        <v>182.32549608274144</v>
      </c>
      <c r="AH77" s="57">
        <f t="shared" si="28"/>
        <v>188.74353187272337</v>
      </c>
      <c r="AI77" s="57">
        <f t="shared" si="28"/>
        <v>191.95622753771349</v>
      </c>
      <c r="AJ77" s="57">
        <f t="shared" si="28"/>
        <v>199.27698348392497</v>
      </c>
      <c r="AK77" s="57">
        <f t="shared" si="29"/>
        <v>194.16871131361955</v>
      </c>
      <c r="AL77" s="57">
        <f t="shared" si="29"/>
        <v>186.34783782842618</v>
      </c>
      <c r="AM77" s="57">
        <f t="shared" si="29"/>
        <v>184.44842515665079</v>
      </c>
      <c r="AN77" s="57">
        <f t="shared" si="29"/>
        <v>186.75625924925575</v>
      </c>
      <c r="AO77" s="57">
        <f t="shared" si="29"/>
        <v>182.93154055745552</v>
      </c>
      <c r="AP77" s="57">
        <f t="shared" si="29"/>
        <v>188.47217789752202</v>
      </c>
      <c r="AQ77" s="57">
        <f t="shared" si="29"/>
        <v>193.06660964790569</v>
      </c>
      <c r="AR77" s="57">
        <f t="shared" si="29"/>
        <v>200.31417426031442</v>
      </c>
      <c r="AS77" s="57">
        <f t="shared" si="29"/>
        <v>201.75788375919345</v>
      </c>
      <c r="AT77" s="57">
        <f t="shared" si="29"/>
        <v>197.82206320165417</v>
      </c>
      <c r="AU77" s="57">
        <f t="shared" si="29"/>
        <v>202.63225720274053</v>
      </c>
      <c r="AV77" s="57">
        <f t="shared" si="29"/>
        <v>210.08845049358041</v>
      </c>
      <c r="AW77" s="57">
        <f t="shared" si="29"/>
        <v>208.8944433781831</v>
      </c>
      <c r="AX77" s="57">
        <f t="shared" si="29"/>
        <v>210.2334707298092</v>
      </c>
      <c r="AY77" s="57">
        <f t="shared" si="29"/>
        <v>214.0663536836997</v>
      </c>
      <c r="AZ77" s="57">
        <f t="shared" si="29"/>
        <v>216.96608056983672</v>
      </c>
      <c r="BA77" s="57">
        <f t="shared" si="29"/>
        <v>216.69688050841475</v>
      </c>
      <c r="BB77" s="57">
        <f t="shared" si="29"/>
        <v>209.05590921145762</v>
      </c>
      <c r="BC77" s="57">
        <f t="shared" si="29"/>
        <v>219.36711424277297</v>
      </c>
      <c r="BD77" s="57">
        <f t="shared" si="29"/>
        <v>205.70561365597868</v>
      </c>
      <c r="BE77" s="57">
        <f t="shared" si="29"/>
        <v>198.49523525758124</v>
      </c>
      <c r="BF77" s="57">
        <f t="shared" si="29"/>
        <v>195.35834361661986</v>
      </c>
      <c r="BG77" s="57">
        <f t="shared" si="29"/>
        <v>194.54515671761104</v>
      </c>
      <c r="BH77" s="57">
        <f t="shared" si="29"/>
        <v>189.93536589111093</v>
      </c>
    </row>
    <row r="78" spans="1:61" x14ac:dyDescent="0.25">
      <c r="C78" s="68" t="s">
        <v>541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zoomScale="70" zoomScaleNormal="70" workbookViewId="0"/>
  </sheetViews>
  <sheetFormatPr defaultRowHeight="15" x14ac:dyDescent="0.25"/>
  <cols>
    <col min="1" max="1" width="27.7109375" bestFit="1" customWidth="1"/>
    <col min="2" max="47" width="10" bestFit="1" customWidth="1"/>
  </cols>
  <sheetData>
    <row r="1" spans="1:26" s="68" customFormat="1" ht="26.25" x14ac:dyDescent="0.4">
      <c r="A1" s="89" t="s">
        <v>623</v>
      </c>
    </row>
    <row r="2" spans="1:26" s="68" customFormat="1" ht="15.75" x14ac:dyDescent="0.25">
      <c r="A2" s="86" t="s">
        <v>624</v>
      </c>
    </row>
    <row r="3" spans="1:26" s="68" customFormat="1" x14ac:dyDescent="0.25"/>
    <row r="4" spans="1:26" x14ac:dyDescent="0.25">
      <c r="A4" s="1" t="s">
        <v>28</v>
      </c>
      <c r="B4" s="28">
        <v>1962</v>
      </c>
      <c r="C4" s="28">
        <v>1963</v>
      </c>
      <c r="D4" s="28">
        <v>1964</v>
      </c>
      <c r="E4" s="28">
        <v>1965</v>
      </c>
      <c r="F4" s="28">
        <v>1966</v>
      </c>
      <c r="G4" s="28">
        <v>1967</v>
      </c>
      <c r="H4" s="28">
        <v>1968</v>
      </c>
      <c r="I4" s="28">
        <v>1969</v>
      </c>
      <c r="J4" s="28">
        <v>1970</v>
      </c>
      <c r="K4" s="28">
        <v>1971</v>
      </c>
      <c r="L4" s="28">
        <v>1972</v>
      </c>
      <c r="M4" s="28">
        <v>1973</v>
      </c>
      <c r="N4" s="28">
        <v>1974</v>
      </c>
      <c r="O4" s="28">
        <v>1975</v>
      </c>
      <c r="P4" s="28">
        <v>1976</v>
      </c>
      <c r="Q4" s="28">
        <v>1977</v>
      </c>
      <c r="R4" s="28">
        <v>1978</v>
      </c>
      <c r="S4" s="28">
        <v>1979</v>
      </c>
      <c r="T4" s="28">
        <v>1980</v>
      </c>
      <c r="U4" s="28">
        <v>1981</v>
      </c>
      <c r="V4" s="28">
        <v>1982</v>
      </c>
      <c r="W4" s="28">
        <v>1983</v>
      </c>
      <c r="X4" s="28">
        <v>1984</v>
      </c>
      <c r="Y4" s="28">
        <v>1985</v>
      </c>
      <c r="Z4" s="28">
        <v>1986</v>
      </c>
    </row>
    <row r="5" spans="1:26" x14ac:dyDescent="0.25">
      <c r="A5" s="2" t="s">
        <v>400</v>
      </c>
      <c r="B5" s="3">
        <v>11.4</v>
      </c>
      <c r="C5" s="3">
        <v>12.1</v>
      </c>
      <c r="D5" s="3">
        <v>12</v>
      </c>
      <c r="E5" s="3">
        <v>12.9</v>
      </c>
      <c r="F5" s="3">
        <v>13.4</v>
      </c>
      <c r="G5" s="3">
        <v>13.9</v>
      </c>
      <c r="H5" s="3">
        <v>14.9</v>
      </c>
      <c r="I5" s="3">
        <v>15.8</v>
      </c>
      <c r="J5" s="3">
        <v>16.600000000000001</v>
      </c>
      <c r="K5" s="3">
        <v>16.899999999999999</v>
      </c>
      <c r="L5" s="3">
        <v>17</v>
      </c>
      <c r="M5" s="3">
        <v>18.600000000000001</v>
      </c>
      <c r="N5" s="6">
        <v>19.3</v>
      </c>
      <c r="O5" s="6">
        <v>18.3</v>
      </c>
      <c r="P5" s="6">
        <v>19.8</v>
      </c>
      <c r="Q5" s="6">
        <v>20.8</v>
      </c>
      <c r="R5" s="6">
        <v>21.6</v>
      </c>
      <c r="S5" s="6">
        <v>22.6</v>
      </c>
      <c r="T5" s="6">
        <v>23.7</v>
      </c>
      <c r="U5" s="6">
        <v>24.6</v>
      </c>
      <c r="V5" s="6">
        <v>25.4</v>
      </c>
      <c r="W5" s="6">
        <v>24.8</v>
      </c>
      <c r="X5" s="6">
        <v>25.4</v>
      </c>
      <c r="Y5" s="6">
        <v>26.3</v>
      </c>
      <c r="Z5" s="6">
        <v>27.1</v>
      </c>
    </row>
    <row r="6" spans="1:26" x14ac:dyDescent="0.25">
      <c r="A6" s="2" t="s">
        <v>401</v>
      </c>
      <c r="B6" s="3">
        <v>5.9</v>
      </c>
      <c r="C6" s="3">
        <v>6.3</v>
      </c>
      <c r="D6" s="3">
        <v>6.5</v>
      </c>
      <c r="E6" s="3">
        <v>6.8</v>
      </c>
      <c r="F6" s="3">
        <v>7.3</v>
      </c>
      <c r="G6" s="3">
        <v>8</v>
      </c>
      <c r="H6" s="3">
        <v>8.6</v>
      </c>
      <c r="I6" s="3">
        <v>9.1</v>
      </c>
      <c r="J6" s="3">
        <v>9.9</v>
      </c>
      <c r="K6" s="3">
        <v>10.9</v>
      </c>
      <c r="L6" s="3">
        <v>11.5</v>
      </c>
      <c r="M6" s="3">
        <v>13</v>
      </c>
      <c r="N6" s="6">
        <v>13.5</v>
      </c>
      <c r="O6" s="6">
        <v>17.3</v>
      </c>
      <c r="P6" s="6">
        <v>18.3</v>
      </c>
      <c r="Q6" s="6">
        <v>19.7</v>
      </c>
      <c r="R6" s="6">
        <v>21.1</v>
      </c>
      <c r="S6" s="6">
        <v>22.2</v>
      </c>
      <c r="T6" s="6">
        <v>23.2</v>
      </c>
      <c r="U6" s="6">
        <v>24</v>
      </c>
      <c r="V6" s="6">
        <v>24.5</v>
      </c>
      <c r="W6" s="6">
        <v>25.1</v>
      </c>
      <c r="X6" s="6">
        <v>23.3</v>
      </c>
      <c r="Y6" s="6">
        <v>21.5</v>
      </c>
      <c r="Z6" s="6">
        <v>21.7</v>
      </c>
    </row>
    <row r="7" spans="1:26" x14ac:dyDescent="0.25">
      <c r="A7" s="2" t="s">
        <v>402</v>
      </c>
      <c r="B7" s="3">
        <v>0.5</v>
      </c>
      <c r="C7" s="3">
        <v>0.5</v>
      </c>
      <c r="D7" s="3">
        <v>0.5</v>
      </c>
      <c r="E7" s="3">
        <v>0.5</v>
      </c>
      <c r="F7" s="3">
        <v>0.6</v>
      </c>
      <c r="G7" s="3">
        <v>0.7</v>
      </c>
      <c r="H7" s="3">
        <v>0.8</v>
      </c>
      <c r="I7" s="3">
        <v>0.9</v>
      </c>
      <c r="J7" s="3">
        <v>1.1000000000000001</v>
      </c>
      <c r="K7" s="3">
        <v>1.3</v>
      </c>
      <c r="L7" s="3">
        <v>1.4</v>
      </c>
      <c r="M7" s="3">
        <v>1.5</v>
      </c>
      <c r="N7" s="6">
        <v>1.5</v>
      </c>
      <c r="O7" s="6">
        <v>1.4</v>
      </c>
      <c r="P7" s="6">
        <v>1.5</v>
      </c>
      <c r="Q7" s="6">
        <v>1.7</v>
      </c>
      <c r="R7" s="6">
        <v>1.8</v>
      </c>
      <c r="S7" s="6">
        <v>2.1</v>
      </c>
      <c r="T7" s="6">
        <v>2.2000000000000002</v>
      </c>
      <c r="U7" s="6">
        <v>2.2000000000000002</v>
      </c>
      <c r="V7" s="6">
        <v>2</v>
      </c>
      <c r="W7" s="6">
        <v>2</v>
      </c>
      <c r="X7" s="6">
        <v>1.8</v>
      </c>
      <c r="Y7" s="6">
        <v>1.8</v>
      </c>
      <c r="Z7" s="6">
        <v>1.6</v>
      </c>
    </row>
    <row r="8" spans="1:26" x14ac:dyDescent="0.25">
      <c r="A8" s="2" t="s">
        <v>403</v>
      </c>
      <c r="B8" s="3">
        <v>1</v>
      </c>
      <c r="C8" s="3">
        <v>1.3</v>
      </c>
      <c r="D8" s="3">
        <v>1.5</v>
      </c>
      <c r="E8" s="3">
        <v>1.6</v>
      </c>
      <c r="F8" s="3">
        <v>1.5</v>
      </c>
      <c r="G8" s="3">
        <v>1.6</v>
      </c>
      <c r="H8" s="3">
        <v>1.4</v>
      </c>
      <c r="I8" s="3">
        <v>1.6</v>
      </c>
      <c r="J8" s="3">
        <v>1.3</v>
      </c>
      <c r="K8" s="3">
        <v>1.3</v>
      </c>
      <c r="L8" s="3">
        <v>1.8</v>
      </c>
      <c r="M8" s="3">
        <v>1.9</v>
      </c>
      <c r="N8" s="6">
        <v>2.2000000000000002</v>
      </c>
      <c r="O8" s="6">
        <v>4</v>
      </c>
      <c r="P8" s="6">
        <v>5.3</v>
      </c>
      <c r="Q8" s="6">
        <v>5.8</v>
      </c>
      <c r="R8" s="6">
        <v>5.9</v>
      </c>
      <c r="S8" s="6">
        <v>6.8</v>
      </c>
      <c r="T8" s="6">
        <v>7.1</v>
      </c>
      <c r="U8" s="6">
        <v>7.8</v>
      </c>
      <c r="V8" s="6">
        <v>8.1</v>
      </c>
      <c r="W8" s="6">
        <v>7.7</v>
      </c>
      <c r="X8" s="6">
        <v>5.9</v>
      </c>
      <c r="Y8" s="6">
        <v>4.3</v>
      </c>
      <c r="Z8" s="6">
        <v>3.4</v>
      </c>
    </row>
    <row r="9" spans="1:26" x14ac:dyDescent="0.25">
      <c r="A9" s="2" t="s">
        <v>404</v>
      </c>
      <c r="B9" s="6">
        <v>14.7</v>
      </c>
      <c r="C9" s="6">
        <v>15.5</v>
      </c>
      <c r="D9" s="6">
        <v>16.399999999999999</v>
      </c>
      <c r="E9" s="6">
        <v>17</v>
      </c>
      <c r="F9" s="6">
        <v>17.899999999999999</v>
      </c>
      <c r="G9" s="6">
        <v>19</v>
      </c>
      <c r="H9" s="6">
        <v>19.899999999999999</v>
      </c>
      <c r="I9" s="6">
        <v>20.6</v>
      </c>
      <c r="J9" s="6">
        <v>22.1</v>
      </c>
      <c r="K9" s="6">
        <v>23.6</v>
      </c>
      <c r="L9" s="6">
        <v>24.8</v>
      </c>
      <c r="M9" s="6">
        <v>26.7</v>
      </c>
      <c r="N9" s="6">
        <v>28.3</v>
      </c>
      <c r="O9" s="6">
        <v>27.4</v>
      </c>
      <c r="P9" s="6">
        <v>29.1</v>
      </c>
      <c r="Q9" s="6">
        <v>30.5</v>
      </c>
      <c r="R9" s="6">
        <v>32.299999999999997</v>
      </c>
      <c r="S9" s="6">
        <v>34.200000000000003</v>
      </c>
      <c r="T9" s="6">
        <v>36.4</v>
      </c>
      <c r="U9" s="6">
        <v>37.6</v>
      </c>
      <c r="V9" s="6">
        <v>39</v>
      </c>
      <c r="W9" s="6">
        <v>40.299999999999997</v>
      </c>
      <c r="X9" s="6">
        <v>37.6</v>
      </c>
      <c r="Y9" s="6">
        <v>36.1</v>
      </c>
      <c r="Z9" s="6">
        <v>37.4</v>
      </c>
    </row>
    <row r="10" spans="1:26" x14ac:dyDescent="0.25">
      <c r="B10" s="29"/>
      <c r="C10" s="29"/>
      <c r="D10" s="29"/>
      <c r="E10" s="29"/>
      <c r="F10" s="29"/>
    </row>
    <row r="11" spans="1:26" x14ac:dyDescent="0.25">
      <c r="A11" s="2" t="s">
        <v>28</v>
      </c>
      <c r="B11" s="3">
        <v>33.5</v>
      </c>
      <c r="C11" s="3">
        <v>35.700000000000003</v>
      </c>
      <c r="D11" s="3">
        <v>36.799999999999997</v>
      </c>
      <c r="E11" s="3">
        <v>38.799999999999997</v>
      </c>
      <c r="F11" s="3">
        <v>40.700000000000003</v>
      </c>
      <c r="G11" s="3">
        <v>43.2</v>
      </c>
      <c r="H11" s="3">
        <v>45.6</v>
      </c>
      <c r="I11" s="3">
        <v>48</v>
      </c>
      <c r="J11" s="3">
        <v>50.9</v>
      </c>
      <c r="K11" s="3">
        <v>53.9</v>
      </c>
      <c r="L11" s="3">
        <v>56.5</v>
      </c>
      <c r="M11" s="3">
        <v>61.7</v>
      </c>
      <c r="N11" s="6">
        <v>64.8</v>
      </c>
      <c r="O11" s="6">
        <v>68.400000000000006</v>
      </c>
      <c r="P11" s="6">
        <v>73.900000000000006</v>
      </c>
      <c r="Q11" s="6">
        <v>78.5</v>
      </c>
      <c r="R11" s="6">
        <v>82.8</v>
      </c>
      <c r="S11" s="6">
        <v>88</v>
      </c>
      <c r="T11" s="6">
        <v>92.6</v>
      </c>
      <c r="U11" s="6">
        <v>96.2</v>
      </c>
      <c r="V11" s="6">
        <v>99</v>
      </c>
      <c r="W11" s="6">
        <v>99.9</v>
      </c>
      <c r="X11" s="6">
        <v>93.9</v>
      </c>
      <c r="Y11" s="6">
        <v>89.9</v>
      </c>
      <c r="Z11" s="6">
        <v>91.2</v>
      </c>
    </row>
    <row r="13" spans="1:26" x14ac:dyDescent="0.25">
      <c r="A13" s="1" t="s">
        <v>11</v>
      </c>
      <c r="B13" s="18">
        <v>1962</v>
      </c>
      <c r="C13" s="18">
        <v>1963</v>
      </c>
      <c r="D13" s="18">
        <v>1964</v>
      </c>
      <c r="E13" s="18">
        <v>1965</v>
      </c>
      <c r="F13" s="18">
        <v>1966</v>
      </c>
      <c r="G13" s="18">
        <v>1967</v>
      </c>
      <c r="H13" s="18">
        <v>1968</v>
      </c>
      <c r="I13" s="18">
        <v>1969</v>
      </c>
      <c r="J13" s="18">
        <v>1970</v>
      </c>
      <c r="K13" s="18">
        <v>1971</v>
      </c>
      <c r="L13" s="18">
        <v>1972</v>
      </c>
      <c r="M13" s="18">
        <v>1973</v>
      </c>
      <c r="N13" s="18">
        <v>1974</v>
      </c>
      <c r="O13" s="18">
        <v>1975</v>
      </c>
      <c r="P13" s="18">
        <v>1976</v>
      </c>
      <c r="Q13" s="18">
        <v>1977</v>
      </c>
      <c r="R13" s="18">
        <v>1978</v>
      </c>
      <c r="S13" s="18">
        <v>1979</v>
      </c>
      <c r="T13" s="18">
        <v>1980</v>
      </c>
      <c r="U13" s="18">
        <v>1981</v>
      </c>
      <c r="V13" s="18">
        <v>1982</v>
      </c>
      <c r="W13" s="18">
        <v>1983</v>
      </c>
      <c r="X13" s="18">
        <v>1984</v>
      </c>
      <c r="Y13" s="18">
        <v>1985</v>
      </c>
      <c r="Z13" s="18">
        <v>1986</v>
      </c>
    </row>
    <row r="14" spans="1:26" x14ac:dyDescent="0.25">
      <c r="A14" s="2" t="s">
        <v>9</v>
      </c>
      <c r="B14" s="7">
        <v>7979</v>
      </c>
      <c r="C14" s="7">
        <v>8260</v>
      </c>
      <c r="D14" s="7">
        <v>8278</v>
      </c>
      <c r="E14" s="7">
        <v>8433</v>
      </c>
      <c r="F14" s="7">
        <v>8543</v>
      </c>
      <c r="G14" s="7">
        <v>8699</v>
      </c>
      <c r="H14" s="7">
        <v>8912</v>
      </c>
      <c r="I14" s="7">
        <v>9134</v>
      </c>
      <c r="J14" s="7">
        <v>9279</v>
      </c>
      <c r="K14" s="7">
        <v>9508</v>
      </c>
      <c r="L14" s="7">
        <v>9558</v>
      </c>
      <c r="M14" s="7">
        <v>10555</v>
      </c>
      <c r="N14" s="7">
        <v>10799</v>
      </c>
      <c r="O14" s="7">
        <v>11041</v>
      </c>
      <c r="P14" s="7">
        <v>11493</v>
      </c>
      <c r="Q14" s="7">
        <v>11899</v>
      </c>
      <c r="R14" s="7">
        <v>12252</v>
      </c>
      <c r="S14" s="7">
        <v>12750</v>
      </c>
      <c r="T14" s="7">
        <v>13087</v>
      </c>
      <c r="U14" s="7">
        <v>13146</v>
      </c>
      <c r="V14" s="7">
        <v>12939</v>
      </c>
      <c r="W14" s="7">
        <v>12888</v>
      </c>
      <c r="X14" s="7">
        <v>11686</v>
      </c>
      <c r="Y14" s="7">
        <v>10934</v>
      </c>
      <c r="Z14" s="7">
        <v>10872</v>
      </c>
    </row>
    <row r="15" spans="1:26" x14ac:dyDescent="0.25">
      <c r="A15" s="2" t="s">
        <v>75</v>
      </c>
      <c r="B15" s="6">
        <v>231.4</v>
      </c>
      <c r="C15" s="6">
        <v>247.5</v>
      </c>
      <c r="D15" s="6">
        <v>256</v>
      </c>
      <c r="E15" s="6">
        <v>268.89999999999998</v>
      </c>
      <c r="F15" s="6">
        <v>280.60000000000002</v>
      </c>
      <c r="G15" s="6">
        <v>294</v>
      </c>
      <c r="H15" s="6">
        <v>309.8</v>
      </c>
      <c r="I15" s="6">
        <v>326.3</v>
      </c>
      <c r="J15" s="6">
        <v>340.4</v>
      </c>
      <c r="K15" s="6">
        <v>360</v>
      </c>
      <c r="L15" s="6">
        <v>377.7</v>
      </c>
      <c r="M15" s="6">
        <v>415.8</v>
      </c>
      <c r="N15" s="6">
        <v>439.1</v>
      </c>
      <c r="O15" s="6">
        <v>464.5</v>
      </c>
      <c r="P15" s="6">
        <v>498.9</v>
      </c>
      <c r="Q15" s="6">
        <v>530.5</v>
      </c>
      <c r="R15" s="6">
        <v>561.1</v>
      </c>
      <c r="S15" s="6">
        <v>599.70000000000005</v>
      </c>
      <c r="T15" s="6">
        <v>629.5</v>
      </c>
      <c r="U15" s="6">
        <v>651.20000000000005</v>
      </c>
      <c r="V15" s="6">
        <v>663.5</v>
      </c>
      <c r="W15" s="6">
        <v>670.9</v>
      </c>
      <c r="X15" s="6">
        <v>623.4</v>
      </c>
      <c r="Y15" s="6">
        <v>597.70000000000005</v>
      </c>
      <c r="Z15" s="6">
        <v>608.9</v>
      </c>
    </row>
    <row r="16" spans="1:26" x14ac:dyDescent="0.25">
      <c r="A16" s="2" t="s">
        <v>10</v>
      </c>
      <c r="B16" s="6">
        <v>29</v>
      </c>
      <c r="C16" s="6">
        <v>30</v>
      </c>
      <c r="D16" s="6">
        <v>30.9</v>
      </c>
      <c r="E16" s="6">
        <v>31.9</v>
      </c>
      <c r="F16" s="6">
        <v>32.799999999999997</v>
      </c>
      <c r="G16" s="6">
        <v>33.799999999999997</v>
      </c>
      <c r="H16" s="6">
        <v>34.799999999999997</v>
      </c>
      <c r="I16" s="6">
        <v>35.700000000000003</v>
      </c>
      <c r="J16" s="6">
        <v>36.700000000000003</v>
      </c>
      <c r="K16" s="6">
        <v>37.9</v>
      </c>
      <c r="L16" s="6">
        <v>39.5</v>
      </c>
      <c r="M16" s="6">
        <v>39.4</v>
      </c>
      <c r="N16" s="6">
        <v>40.700000000000003</v>
      </c>
      <c r="O16" s="6">
        <v>42.1</v>
      </c>
      <c r="P16" s="6">
        <v>43.4</v>
      </c>
      <c r="Q16" s="6">
        <v>44.6</v>
      </c>
      <c r="R16" s="6">
        <v>45.8</v>
      </c>
      <c r="S16" s="6">
        <v>47</v>
      </c>
      <c r="T16" s="6">
        <v>48.1</v>
      </c>
      <c r="U16" s="6">
        <v>49.5</v>
      </c>
      <c r="V16" s="6">
        <v>51.3</v>
      </c>
      <c r="W16" s="6">
        <v>52.1</v>
      </c>
      <c r="X16" s="6">
        <v>53.4</v>
      </c>
      <c r="Y16" s="6">
        <v>54.7</v>
      </c>
      <c r="Z16" s="6">
        <v>56</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zoomScale="70" zoomScaleNormal="70" workbookViewId="0"/>
  </sheetViews>
  <sheetFormatPr defaultRowHeight="15" x14ac:dyDescent="0.25"/>
  <cols>
    <col min="1" max="1" width="48.140625" bestFit="1" customWidth="1"/>
  </cols>
  <sheetData>
    <row r="1" spans="1:26" s="68" customFormat="1" ht="26.25" x14ac:dyDescent="0.4">
      <c r="A1" s="94" t="s">
        <v>626</v>
      </c>
    </row>
    <row r="2" spans="1:26" s="68" customFormat="1" x14ac:dyDescent="0.25">
      <c r="A2" s="68" t="s">
        <v>627</v>
      </c>
    </row>
    <row r="3" spans="1:26" s="68" customFormat="1" x14ac:dyDescent="0.25">
      <c r="A3" s="68" t="s">
        <v>629</v>
      </c>
    </row>
    <row r="4" spans="1:26" s="68" customFormat="1" x14ac:dyDescent="0.25">
      <c r="A4" s="68" t="s">
        <v>628</v>
      </c>
    </row>
    <row r="5" spans="1:26" s="68" customFormat="1" x14ac:dyDescent="0.25"/>
    <row r="6" spans="1:26" x14ac:dyDescent="0.25">
      <c r="A6" s="1" t="s">
        <v>414</v>
      </c>
      <c r="B6" s="18">
        <v>1962</v>
      </c>
      <c r="C6" s="18">
        <v>1963</v>
      </c>
      <c r="D6" s="18">
        <v>1964</v>
      </c>
      <c r="E6" s="18">
        <v>1965</v>
      </c>
      <c r="F6" s="18">
        <v>1966</v>
      </c>
      <c r="G6" s="18">
        <v>1967</v>
      </c>
      <c r="H6" s="18">
        <v>1968</v>
      </c>
      <c r="I6" s="18">
        <v>1969</v>
      </c>
      <c r="J6" s="18">
        <v>1970</v>
      </c>
      <c r="K6" s="18">
        <v>1971</v>
      </c>
      <c r="L6" s="18">
        <v>1972</v>
      </c>
      <c r="M6" s="18">
        <v>1973</v>
      </c>
      <c r="N6" s="18">
        <v>1974</v>
      </c>
      <c r="O6" s="18">
        <v>1975</v>
      </c>
      <c r="P6" s="18">
        <v>1976</v>
      </c>
      <c r="Q6" s="18">
        <v>1977</v>
      </c>
      <c r="R6" s="18">
        <v>1978</v>
      </c>
      <c r="S6" s="18">
        <v>1979</v>
      </c>
      <c r="T6" s="18">
        <v>1980</v>
      </c>
      <c r="U6" s="18">
        <v>1981</v>
      </c>
      <c r="V6" s="18">
        <v>1982</v>
      </c>
      <c r="W6" s="18">
        <v>1983</v>
      </c>
      <c r="X6" s="18">
        <v>1984</v>
      </c>
      <c r="Y6" s="18">
        <v>1985</v>
      </c>
      <c r="Z6" s="18">
        <v>1986</v>
      </c>
    </row>
    <row r="7" spans="1:26" x14ac:dyDescent="0.25">
      <c r="A7" s="16" t="s">
        <v>196</v>
      </c>
      <c r="B7" s="11">
        <v>102.7</v>
      </c>
      <c r="C7" s="11">
        <v>110.7</v>
      </c>
      <c r="D7" s="11">
        <v>109.8</v>
      </c>
      <c r="E7" s="11">
        <v>110.4</v>
      </c>
      <c r="F7" s="11">
        <v>105.4</v>
      </c>
      <c r="G7" s="11">
        <v>109.7</v>
      </c>
      <c r="H7" s="11">
        <v>118.2</v>
      </c>
      <c r="I7" s="11">
        <v>111.4</v>
      </c>
      <c r="J7" s="11">
        <v>117.3</v>
      </c>
      <c r="K7" s="11">
        <v>113.1</v>
      </c>
      <c r="L7" s="11">
        <v>100</v>
      </c>
      <c r="M7" s="11">
        <v>153.6</v>
      </c>
      <c r="N7" s="11">
        <v>307.2</v>
      </c>
      <c r="O7" s="11">
        <v>242</v>
      </c>
      <c r="P7" s="11">
        <v>290.5</v>
      </c>
      <c r="Q7" s="11">
        <v>236.5</v>
      </c>
      <c r="R7" s="11">
        <v>190.8</v>
      </c>
      <c r="S7" s="11">
        <v>290.60000000000002</v>
      </c>
      <c r="T7" s="11">
        <v>283.60000000000002</v>
      </c>
      <c r="U7" s="11">
        <v>274.89999999999998</v>
      </c>
      <c r="V7" s="11">
        <v>233.5</v>
      </c>
      <c r="W7" s="11">
        <v>230.1</v>
      </c>
      <c r="X7" s="11">
        <v>304.7</v>
      </c>
      <c r="Y7" s="11">
        <v>231.3</v>
      </c>
      <c r="Z7" s="12" t="s">
        <v>21</v>
      </c>
    </row>
    <row r="8" spans="1:26" x14ac:dyDescent="0.25">
      <c r="A8" s="16" t="s">
        <v>189</v>
      </c>
      <c r="B8" s="11">
        <v>71.400000000000006</v>
      </c>
      <c r="C8" s="11">
        <v>76.2</v>
      </c>
      <c r="D8" s="11">
        <v>76.8</v>
      </c>
      <c r="E8" s="11">
        <v>78.099999999999994</v>
      </c>
      <c r="F8" s="11">
        <v>79.400000000000006</v>
      </c>
      <c r="G8" s="11">
        <v>81.2</v>
      </c>
      <c r="H8" s="11">
        <v>80.7</v>
      </c>
      <c r="I8" s="11">
        <v>82.7</v>
      </c>
      <c r="J8" s="11">
        <v>93.5</v>
      </c>
      <c r="K8" s="11">
        <v>95.5</v>
      </c>
      <c r="L8" s="11">
        <v>100</v>
      </c>
      <c r="M8" s="11">
        <v>128.80000000000001</v>
      </c>
      <c r="N8" s="11">
        <v>211.6</v>
      </c>
      <c r="O8" s="11">
        <v>219.6</v>
      </c>
      <c r="P8" s="11">
        <v>217.2</v>
      </c>
      <c r="Q8" s="11">
        <v>241.2</v>
      </c>
      <c r="R8" s="11">
        <v>245.8</v>
      </c>
      <c r="S8" s="11">
        <v>270.10000000000002</v>
      </c>
      <c r="T8" s="11">
        <v>358.6</v>
      </c>
      <c r="U8" s="11">
        <v>398.6</v>
      </c>
      <c r="V8" s="11">
        <v>340.5</v>
      </c>
      <c r="W8" s="11">
        <v>342.4</v>
      </c>
      <c r="X8" s="11">
        <v>386.7</v>
      </c>
      <c r="Y8" s="11">
        <v>363.8</v>
      </c>
      <c r="Z8" s="12" t="s">
        <v>21</v>
      </c>
    </row>
    <row r="9" spans="1:26" x14ac:dyDescent="0.25">
      <c r="A9" s="16" t="s">
        <v>191</v>
      </c>
      <c r="B9" s="11">
        <v>143.80000000000001</v>
      </c>
      <c r="C9" s="11">
        <v>145.4</v>
      </c>
      <c r="D9" s="11">
        <v>143.1</v>
      </c>
      <c r="E9" s="11">
        <v>141.30000000000001</v>
      </c>
      <c r="F9" s="11">
        <v>132.80000000000001</v>
      </c>
      <c r="G9" s="11">
        <v>135.19999999999999</v>
      </c>
      <c r="H9" s="11">
        <v>146.5</v>
      </c>
      <c r="I9" s="11">
        <v>134.69999999999999</v>
      </c>
      <c r="J9" s="11">
        <v>125.4</v>
      </c>
      <c r="K9" s="11">
        <v>118.4</v>
      </c>
      <c r="L9" s="11">
        <v>100</v>
      </c>
      <c r="M9" s="11">
        <v>119.2</v>
      </c>
      <c r="N9" s="11">
        <v>145.19999999999999</v>
      </c>
      <c r="O9" s="11">
        <v>110.2</v>
      </c>
      <c r="P9" s="11">
        <v>133.80000000000001</v>
      </c>
      <c r="Q9" s="11">
        <v>98</v>
      </c>
      <c r="R9" s="11">
        <v>77.599999999999994</v>
      </c>
      <c r="S9" s="11">
        <v>107.6</v>
      </c>
      <c r="T9" s="11">
        <v>79.099999999999994</v>
      </c>
      <c r="U9" s="11">
        <v>69</v>
      </c>
      <c r="V9" s="11">
        <v>68.599999999999994</v>
      </c>
      <c r="W9" s="11">
        <v>67.2</v>
      </c>
      <c r="X9" s="11">
        <v>78.8</v>
      </c>
      <c r="Y9" s="11">
        <v>63.6</v>
      </c>
      <c r="Z9" s="12" t="s">
        <v>21</v>
      </c>
    </row>
    <row r="11" spans="1:26" x14ac:dyDescent="0.25">
      <c r="A11" s="2" t="s">
        <v>415</v>
      </c>
      <c r="B11" s="11">
        <v>122.1</v>
      </c>
      <c r="C11" s="11">
        <v>136.9</v>
      </c>
      <c r="D11" s="11">
        <v>144.30000000000001</v>
      </c>
      <c r="E11" s="11">
        <v>162.1</v>
      </c>
      <c r="F11" s="11">
        <v>140.6</v>
      </c>
      <c r="G11" s="11">
        <v>140.1</v>
      </c>
      <c r="H11" s="11">
        <v>161.80000000000001</v>
      </c>
      <c r="I11" s="11">
        <v>143.9</v>
      </c>
      <c r="J11" s="11">
        <v>152.5</v>
      </c>
      <c r="K11" s="11">
        <v>138.69999999999999</v>
      </c>
      <c r="L11" s="11">
        <v>100</v>
      </c>
      <c r="M11" s="11">
        <v>190.4</v>
      </c>
      <c r="N11" s="11">
        <v>439.8</v>
      </c>
      <c r="O11" s="11">
        <v>190.3</v>
      </c>
      <c r="P11" s="11">
        <v>153.4</v>
      </c>
      <c r="Q11" s="11">
        <v>266.5</v>
      </c>
      <c r="R11" s="11">
        <v>313.7</v>
      </c>
      <c r="S11" s="11">
        <v>516.70000000000005</v>
      </c>
      <c r="T11" s="11">
        <v>327</v>
      </c>
      <c r="U11" s="11">
        <v>265</v>
      </c>
      <c r="V11" s="11">
        <v>231.7</v>
      </c>
      <c r="W11" s="11">
        <v>210.5</v>
      </c>
      <c r="X11" s="12"/>
      <c r="Y11" s="12"/>
      <c r="Z11" s="12"/>
    </row>
    <row r="12" spans="1:26" x14ac:dyDescent="0.25">
      <c r="A12" s="2" t="s">
        <v>416</v>
      </c>
      <c r="B12" s="11">
        <v>119.9</v>
      </c>
      <c r="C12" s="11">
        <v>133.69999999999999</v>
      </c>
      <c r="D12" s="11">
        <v>145.4</v>
      </c>
      <c r="E12" s="11">
        <v>159.80000000000001</v>
      </c>
      <c r="F12" s="11">
        <v>134.22</v>
      </c>
      <c r="G12" s="11">
        <v>142.30000000000001</v>
      </c>
      <c r="H12" s="11">
        <v>166.9</v>
      </c>
      <c r="I12" s="11">
        <v>140.1</v>
      </c>
      <c r="J12" s="11">
        <v>160.4</v>
      </c>
      <c r="K12" s="11">
        <v>143.9</v>
      </c>
      <c r="L12" s="11">
        <v>100</v>
      </c>
      <c r="M12" s="11">
        <v>198.8</v>
      </c>
      <c r="N12" s="11">
        <v>508.1</v>
      </c>
      <c r="O12" s="11">
        <v>208.7</v>
      </c>
      <c r="P12" s="11">
        <v>192.4</v>
      </c>
      <c r="Q12" s="11">
        <v>296.8</v>
      </c>
      <c r="R12" s="11">
        <v>338.7</v>
      </c>
      <c r="S12" s="11">
        <v>512.6</v>
      </c>
      <c r="T12" s="11">
        <v>342.6</v>
      </c>
      <c r="U12" s="11">
        <v>284.3</v>
      </c>
      <c r="V12" s="11">
        <v>241.5</v>
      </c>
      <c r="W12" s="11">
        <v>286.8</v>
      </c>
      <c r="X12" s="11">
        <v>547.20000000000005</v>
      </c>
      <c r="Y12" s="11">
        <v>295.7</v>
      </c>
      <c r="Z12" s="12"/>
    </row>
    <row r="13" spans="1:26" x14ac:dyDescent="0.25">
      <c r="A13" s="2" t="s">
        <v>417</v>
      </c>
      <c r="B13" s="11">
        <v>73.7</v>
      </c>
      <c r="C13" s="11">
        <v>82.8</v>
      </c>
      <c r="D13" s="11">
        <v>78.7</v>
      </c>
      <c r="E13" s="11">
        <v>75.599999999999994</v>
      </c>
      <c r="F13" s="11">
        <v>78.8</v>
      </c>
      <c r="G13" s="11">
        <v>84.5</v>
      </c>
      <c r="H13" s="11">
        <v>86.7</v>
      </c>
      <c r="I13" s="11">
        <v>88.1</v>
      </c>
      <c r="J13" s="11">
        <v>88.3</v>
      </c>
      <c r="K13" s="11">
        <v>91.6</v>
      </c>
      <c r="L13" s="11">
        <v>100</v>
      </c>
      <c r="M13" s="11">
        <v>108.2</v>
      </c>
      <c r="N13" s="11">
        <v>277.60000000000002</v>
      </c>
      <c r="O13" s="11">
        <v>363.7</v>
      </c>
      <c r="P13" s="11">
        <v>170.1</v>
      </c>
      <c r="Q13" s="11">
        <v>122.8</v>
      </c>
      <c r="R13" s="11">
        <v>101.7</v>
      </c>
      <c r="S13" s="11">
        <v>106.8</v>
      </c>
      <c r="T13" s="11">
        <v>208.8</v>
      </c>
      <c r="U13" s="11">
        <v>269.2</v>
      </c>
      <c r="V13" s="11">
        <v>193.5</v>
      </c>
      <c r="W13" s="11">
        <v>180.6</v>
      </c>
      <c r="X13" s="11">
        <v>154.19999999999999</v>
      </c>
      <c r="Y13" s="11">
        <v>171.2</v>
      </c>
      <c r="Z13" s="12"/>
    </row>
    <row r="14" spans="1:26" x14ac:dyDescent="0.25">
      <c r="A14" s="2" t="s">
        <v>418</v>
      </c>
      <c r="B14" s="17"/>
      <c r="C14" s="17"/>
      <c r="D14" s="17"/>
      <c r="E14" s="17"/>
      <c r="F14" s="17"/>
      <c r="G14" s="17"/>
      <c r="H14" s="17"/>
      <c r="I14" s="11">
        <v>97</v>
      </c>
      <c r="J14" s="11">
        <v>96</v>
      </c>
      <c r="K14" s="11">
        <v>100.2</v>
      </c>
      <c r="L14" s="11">
        <v>100</v>
      </c>
      <c r="M14" s="11">
        <v>103.7</v>
      </c>
      <c r="N14" s="11">
        <v>119.3</v>
      </c>
      <c r="O14" s="11">
        <v>144</v>
      </c>
      <c r="P14" s="11">
        <v>165.1</v>
      </c>
      <c r="Q14" s="11">
        <v>181.7</v>
      </c>
      <c r="R14" s="11">
        <v>188.3</v>
      </c>
      <c r="S14" s="11">
        <v>195.8</v>
      </c>
      <c r="T14" s="11">
        <v>200</v>
      </c>
      <c r="U14" s="11">
        <v>248.2</v>
      </c>
      <c r="V14" s="11">
        <v>274.10000000000002</v>
      </c>
      <c r="W14" s="11">
        <v>282.89999999999998</v>
      </c>
      <c r="X14" s="11">
        <v>265.89999999999998</v>
      </c>
      <c r="Y14" s="11">
        <v>250</v>
      </c>
      <c r="Z14" s="12"/>
    </row>
    <row r="15" spans="1:26" x14ac:dyDescent="0.25">
      <c r="A15" s="2" t="s">
        <v>419</v>
      </c>
      <c r="B15" s="11">
        <v>158.80000000000001</v>
      </c>
      <c r="C15" s="11">
        <v>124.3</v>
      </c>
      <c r="D15" s="11">
        <v>123.5</v>
      </c>
      <c r="E15" s="11">
        <v>108.3</v>
      </c>
      <c r="F15" s="11">
        <v>108.6</v>
      </c>
      <c r="G15" s="11">
        <v>98.6</v>
      </c>
      <c r="H15" s="11">
        <v>93.7</v>
      </c>
      <c r="I15" s="11">
        <v>86.9</v>
      </c>
      <c r="J15" s="11">
        <v>118</v>
      </c>
      <c r="K15" s="11">
        <v>108.1</v>
      </c>
      <c r="L15" s="11">
        <v>100</v>
      </c>
      <c r="M15" s="11">
        <v>119.5</v>
      </c>
      <c r="N15" s="11">
        <v>134.69999999999999</v>
      </c>
      <c r="O15" s="11">
        <v>164.4</v>
      </c>
      <c r="P15" s="11">
        <v>186.2</v>
      </c>
      <c r="Q15" s="11">
        <v>199.7</v>
      </c>
      <c r="R15" s="11">
        <v>204.1</v>
      </c>
      <c r="S15" s="11">
        <v>215.8</v>
      </c>
      <c r="T15" s="11">
        <v>242.1</v>
      </c>
      <c r="U15" s="11">
        <v>281</v>
      </c>
      <c r="V15" s="11">
        <v>282.7</v>
      </c>
      <c r="W15" s="11">
        <v>278.60000000000002</v>
      </c>
      <c r="X15" s="11">
        <v>281.10000000000002</v>
      </c>
      <c r="Y15" s="11">
        <v>264.60000000000002</v>
      </c>
      <c r="Z15" s="12"/>
    </row>
    <row r="16" spans="1:26" x14ac:dyDescent="0.25">
      <c r="A16" s="2" t="s">
        <v>420</v>
      </c>
      <c r="B16" s="11">
        <v>110.4</v>
      </c>
      <c r="C16" s="11">
        <v>114.9</v>
      </c>
      <c r="D16" s="11">
        <v>106.8</v>
      </c>
      <c r="E16" s="11">
        <v>95.5</v>
      </c>
      <c r="F16" s="11">
        <v>100.7</v>
      </c>
      <c r="G16" s="11">
        <v>106.2</v>
      </c>
      <c r="H16" s="11">
        <v>107.5</v>
      </c>
      <c r="I16" s="11">
        <v>109.6</v>
      </c>
      <c r="J16" s="11">
        <v>111.6</v>
      </c>
      <c r="K16" s="11">
        <v>110.1</v>
      </c>
      <c r="L16" s="11">
        <v>100</v>
      </c>
      <c r="M16" s="11">
        <v>173.4</v>
      </c>
      <c r="N16" s="11">
        <v>207</v>
      </c>
      <c r="O16" s="11">
        <v>167.8</v>
      </c>
      <c r="P16" s="11">
        <v>598.20000000000005</v>
      </c>
      <c r="Q16" s="11">
        <v>336</v>
      </c>
      <c r="R16" s="11">
        <v>146.9</v>
      </c>
      <c r="S16" s="11">
        <v>281.5</v>
      </c>
      <c r="T16" s="11">
        <v>333.3</v>
      </c>
      <c r="U16" s="11">
        <v>286.5</v>
      </c>
      <c r="V16" s="11">
        <v>267.5</v>
      </c>
      <c r="W16" s="11">
        <v>261.39999999999998</v>
      </c>
      <c r="X16" s="11">
        <v>249.6</v>
      </c>
      <c r="Y16" s="11">
        <v>239.7</v>
      </c>
      <c r="Z16" s="12"/>
    </row>
    <row r="17" spans="1:26" x14ac:dyDescent="0.25">
      <c r="A17" s="2"/>
      <c r="B17" s="11"/>
      <c r="C17" s="11"/>
      <c r="D17" s="11"/>
      <c r="E17" s="11"/>
      <c r="F17" s="11"/>
      <c r="G17" s="11"/>
      <c r="H17" s="11"/>
      <c r="I17" s="11"/>
      <c r="J17" s="11"/>
      <c r="K17" s="11"/>
      <c r="L17" s="11"/>
      <c r="M17" s="11"/>
      <c r="N17" s="11"/>
      <c r="O17" s="11"/>
      <c r="P17" s="11"/>
      <c r="Q17" s="11"/>
      <c r="R17" s="11"/>
      <c r="S17" s="11"/>
      <c r="T17" s="11"/>
      <c r="U17" s="11"/>
      <c r="V17" s="11"/>
      <c r="W17" s="11"/>
      <c r="X17" s="11"/>
      <c r="Y17" s="11"/>
      <c r="Z17" s="12"/>
    </row>
    <row r="18" spans="1:26" x14ac:dyDescent="0.25">
      <c r="A18" s="2" t="s">
        <v>378</v>
      </c>
      <c r="B18" s="2">
        <v>0.41</v>
      </c>
      <c r="C18" s="2">
        <v>0.47</v>
      </c>
      <c r="D18" s="2">
        <v>0.56999999999999995</v>
      </c>
      <c r="E18" s="2">
        <v>0.55000000000000004</v>
      </c>
      <c r="F18" s="2">
        <v>0.67</v>
      </c>
      <c r="G18" s="2">
        <v>0.68</v>
      </c>
      <c r="H18" s="2">
        <v>0.64</v>
      </c>
      <c r="I18" s="2">
        <v>0.6</v>
      </c>
      <c r="J18" s="2">
        <v>0.72</v>
      </c>
      <c r="K18" s="2">
        <v>0.91</v>
      </c>
      <c r="L18" s="2">
        <v>1.1499999999999999</v>
      </c>
      <c r="M18" s="2">
        <v>1.31</v>
      </c>
      <c r="N18" s="2">
        <v>1.97</v>
      </c>
      <c r="O18" s="2">
        <v>2.08</v>
      </c>
      <c r="P18" s="2">
        <v>1.99</v>
      </c>
      <c r="Q18" s="2">
        <v>2.0499999999999998</v>
      </c>
      <c r="R18" s="2">
        <v>1.96</v>
      </c>
      <c r="S18" s="2">
        <v>2.14</v>
      </c>
      <c r="T18" s="2">
        <v>2.29</v>
      </c>
      <c r="U18" s="2">
        <v>2.61</v>
      </c>
      <c r="V18" s="2">
        <v>2.92</v>
      </c>
      <c r="W18" s="2">
        <v>3.09</v>
      </c>
      <c r="X18" s="2">
        <v>4.79</v>
      </c>
      <c r="Y18" s="2">
        <v>6.63</v>
      </c>
      <c r="Z18" s="2" t="s">
        <v>21</v>
      </c>
    </row>
    <row r="19" spans="1:26" x14ac:dyDescent="0.25">
      <c r="A19" s="2" t="s">
        <v>379</v>
      </c>
      <c r="B19" s="22">
        <v>2.5769956002514141</v>
      </c>
      <c r="C19" s="22">
        <v>2.7325581395348837</v>
      </c>
      <c r="D19" s="22">
        <v>3.0448717948717947</v>
      </c>
      <c r="E19" s="22">
        <v>2.8512182477967865</v>
      </c>
      <c r="F19" s="22">
        <v>3.3119130004943154</v>
      </c>
      <c r="G19" s="22">
        <v>3.1805425631431246</v>
      </c>
      <c r="H19" s="22">
        <v>2.9344337459880792</v>
      </c>
      <c r="I19" s="22">
        <v>2.7149321266968323</v>
      </c>
      <c r="J19" s="22">
        <v>2.8257456828885399</v>
      </c>
      <c r="K19" s="22">
        <v>2.9421273844164242</v>
      </c>
      <c r="L19" s="22">
        <v>3.4359127576934569</v>
      </c>
      <c r="M19" s="22">
        <v>3.3581133042809541</v>
      </c>
      <c r="N19" s="22">
        <v>3.7638517386320212</v>
      </c>
      <c r="O19" s="22">
        <v>3.7222619899785254</v>
      </c>
      <c r="P19" s="22">
        <v>3.2612258275975088</v>
      </c>
      <c r="Q19" s="22">
        <v>3.0560524746571258</v>
      </c>
      <c r="R19" s="22">
        <v>2.7229786051681022</v>
      </c>
      <c r="S19" s="22">
        <v>2.5295508274231682</v>
      </c>
      <c r="T19" s="22">
        <v>2.29</v>
      </c>
      <c r="U19" s="22">
        <v>2.3081004598514325</v>
      </c>
      <c r="V19" s="22">
        <v>2.3427471116816432</v>
      </c>
      <c r="W19" s="22">
        <v>2.2531719410821061</v>
      </c>
      <c r="X19" s="22">
        <v>2.323212726743622</v>
      </c>
      <c r="Y19" s="22">
        <v>2.6121902210314802</v>
      </c>
      <c r="Z19" s="2" t="s">
        <v>21</v>
      </c>
    </row>
    <row r="20" spans="1:26" x14ac:dyDescent="0.25">
      <c r="A20" s="2" t="s">
        <v>380</v>
      </c>
      <c r="B20" s="2">
        <v>110</v>
      </c>
      <c r="C20" s="2">
        <v>120</v>
      </c>
      <c r="D20" s="2">
        <v>146</v>
      </c>
      <c r="E20" s="2">
        <v>141</v>
      </c>
      <c r="F20" s="2">
        <v>172</v>
      </c>
      <c r="G20" s="2">
        <v>174</v>
      </c>
      <c r="H20" s="2">
        <v>164</v>
      </c>
      <c r="I20" s="2">
        <v>154</v>
      </c>
      <c r="J20" s="2">
        <v>122</v>
      </c>
      <c r="K20" s="2">
        <v>142</v>
      </c>
      <c r="L20" s="2">
        <v>172</v>
      </c>
      <c r="M20" s="2">
        <v>194</v>
      </c>
      <c r="N20" s="2">
        <v>290</v>
      </c>
      <c r="O20" s="2">
        <v>287</v>
      </c>
      <c r="P20" s="2">
        <v>267</v>
      </c>
      <c r="Q20" s="2">
        <v>277</v>
      </c>
      <c r="R20" s="2">
        <v>266</v>
      </c>
      <c r="S20" s="2">
        <v>290</v>
      </c>
      <c r="T20" s="2">
        <v>305</v>
      </c>
      <c r="U20" s="2">
        <v>330</v>
      </c>
      <c r="V20" s="2">
        <v>342</v>
      </c>
      <c r="W20" s="2">
        <v>278</v>
      </c>
      <c r="X20" s="2">
        <v>287</v>
      </c>
      <c r="Y20" s="2">
        <v>356</v>
      </c>
      <c r="Z20" s="2" t="s">
        <v>21</v>
      </c>
    </row>
    <row r="21" spans="1:26" x14ac:dyDescent="0.25">
      <c r="A21" s="2" t="s">
        <v>381</v>
      </c>
      <c r="B21" s="2">
        <v>153</v>
      </c>
      <c r="C21" s="2">
        <v>143</v>
      </c>
      <c r="D21" s="2">
        <v>138</v>
      </c>
      <c r="E21" s="2">
        <v>136</v>
      </c>
      <c r="F21" s="2">
        <v>163</v>
      </c>
      <c r="G21" s="2">
        <v>206</v>
      </c>
      <c r="H21" s="2">
        <v>202</v>
      </c>
      <c r="I21" s="2">
        <v>187</v>
      </c>
      <c r="J21" s="2">
        <v>144</v>
      </c>
      <c r="K21" s="2">
        <v>129</v>
      </c>
      <c r="L21" s="2">
        <v>147</v>
      </c>
      <c r="M21" s="2">
        <v>350</v>
      </c>
      <c r="N21" s="2">
        <v>542</v>
      </c>
      <c r="O21" s="2">
        <v>363</v>
      </c>
      <c r="P21" s="2">
        <v>254</v>
      </c>
      <c r="Q21" s="2">
        <v>272</v>
      </c>
      <c r="R21" s="2">
        <v>368</v>
      </c>
      <c r="S21" s="2">
        <v>334</v>
      </c>
      <c r="T21" s="2">
        <v>434</v>
      </c>
      <c r="U21" s="2">
        <v>483</v>
      </c>
      <c r="V21" s="2">
        <v>293</v>
      </c>
      <c r="W21" s="2">
        <v>277</v>
      </c>
      <c r="X21" s="2">
        <v>255</v>
      </c>
      <c r="Y21" s="2">
        <v>217</v>
      </c>
      <c r="Z21" s="2" t="s">
        <v>21</v>
      </c>
    </row>
    <row r="22" spans="1:26" x14ac:dyDescent="0.25">
      <c r="A22" s="2" t="s">
        <v>377</v>
      </c>
      <c r="B22" s="22">
        <v>0.71895424836601307</v>
      </c>
      <c r="C22" s="22">
        <v>0.83916083916083917</v>
      </c>
      <c r="D22" s="22">
        <v>1.0579710144927537</v>
      </c>
      <c r="E22" s="22">
        <v>1.036764705882353</v>
      </c>
      <c r="F22" s="22">
        <v>1.0552147239263803</v>
      </c>
      <c r="G22" s="22">
        <v>0.84466019417475724</v>
      </c>
      <c r="H22" s="22">
        <v>0.81188118811881194</v>
      </c>
      <c r="I22" s="22">
        <v>0.82352941176470584</v>
      </c>
      <c r="J22" s="22">
        <v>0.84722222222222221</v>
      </c>
      <c r="K22" s="22">
        <v>1.1007751937984496</v>
      </c>
      <c r="L22" s="22">
        <v>1.1700680272108843</v>
      </c>
      <c r="M22" s="22">
        <v>0.55428571428571427</v>
      </c>
      <c r="N22" s="22">
        <v>0.5350553505535055</v>
      </c>
      <c r="O22" s="22">
        <v>0.79063360881542699</v>
      </c>
      <c r="P22" s="22">
        <v>1.0511811023622046</v>
      </c>
      <c r="Q22" s="22">
        <v>1.0183823529411764</v>
      </c>
      <c r="R22" s="22">
        <v>0.72282608695652173</v>
      </c>
      <c r="S22" s="22">
        <v>0.86826347305389218</v>
      </c>
      <c r="T22" s="22">
        <v>0.70276497695852536</v>
      </c>
      <c r="U22" s="22">
        <v>0.68322981366459623</v>
      </c>
      <c r="V22" s="22">
        <v>1.1672354948805461</v>
      </c>
      <c r="W22" s="22">
        <v>1.0036101083032491</v>
      </c>
      <c r="X22" s="22">
        <v>1.1254901960784314</v>
      </c>
      <c r="Y22" s="22">
        <v>1.6405529953917051</v>
      </c>
      <c r="Z22" s="2" t="s">
        <v>21</v>
      </c>
    </row>
    <row r="23" spans="1:26" x14ac:dyDescent="0.25">
      <c r="A23" s="2" t="s">
        <v>370</v>
      </c>
      <c r="B23" s="22">
        <v>1.45</v>
      </c>
      <c r="C23" s="22">
        <v>1.39</v>
      </c>
      <c r="D23" s="22">
        <v>1.6</v>
      </c>
      <c r="E23" s="22">
        <v>1.59</v>
      </c>
      <c r="F23" s="22">
        <v>1.59</v>
      </c>
      <c r="G23" s="22">
        <v>1.58</v>
      </c>
      <c r="H23" s="22">
        <v>1.87</v>
      </c>
      <c r="I23" s="22">
        <v>1.75</v>
      </c>
      <c r="J23" s="22">
        <v>1.56</v>
      </c>
      <c r="K23" s="22">
        <v>1.52</v>
      </c>
      <c r="L23" s="22">
        <v>1.89</v>
      </c>
      <c r="M23" s="22">
        <v>1.54</v>
      </c>
      <c r="N23" s="22">
        <v>1.69</v>
      </c>
      <c r="O23" s="22">
        <v>1.69</v>
      </c>
      <c r="P23" s="22">
        <v>1.58</v>
      </c>
      <c r="Q23" s="22">
        <v>1.52</v>
      </c>
      <c r="R23" s="22">
        <v>1.37</v>
      </c>
      <c r="S23" s="22">
        <v>1.19</v>
      </c>
      <c r="T23" s="22">
        <v>1.07</v>
      </c>
      <c r="U23" s="22">
        <v>1.07</v>
      </c>
      <c r="V23" s="22">
        <v>1.08</v>
      </c>
      <c r="W23" s="22">
        <v>1.01</v>
      </c>
      <c r="X23" s="22">
        <v>0.95</v>
      </c>
      <c r="Y23" s="22">
        <v>1.2</v>
      </c>
      <c r="Z23" s="2" t="s">
        <v>21</v>
      </c>
    </row>
    <row r="24" spans="1:26" x14ac:dyDescent="0.25">
      <c r="A24" s="2" t="s">
        <v>371</v>
      </c>
      <c r="B24" s="22">
        <v>0.8398070622497269</v>
      </c>
      <c r="C24" s="22">
        <v>0.75922515084153697</v>
      </c>
      <c r="D24" s="22">
        <v>0.78428908091123339</v>
      </c>
      <c r="E24" s="22">
        <v>0.83232293080054254</v>
      </c>
      <c r="F24" s="22">
        <v>0.71654488750278456</v>
      </c>
      <c r="G24" s="22">
        <v>0.74144863915715542</v>
      </c>
      <c r="H24" s="22">
        <v>0.95113572761194021</v>
      </c>
      <c r="I24" s="22">
        <v>0.96206467661691542</v>
      </c>
      <c r="J24" s="22">
        <v>0.82398009950248752</v>
      </c>
      <c r="K24" s="22">
        <v>0.77109398064621937</v>
      </c>
      <c r="L24" s="22">
        <v>0.82100324464633345</v>
      </c>
      <c r="M24" s="22">
        <v>0.68446393984277076</v>
      </c>
      <c r="N24" s="22">
        <v>0.67016137586180768</v>
      </c>
      <c r="O24" s="22">
        <v>0.67764925373134322</v>
      </c>
      <c r="P24" s="22">
        <v>0.72310507762694076</v>
      </c>
      <c r="Q24" s="22">
        <v>0.74234874408445573</v>
      </c>
      <c r="R24" s="22">
        <v>0.75093359731952491</v>
      </c>
      <c r="S24" s="22">
        <v>0.70214813781559471</v>
      </c>
      <c r="T24" s="22">
        <v>0.69738643029394509</v>
      </c>
      <c r="U24" s="22">
        <v>0.6919174243723909</v>
      </c>
      <c r="V24" s="22">
        <v>0.68805561234921286</v>
      </c>
      <c r="W24" s="22">
        <v>0.66904023571463067</v>
      </c>
      <c r="X24" s="22">
        <v>0.61032312342255313</v>
      </c>
      <c r="Y24" s="22">
        <v>0.68564867967853038</v>
      </c>
      <c r="Z24" s="2" t="s">
        <v>21</v>
      </c>
    </row>
    <row r="26" spans="1:26" x14ac:dyDescent="0.25">
      <c r="A26" s="31"/>
    </row>
    <row r="27" spans="1:26" x14ac:dyDescent="0.25">
      <c r="A27" s="31"/>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zoomScale="70" zoomScaleNormal="70" workbookViewId="0">
      <selection activeCell="G14" sqref="G14:G17"/>
    </sheetView>
  </sheetViews>
  <sheetFormatPr defaultRowHeight="15" x14ac:dyDescent="0.25"/>
  <cols>
    <col min="1" max="1" width="99.140625" bestFit="1" customWidth="1"/>
  </cols>
  <sheetData>
    <row r="1" spans="1:26" s="68" customFormat="1" ht="26.25" x14ac:dyDescent="0.4">
      <c r="A1" s="89" t="s">
        <v>625</v>
      </c>
    </row>
    <row r="2" spans="1:26" s="68" customFormat="1" x14ac:dyDescent="0.25">
      <c r="A2" s="37" t="s">
        <v>611</v>
      </c>
    </row>
    <row r="3" spans="1:26" s="68" customFormat="1" x14ac:dyDescent="0.25">
      <c r="A3" s="37"/>
    </row>
    <row r="4" spans="1:26" x14ac:dyDescent="0.25">
      <c r="A4" s="1" t="s">
        <v>11</v>
      </c>
      <c r="B4" s="18">
        <v>1962</v>
      </c>
      <c r="C4" s="18">
        <v>1963</v>
      </c>
      <c r="D4" s="18">
        <v>1964</v>
      </c>
      <c r="E4" s="18">
        <v>1965</v>
      </c>
      <c r="F4" s="18">
        <v>1966</v>
      </c>
      <c r="G4" s="18">
        <v>1967</v>
      </c>
      <c r="H4" s="18">
        <v>1968</v>
      </c>
      <c r="I4" s="18">
        <v>1969</v>
      </c>
      <c r="J4" s="18">
        <v>1970</v>
      </c>
      <c r="K4" s="18">
        <v>1971</v>
      </c>
      <c r="L4" s="18">
        <v>1972</v>
      </c>
      <c r="M4" s="18">
        <v>1973</v>
      </c>
      <c r="N4" s="18">
        <v>1974</v>
      </c>
      <c r="O4" s="18">
        <v>1975</v>
      </c>
      <c r="P4" s="18">
        <v>1976</v>
      </c>
      <c r="Q4" s="18">
        <v>1977</v>
      </c>
      <c r="R4" s="18">
        <v>1978</v>
      </c>
      <c r="S4" s="18">
        <v>1979</v>
      </c>
      <c r="T4" s="18">
        <v>1980</v>
      </c>
      <c r="U4" s="18">
        <v>1981</v>
      </c>
      <c r="V4" s="18">
        <v>1982</v>
      </c>
      <c r="W4" s="18">
        <v>1983</v>
      </c>
      <c r="X4" s="18">
        <v>1984</v>
      </c>
      <c r="Y4" s="18">
        <v>1985</v>
      </c>
      <c r="Z4" s="18">
        <v>1986</v>
      </c>
    </row>
    <row r="5" spans="1:26" x14ac:dyDescent="0.25">
      <c r="A5" s="2" t="s">
        <v>350</v>
      </c>
      <c r="B5" s="25">
        <v>115</v>
      </c>
      <c r="C5" s="25">
        <v>-116</v>
      </c>
      <c r="D5" s="25">
        <v>130</v>
      </c>
      <c r="E5" s="25">
        <v>700</v>
      </c>
      <c r="F5" s="25">
        <v>471</v>
      </c>
      <c r="G5" s="25">
        <v>846</v>
      </c>
      <c r="H5" s="25">
        <v>-280</v>
      </c>
      <c r="I5" s="25">
        <v>470</v>
      </c>
      <c r="J5" s="25">
        <v>425</v>
      </c>
      <c r="K5" s="25">
        <v>-565</v>
      </c>
      <c r="L5" s="25">
        <v>-29</v>
      </c>
      <c r="M5" s="25">
        <v>-744</v>
      </c>
      <c r="N5" s="25">
        <v>295</v>
      </c>
      <c r="O5" s="25">
        <v>1133</v>
      </c>
      <c r="P5" s="25">
        <v>1277</v>
      </c>
      <c r="Q5" s="25">
        <v>970</v>
      </c>
      <c r="R5" s="25">
        <v>494</v>
      </c>
      <c r="S5" s="25">
        <v>1351</v>
      </c>
      <c r="T5" s="25">
        <v>1010</v>
      </c>
      <c r="U5" s="25">
        <v>2777</v>
      </c>
      <c r="V5" s="25">
        <v>2130</v>
      </c>
      <c r="W5" s="25">
        <v>-810</v>
      </c>
      <c r="X5" s="25">
        <v>3</v>
      </c>
      <c r="Y5" s="25">
        <v>409</v>
      </c>
      <c r="Z5" s="25">
        <v>1032</v>
      </c>
    </row>
    <row r="6" spans="1:26" x14ac:dyDescent="0.25">
      <c r="A6" s="2" t="s">
        <v>351</v>
      </c>
      <c r="B6" s="25">
        <v>121</v>
      </c>
      <c r="C6" s="25">
        <v>-260</v>
      </c>
      <c r="D6" s="25">
        <v>115</v>
      </c>
      <c r="E6" s="25">
        <v>113</v>
      </c>
      <c r="F6" s="25">
        <v>-115</v>
      </c>
      <c r="G6" s="25">
        <v>-56</v>
      </c>
      <c r="H6" s="25">
        <v>6</v>
      </c>
      <c r="I6" s="25">
        <v>309</v>
      </c>
      <c r="J6" s="25">
        <v>-88</v>
      </c>
      <c r="K6" s="25">
        <v>-197</v>
      </c>
      <c r="L6" s="25">
        <v>-109</v>
      </c>
      <c r="M6" s="25">
        <v>-710</v>
      </c>
      <c r="N6" s="25">
        <v>404</v>
      </c>
      <c r="O6" s="25">
        <v>814</v>
      </c>
      <c r="P6" s="25">
        <v>556</v>
      </c>
      <c r="Q6" s="25">
        <v>171</v>
      </c>
      <c r="R6" s="25">
        <v>8</v>
      </c>
      <c r="S6" s="25">
        <v>759</v>
      </c>
      <c r="T6" s="25">
        <v>661</v>
      </c>
      <c r="U6" s="25">
        <v>1719</v>
      </c>
      <c r="V6" s="25">
        <v>1376</v>
      </c>
      <c r="W6" s="25">
        <v>-75</v>
      </c>
      <c r="X6" s="25">
        <v>381</v>
      </c>
      <c r="Y6" s="25">
        <v>371</v>
      </c>
      <c r="Z6" s="25">
        <v>806</v>
      </c>
    </row>
    <row r="7" spans="1:26" x14ac:dyDescent="0.25">
      <c r="A7" s="2" t="s">
        <v>352</v>
      </c>
      <c r="B7" s="25">
        <v>37</v>
      </c>
      <c r="C7" s="25">
        <v>1</v>
      </c>
      <c r="D7" s="25">
        <v>42</v>
      </c>
      <c r="E7" s="25">
        <v>274</v>
      </c>
      <c r="F7" s="25">
        <v>448</v>
      </c>
      <c r="G7" s="25">
        <v>756</v>
      </c>
      <c r="H7" s="25">
        <v>698</v>
      </c>
      <c r="I7" s="25">
        <v>917</v>
      </c>
      <c r="J7" s="25">
        <v>1138</v>
      </c>
      <c r="K7" s="25">
        <v>967</v>
      </c>
      <c r="L7" s="25">
        <v>995</v>
      </c>
      <c r="M7" s="25">
        <v>719</v>
      </c>
      <c r="N7" s="25">
        <v>939</v>
      </c>
      <c r="O7" s="25">
        <v>1674</v>
      </c>
      <c r="P7" s="25">
        <v>2556</v>
      </c>
      <c r="Q7" s="25">
        <v>3336</v>
      </c>
      <c r="R7" s="25">
        <v>3934</v>
      </c>
      <c r="S7" s="25">
        <v>5444</v>
      </c>
      <c r="T7" s="25">
        <v>7035</v>
      </c>
      <c r="U7" s="25">
        <v>10934</v>
      </c>
      <c r="V7" s="25">
        <v>14347</v>
      </c>
      <c r="W7" s="25">
        <v>14728</v>
      </c>
      <c r="X7" s="25">
        <v>16141</v>
      </c>
      <c r="Y7" s="25">
        <v>17787</v>
      </c>
      <c r="Z7" s="25">
        <v>19912</v>
      </c>
    </row>
    <row r="8" spans="1:26" x14ac:dyDescent="0.25">
      <c r="A8" s="2" t="s">
        <v>353</v>
      </c>
      <c r="B8" s="25">
        <v>39</v>
      </c>
      <c r="C8" s="25">
        <v>-43</v>
      </c>
      <c r="D8" s="25">
        <v>-8</v>
      </c>
      <c r="E8" s="25">
        <v>29</v>
      </c>
      <c r="F8" s="25">
        <v>-9</v>
      </c>
      <c r="G8" s="25">
        <v>-29</v>
      </c>
      <c r="H8" s="25">
        <v>-28</v>
      </c>
      <c r="I8" s="25">
        <v>84</v>
      </c>
      <c r="J8" s="25">
        <v>56</v>
      </c>
      <c r="K8" s="25">
        <v>-18</v>
      </c>
      <c r="L8" s="25">
        <v>-63</v>
      </c>
      <c r="M8" s="25">
        <v>-398</v>
      </c>
      <c r="N8" s="25">
        <v>-205</v>
      </c>
      <c r="O8" s="25">
        <v>272</v>
      </c>
      <c r="P8" s="25">
        <v>633</v>
      </c>
      <c r="Q8" s="25">
        <v>780</v>
      </c>
      <c r="R8" s="25">
        <v>842</v>
      </c>
      <c r="S8" s="25">
        <v>1553</v>
      </c>
      <c r="T8" s="25">
        <v>2361</v>
      </c>
      <c r="U8" s="25">
        <v>4494</v>
      </c>
      <c r="V8" s="25">
        <v>6423</v>
      </c>
      <c r="W8" s="25">
        <v>6898</v>
      </c>
      <c r="X8" s="25">
        <v>7971</v>
      </c>
      <c r="Y8" s="25">
        <v>8965</v>
      </c>
      <c r="Z8" s="25">
        <v>10329</v>
      </c>
    </row>
    <row r="14" spans="1:26" x14ac:dyDescent="0.25">
      <c r="G14" s="14"/>
    </row>
    <row r="15" spans="1:26" x14ac:dyDescent="0.25">
      <c r="G15" s="14"/>
    </row>
    <row r="16" spans="1:26" x14ac:dyDescent="0.25">
      <c r="G16" s="14"/>
    </row>
    <row r="17" spans="7:7" x14ac:dyDescent="0.25">
      <c r="G17" s="1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zoomScale="85" zoomScaleNormal="85" workbookViewId="0"/>
  </sheetViews>
  <sheetFormatPr defaultRowHeight="15" x14ac:dyDescent="0.25"/>
  <cols>
    <col min="1" max="1" width="43.5703125" bestFit="1" customWidth="1"/>
  </cols>
  <sheetData>
    <row r="1" spans="1:1" s="68" customFormat="1" ht="26.25" x14ac:dyDescent="0.4">
      <c r="A1" s="89" t="s">
        <v>633</v>
      </c>
    </row>
    <row r="2" spans="1:1" s="68" customFormat="1" x14ac:dyDescent="0.25">
      <c r="A2" s="15" t="s">
        <v>630</v>
      </c>
    </row>
    <row r="3" spans="1:1" s="68" customFormat="1" x14ac:dyDescent="0.25">
      <c r="A3" s="68" t="s">
        <v>631</v>
      </c>
    </row>
    <row r="4" spans="1:1" s="68" customFormat="1" x14ac:dyDescent="0.25">
      <c r="A4" s="68" t="s">
        <v>632</v>
      </c>
    </row>
    <row r="5" spans="1:1" s="68" customFormat="1" x14ac:dyDescent="0.25"/>
    <row r="6" spans="1:1" s="68" customFormat="1" x14ac:dyDescent="0.25"/>
    <row r="7" spans="1:1" s="68" customFormat="1" x14ac:dyDescent="0.25"/>
    <row r="8" spans="1:1" s="68" customFormat="1" x14ac:dyDescent="0.25"/>
    <row r="9" spans="1:1" s="68" customFormat="1" x14ac:dyDescent="0.25"/>
    <row r="10" spans="1:1" s="68" customFormat="1" x14ac:dyDescent="0.25"/>
    <row r="11" spans="1:1" s="68" customFormat="1" x14ac:dyDescent="0.25"/>
    <row r="12" spans="1:1" s="68" customFormat="1" x14ac:dyDescent="0.25"/>
    <row r="13" spans="1:1" s="68" customFormat="1" x14ac:dyDescent="0.25"/>
    <row r="14" spans="1:1" s="68" customFormat="1" x14ac:dyDescent="0.25"/>
    <row r="15" spans="1:1" s="68" customFormat="1" x14ac:dyDescent="0.25"/>
    <row r="16" spans="1:1" s="68" customFormat="1" x14ac:dyDescent="0.25"/>
    <row r="17" spans="1:26" s="68" customFormat="1" x14ac:dyDescent="0.25"/>
    <row r="18" spans="1:26" s="68" customFormat="1" x14ac:dyDescent="0.25"/>
    <row r="19" spans="1:26" s="68" customFormat="1" x14ac:dyDescent="0.25"/>
    <row r="20" spans="1:26" s="68" customFormat="1" x14ac:dyDescent="0.25"/>
    <row r="21" spans="1:26" s="68" customFormat="1" x14ac:dyDescent="0.25"/>
    <row r="22" spans="1:26" s="68" customFormat="1" x14ac:dyDescent="0.25"/>
    <row r="23" spans="1:26" s="68" customFormat="1" x14ac:dyDescent="0.25"/>
    <row r="24" spans="1:26" x14ac:dyDescent="0.25">
      <c r="A24" s="1" t="s">
        <v>11</v>
      </c>
      <c r="B24" s="18">
        <v>1962</v>
      </c>
      <c r="C24" s="18">
        <v>1963</v>
      </c>
      <c r="D24" s="18">
        <v>1964</v>
      </c>
      <c r="E24" s="18">
        <v>1965</v>
      </c>
      <c r="F24" s="18">
        <v>1966</v>
      </c>
      <c r="G24" s="18">
        <v>1967</v>
      </c>
      <c r="H24" s="18">
        <v>1968</v>
      </c>
      <c r="I24" s="18">
        <v>1969</v>
      </c>
      <c r="J24" s="18">
        <v>1970</v>
      </c>
      <c r="K24" s="18">
        <v>1971</v>
      </c>
      <c r="L24" s="18">
        <v>1972</v>
      </c>
      <c r="M24" s="18">
        <v>1973</v>
      </c>
      <c r="N24" s="18">
        <v>1974</v>
      </c>
      <c r="O24" s="18">
        <v>1975</v>
      </c>
      <c r="P24" s="18">
        <v>1976</v>
      </c>
      <c r="Q24" s="18">
        <v>1977</v>
      </c>
      <c r="R24" s="18">
        <v>1978</v>
      </c>
      <c r="S24" s="18">
        <v>1979</v>
      </c>
      <c r="T24" s="18">
        <v>1980</v>
      </c>
      <c r="U24" s="18">
        <v>1981</v>
      </c>
      <c r="V24" s="18">
        <v>1982</v>
      </c>
      <c r="W24" s="18">
        <v>1983</v>
      </c>
      <c r="X24" s="18">
        <v>1984</v>
      </c>
      <c r="Y24" s="18">
        <v>1985</v>
      </c>
      <c r="Z24" s="18">
        <v>1986</v>
      </c>
    </row>
    <row r="25" spans="1:26" x14ac:dyDescent="0.25">
      <c r="A25" s="2" t="s">
        <v>427</v>
      </c>
      <c r="B25" s="10">
        <v>30</v>
      </c>
      <c r="C25" s="10">
        <v>182</v>
      </c>
      <c r="D25" s="10">
        <v>85</v>
      </c>
      <c r="E25" s="10">
        <v>137</v>
      </c>
      <c r="F25" s="10">
        <v>161</v>
      </c>
      <c r="G25" s="10">
        <v>-25</v>
      </c>
      <c r="H25" s="10">
        <v>-250</v>
      </c>
      <c r="I25" s="10">
        <v>-253</v>
      </c>
      <c r="J25" s="10">
        <v>-48</v>
      </c>
      <c r="K25" s="10">
        <v>-2</v>
      </c>
      <c r="L25" s="10">
        <v>7</v>
      </c>
      <c r="M25" s="10">
        <v>474</v>
      </c>
      <c r="N25" s="10">
        <v>-207</v>
      </c>
      <c r="O25" s="10">
        <v>-924</v>
      </c>
      <c r="P25" s="10">
        <v>-1102</v>
      </c>
      <c r="Q25" s="10">
        <v>-755</v>
      </c>
      <c r="R25" s="10">
        <v>-1093</v>
      </c>
      <c r="S25" s="10">
        <v>-1496</v>
      </c>
      <c r="T25" s="10">
        <v>-1901</v>
      </c>
      <c r="U25" s="10">
        <v>-2089</v>
      </c>
      <c r="V25" s="10">
        <v>-3198</v>
      </c>
      <c r="W25" s="26">
        <v>-2153</v>
      </c>
      <c r="X25" s="10">
        <v>-1257</v>
      </c>
      <c r="Y25" s="10">
        <v>-26</v>
      </c>
      <c r="Z25" s="9">
        <v>991</v>
      </c>
    </row>
    <row r="26" spans="1:26" x14ac:dyDescent="0.25">
      <c r="A26" s="2" t="s">
        <v>428</v>
      </c>
      <c r="B26" s="10">
        <v>-31</v>
      </c>
      <c r="C26" s="10">
        <v>109</v>
      </c>
      <c r="D26" s="10">
        <v>742</v>
      </c>
      <c r="E26" s="10">
        <v>-39</v>
      </c>
      <c r="F26" s="10">
        <v>-25</v>
      </c>
      <c r="G26" s="10">
        <v>-241</v>
      </c>
      <c r="H26" s="10">
        <v>-292</v>
      </c>
      <c r="I26" s="10">
        <v>-277</v>
      </c>
      <c r="J26" s="10">
        <v>-26</v>
      </c>
      <c r="K26" s="10">
        <v>-50</v>
      </c>
      <c r="L26" s="10">
        <v>-125</v>
      </c>
      <c r="M26" s="10">
        <v>275</v>
      </c>
      <c r="N26" s="10">
        <v>-450</v>
      </c>
      <c r="O26" s="10">
        <v>-1196</v>
      </c>
      <c r="P26" s="10">
        <v>-1114</v>
      </c>
      <c r="Q26" s="10">
        <v>-765</v>
      </c>
      <c r="R26" s="10">
        <v>-1306</v>
      </c>
      <c r="S26" s="10">
        <v>-1541</v>
      </c>
      <c r="T26" s="10">
        <v>-1936</v>
      </c>
      <c r="U26" s="10">
        <v>-2246</v>
      </c>
      <c r="V26" s="10">
        <v>-2645</v>
      </c>
      <c r="W26" s="10">
        <v>-2484</v>
      </c>
      <c r="X26" s="10">
        <v>-678</v>
      </c>
      <c r="Y26" s="10">
        <v>-486</v>
      </c>
      <c r="Z26" s="10">
        <v>-209</v>
      </c>
    </row>
    <row r="27" spans="1:26" x14ac:dyDescent="0.25">
      <c r="A27" s="2" t="s">
        <v>294</v>
      </c>
      <c r="B27" s="10">
        <v>556</v>
      </c>
      <c r="C27" s="10">
        <v>727</v>
      </c>
      <c r="D27" s="10">
        <v>742</v>
      </c>
      <c r="E27" s="10">
        <v>769</v>
      </c>
      <c r="F27" s="10">
        <v>828</v>
      </c>
      <c r="G27" s="10">
        <v>821</v>
      </c>
      <c r="H27" s="10">
        <v>858</v>
      </c>
      <c r="I27" s="10">
        <v>855</v>
      </c>
      <c r="J27" s="10">
        <v>1064</v>
      </c>
      <c r="K27" s="10">
        <v>1136</v>
      </c>
      <c r="L27" s="10">
        <v>1136</v>
      </c>
      <c r="M27" s="10">
        <v>1871</v>
      </c>
      <c r="N27" s="10">
        <v>2695</v>
      </c>
      <c r="O27" s="10">
        <v>2263</v>
      </c>
      <c r="P27" s="10">
        <v>2520</v>
      </c>
      <c r="Q27" s="10">
        <v>3151</v>
      </c>
      <c r="R27" s="10">
        <v>3419</v>
      </c>
      <c r="S27" s="10">
        <v>4600</v>
      </c>
      <c r="T27" s="10">
        <v>5791</v>
      </c>
      <c r="U27" s="10">
        <v>5711</v>
      </c>
      <c r="V27" s="10">
        <v>5019</v>
      </c>
      <c r="W27" s="26">
        <v>5008</v>
      </c>
      <c r="X27" s="10">
        <v>5396</v>
      </c>
      <c r="Y27" s="10">
        <v>4632</v>
      </c>
      <c r="Z27" s="9">
        <v>4836</v>
      </c>
    </row>
    <row r="28" spans="1:26" x14ac:dyDescent="0.25">
      <c r="A28" s="2" t="s">
        <v>296</v>
      </c>
      <c r="B28" s="10">
        <v>-587</v>
      </c>
      <c r="C28" s="10">
        <v>-618</v>
      </c>
      <c r="D28" s="10">
        <v>-780</v>
      </c>
      <c r="E28" s="10">
        <v>-808</v>
      </c>
      <c r="F28" s="10">
        <v>-853</v>
      </c>
      <c r="G28" s="10">
        <v>-1062</v>
      </c>
      <c r="H28" s="10">
        <v>-1150</v>
      </c>
      <c r="I28" s="10">
        <v>-1132</v>
      </c>
      <c r="J28" s="10">
        <v>-1090</v>
      </c>
      <c r="K28" s="10">
        <v>-1186</v>
      </c>
      <c r="L28" s="10">
        <v>-1261</v>
      </c>
      <c r="M28" s="10">
        <v>-1596</v>
      </c>
      <c r="N28" s="10">
        <v>-3145</v>
      </c>
      <c r="O28" s="10">
        <v>-3459</v>
      </c>
      <c r="P28" s="10">
        <v>-3634</v>
      </c>
      <c r="Q28" s="10">
        <v>-3916</v>
      </c>
      <c r="R28" s="10">
        <v>-4725</v>
      </c>
      <c r="S28" s="10">
        <v>-6141</v>
      </c>
      <c r="T28" s="10">
        <v>-7727</v>
      </c>
      <c r="U28" s="10">
        <v>-7957</v>
      </c>
      <c r="V28" s="10">
        <v>-7664</v>
      </c>
      <c r="W28" s="26">
        <v>-7492</v>
      </c>
      <c r="X28" s="10">
        <v>-6074</v>
      </c>
      <c r="Y28" s="10">
        <v>-5118</v>
      </c>
      <c r="Z28" s="9">
        <v>-5045</v>
      </c>
    </row>
    <row r="29" spans="1:26" x14ac:dyDescent="0.25">
      <c r="A29" s="2" t="s">
        <v>298</v>
      </c>
      <c r="B29" s="10">
        <v>-17</v>
      </c>
      <c r="C29" s="10">
        <v>-17</v>
      </c>
      <c r="D29" s="10">
        <v>-26</v>
      </c>
      <c r="E29" s="10">
        <v>-31</v>
      </c>
      <c r="F29" s="10">
        <v>-37</v>
      </c>
      <c r="G29" s="10">
        <v>-76</v>
      </c>
      <c r="H29" s="10">
        <v>-97</v>
      </c>
      <c r="I29" s="10">
        <v>-78</v>
      </c>
      <c r="J29" s="10">
        <v>-130</v>
      </c>
      <c r="K29" s="10">
        <v>-101</v>
      </c>
      <c r="L29" s="10">
        <v>-126</v>
      </c>
      <c r="M29" s="10">
        <v>-113</v>
      </c>
      <c r="N29" s="10">
        <v>-54</v>
      </c>
      <c r="O29" s="10">
        <v>-126</v>
      </c>
      <c r="P29" s="10">
        <v>-253</v>
      </c>
      <c r="Q29" s="10">
        <v>-333</v>
      </c>
      <c r="R29" s="10">
        <v>-406</v>
      </c>
      <c r="S29" s="10">
        <v>-565</v>
      </c>
      <c r="T29" s="10">
        <v>-832</v>
      </c>
      <c r="U29" s="10">
        <v>-1042</v>
      </c>
      <c r="V29" s="10">
        <v>-1826</v>
      </c>
      <c r="W29" s="26">
        <v>-1176</v>
      </c>
      <c r="X29" s="10">
        <v>-2104</v>
      </c>
      <c r="Y29" s="10">
        <v>-2002</v>
      </c>
      <c r="Z29" s="9">
        <v>-1950</v>
      </c>
    </row>
    <row r="30" spans="1:26" x14ac:dyDescent="0.25">
      <c r="A30" s="2" t="s">
        <v>299</v>
      </c>
      <c r="B30" s="10">
        <v>78</v>
      </c>
      <c r="C30" s="10">
        <v>90</v>
      </c>
      <c r="D30" s="10">
        <v>149</v>
      </c>
      <c r="E30" s="10">
        <v>207</v>
      </c>
      <c r="F30" s="10">
        <v>223</v>
      </c>
      <c r="G30" s="10">
        <v>292</v>
      </c>
      <c r="H30" s="10">
        <v>139</v>
      </c>
      <c r="I30" s="10">
        <v>102</v>
      </c>
      <c r="J30" s="10">
        <v>108</v>
      </c>
      <c r="K30" s="10">
        <v>148</v>
      </c>
      <c r="L30" s="10">
        <v>257</v>
      </c>
      <c r="M30" s="10">
        <v>312</v>
      </c>
      <c r="N30" s="10">
        <v>297</v>
      </c>
      <c r="O30" s="10">
        <v>398</v>
      </c>
      <c r="P30" s="10">
        <v>265</v>
      </c>
      <c r="Q30" s="10">
        <v>343</v>
      </c>
      <c r="R30" s="10">
        <v>618</v>
      </c>
      <c r="S30" s="10">
        <v>610</v>
      </c>
      <c r="T30" s="10">
        <v>867</v>
      </c>
      <c r="U30" s="10">
        <v>1199</v>
      </c>
      <c r="V30" s="10">
        <v>1273</v>
      </c>
      <c r="W30" s="26">
        <v>1506</v>
      </c>
      <c r="X30" s="10">
        <v>1526</v>
      </c>
      <c r="Y30" s="10">
        <v>2460</v>
      </c>
      <c r="Z30" s="9">
        <v>3150</v>
      </c>
    </row>
    <row r="31" spans="1:26" x14ac:dyDescent="0.25">
      <c r="A31" s="2"/>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25">
      <c r="A32" s="1" t="s">
        <v>11</v>
      </c>
      <c r="B32" s="18">
        <v>1962</v>
      </c>
      <c r="C32" s="18">
        <v>1963</v>
      </c>
      <c r="D32" s="18">
        <v>1964</v>
      </c>
      <c r="E32" s="18">
        <v>1965</v>
      </c>
      <c r="F32" s="18">
        <v>1966</v>
      </c>
      <c r="G32" s="18">
        <v>1967</v>
      </c>
      <c r="H32" s="18">
        <v>1968</v>
      </c>
      <c r="I32" s="18">
        <v>1969</v>
      </c>
      <c r="J32" s="18">
        <v>1970</v>
      </c>
      <c r="K32" s="18">
        <v>1971</v>
      </c>
      <c r="L32" s="18">
        <v>1972</v>
      </c>
      <c r="M32" s="18">
        <v>1973</v>
      </c>
      <c r="N32" s="18">
        <v>1974</v>
      </c>
      <c r="O32" s="18">
        <v>1975</v>
      </c>
      <c r="P32" s="18">
        <v>1976</v>
      </c>
      <c r="Q32" s="18">
        <v>1977</v>
      </c>
      <c r="R32" s="18">
        <v>1978</v>
      </c>
      <c r="S32" s="18">
        <v>1979</v>
      </c>
      <c r="T32" s="18">
        <v>1980</v>
      </c>
      <c r="U32" s="18">
        <v>1981</v>
      </c>
      <c r="V32" s="18">
        <v>1982</v>
      </c>
      <c r="W32" s="18">
        <v>1983</v>
      </c>
      <c r="X32" s="18">
        <v>1984</v>
      </c>
      <c r="Y32" s="18">
        <v>1985</v>
      </c>
      <c r="Z32" s="18">
        <v>1986</v>
      </c>
    </row>
    <row r="33" spans="1:26" x14ac:dyDescent="0.25">
      <c r="A33" s="2" t="s">
        <v>300</v>
      </c>
      <c r="B33" s="10">
        <v>-28</v>
      </c>
      <c r="C33" s="10">
        <v>0</v>
      </c>
      <c r="D33" s="10">
        <v>-18</v>
      </c>
      <c r="E33" s="10">
        <v>4</v>
      </c>
      <c r="F33" s="10">
        <v>-117</v>
      </c>
      <c r="G33" s="10">
        <v>72</v>
      </c>
      <c r="H33" s="10">
        <v>375</v>
      </c>
      <c r="I33" s="10">
        <v>299</v>
      </c>
      <c r="J33" s="10">
        <v>242</v>
      </c>
      <c r="K33" s="10">
        <v>242</v>
      </c>
      <c r="L33" s="10">
        <v>283</v>
      </c>
      <c r="M33" s="10">
        <v>212</v>
      </c>
      <c r="N33" s="10">
        <v>867</v>
      </c>
      <c r="O33" s="10">
        <v>1094</v>
      </c>
      <c r="P33" s="10">
        <v>1194</v>
      </c>
      <c r="Q33" s="10">
        <v>513</v>
      </c>
      <c r="R33" s="10">
        <v>1855</v>
      </c>
      <c r="S33" s="10">
        <v>1627</v>
      </c>
      <c r="T33" s="10">
        <v>2739</v>
      </c>
      <c r="U33" s="10">
        <v>2244</v>
      </c>
      <c r="V33" s="10">
        <v>2868</v>
      </c>
      <c r="W33" s="10">
        <v>1056</v>
      </c>
      <c r="X33" s="10">
        <v>1424</v>
      </c>
      <c r="Y33" s="10">
        <v>-755</v>
      </c>
      <c r="Z33" s="10">
        <v>215</v>
      </c>
    </row>
    <row r="34" spans="1:26" x14ac:dyDescent="0.25">
      <c r="A34" s="2" t="s">
        <v>306</v>
      </c>
      <c r="B34" s="10">
        <v>-3</v>
      </c>
      <c r="C34" s="10">
        <v>-4</v>
      </c>
      <c r="D34" s="10">
        <v>-4</v>
      </c>
      <c r="E34" s="10">
        <v>-10</v>
      </c>
      <c r="F34" s="10">
        <v>-15</v>
      </c>
      <c r="G34" s="10">
        <v>-9</v>
      </c>
      <c r="H34" s="10">
        <v>-3</v>
      </c>
      <c r="I34" s="10">
        <v>6</v>
      </c>
      <c r="J34" s="10">
        <v>-29</v>
      </c>
      <c r="K34" s="10">
        <v>-4</v>
      </c>
      <c r="L34" s="10">
        <v>-22</v>
      </c>
      <c r="M34" s="10">
        <v>64</v>
      </c>
      <c r="N34" s="10">
        <v>-40</v>
      </c>
      <c r="O34" s="10">
        <v>124</v>
      </c>
      <c r="P34" s="10">
        <v>142</v>
      </c>
      <c r="Q34" s="10">
        <v>215</v>
      </c>
      <c r="R34" s="10">
        <v>100</v>
      </c>
      <c r="S34" s="10">
        <v>21</v>
      </c>
      <c r="T34" s="10">
        <v>-103</v>
      </c>
      <c r="U34" s="10">
        <v>176</v>
      </c>
      <c r="V34" s="10">
        <v>17</v>
      </c>
      <c r="W34" s="10">
        <v>111</v>
      </c>
      <c r="X34" s="10">
        <v>6</v>
      </c>
      <c r="Y34" s="10">
        <v>20</v>
      </c>
      <c r="Z34" s="9">
        <v>140</v>
      </c>
    </row>
    <row r="35" spans="1:26" x14ac:dyDescent="0.25">
      <c r="A35" s="2" t="s">
        <v>308</v>
      </c>
      <c r="B35" s="10">
        <v>6</v>
      </c>
      <c r="C35" s="10">
        <v>-27</v>
      </c>
      <c r="D35" s="10">
        <v>18</v>
      </c>
      <c r="E35" s="10">
        <v>127</v>
      </c>
      <c r="F35" s="10">
        <v>-5</v>
      </c>
      <c r="G35" s="10">
        <v>-6</v>
      </c>
      <c r="H35" s="10">
        <v>40</v>
      </c>
      <c r="I35" s="10">
        <v>36</v>
      </c>
      <c r="J35" s="10">
        <v>54</v>
      </c>
      <c r="K35" s="10">
        <v>13</v>
      </c>
      <c r="L35" s="10">
        <v>104</v>
      </c>
      <c r="M35" s="10">
        <v>73</v>
      </c>
      <c r="N35" s="10">
        <v>72</v>
      </c>
      <c r="O35" s="10">
        <v>255</v>
      </c>
      <c r="P35" s="26">
        <v>599</v>
      </c>
      <c r="Q35" s="10">
        <v>391</v>
      </c>
      <c r="R35" s="10">
        <v>630</v>
      </c>
      <c r="S35" s="10">
        <v>987</v>
      </c>
      <c r="T35" s="10">
        <v>536</v>
      </c>
      <c r="U35" s="10">
        <v>836</v>
      </c>
      <c r="V35" s="10">
        <v>1305</v>
      </c>
      <c r="W35" s="10">
        <v>965</v>
      </c>
      <c r="X35" s="10">
        <v>400</v>
      </c>
      <c r="Y35" s="9">
        <v>1677</v>
      </c>
      <c r="Z35" s="9">
        <v>1798</v>
      </c>
    </row>
    <row r="36" spans="1:26" x14ac:dyDescent="0.25">
      <c r="A36" s="2" t="s">
        <v>309</v>
      </c>
      <c r="B36" s="10">
        <v>3</v>
      </c>
      <c r="C36" s="10">
        <v>-26</v>
      </c>
      <c r="D36" s="10">
        <v>38</v>
      </c>
      <c r="E36" s="10">
        <v>-8</v>
      </c>
      <c r="F36" s="10">
        <v>2</v>
      </c>
      <c r="G36" s="10">
        <v>24</v>
      </c>
      <c r="H36" s="10">
        <v>185</v>
      </c>
      <c r="I36" s="10">
        <v>116</v>
      </c>
      <c r="J36" s="10">
        <v>105</v>
      </c>
      <c r="K36" s="10">
        <v>-18</v>
      </c>
      <c r="L36" s="10">
        <v>33</v>
      </c>
      <c r="M36" s="10">
        <v>-5</v>
      </c>
      <c r="N36" s="10">
        <v>195</v>
      </c>
      <c r="O36" s="10">
        <v>138</v>
      </c>
      <c r="P36" s="26">
        <v>398</v>
      </c>
      <c r="Q36" s="10">
        <v>270</v>
      </c>
      <c r="R36" s="10">
        <v>257</v>
      </c>
      <c r="S36" s="10">
        <v>164</v>
      </c>
      <c r="T36" s="10">
        <v>493</v>
      </c>
      <c r="U36" s="10">
        <v>496</v>
      </c>
      <c r="V36" s="10">
        <v>248</v>
      </c>
      <c r="W36" s="10">
        <v>384</v>
      </c>
      <c r="X36" s="10">
        <v>-109</v>
      </c>
      <c r="Y36" s="10">
        <v>1419</v>
      </c>
      <c r="Z36" s="9">
        <v>-147</v>
      </c>
    </row>
    <row r="37" spans="1:26" x14ac:dyDescent="0.25">
      <c r="A37" s="2" t="s">
        <v>316</v>
      </c>
      <c r="B37" s="9"/>
      <c r="C37" s="9"/>
      <c r="D37" s="9"/>
      <c r="E37" s="9"/>
      <c r="F37" s="9"/>
      <c r="G37" s="10">
        <v>106</v>
      </c>
      <c r="H37" s="10">
        <v>-33</v>
      </c>
      <c r="I37" s="10">
        <v>62</v>
      </c>
      <c r="J37" s="10">
        <v>4</v>
      </c>
      <c r="K37" s="10">
        <v>42</v>
      </c>
      <c r="L37" s="10">
        <v>-60</v>
      </c>
      <c r="M37" s="10">
        <v>-129</v>
      </c>
      <c r="N37" s="10">
        <v>132</v>
      </c>
      <c r="O37" s="10">
        <v>297</v>
      </c>
      <c r="P37" s="10">
        <v>64</v>
      </c>
      <c r="Q37" s="10">
        <v>-530</v>
      </c>
      <c r="R37" s="10">
        <v>19</v>
      </c>
      <c r="S37" s="10">
        <v>422</v>
      </c>
      <c r="T37" s="10">
        <v>781</v>
      </c>
      <c r="U37" s="10">
        <v>248</v>
      </c>
      <c r="V37" s="10">
        <v>699</v>
      </c>
      <c r="W37" s="10">
        <v>617</v>
      </c>
      <c r="X37" s="10">
        <v>821</v>
      </c>
      <c r="Y37" s="10">
        <v>-1222</v>
      </c>
      <c r="Z37" s="9">
        <v>-5</v>
      </c>
    </row>
    <row r="38" spans="1:26" x14ac:dyDescent="0.25">
      <c r="A38" s="2" t="s">
        <v>320</v>
      </c>
      <c r="B38" s="10">
        <v>-7</v>
      </c>
      <c r="C38" s="10">
        <v>28</v>
      </c>
      <c r="D38" s="10">
        <v>39</v>
      </c>
      <c r="E38" s="10">
        <v>12</v>
      </c>
      <c r="F38" s="10">
        <v>-82</v>
      </c>
      <c r="G38" s="10">
        <v>-55</v>
      </c>
      <c r="H38" s="10">
        <v>8</v>
      </c>
      <c r="I38" s="10">
        <v>12</v>
      </c>
      <c r="J38" s="10">
        <v>32</v>
      </c>
      <c r="K38" s="10">
        <v>117</v>
      </c>
      <c r="L38" s="10">
        <v>173</v>
      </c>
      <c r="M38" s="10">
        <v>134</v>
      </c>
      <c r="N38" s="10">
        <v>277</v>
      </c>
      <c r="O38" s="10">
        <v>177</v>
      </c>
      <c r="P38" s="10">
        <v>89</v>
      </c>
      <c r="Q38" s="10">
        <v>335</v>
      </c>
      <c r="R38" s="10">
        <v>930</v>
      </c>
      <c r="S38" s="10">
        <v>628</v>
      </c>
      <c r="T38" s="10">
        <v>712</v>
      </c>
      <c r="U38" s="10">
        <v>478</v>
      </c>
      <c r="V38" s="10">
        <v>505</v>
      </c>
      <c r="W38" s="10">
        <v>-376</v>
      </c>
      <c r="X38" s="10">
        <v>-240</v>
      </c>
      <c r="Y38" s="10">
        <v>-940</v>
      </c>
      <c r="Z38" s="9">
        <v>-759</v>
      </c>
    </row>
    <row r="39" spans="1:26" x14ac:dyDescent="0.25">
      <c r="A39" s="2" t="s">
        <v>317</v>
      </c>
      <c r="B39" s="10">
        <v>-27</v>
      </c>
      <c r="C39" s="10">
        <v>29</v>
      </c>
      <c r="D39" s="10">
        <v>-109</v>
      </c>
      <c r="E39" s="10">
        <v>-118</v>
      </c>
      <c r="F39" s="10">
        <v>-14</v>
      </c>
      <c r="G39" s="10">
        <v>12</v>
      </c>
      <c r="H39" s="10">
        <v>178</v>
      </c>
      <c r="I39" s="10">
        <v>67</v>
      </c>
      <c r="J39" s="10">
        <v>76</v>
      </c>
      <c r="K39" s="10">
        <v>91</v>
      </c>
      <c r="L39" s="10">
        <v>55</v>
      </c>
      <c r="M39" s="10">
        <v>75</v>
      </c>
      <c r="N39" s="10">
        <v>231</v>
      </c>
      <c r="O39" s="10">
        <v>102</v>
      </c>
      <c r="P39" s="10">
        <v>-98</v>
      </c>
      <c r="Q39" s="10">
        <v>-167</v>
      </c>
      <c r="R39" s="10">
        <v>-79</v>
      </c>
      <c r="S39" s="10">
        <v>-596</v>
      </c>
      <c r="T39" s="10">
        <v>319</v>
      </c>
      <c r="U39" s="10">
        <v>11</v>
      </c>
      <c r="V39" s="10">
        <v>95</v>
      </c>
      <c r="W39" s="10">
        <v>-646</v>
      </c>
      <c r="X39" s="10">
        <v>545</v>
      </c>
      <c r="Y39" s="10">
        <v>-1709</v>
      </c>
      <c r="Z39" s="9">
        <v>-813</v>
      </c>
    </row>
    <row r="40" spans="1:26" x14ac:dyDescent="0.25">
      <c r="A40" s="2"/>
      <c r="B40" s="10"/>
      <c r="C40" s="10"/>
      <c r="D40" s="10"/>
      <c r="E40" s="10"/>
      <c r="F40" s="10"/>
      <c r="G40" s="10"/>
      <c r="H40" s="10"/>
      <c r="I40" s="10"/>
      <c r="J40" s="10"/>
      <c r="K40" s="10"/>
      <c r="L40" s="10"/>
      <c r="M40" s="10"/>
      <c r="N40" s="10"/>
      <c r="O40" s="10"/>
      <c r="P40" s="10"/>
      <c r="Q40" s="10"/>
      <c r="R40" s="10"/>
      <c r="S40" s="10"/>
      <c r="T40" s="10"/>
      <c r="U40" s="10"/>
      <c r="V40" s="10"/>
      <c r="W40" s="10"/>
      <c r="X40" s="10"/>
      <c r="Y40" s="10"/>
      <c r="Z40" s="9"/>
    </row>
    <row r="41" spans="1:26" x14ac:dyDescent="0.25">
      <c r="A41" s="2" t="s">
        <v>323</v>
      </c>
      <c r="B41" s="10">
        <v>-21</v>
      </c>
      <c r="C41" s="10">
        <v>-23</v>
      </c>
      <c r="D41" s="10">
        <v>-16</v>
      </c>
      <c r="E41" s="10">
        <v>-67</v>
      </c>
      <c r="F41" s="10">
        <v>12</v>
      </c>
      <c r="G41" s="10">
        <v>25</v>
      </c>
      <c r="H41" s="10">
        <v>74</v>
      </c>
      <c r="I41" s="10">
        <v>81</v>
      </c>
      <c r="J41" s="10">
        <v>-46</v>
      </c>
      <c r="K41" s="10">
        <v>-97</v>
      </c>
      <c r="L41" s="10">
        <v>-184</v>
      </c>
      <c r="M41" s="10">
        <v>-668</v>
      </c>
      <c r="N41" s="10">
        <v>-591</v>
      </c>
      <c r="O41" s="10">
        <v>16</v>
      </c>
      <c r="P41" s="10">
        <v>57</v>
      </c>
      <c r="Q41" s="10">
        <v>30</v>
      </c>
      <c r="R41" s="10">
        <v>-876</v>
      </c>
      <c r="S41" s="10">
        <v>-376</v>
      </c>
      <c r="T41" s="10">
        <v>-960</v>
      </c>
      <c r="U41" s="10">
        <v>349</v>
      </c>
      <c r="V41" s="10">
        <v>703</v>
      </c>
      <c r="W41" s="10">
        <v>2044</v>
      </c>
      <c r="X41" s="10">
        <v>-263</v>
      </c>
      <c r="Y41" s="10">
        <v>122</v>
      </c>
      <c r="Z41" s="9">
        <v>-1111</v>
      </c>
    </row>
    <row r="42" spans="1:26" x14ac:dyDescent="0.25">
      <c r="A42" s="2" t="s">
        <v>324</v>
      </c>
      <c r="B42" s="10">
        <v>19</v>
      </c>
      <c r="C42" s="10">
        <v>-159</v>
      </c>
      <c r="D42" s="10">
        <v>-51</v>
      </c>
      <c r="E42" s="10">
        <v>-73</v>
      </c>
      <c r="F42" s="10">
        <v>-56</v>
      </c>
      <c r="G42" s="10">
        <v>-72</v>
      </c>
      <c r="H42" s="10">
        <v>-199</v>
      </c>
      <c r="I42" s="10">
        <v>-127</v>
      </c>
      <c r="J42" s="10">
        <v>-148</v>
      </c>
      <c r="K42" s="10">
        <v>-142</v>
      </c>
      <c r="L42" s="10">
        <v>-106</v>
      </c>
      <c r="M42" s="10">
        <v>-19</v>
      </c>
      <c r="N42" s="10">
        <v>-70</v>
      </c>
      <c r="O42" s="10">
        <v>-186</v>
      </c>
      <c r="P42" s="10">
        <v>-148</v>
      </c>
      <c r="Q42" s="10">
        <v>210</v>
      </c>
      <c r="R42" s="10">
        <v>115</v>
      </c>
      <c r="S42" s="10">
        <v>245</v>
      </c>
      <c r="T42" s="10">
        <v>122</v>
      </c>
      <c r="U42" s="10">
        <v>-503</v>
      </c>
      <c r="V42" s="10">
        <v>-373</v>
      </c>
      <c r="W42" s="10">
        <v>-347</v>
      </c>
      <c r="X42" s="10">
        <v>97</v>
      </c>
      <c r="Y42" s="10">
        <v>659</v>
      </c>
      <c r="Z42" s="9">
        <v>-94</v>
      </c>
    </row>
    <row r="43" spans="1:26" x14ac:dyDescent="0.25">
      <c r="A43" s="2" t="s">
        <v>307</v>
      </c>
      <c r="B43" s="10">
        <v>9</v>
      </c>
      <c r="C43" s="10">
        <v>-53</v>
      </c>
      <c r="D43" s="10">
        <v>56</v>
      </c>
      <c r="E43" s="10">
        <v>119</v>
      </c>
      <c r="F43" s="10">
        <v>-3</v>
      </c>
      <c r="G43" s="10">
        <v>18</v>
      </c>
      <c r="H43" s="10">
        <v>225</v>
      </c>
      <c r="I43" s="10">
        <v>152</v>
      </c>
      <c r="J43" s="10">
        <v>159</v>
      </c>
      <c r="K43" s="10">
        <v>-5</v>
      </c>
      <c r="L43" s="10">
        <v>137</v>
      </c>
      <c r="M43" s="10">
        <v>68</v>
      </c>
      <c r="N43" s="10">
        <v>267</v>
      </c>
      <c r="O43" s="10">
        <v>393</v>
      </c>
      <c r="P43" s="26">
        <v>997</v>
      </c>
      <c r="Q43" s="10">
        <v>661</v>
      </c>
      <c r="R43" s="10">
        <v>886</v>
      </c>
      <c r="S43" s="10">
        <v>1151</v>
      </c>
      <c r="T43" s="10">
        <v>1030</v>
      </c>
      <c r="U43" s="10">
        <v>1332</v>
      </c>
      <c r="V43" s="10">
        <v>1553</v>
      </c>
      <c r="W43" s="10">
        <v>1349</v>
      </c>
      <c r="X43" s="10">
        <v>291</v>
      </c>
      <c r="Y43" s="10">
        <v>3096</v>
      </c>
      <c r="Z43" s="9">
        <v>1652</v>
      </c>
    </row>
    <row r="44" spans="1:26" x14ac:dyDescent="0.25">
      <c r="A44" s="2" t="s">
        <v>310</v>
      </c>
      <c r="B44" s="10">
        <v>-34</v>
      </c>
      <c r="C44" s="10">
        <v>57</v>
      </c>
      <c r="D44" s="10">
        <v>-70</v>
      </c>
      <c r="E44" s="10">
        <v>-105</v>
      </c>
      <c r="F44" s="10">
        <v>-99</v>
      </c>
      <c r="G44" s="10">
        <v>63</v>
      </c>
      <c r="H44" s="10">
        <v>153</v>
      </c>
      <c r="I44" s="10">
        <v>141</v>
      </c>
      <c r="J44" s="10">
        <v>112</v>
      </c>
      <c r="K44" s="10">
        <v>251</v>
      </c>
      <c r="L44" s="10">
        <v>168</v>
      </c>
      <c r="M44" s="10">
        <v>80</v>
      </c>
      <c r="N44" s="10">
        <v>640</v>
      </c>
      <c r="O44" s="10">
        <v>577</v>
      </c>
      <c r="P44" s="10">
        <v>54</v>
      </c>
      <c r="Q44" s="10">
        <v>-363</v>
      </c>
      <c r="R44" s="10">
        <v>869</v>
      </c>
      <c r="S44" s="10">
        <v>455</v>
      </c>
      <c r="T44" s="10">
        <v>1812</v>
      </c>
      <c r="U44" s="10">
        <v>736</v>
      </c>
      <c r="V44" s="10">
        <v>1298</v>
      </c>
      <c r="W44" s="10">
        <v>-404</v>
      </c>
      <c r="X44" s="10">
        <v>1126</v>
      </c>
      <c r="Y44" s="10">
        <v>-3871</v>
      </c>
      <c r="Z44" s="9">
        <v>-1577</v>
      </c>
    </row>
    <row r="45" spans="1:26" x14ac:dyDescent="0.25">
      <c r="H45" s="34"/>
      <c r="P45" s="34"/>
    </row>
    <row r="46" spans="1:26" x14ac:dyDescent="0.25">
      <c r="A46" s="1" t="s">
        <v>11</v>
      </c>
      <c r="B46" s="18">
        <v>1962</v>
      </c>
      <c r="C46" s="18">
        <v>1963</v>
      </c>
      <c r="D46" s="18">
        <v>1964</v>
      </c>
      <c r="E46" s="18">
        <v>1965</v>
      </c>
      <c r="F46" s="18">
        <v>1966</v>
      </c>
      <c r="G46" s="18">
        <v>1967</v>
      </c>
      <c r="H46" s="18">
        <v>1968</v>
      </c>
      <c r="I46" s="18">
        <v>1969</v>
      </c>
      <c r="J46" s="18">
        <v>1970</v>
      </c>
      <c r="K46" s="18">
        <v>1971</v>
      </c>
      <c r="L46" s="18">
        <v>1972</v>
      </c>
      <c r="M46" s="18">
        <v>1973</v>
      </c>
      <c r="N46" s="18">
        <v>1974</v>
      </c>
      <c r="O46" s="18">
        <v>1975</v>
      </c>
      <c r="P46" s="18">
        <v>1976</v>
      </c>
      <c r="Q46" s="18">
        <v>1977</v>
      </c>
      <c r="R46" s="18">
        <v>1978</v>
      </c>
      <c r="S46" s="18">
        <v>1979</v>
      </c>
      <c r="T46" s="18">
        <v>1980</v>
      </c>
      <c r="U46" s="18">
        <v>1981</v>
      </c>
      <c r="V46" s="18">
        <v>1982</v>
      </c>
      <c r="W46" s="18">
        <v>1983</v>
      </c>
      <c r="X46" s="18">
        <v>1984</v>
      </c>
      <c r="Y46" s="18">
        <v>1985</v>
      </c>
      <c r="Z46" s="18">
        <v>1986</v>
      </c>
    </row>
    <row r="47" spans="1:26" x14ac:dyDescent="0.25">
      <c r="A47" s="2" t="s">
        <v>265</v>
      </c>
      <c r="B47" s="24">
        <v>0</v>
      </c>
      <c r="C47" s="24">
        <v>20</v>
      </c>
      <c r="D47" s="24">
        <v>100</v>
      </c>
      <c r="E47" s="24">
        <v>320</v>
      </c>
      <c r="F47" s="24">
        <v>110</v>
      </c>
      <c r="G47" s="24">
        <v>370</v>
      </c>
      <c r="H47" s="24">
        <v>210</v>
      </c>
      <c r="I47" s="24">
        <v>340</v>
      </c>
      <c r="J47" s="24">
        <v>470</v>
      </c>
      <c r="K47" s="24">
        <v>90</v>
      </c>
      <c r="L47" s="24">
        <v>340</v>
      </c>
      <c r="M47" s="24">
        <v>160</v>
      </c>
      <c r="N47" s="24">
        <v>870</v>
      </c>
      <c r="O47" s="24">
        <v>1180</v>
      </c>
      <c r="P47" s="24">
        <v>1830</v>
      </c>
      <c r="Q47" s="24">
        <v>1300</v>
      </c>
      <c r="R47" s="24">
        <v>2620</v>
      </c>
      <c r="S47" s="24">
        <v>2660</v>
      </c>
      <c r="T47" s="24">
        <v>3900</v>
      </c>
      <c r="U47" s="24">
        <v>3640</v>
      </c>
      <c r="V47" s="24">
        <v>3790</v>
      </c>
      <c r="W47" s="24">
        <v>140</v>
      </c>
      <c r="X47" s="24">
        <v>600</v>
      </c>
      <c r="Y47" s="24">
        <v>830</v>
      </c>
      <c r="Z47" s="24">
        <v>2010</v>
      </c>
    </row>
    <row r="48" spans="1:26" x14ac:dyDescent="0.25">
      <c r="A48" s="2" t="s">
        <v>266</v>
      </c>
      <c r="B48" s="24">
        <v>-10</v>
      </c>
      <c r="C48" s="24">
        <v>-9</v>
      </c>
      <c r="D48" s="24">
        <v>-25</v>
      </c>
      <c r="E48" s="24">
        <v>-33</v>
      </c>
      <c r="F48" s="24">
        <v>-29</v>
      </c>
      <c r="G48" s="24">
        <v>-36</v>
      </c>
      <c r="H48" s="24">
        <v>-33</v>
      </c>
      <c r="I48" s="24">
        <v>-38</v>
      </c>
      <c r="J48" s="24">
        <v>-116</v>
      </c>
      <c r="K48" s="24">
        <v>-91</v>
      </c>
      <c r="L48" s="24">
        <v>-115</v>
      </c>
      <c r="M48" s="24">
        <v>-119</v>
      </c>
      <c r="N48" s="24">
        <v>-146</v>
      </c>
      <c r="O48" s="24">
        <v>-223</v>
      </c>
      <c r="P48" s="24">
        <v>-246</v>
      </c>
      <c r="Q48" s="24">
        <v>-236</v>
      </c>
      <c r="R48" s="24">
        <v>-439</v>
      </c>
      <c r="S48" s="24">
        <v>-625</v>
      </c>
      <c r="T48" s="24">
        <v>-975</v>
      </c>
      <c r="U48" s="24">
        <v>-1378</v>
      </c>
      <c r="V48" s="24">
        <v>-1993</v>
      </c>
      <c r="W48" s="24">
        <v>-1988</v>
      </c>
      <c r="X48" s="24">
        <v>-2328</v>
      </c>
      <c r="Y48" s="24">
        <v>-2219</v>
      </c>
      <c r="Z48" s="24">
        <v>-2048</v>
      </c>
    </row>
    <row r="49" spans="1:26" x14ac:dyDescent="0.25">
      <c r="A49" s="2" t="s">
        <v>267</v>
      </c>
      <c r="B49" s="24">
        <f>B47+B48</f>
        <v>-10</v>
      </c>
      <c r="C49" s="24">
        <f t="shared" ref="C49:Z49" si="0">C47+C48</f>
        <v>11</v>
      </c>
      <c r="D49" s="24">
        <f t="shared" si="0"/>
        <v>75</v>
      </c>
      <c r="E49" s="24">
        <f t="shared" si="0"/>
        <v>287</v>
      </c>
      <c r="F49" s="24">
        <f t="shared" si="0"/>
        <v>81</v>
      </c>
      <c r="G49" s="24">
        <f t="shared" si="0"/>
        <v>334</v>
      </c>
      <c r="H49" s="24">
        <f t="shared" si="0"/>
        <v>177</v>
      </c>
      <c r="I49" s="24">
        <f t="shared" si="0"/>
        <v>302</v>
      </c>
      <c r="J49" s="24">
        <f t="shared" si="0"/>
        <v>354</v>
      </c>
      <c r="K49" s="24">
        <f t="shared" si="0"/>
        <v>-1</v>
      </c>
      <c r="L49" s="24">
        <f t="shared" si="0"/>
        <v>225</v>
      </c>
      <c r="M49" s="24">
        <f t="shared" si="0"/>
        <v>41</v>
      </c>
      <c r="N49" s="24">
        <f t="shared" si="0"/>
        <v>724</v>
      </c>
      <c r="O49" s="24">
        <f t="shared" si="0"/>
        <v>957</v>
      </c>
      <c r="P49" s="24">
        <f t="shared" si="0"/>
        <v>1584</v>
      </c>
      <c r="Q49" s="24">
        <f t="shared" si="0"/>
        <v>1064</v>
      </c>
      <c r="R49" s="24">
        <f t="shared" si="0"/>
        <v>2181</v>
      </c>
      <c r="S49" s="24">
        <f t="shared" si="0"/>
        <v>2035</v>
      </c>
      <c r="T49" s="24">
        <f t="shared" si="0"/>
        <v>2925</v>
      </c>
      <c r="U49" s="24">
        <f t="shared" si="0"/>
        <v>2262</v>
      </c>
      <c r="V49" s="24">
        <f t="shared" si="0"/>
        <v>1797</v>
      </c>
      <c r="W49" s="24">
        <f t="shared" si="0"/>
        <v>-1848</v>
      </c>
      <c r="X49" s="24">
        <f t="shared" si="0"/>
        <v>-1728</v>
      </c>
      <c r="Y49" s="24">
        <f t="shared" si="0"/>
        <v>-1389</v>
      </c>
      <c r="Z49" s="24">
        <f t="shared" si="0"/>
        <v>-38</v>
      </c>
    </row>
    <row r="50" spans="1:26" x14ac:dyDescent="0.25">
      <c r="B50">
        <f>B48*-1</f>
        <v>10</v>
      </c>
      <c r="C50">
        <f t="shared" ref="C50:Z50" si="1">C48*-1</f>
        <v>9</v>
      </c>
      <c r="D50">
        <f t="shared" si="1"/>
        <v>25</v>
      </c>
      <c r="E50">
        <f t="shared" si="1"/>
        <v>33</v>
      </c>
      <c r="F50">
        <f t="shared" si="1"/>
        <v>29</v>
      </c>
      <c r="G50">
        <f t="shared" si="1"/>
        <v>36</v>
      </c>
      <c r="H50">
        <f t="shared" si="1"/>
        <v>33</v>
      </c>
      <c r="I50">
        <f t="shared" si="1"/>
        <v>38</v>
      </c>
      <c r="J50">
        <f t="shared" si="1"/>
        <v>116</v>
      </c>
      <c r="K50">
        <f t="shared" si="1"/>
        <v>91</v>
      </c>
      <c r="L50">
        <f t="shared" si="1"/>
        <v>115</v>
      </c>
      <c r="M50">
        <f t="shared" si="1"/>
        <v>119</v>
      </c>
      <c r="N50">
        <f t="shared" si="1"/>
        <v>146</v>
      </c>
      <c r="O50">
        <f t="shared" si="1"/>
        <v>223</v>
      </c>
      <c r="P50">
        <f t="shared" si="1"/>
        <v>246</v>
      </c>
      <c r="Q50">
        <f t="shared" si="1"/>
        <v>236</v>
      </c>
      <c r="R50">
        <f t="shared" si="1"/>
        <v>439</v>
      </c>
      <c r="S50">
        <f t="shared" si="1"/>
        <v>625</v>
      </c>
      <c r="T50">
        <f t="shared" si="1"/>
        <v>975</v>
      </c>
      <c r="U50">
        <f t="shared" si="1"/>
        <v>1378</v>
      </c>
      <c r="V50">
        <f t="shared" si="1"/>
        <v>1993</v>
      </c>
      <c r="W50">
        <f t="shared" si="1"/>
        <v>1988</v>
      </c>
      <c r="X50">
        <f t="shared" si="1"/>
        <v>2328</v>
      </c>
      <c r="Y50">
        <f t="shared" si="1"/>
        <v>2219</v>
      </c>
      <c r="Z50">
        <f t="shared" si="1"/>
        <v>2048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5"/>
  <sheetViews>
    <sheetView tabSelected="1" zoomScale="85" zoomScaleNormal="85" workbookViewId="0"/>
  </sheetViews>
  <sheetFormatPr defaultRowHeight="15" x14ac:dyDescent="0.25"/>
  <cols>
    <col min="1" max="1" width="39.85546875" bestFit="1" customWidth="1"/>
    <col min="2" max="2" width="16.140625" customWidth="1"/>
    <col min="4" max="4" width="30.7109375" bestFit="1" customWidth="1"/>
    <col min="5" max="5" width="9.7109375" bestFit="1" customWidth="1"/>
  </cols>
  <sheetData>
    <row r="1" spans="1:5" s="68" customFormat="1" ht="26.25" x14ac:dyDescent="0.4">
      <c r="A1" s="89" t="s">
        <v>689</v>
      </c>
      <c r="E1" s="99" t="s">
        <v>583</v>
      </c>
    </row>
    <row r="2" spans="1:5" s="68" customFormat="1" x14ac:dyDescent="0.25">
      <c r="A2" s="100" t="s">
        <v>671</v>
      </c>
      <c r="E2" s="98" t="s">
        <v>688</v>
      </c>
    </row>
    <row r="3" spans="1:5" s="68" customFormat="1" x14ac:dyDescent="0.25"/>
    <row r="4" spans="1:5" x14ac:dyDescent="0.25">
      <c r="A4" s="14" t="s">
        <v>687</v>
      </c>
    </row>
    <row r="5" spans="1:5" x14ac:dyDescent="0.25">
      <c r="A5" t="s">
        <v>686</v>
      </c>
    </row>
    <row r="6" spans="1:5" x14ac:dyDescent="0.25">
      <c r="A6" t="s">
        <v>674</v>
      </c>
    </row>
    <row r="7" spans="1:5" x14ac:dyDescent="0.25">
      <c r="A7" t="s">
        <v>683</v>
      </c>
    </row>
    <row r="8" spans="1:5" x14ac:dyDescent="0.25">
      <c r="A8" s="68" t="s">
        <v>684</v>
      </c>
    </row>
    <row r="9" spans="1:5" s="68" customFormat="1" x14ac:dyDescent="0.25">
      <c r="A9" s="68" t="s">
        <v>675</v>
      </c>
    </row>
    <row r="10" spans="1:5" s="68" customFormat="1" x14ac:dyDescent="0.25"/>
    <row r="11" spans="1:5" x14ac:dyDescent="0.25">
      <c r="A11" s="14" t="s">
        <v>575</v>
      </c>
    </row>
    <row r="12" spans="1:5" x14ac:dyDescent="0.25">
      <c r="A12" s="15" t="s">
        <v>358</v>
      </c>
      <c r="B12" s="101">
        <v>42994</v>
      </c>
    </row>
    <row r="13" spans="1:5" x14ac:dyDescent="0.25">
      <c r="A13" t="s">
        <v>357</v>
      </c>
      <c r="B13" s="102">
        <f>COUNT('Raw Data'!O2:XFD1048576)</f>
        <v>3524</v>
      </c>
    </row>
    <row r="14" spans="1:5" x14ac:dyDescent="0.25">
      <c r="A14" t="s">
        <v>392</v>
      </c>
      <c r="B14" s="102">
        <f>COUNTA('Raw Data'!A2:A1048576)</f>
        <v>152</v>
      </c>
    </row>
    <row r="16" spans="1:5" x14ac:dyDescent="0.25">
      <c r="A16" s="14" t="s">
        <v>591</v>
      </c>
    </row>
    <row r="17" spans="1:2" ht="15.75" x14ac:dyDescent="0.25">
      <c r="A17" s="87" t="s">
        <v>11</v>
      </c>
      <c r="B17" t="s">
        <v>567</v>
      </c>
    </row>
    <row r="18" spans="1:2" ht="15.75" x14ac:dyDescent="0.25">
      <c r="A18" s="87" t="s">
        <v>16</v>
      </c>
      <c r="B18" t="s">
        <v>568</v>
      </c>
    </row>
    <row r="19" spans="1:2" ht="15.75" x14ac:dyDescent="0.25">
      <c r="A19" s="87" t="s">
        <v>145</v>
      </c>
      <c r="B19" t="s">
        <v>569</v>
      </c>
    </row>
    <row r="20" spans="1:2" ht="15.75" x14ac:dyDescent="0.25">
      <c r="A20" s="87" t="s">
        <v>36</v>
      </c>
      <c r="B20" t="s">
        <v>570</v>
      </c>
    </row>
    <row r="21" spans="1:2" ht="15.75" x14ac:dyDescent="0.25">
      <c r="A21" s="87" t="s">
        <v>3</v>
      </c>
      <c r="B21" t="s">
        <v>571</v>
      </c>
    </row>
    <row r="22" spans="1:2" ht="15.75" x14ac:dyDescent="0.25">
      <c r="A22" s="87" t="s">
        <v>1</v>
      </c>
      <c r="B22" t="s">
        <v>576</v>
      </c>
    </row>
    <row r="23" spans="1:2" ht="15.75" x14ac:dyDescent="0.25">
      <c r="A23" s="87" t="s">
        <v>325</v>
      </c>
      <c r="B23" t="s">
        <v>572</v>
      </c>
    </row>
    <row r="24" spans="1:2" ht="15.75" x14ac:dyDescent="0.25">
      <c r="A24" s="87" t="s">
        <v>22</v>
      </c>
      <c r="B24" t="s">
        <v>574</v>
      </c>
    </row>
    <row r="25" spans="1:2" ht="15.75" x14ac:dyDescent="0.25">
      <c r="A25" s="87" t="s">
        <v>4</v>
      </c>
      <c r="B25" t="s">
        <v>573</v>
      </c>
    </row>
  </sheetData>
  <hyperlinks>
    <hyperlink ref="A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F24"/>
  <sheetViews>
    <sheetView zoomScale="70" zoomScaleNormal="70" workbookViewId="0"/>
  </sheetViews>
  <sheetFormatPr defaultRowHeight="15" x14ac:dyDescent="0.25"/>
  <cols>
    <col min="1" max="1" width="5" bestFit="1" customWidth="1"/>
    <col min="2" max="2" width="34.28515625" style="68" bestFit="1" customWidth="1"/>
    <col min="3" max="3" width="6.42578125" style="68" bestFit="1" customWidth="1"/>
    <col min="4" max="4" width="55" style="68" bestFit="1" customWidth="1"/>
    <col min="5" max="5" width="170.7109375" style="68" bestFit="1" customWidth="1"/>
    <col min="6" max="6" width="121.140625" style="68" bestFit="1" customWidth="1"/>
    <col min="7" max="7" width="170.7109375" bestFit="1" customWidth="1"/>
    <col min="8" max="8" width="37.28515625" bestFit="1" customWidth="1"/>
  </cols>
  <sheetData>
    <row r="1" spans="1:6" s="68" customFormat="1" ht="26.25" x14ac:dyDescent="0.4">
      <c r="A1" s="89" t="s">
        <v>676</v>
      </c>
    </row>
    <row r="2" spans="1:6" ht="21" x14ac:dyDescent="0.35">
      <c r="A2" s="91" t="s">
        <v>677</v>
      </c>
    </row>
    <row r="5" spans="1:6" x14ac:dyDescent="0.25">
      <c r="A5" s="68" t="s">
        <v>577</v>
      </c>
      <c r="B5" s="68" t="s">
        <v>587</v>
      </c>
      <c r="C5" s="68" t="s">
        <v>578</v>
      </c>
      <c r="D5" s="68" t="s">
        <v>639</v>
      </c>
      <c r="E5" s="68" t="s">
        <v>640</v>
      </c>
      <c r="F5" s="68" t="s">
        <v>23</v>
      </c>
    </row>
    <row r="6" spans="1:6" x14ac:dyDescent="0.25">
      <c r="A6" s="68">
        <v>1</v>
      </c>
      <c r="B6" s="68" t="s">
        <v>579</v>
      </c>
      <c r="C6" s="68">
        <v>1.1000000000000001</v>
      </c>
      <c r="D6" s="68" t="s">
        <v>641</v>
      </c>
      <c r="E6" s="68" t="s">
        <v>642</v>
      </c>
      <c r="F6" s="68" t="s">
        <v>589</v>
      </c>
    </row>
    <row r="7" spans="1:6" x14ac:dyDescent="0.25">
      <c r="A7" s="98">
        <v>1</v>
      </c>
      <c r="B7" s="98" t="s">
        <v>579</v>
      </c>
      <c r="C7" s="68">
        <v>1.2</v>
      </c>
      <c r="D7" s="68" t="s">
        <v>641</v>
      </c>
      <c r="E7" s="68" t="s">
        <v>599</v>
      </c>
      <c r="F7" s="68" t="s">
        <v>589</v>
      </c>
    </row>
    <row r="8" spans="1:6" x14ac:dyDescent="0.25">
      <c r="A8" s="68">
        <v>2</v>
      </c>
      <c r="B8" s="68" t="s">
        <v>643</v>
      </c>
      <c r="C8" s="68">
        <v>2</v>
      </c>
      <c r="D8" s="68" t="s">
        <v>644</v>
      </c>
      <c r="E8" s="68" t="s">
        <v>588</v>
      </c>
      <c r="F8" s="68" t="s">
        <v>589</v>
      </c>
    </row>
    <row r="9" spans="1:6" x14ac:dyDescent="0.25">
      <c r="A9" s="68">
        <v>3</v>
      </c>
      <c r="B9" s="68" t="s">
        <v>645</v>
      </c>
      <c r="C9" s="68">
        <v>3.1</v>
      </c>
      <c r="D9" s="68" t="s">
        <v>646</v>
      </c>
      <c r="E9" s="68" t="s">
        <v>596</v>
      </c>
      <c r="F9" s="68" t="s">
        <v>589</v>
      </c>
    </row>
    <row r="10" spans="1:6" x14ac:dyDescent="0.25">
      <c r="A10" s="98">
        <v>3</v>
      </c>
      <c r="B10" s="98" t="s">
        <v>645</v>
      </c>
      <c r="C10" s="68">
        <v>3.2</v>
      </c>
      <c r="D10" s="68" t="s">
        <v>646</v>
      </c>
      <c r="E10" s="68" t="s">
        <v>598</v>
      </c>
      <c r="F10" s="68" t="s">
        <v>589</v>
      </c>
    </row>
    <row r="11" spans="1:6" x14ac:dyDescent="0.25">
      <c r="A11" s="68">
        <v>4</v>
      </c>
      <c r="B11" s="68" t="s">
        <v>590</v>
      </c>
      <c r="C11" s="68">
        <v>4</v>
      </c>
      <c r="D11" s="68" t="s">
        <v>647</v>
      </c>
      <c r="E11" s="37" t="s">
        <v>648</v>
      </c>
      <c r="F11" s="68" t="s">
        <v>649</v>
      </c>
    </row>
    <row r="12" spans="1:6" x14ac:dyDescent="0.25">
      <c r="A12" s="68">
        <v>5</v>
      </c>
      <c r="B12" s="68" t="s">
        <v>322</v>
      </c>
      <c r="C12" s="68">
        <v>5</v>
      </c>
      <c r="D12" s="68" t="s">
        <v>650</v>
      </c>
      <c r="E12" s="68" t="s">
        <v>604</v>
      </c>
      <c r="F12" s="68" t="s">
        <v>589</v>
      </c>
    </row>
    <row r="13" spans="1:6" x14ac:dyDescent="0.25">
      <c r="A13" s="68">
        <v>6</v>
      </c>
      <c r="B13" s="68" t="s">
        <v>127</v>
      </c>
      <c r="C13" s="68">
        <v>6</v>
      </c>
      <c r="D13" s="68" t="s">
        <v>144</v>
      </c>
      <c r="E13" s="88" t="s">
        <v>651</v>
      </c>
      <c r="F13" s="68" t="s">
        <v>589</v>
      </c>
    </row>
    <row r="14" spans="1:6" x14ac:dyDescent="0.25">
      <c r="A14" s="68">
        <v>7</v>
      </c>
      <c r="B14" s="68" t="s">
        <v>652</v>
      </c>
      <c r="C14" s="68">
        <v>7</v>
      </c>
      <c r="D14" s="68" t="s">
        <v>550</v>
      </c>
      <c r="E14" s="37" t="s">
        <v>653</v>
      </c>
      <c r="F14" s="68" t="s">
        <v>649</v>
      </c>
    </row>
    <row r="15" spans="1:6" x14ac:dyDescent="0.25">
      <c r="A15" s="68">
        <v>8</v>
      </c>
      <c r="B15" s="68" t="s">
        <v>654</v>
      </c>
      <c r="C15" s="68">
        <v>8</v>
      </c>
      <c r="D15" s="68" t="s">
        <v>655</v>
      </c>
      <c r="E15" s="37" t="s">
        <v>656</v>
      </c>
      <c r="F15" s="68" t="s">
        <v>649</v>
      </c>
    </row>
    <row r="16" spans="1:6" x14ac:dyDescent="0.25">
      <c r="A16" s="68">
        <v>9</v>
      </c>
      <c r="B16" s="68" t="s">
        <v>612</v>
      </c>
      <c r="C16" s="68">
        <v>9</v>
      </c>
      <c r="D16" s="68" t="s">
        <v>657</v>
      </c>
      <c r="E16" s="37" t="s">
        <v>658</v>
      </c>
      <c r="F16" s="68" t="s">
        <v>589</v>
      </c>
    </row>
    <row r="17" spans="1:6" x14ac:dyDescent="0.25">
      <c r="A17" s="68">
        <v>10</v>
      </c>
      <c r="B17" s="68" t="s">
        <v>659</v>
      </c>
      <c r="C17" s="68">
        <v>10.1</v>
      </c>
      <c r="D17" s="68" t="s">
        <v>660</v>
      </c>
      <c r="E17" s="37" t="s">
        <v>661</v>
      </c>
      <c r="F17" s="37" t="s">
        <v>649</v>
      </c>
    </row>
    <row r="18" spans="1:6" x14ac:dyDescent="0.25">
      <c r="A18" s="98">
        <v>10</v>
      </c>
      <c r="B18" s="98" t="s">
        <v>659</v>
      </c>
      <c r="C18" s="68">
        <v>10.199999999999999</v>
      </c>
      <c r="D18" s="68" t="s">
        <v>662</v>
      </c>
      <c r="E18" s="37" t="s">
        <v>635</v>
      </c>
      <c r="F18" s="68" t="s">
        <v>589</v>
      </c>
    </row>
    <row r="19" spans="1:6" x14ac:dyDescent="0.25">
      <c r="A19" s="98">
        <v>10</v>
      </c>
      <c r="B19" s="98" t="s">
        <v>659</v>
      </c>
      <c r="C19" s="68">
        <v>10.3</v>
      </c>
      <c r="D19" s="68" t="s">
        <v>241</v>
      </c>
      <c r="E19" s="37" t="s">
        <v>638</v>
      </c>
      <c r="F19" s="68" t="s">
        <v>589</v>
      </c>
    </row>
    <row r="20" spans="1:6" x14ac:dyDescent="0.25">
      <c r="A20" s="68">
        <v>11</v>
      </c>
      <c r="B20" s="68" t="s">
        <v>663</v>
      </c>
      <c r="C20" s="68">
        <v>11</v>
      </c>
      <c r="D20" s="68" t="s">
        <v>664</v>
      </c>
      <c r="E20" s="37" t="s">
        <v>682</v>
      </c>
      <c r="F20" s="37" t="s">
        <v>649</v>
      </c>
    </row>
    <row r="21" spans="1:6" x14ac:dyDescent="0.25">
      <c r="A21" s="68">
        <v>12</v>
      </c>
      <c r="B21" s="68" t="s">
        <v>665</v>
      </c>
      <c r="C21" s="68">
        <v>12</v>
      </c>
      <c r="D21" s="68" t="s">
        <v>550</v>
      </c>
      <c r="E21" s="37" t="s">
        <v>680</v>
      </c>
      <c r="F21" s="37" t="s">
        <v>649</v>
      </c>
    </row>
    <row r="22" spans="1:6" x14ac:dyDescent="0.25">
      <c r="A22" s="68">
        <v>13</v>
      </c>
      <c r="B22" s="68" t="s">
        <v>666</v>
      </c>
      <c r="C22" s="68">
        <v>13</v>
      </c>
      <c r="D22" s="68" t="s">
        <v>667</v>
      </c>
      <c r="E22" s="37" t="s">
        <v>681</v>
      </c>
      <c r="F22" s="68" t="s">
        <v>589</v>
      </c>
    </row>
    <row r="23" spans="1:6" x14ac:dyDescent="0.25">
      <c r="A23" s="68">
        <v>14</v>
      </c>
      <c r="B23" s="68" t="s">
        <v>668</v>
      </c>
      <c r="C23" s="68">
        <v>14</v>
      </c>
      <c r="D23" s="68" t="s">
        <v>669</v>
      </c>
      <c r="E23" s="88" t="s">
        <v>679</v>
      </c>
      <c r="F23" s="68" t="s">
        <v>589</v>
      </c>
    </row>
    <row r="24" spans="1:6" x14ac:dyDescent="0.25">
      <c r="A24" s="68">
        <v>15</v>
      </c>
      <c r="B24" s="68" t="s">
        <v>673</v>
      </c>
      <c r="C24" s="68">
        <v>15</v>
      </c>
      <c r="D24" s="68" t="s">
        <v>670</v>
      </c>
      <c r="E24" s="37" t="s">
        <v>678</v>
      </c>
      <c r="F24" s="68" t="s">
        <v>589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1"/>
  <sheetViews>
    <sheetView zoomScale="70" zoomScaleNormal="70" workbookViewId="0"/>
  </sheetViews>
  <sheetFormatPr defaultRowHeight="15" x14ac:dyDescent="0.25"/>
  <cols>
    <col min="1" max="1" width="46.5703125" bestFit="1" customWidth="1"/>
  </cols>
  <sheetData>
    <row r="1" spans="1:26" ht="26.25" x14ac:dyDescent="0.4">
      <c r="A1" s="89" t="s">
        <v>87</v>
      </c>
    </row>
    <row r="2" spans="1:26" x14ac:dyDescent="0.25">
      <c r="A2" t="s">
        <v>592</v>
      </c>
    </row>
    <row r="3" spans="1:26" x14ac:dyDescent="0.25">
      <c r="A3" s="37" t="s">
        <v>599</v>
      </c>
    </row>
    <row r="5" spans="1:26" x14ac:dyDescent="0.25">
      <c r="A5" s="14" t="s">
        <v>88</v>
      </c>
    </row>
    <row r="6" spans="1:26" x14ac:dyDescent="0.25">
      <c r="A6" t="s">
        <v>593</v>
      </c>
    </row>
    <row r="7" spans="1:26" x14ac:dyDescent="0.25">
      <c r="A7" t="s">
        <v>594</v>
      </c>
    </row>
    <row r="9" spans="1:26" x14ac:dyDescent="0.25">
      <c r="A9" t="s">
        <v>84</v>
      </c>
      <c r="B9">
        <f>'Raw Data'!P1</f>
        <v>1962</v>
      </c>
      <c r="C9">
        <f>'Raw Data'!Q1</f>
        <v>1963</v>
      </c>
      <c r="D9">
        <f>'Raw Data'!R1</f>
        <v>1964</v>
      </c>
      <c r="E9">
        <f>'Raw Data'!S1</f>
        <v>1965</v>
      </c>
      <c r="F9">
        <f>'Raw Data'!T1</f>
        <v>1966</v>
      </c>
      <c r="G9">
        <f>'Raw Data'!U1</f>
        <v>1967</v>
      </c>
      <c r="H9">
        <f>'Raw Data'!V1</f>
        <v>1968</v>
      </c>
      <c r="I9">
        <f>'Raw Data'!W1</f>
        <v>1969</v>
      </c>
      <c r="J9">
        <f>'Raw Data'!X1</f>
        <v>1970</v>
      </c>
      <c r="K9">
        <f>'Raw Data'!Y1</f>
        <v>1971</v>
      </c>
      <c r="L9">
        <f>'Raw Data'!Z1</f>
        <v>1972</v>
      </c>
      <c r="M9">
        <f>'Raw Data'!AA1</f>
        <v>1973</v>
      </c>
      <c r="N9">
        <f>'Raw Data'!AB1</f>
        <v>1974</v>
      </c>
      <c r="O9">
        <f>'Raw Data'!AC1</f>
        <v>1975</v>
      </c>
      <c r="P9">
        <f>'Raw Data'!AD1</f>
        <v>1976</v>
      </c>
      <c r="Q9">
        <f>'Raw Data'!AE1</f>
        <v>1977</v>
      </c>
      <c r="R9">
        <f>'Raw Data'!AF1</f>
        <v>1978</v>
      </c>
      <c r="S9">
        <f>'Raw Data'!AG1</f>
        <v>1979</v>
      </c>
      <c r="T9">
        <f>'Raw Data'!AH1</f>
        <v>1980</v>
      </c>
      <c r="U9">
        <f>'Raw Data'!AI1</f>
        <v>1981</v>
      </c>
      <c r="V9">
        <f>'Raw Data'!AJ1</f>
        <v>1982</v>
      </c>
      <c r="W9">
        <f>'Raw Data'!AK1</f>
        <v>1983</v>
      </c>
      <c r="X9">
        <f>'Raw Data'!AL1</f>
        <v>1984</v>
      </c>
      <c r="Y9">
        <f>'Raw Data'!AM1</f>
        <v>1985</v>
      </c>
      <c r="Z9">
        <f>'Raw Data'!AN1</f>
        <v>1986</v>
      </c>
    </row>
    <row r="10" spans="1:26" x14ac:dyDescent="0.25">
      <c r="A10" t="str">
        <f>'Raw Data'!A19</f>
        <v>Daily wage rate in agriculture, constant 1986 pesos</v>
      </c>
      <c r="B10" s="13">
        <f>'Raw Data'!P19</f>
        <v>41.31</v>
      </c>
      <c r="C10" s="13">
        <f>'Raw Data'!Q19</f>
        <v>41.37</v>
      </c>
      <c r="D10" s="13">
        <f>'Raw Data'!R19</f>
        <v>36.159999999999997</v>
      </c>
      <c r="E10" s="13">
        <f>'Raw Data'!S19</f>
        <v>34.07</v>
      </c>
      <c r="F10" s="13">
        <f>'Raw Data'!T19</f>
        <v>38.68</v>
      </c>
      <c r="G10" s="13">
        <f>'Raw Data'!U19</f>
        <v>38.99</v>
      </c>
      <c r="H10" s="13">
        <f>'Raw Data'!V19</f>
        <v>39.04</v>
      </c>
      <c r="I10" s="13">
        <f>'Raw Data'!W19</f>
        <v>36.39</v>
      </c>
      <c r="J10" s="13">
        <f>'Raw Data'!X19</f>
        <v>31.36</v>
      </c>
      <c r="K10" s="13">
        <f>'Raw Data'!Y19</f>
        <v>29.76</v>
      </c>
      <c r="L10" s="13">
        <f>'Raw Data'!Z19</f>
        <v>30.68</v>
      </c>
      <c r="M10" s="13">
        <f>'Raw Data'!AA19</f>
        <v>28.19</v>
      </c>
      <c r="N10" s="13">
        <f>'Raw Data'!AB19</f>
        <v>22.4</v>
      </c>
      <c r="O10" s="13">
        <f>'Raw Data'!AC19</f>
        <v>29.13</v>
      </c>
      <c r="P10" s="13">
        <f>'Raw Data'!AD19</f>
        <v>37.17</v>
      </c>
      <c r="Q10" s="13">
        <f>'Raw Data'!AE19</f>
        <v>36.619999999999997</v>
      </c>
      <c r="R10" s="13">
        <f>'Raw Data'!AF19</f>
        <v>36.200000000000003</v>
      </c>
      <c r="S10" s="13">
        <f>'Raw Data'!AG19</f>
        <v>31.87</v>
      </c>
      <c r="T10" s="13">
        <f>'Raw Data'!AH19</f>
        <v>27.18</v>
      </c>
      <c r="U10" s="13">
        <f>'Raw Data'!AI19</f>
        <v>25.68</v>
      </c>
      <c r="V10" s="13">
        <f>'Raw Data'!AJ19</f>
        <v>26.84</v>
      </c>
      <c r="W10" s="13">
        <f>'Raw Data'!AK19</f>
        <v>28.96</v>
      </c>
      <c r="X10" s="13">
        <f>'Raw Data'!AL19</f>
        <v>25.51</v>
      </c>
      <c r="Y10" s="13">
        <f>'Raw Data'!AM19</f>
        <v>26.82</v>
      </c>
      <c r="Z10" s="13">
        <f>'Raw Data'!AN19</f>
        <v>29.2</v>
      </c>
    </row>
    <row r="11" spans="1:26" x14ac:dyDescent="0.25">
      <c r="A11" t="str">
        <f>'Raw Data'!A20</f>
        <v>Daily wage rate in agriculture, index (1962=100)</v>
      </c>
      <c r="B11" s="13">
        <f>'Raw Data'!P20</f>
        <v>100</v>
      </c>
      <c r="C11" s="13">
        <f>'Raw Data'!Q20</f>
        <v>100.14524328249817</v>
      </c>
      <c r="D11" s="13">
        <f>'Raw Data'!R20</f>
        <v>87.533284918905821</v>
      </c>
      <c r="E11" s="13">
        <f>'Raw Data'!S20</f>
        <v>82.473977245219075</v>
      </c>
      <c r="F11" s="13">
        <f>'Raw Data'!T20</f>
        <v>93.633502783829584</v>
      </c>
      <c r="G11" s="13">
        <f>'Raw Data'!U20</f>
        <v>94.383926410070202</v>
      </c>
      <c r="H11" s="13">
        <f>'Raw Data'!V20</f>
        <v>94.504962478818683</v>
      </c>
      <c r="I11" s="13">
        <f>'Raw Data'!W20</f>
        <v>88.090050835148872</v>
      </c>
      <c r="J11" s="13">
        <f>'Raw Data'!X20</f>
        <v>75.913822319051079</v>
      </c>
      <c r="K11" s="13">
        <f>'Raw Data'!Y20</f>
        <v>72.040668119099493</v>
      </c>
      <c r="L11" s="13">
        <f>'Raw Data'!Z20</f>
        <v>74.267731784071643</v>
      </c>
      <c r="M11" s="13">
        <f>'Raw Data'!AA20</f>
        <v>68.240135560396993</v>
      </c>
      <c r="N11" s="13">
        <f>'Raw Data'!AB20</f>
        <v>54.224158799322183</v>
      </c>
      <c r="O11" s="13">
        <f>'Raw Data'!AC20</f>
        <v>70.515613652868552</v>
      </c>
      <c r="P11" s="13">
        <f>'Raw Data'!AD20</f>
        <v>89.97821350762527</v>
      </c>
      <c r="Q11" s="13">
        <f>'Raw Data'!AE20</f>
        <v>88.646816751391896</v>
      </c>
      <c r="R11" s="13">
        <f>'Raw Data'!AF20</f>
        <v>87.630113773904625</v>
      </c>
      <c r="S11" s="13">
        <f>'Raw Data'!AG20</f>
        <v>77.148390220285648</v>
      </c>
      <c r="T11" s="13">
        <f>'Raw Data'!AH20</f>
        <v>65.795206971677558</v>
      </c>
      <c r="U11" s="13">
        <f>'Raw Data'!AI20</f>
        <v>62.164124909222942</v>
      </c>
      <c r="V11" s="13">
        <f>'Raw Data'!AJ20</f>
        <v>64.97216170418784</v>
      </c>
      <c r="W11" s="13">
        <f>'Raw Data'!AK20</f>
        <v>70.1040910191237</v>
      </c>
      <c r="X11" s="13">
        <f>'Raw Data'!AL20</f>
        <v>61.752602275478097</v>
      </c>
      <c r="Y11" s="13">
        <f>'Raw Data'!AM20</f>
        <v>64.923747276688445</v>
      </c>
      <c r="Z11" s="13">
        <f>'Raw Data'!AN20</f>
        <v>70.685064149116428</v>
      </c>
    </row>
    <row r="64" spans="1:1" x14ac:dyDescent="0.25">
      <c r="A64" s="14" t="s">
        <v>85</v>
      </c>
    </row>
    <row r="65" spans="1:1" x14ac:dyDescent="0.25">
      <c r="A65" s="15" t="s">
        <v>93</v>
      </c>
    </row>
    <row r="66" spans="1:1" x14ac:dyDescent="0.25">
      <c r="A66" t="s">
        <v>393</v>
      </c>
    </row>
    <row r="67" spans="1:1" x14ac:dyDescent="0.25">
      <c r="A67" t="s">
        <v>94</v>
      </c>
    </row>
    <row r="68" spans="1:1" x14ac:dyDescent="0.25">
      <c r="A68" t="s">
        <v>91</v>
      </c>
    </row>
    <row r="69" spans="1:1" x14ac:dyDescent="0.25">
      <c r="A69" t="s">
        <v>90</v>
      </c>
    </row>
    <row r="70" spans="1:1" x14ac:dyDescent="0.25">
      <c r="A70" s="15" t="s">
        <v>95</v>
      </c>
    </row>
    <row r="71" spans="1:1" x14ac:dyDescent="0.25">
      <c r="A71" s="15" t="s">
        <v>580</v>
      </c>
    </row>
    <row r="72" spans="1:1" x14ac:dyDescent="0.25">
      <c r="A72" s="14"/>
    </row>
    <row r="73" spans="1:1" x14ac:dyDescent="0.25">
      <c r="A73" s="14" t="s">
        <v>86</v>
      </c>
    </row>
    <row r="74" spans="1:1" x14ac:dyDescent="0.25">
      <c r="A74" t="s">
        <v>92</v>
      </c>
    </row>
    <row r="75" spans="1:1" x14ac:dyDescent="0.25">
      <c r="A75" t="s">
        <v>89</v>
      </c>
    </row>
    <row r="76" spans="1:1" x14ac:dyDescent="0.25">
      <c r="A76" t="s">
        <v>96</v>
      </c>
    </row>
    <row r="77" spans="1:1" x14ac:dyDescent="0.25">
      <c r="A77" t="s">
        <v>97</v>
      </c>
    </row>
    <row r="80" spans="1:1" x14ac:dyDescent="0.25">
      <c r="A80" s="13"/>
    </row>
    <row r="81" spans="1:1" x14ac:dyDescent="0.25">
      <c r="A81" s="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zoomScale="70" zoomScaleNormal="70" workbookViewId="0"/>
  </sheetViews>
  <sheetFormatPr defaultRowHeight="15" x14ac:dyDescent="0.25"/>
  <cols>
    <col min="1" max="1" width="52.5703125" bestFit="1" customWidth="1"/>
  </cols>
  <sheetData>
    <row r="1" spans="1:24" s="68" customFormat="1" ht="26.25" x14ac:dyDescent="0.4">
      <c r="A1" s="89" t="s">
        <v>588</v>
      </c>
    </row>
    <row r="2" spans="1:24" s="68" customFormat="1" ht="15.75" x14ac:dyDescent="0.25">
      <c r="A2" s="95" t="s">
        <v>603</v>
      </c>
    </row>
    <row r="3" spans="1:24" s="68" customFormat="1" x14ac:dyDescent="0.25"/>
    <row r="4" spans="1:24" x14ac:dyDescent="0.25">
      <c r="A4" s="1" t="s">
        <v>11</v>
      </c>
      <c r="B4" s="18">
        <v>1966</v>
      </c>
      <c r="C4" s="18">
        <v>1967</v>
      </c>
      <c r="D4" s="18">
        <v>1968</v>
      </c>
      <c r="E4" s="18">
        <v>1969</v>
      </c>
      <c r="F4" s="18">
        <v>1970</v>
      </c>
      <c r="G4" s="18">
        <v>1971</v>
      </c>
      <c r="H4" s="18">
        <v>1972</v>
      </c>
      <c r="I4" s="18">
        <v>1973</v>
      </c>
      <c r="J4" s="18">
        <v>1974</v>
      </c>
      <c r="K4" s="18">
        <v>1975</v>
      </c>
      <c r="L4" s="18">
        <v>1976</v>
      </c>
      <c r="M4" s="18">
        <v>1977</v>
      </c>
      <c r="N4" s="18">
        <v>1978</v>
      </c>
      <c r="O4" s="18">
        <v>1979</v>
      </c>
      <c r="P4" s="18">
        <v>1980</v>
      </c>
      <c r="Q4" s="18">
        <v>1981</v>
      </c>
      <c r="R4" s="18">
        <v>1982</v>
      </c>
      <c r="S4" s="18">
        <v>1983</v>
      </c>
      <c r="T4" s="18">
        <v>1984</v>
      </c>
      <c r="U4" s="18">
        <v>1985</v>
      </c>
      <c r="V4" s="18">
        <v>1986</v>
      </c>
    </row>
    <row r="5" spans="1:24" x14ac:dyDescent="0.25">
      <c r="A5" s="2" t="s">
        <v>396</v>
      </c>
      <c r="B5" s="5">
        <v>40.07</v>
      </c>
      <c r="C5" s="5">
        <v>40.19</v>
      </c>
      <c r="D5" s="68">
        <v>39.28</v>
      </c>
      <c r="E5" s="5">
        <v>37.369999999999997</v>
      </c>
      <c r="F5" s="5">
        <v>34.020000000000003</v>
      </c>
      <c r="G5" s="5">
        <v>31.17</v>
      </c>
      <c r="H5" s="5">
        <v>32.39</v>
      </c>
      <c r="I5" s="5">
        <v>29.04</v>
      </c>
      <c r="J5" s="5">
        <v>22.57</v>
      </c>
      <c r="K5" s="5">
        <v>28.92</v>
      </c>
      <c r="L5" s="5">
        <v>37.590000000000003</v>
      </c>
      <c r="M5" s="5">
        <v>37.590000000000003</v>
      </c>
      <c r="N5" s="5">
        <v>37.020000000000003</v>
      </c>
      <c r="O5" s="5">
        <v>32.369999999999997</v>
      </c>
      <c r="P5" s="5">
        <v>27.11</v>
      </c>
      <c r="Q5" s="5">
        <v>26.93</v>
      </c>
      <c r="R5" s="5">
        <v>27.53</v>
      </c>
      <c r="S5" s="5">
        <v>29.57</v>
      </c>
      <c r="T5" s="5">
        <v>28.08</v>
      </c>
      <c r="U5" s="5">
        <v>30.43</v>
      </c>
      <c r="V5" s="5">
        <v>32.72</v>
      </c>
      <c r="X5" s="27">
        <f>V5/B5-1</f>
        <v>-0.18342899925131029</v>
      </c>
    </row>
    <row r="6" spans="1:24" x14ac:dyDescent="0.25">
      <c r="A6" s="2" t="s">
        <v>397</v>
      </c>
      <c r="B6" s="5">
        <v>37.29</v>
      </c>
      <c r="C6" s="5">
        <v>37.799999999999997</v>
      </c>
      <c r="D6" s="5">
        <v>38.81</v>
      </c>
      <c r="E6" s="5">
        <v>35.409999999999997</v>
      </c>
      <c r="F6" s="5">
        <v>28.7</v>
      </c>
      <c r="G6" s="5">
        <v>28.36</v>
      </c>
      <c r="H6" s="5">
        <v>28.96</v>
      </c>
      <c r="I6" s="5">
        <v>27.34</v>
      </c>
      <c r="J6" s="5">
        <v>22.23</v>
      </c>
      <c r="K6" s="5">
        <v>29.33</v>
      </c>
      <c r="L6" s="5">
        <v>36.75</v>
      </c>
      <c r="M6" s="5">
        <v>35.64</v>
      </c>
      <c r="N6" s="5">
        <v>35.380000000000003</v>
      </c>
      <c r="O6" s="5">
        <v>31.38</v>
      </c>
      <c r="P6" s="5">
        <v>27.26</v>
      </c>
      <c r="Q6" s="5">
        <v>24.42</v>
      </c>
      <c r="R6" s="5">
        <v>26.14</v>
      </c>
      <c r="S6" s="5">
        <v>28.34</v>
      </c>
      <c r="T6" s="5">
        <v>22.95</v>
      </c>
      <c r="U6" s="5">
        <v>23.2</v>
      </c>
      <c r="V6" s="5">
        <v>25.69</v>
      </c>
      <c r="X6" s="27">
        <f t="shared" ref="X6" si="0">V6/B6-1</f>
        <v>-0.3110753553231429</v>
      </c>
    </row>
    <row r="7" spans="1:24" x14ac:dyDescent="0.25">
      <c r="A7" s="2" t="s">
        <v>398</v>
      </c>
      <c r="B7" s="4"/>
      <c r="C7" s="4"/>
      <c r="D7" s="4"/>
      <c r="E7" s="4"/>
      <c r="F7" s="5">
        <v>31.91</v>
      </c>
      <c r="G7" s="5">
        <v>27.45</v>
      </c>
      <c r="H7" s="5">
        <v>28.04</v>
      </c>
      <c r="I7" s="5">
        <v>33.56</v>
      </c>
      <c r="J7" s="5">
        <v>28.73</v>
      </c>
      <c r="K7" s="5">
        <v>35.6</v>
      </c>
      <c r="L7" s="5">
        <v>30.51</v>
      </c>
      <c r="M7" s="5">
        <v>41.78</v>
      </c>
      <c r="N7" s="5">
        <v>35.49</v>
      </c>
      <c r="O7" s="5">
        <v>33.25</v>
      </c>
      <c r="P7" s="5">
        <v>28.05</v>
      </c>
      <c r="Q7" s="5">
        <v>26.87</v>
      </c>
      <c r="R7" s="5">
        <v>26.18</v>
      </c>
      <c r="S7" s="4"/>
      <c r="T7" s="4"/>
      <c r="U7" s="4"/>
      <c r="V7" s="4"/>
      <c r="X7" s="27">
        <f>R7/F7-1</f>
        <v>-0.17956753368849887</v>
      </c>
    </row>
    <row r="8" spans="1:24" x14ac:dyDescent="0.25">
      <c r="A8" s="2" t="s">
        <v>399</v>
      </c>
      <c r="B8" s="4"/>
      <c r="C8" s="4"/>
      <c r="D8" s="4"/>
      <c r="E8" s="4"/>
      <c r="F8" s="5">
        <v>33.92</v>
      </c>
      <c r="G8" s="5">
        <v>34.81</v>
      </c>
      <c r="H8" s="5">
        <v>33.69</v>
      </c>
      <c r="I8" s="5">
        <v>31.01</v>
      </c>
      <c r="J8" s="5">
        <v>31.07</v>
      </c>
      <c r="K8" s="5">
        <v>33.54</v>
      </c>
      <c r="L8" s="5">
        <v>36.590000000000003</v>
      </c>
      <c r="M8" s="5">
        <v>35.15</v>
      </c>
      <c r="N8" s="5">
        <v>36.17</v>
      </c>
      <c r="O8" s="5">
        <v>32.1</v>
      </c>
      <c r="P8" s="5">
        <v>27.39</v>
      </c>
      <c r="Q8" s="5">
        <v>30.42</v>
      </c>
      <c r="R8" s="5">
        <v>31.43</v>
      </c>
      <c r="S8" s="4"/>
      <c r="T8" s="4"/>
      <c r="U8" s="4"/>
      <c r="V8" s="4"/>
      <c r="X8" s="27">
        <f t="shared" ref="X8" si="1">T5/F8-1</f>
        <v>-0.17216981132075482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
  <sheetViews>
    <sheetView zoomScale="70" zoomScaleNormal="70" workbookViewId="0"/>
  </sheetViews>
  <sheetFormatPr defaultRowHeight="15" x14ac:dyDescent="0.25"/>
  <cols>
    <col min="1" max="1" width="57.140625" bestFit="1" customWidth="1"/>
    <col min="18" max="18" width="13.28515625" bestFit="1" customWidth="1"/>
    <col min="25" max="27" width="9.5703125" bestFit="1" customWidth="1"/>
  </cols>
  <sheetData>
    <row r="1" spans="1:29" s="68" customFormat="1" ht="26.25" x14ac:dyDescent="0.4">
      <c r="A1" s="89" t="s">
        <v>597</v>
      </c>
    </row>
    <row r="2" spans="1:29" s="68" customFormat="1" x14ac:dyDescent="0.25">
      <c r="A2" s="37" t="s">
        <v>596</v>
      </c>
    </row>
    <row r="3" spans="1:29" s="68" customFormat="1" x14ac:dyDescent="0.25">
      <c r="A3" s="37" t="s">
        <v>598</v>
      </c>
    </row>
    <row r="4" spans="1:29" s="68" customFormat="1" x14ac:dyDescent="0.25">
      <c r="A4" s="37"/>
    </row>
    <row r="5" spans="1:29" s="68" customFormat="1" x14ac:dyDescent="0.25">
      <c r="A5" s="93" t="s">
        <v>600</v>
      </c>
    </row>
    <row r="6" spans="1:29" s="68" customFormat="1" x14ac:dyDescent="0.25">
      <c r="A6" s="37" t="s">
        <v>601</v>
      </c>
    </row>
    <row r="7" spans="1:29" s="68" customFormat="1" x14ac:dyDescent="0.25">
      <c r="A7" s="37" t="s">
        <v>602</v>
      </c>
    </row>
    <row r="8" spans="1:29" s="68" customFormat="1" x14ac:dyDescent="0.25">
      <c r="A8" s="37"/>
    </row>
    <row r="9" spans="1:29" x14ac:dyDescent="0.25">
      <c r="A9" s="1"/>
      <c r="B9" s="17">
        <v>1961</v>
      </c>
      <c r="C9" s="18">
        <v>1962</v>
      </c>
      <c r="D9" s="18">
        <v>1963</v>
      </c>
      <c r="E9" s="18">
        <v>1964</v>
      </c>
      <c r="F9" s="18">
        <v>1965</v>
      </c>
      <c r="G9" s="18">
        <v>1966</v>
      </c>
      <c r="H9" s="18">
        <v>1967</v>
      </c>
      <c r="I9" s="18">
        <v>1968</v>
      </c>
      <c r="J9" s="18">
        <v>1969</v>
      </c>
      <c r="K9" s="18">
        <v>1970</v>
      </c>
      <c r="L9" s="18">
        <v>1971</v>
      </c>
      <c r="M9" s="18">
        <v>1972</v>
      </c>
      <c r="N9" s="18">
        <v>1973</v>
      </c>
      <c r="O9" s="18">
        <v>1974</v>
      </c>
      <c r="P9" s="18">
        <v>1975</v>
      </c>
      <c r="Q9" s="18">
        <v>1976</v>
      </c>
      <c r="R9" s="18">
        <v>1977</v>
      </c>
      <c r="S9" s="18">
        <v>1978</v>
      </c>
      <c r="T9" s="18">
        <v>1979</v>
      </c>
      <c r="U9" s="18">
        <v>1980</v>
      </c>
      <c r="V9" s="18">
        <v>1981</v>
      </c>
      <c r="W9" s="18">
        <v>1982</v>
      </c>
      <c r="X9" s="18">
        <v>1983</v>
      </c>
      <c r="Y9" s="18">
        <v>1984</v>
      </c>
      <c r="Z9" s="18">
        <v>1985</v>
      </c>
      <c r="AA9" s="18">
        <v>1986</v>
      </c>
    </row>
    <row r="10" spans="1:29" x14ac:dyDescent="0.25">
      <c r="A10" s="2" t="s">
        <v>73</v>
      </c>
      <c r="B10" s="17"/>
      <c r="C10" s="5">
        <v>89.5</v>
      </c>
      <c r="D10" s="5">
        <v>87.31</v>
      </c>
      <c r="E10" s="5">
        <v>80.92</v>
      </c>
      <c r="F10" s="5">
        <v>84.07</v>
      </c>
      <c r="G10" s="5">
        <v>86.02</v>
      </c>
      <c r="H10" s="5">
        <v>85.19</v>
      </c>
      <c r="I10" s="5">
        <v>92.95</v>
      </c>
      <c r="J10" s="5">
        <v>96.06</v>
      </c>
      <c r="K10" s="5">
        <v>92.42</v>
      </c>
      <c r="L10" s="5">
        <v>81.27</v>
      </c>
      <c r="M10" s="5">
        <v>79.61</v>
      </c>
      <c r="N10" s="5">
        <v>70.08</v>
      </c>
      <c r="O10" s="5">
        <v>56.41</v>
      </c>
      <c r="P10" s="5">
        <v>57.27</v>
      </c>
      <c r="Q10" s="5">
        <v>55.11</v>
      </c>
      <c r="R10" s="5">
        <v>52.79</v>
      </c>
      <c r="S10" s="5">
        <v>51.23</v>
      </c>
      <c r="T10" s="5">
        <v>45.92</v>
      </c>
      <c r="U10" s="5">
        <v>40.369999999999997</v>
      </c>
      <c r="V10" s="35">
        <f>U10-($U10-$X10)/2</f>
        <v>38.599999999999994</v>
      </c>
      <c r="W10" s="35">
        <f t="shared" ref="W10:W13" si="0">V10-($U10-$X10)/2</f>
        <v>36.83</v>
      </c>
      <c r="X10" s="5">
        <v>36.83</v>
      </c>
      <c r="Y10" s="5">
        <v>27.29</v>
      </c>
      <c r="Z10" s="5">
        <v>23.21</v>
      </c>
      <c r="AA10" s="5">
        <v>23.04</v>
      </c>
      <c r="AC10">
        <f>AA10/C10-1</f>
        <v>-0.74256983240223462</v>
      </c>
    </row>
    <row r="11" spans="1:29" x14ac:dyDescent="0.25">
      <c r="A11" s="2" t="s">
        <v>72</v>
      </c>
      <c r="B11" s="17"/>
      <c r="C11" s="5">
        <v>126.74</v>
      </c>
      <c r="D11" s="5">
        <v>120.77</v>
      </c>
      <c r="E11" s="5">
        <v>112.94</v>
      </c>
      <c r="F11" s="5">
        <v>112.76</v>
      </c>
      <c r="G11" s="5">
        <v>112.9</v>
      </c>
      <c r="H11" s="5">
        <v>111.81</v>
      </c>
      <c r="I11" s="5">
        <v>118.38</v>
      </c>
      <c r="J11" s="5">
        <v>123.03</v>
      </c>
      <c r="K11" s="5">
        <v>113.37</v>
      </c>
      <c r="L11" s="5">
        <v>98.25</v>
      </c>
      <c r="M11" s="5">
        <v>95.27</v>
      </c>
      <c r="N11" s="5">
        <v>86.08</v>
      </c>
      <c r="O11" s="5">
        <v>70.12</v>
      </c>
      <c r="P11" s="5">
        <v>68.31</v>
      </c>
      <c r="Q11" s="5">
        <v>65.010000000000005</v>
      </c>
      <c r="R11" s="5">
        <v>65.36</v>
      </c>
      <c r="S11" s="5">
        <v>68.400000000000006</v>
      </c>
      <c r="T11" s="5">
        <v>64.12</v>
      </c>
      <c r="U11" s="5">
        <v>57.69</v>
      </c>
      <c r="V11" s="35">
        <f t="shared" ref="V11" si="1">U11-($U11-$X11)/2</f>
        <v>59.75</v>
      </c>
      <c r="W11" s="35">
        <f t="shared" si="0"/>
        <v>61.81</v>
      </c>
      <c r="X11" s="5">
        <v>61.81</v>
      </c>
      <c r="Y11" s="5">
        <v>43.42</v>
      </c>
      <c r="Z11" s="5">
        <v>35.549999999999997</v>
      </c>
      <c r="AA11" s="5">
        <v>35.28</v>
      </c>
    </row>
    <row r="12" spans="1:29" x14ac:dyDescent="0.25">
      <c r="A12" s="2" t="s">
        <v>395</v>
      </c>
      <c r="B12" s="17"/>
      <c r="C12" s="11">
        <f>C10/$C10*100</f>
        <v>100</v>
      </c>
      <c r="D12" s="11">
        <f t="shared" ref="D12:AA12" si="2">D10/$C10*100</f>
        <v>97.55307262569832</v>
      </c>
      <c r="E12" s="11">
        <f t="shared" si="2"/>
        <v>90.413407821229058</v>
      </c>
      <c r="F12" s="11">
        <f t="shared" si="2"/>
        <v>93.932960893854741</v>
      </c>
      <c r="G12" s="11">
        <f t="shared" si="2"/>
        <v>96.111731843575413</v>
      </c>
      <c r="H12" s="11">
        <f t="shared" si="2"/>
        <v>95.184357541899431</v>
      </c>
      <c r="I12" s="11">
        <f t="shared" si="2"/>
        <v>103.85474860335195</v>
      </c>
      <c r="J12" s="11">
        <f t="shared" si="2"/>
        <v>107.32960893854748</v>
      </c>
      <c r="K12" s="11">
        <f t="shared" si="2"/>
        <v>103.26256983240224</v>
      </c>
      <c r="L12" s="11">
        <f t="shared" si="2"/>
        <v>90.80446927374301</v>
      </c>
      <c r="M12" s="11">
        <f t="shared" si="2"/>
        <v>88.949720670391059</v>
      </c>
      <c r="N12" s="11">
        <f t="shared" si="2"/>
        <v>78.30167597765363</v>
      </c>
      <c r="O12" s="11">
        <f t="shared" si="2"/>
        <v>63.02793296089385</v>
      </c>
      <c r="P12" s="11">
        <f t="shared" si="2"/>
        <v>63.988826815642462</v>
      </c>
      <c r="Q12" s="11">
        <f t="shared" si="2"/>
        <v>61.575418994413411</v>
      </c>
      <c r="R12" s="11">
        <f t="shared" si="2"/>
        <v>58.983240223463682</v>
      </c>
      <c r="S12" s="11">
        <f t="shared" si="2"/>
        <v>57.240223463687144</v>
      </c>
      <c r="T12" s="11">
        <f t="shared" si="2"/>
        <v>51.307262569832403</v>
      </c>
      <c r="U12" s="11">
        <f t="shared" si="2"/>
        <v>45.106145251396647</v>
      </c>
      <c r="V12" s="35">
        <f t="shared" ref="V12" si="3">U12-($U12-$X12)/2</f>
        <v>43.128491620111731</v>
      </c>
      <c r="W12" s="35">
        <f t="shared" si="0"/>
        <v>41.150837988826815</v>
      </c>
      <c r="X12" s="11">
        <f t="shared" si="2"/>
        <v>41.150837988826815</v>
      </c>
      <c r="Y12" s="11">
        <f t="shared" si="2"/>
        <v>30.491620111731844</v>
      </c>
      <c r="Z12" s="11">
        <f t="shared" si="2"/>
        <v>25.932960893854752</v>
      </c>
      <c r="AA12" s="11">
        <f t="shared" si="2"/>
        <v>25.743016759776538</v>
      </c>
    </row>
    <row r="13" spans="1:29" x14ac:dyDescent="0.25">
      <c r="A13" s="2" t="s">
        <v>81</v>
      </c>
      <c r="B13" s="17"/>
      <c r="C13" s="11">
        <f t="shared" ref="C13:AA13" si="4">C11/$C11*100</f>
        <v>100</v>
      </c>
      <c r="D13" s="11">
        <f t="shared" si="4"/>
        <v>95.289569196780803</v>
      </c>
      <c r="E13" s="11">
        <f t="shared" si="4"/>
        <v>89.111566987533536</v>
      </c>
      <c r="F13" s="11">
        <f t="shared" si="4"/>
        <v>88.969543948240499</v>
      </c>
      <c r="G13" s="11">
        <f t="shared" si="4"/>
        <v>89.080006312135083</v>
      </c>
      <c r="H13" s="11">
        <f t="shared" si="4"/>
        <v>88.219977907527223</v>
      </c>
      <c r="I13" s="11">
        <f t="shared" si="4"/>
        <v>93.403818841723222</v>
      </c>
      <c r="J13" s="11">
        <f t="shared" si="4"/>
        <v>97.072747356793442</v>
      </c>
      <c r="K13" s="11">
        <f t="shared" si="4"/>
        <v>89.450844248066915</v>
      </c>
      <c r="L13" s="11">
        <f t="shared" si="4"/>
        <v>77.520908947451488</v>
      </c>
      <c r="M13" s="11">
        <f t="shared" si="4"/>
        <v>75.169638630266689</v>
      </c>
      <c r="N13" s="11">
        <f t="shared" si="4"/>
        <v>67.918573457471993</v>
      </c>
      <c r="O13" s="11">
        <f t="shared" si="4"/>
        <v>55.325863973489042</v>
      </c>
      <c r="P13" s="11">
        <f t="shared" si="4"/>
        <v>53.897743411709008</v>
      </c>
      <c r="Q13" s="11">
        <f t="shared" si="4"/>
        <v>51.293987691336596</v>
      </c>
      <c r="R13" s="11">
        <f t="shared" si="4"/>
        <v>51.570143601073056</v>
      </c>
      <c r="S13" s="11">
        <f t="shared" si="4"/>
        <v>53.968754931355534</v>
      </c>
      <c r="T13" s="11">
        <f t="shared" si="4"/>
        <v>50.591762663721006</v>
      </c>
      <c r="U13" s="11">
        <f t="shared" si="4"/>
        <v>45.518384093419598</v>
      </c>
      <c r="V13" s="35">
        <f t="shared" ref="V13" si="5">U13-($U13-$X13)/2</f>
        <v>47.143758876439961</v>
      </c>
      <c r="W13" s="35">
        <f t="shared" si="0"/>
        <v>48.769133659460323</v>
      </c>
      <c r="X13" s="11">
        <f t="shared" si="4"/>
        <v>48.769133659460316</v>
      </c>
      <c r="Y13" s="11">
        <f t="shared" si="4"/>
        <v>34.25911314502131</v>
      </c>
      <c r="Z13" s="11">
        <f t="shared" si="4"/>
        <v>28.049550260375572</v>
      </c>
      <c r="AA13" s="11">
        <f t="shared" si="4"/>
        <v>27.836515701436014</v>
      </c>
    </row>
    <row r="14" spans="1:29" x14ac:dyDescent="0.25">
      <c r="A14" s="2" t="s">
        <v>107</v>
      </c>
      <c r="C14">
        <v>23.7</v>
      </c>
      <c r="D14">
        <v>25</v>
      </c>
      <c r="E14">
        <v>27</v>
      </c>
      <c r="F14">
        <v>27.7</v>
      </c>
      <c r="G14">
        <v>28.5</v>
      </c>
      <c r="H14">
        <v>30.3</v>
      </c>
      <c r="I14">
        <v>31.1</v>
      </c>
      <c r="J14">
        <v>31.6</v>
      </c>
      <c r="K14">
        <v>34.6</v>
      </c>
      <c r="L14">
        <v>39.799999999999997</v>
      </c>
      <c r="M14">
        <v>46.4</v>
      </c>
      <c r="N14">
        <v>53.9</v>
      </c>
      <c r="O14">
        <v>72.5</v>
      </c>
      <c r="P14">
        <v>77.5</v>
      </c>
      <c r="Q14">
        <v>85</v>
      </c>
      <c r="R14">
        <v>93.4</v>
      </c>
      <c r="S14">
        <v>100</v>
      </c>
      <c r="T14">
        <v>117.5</v>
      </c>
      <c r="U14">
        <v>138.9</v>
      </c>
      <c r="V14">
        <v>157.1</v>
      </c>
      <c r="W14">
        <v>173.2</v>
      </c>
      <c r="X14">
        <v>190.5</v>
      </c>
      <c r="Y14">
        <v>286.39999999999998</v>
      </c>
      <c r="Z14">
        <v>352.6</v>
      </c>
      <c r="AA14">
        <v>355.3</v>
      </c>
    </row>
    <row r="15" spans="1:29" x14ac:dyDescent="0.25">
      <c r="A15" s="2" t="s">
        <v>543</v>
      </c>
      <c r="C15" s="70">
        <f t="shared" ref="C15:Z15" si="6">C14/$AA$14*100</f>
        <v>6.6704193639178149</v>
      </c>
      <c r="D15" s="70">
        <f t="shared" si="6"/>
        <v>7.0363073459048682</v>
      </c>
      <c r="E15" s="70">
        <f t="shared" si="6"/>
        <v>7.5992119335772585</v>
      </c>
      <c r="F15" s="70">
        <f t="shared" si="6"/>
        <v>7.7962285392625947</v>
      </c>
      <c r="G15" s="70">
        <f t="shared" si="6"/>
        <v>8.0213903743315509</v>
      </c>
      <c r="H15" s="70">
        <f t="shared" si="6"/>
        <v>8.5280045032367013</v>
      </c>
      <c r="I15" s="70">
        <f t="shared" si="6"/>
        <v>8.7531663383056575</v>
      </c>
      <c r="J15" s="70">
        <f t="shared" si="6"/>
        <v>8.8938924852237555</v>
      </c>
      <c r="K15" s="70">
        <f t="shared" si="6"/>
        <v>9.7382493667323384</v>
      </c>
      <c r="L15" s="70">
        <f t="shared" si="6"/>
        <v>11.201801294680552</v>
      </c>
      <c r="M15" s="70">
        <f t="shared" si="6"/>
        <v>13.059386433999437</v>
      </c>
      <c r="N15" s="70">
        <f t="shared" si="6"/>
        <v>15.170278637770899</v>
      </c>
      <c r="O15" s="70">
        <f t="shared" si="6"/>
        <v>20.40529130312412</v>
      </c>
      <c r="P15" s="70">
        <f t="shared" si="6"/>
        <v>21.812552772305093</v>
      </c>
      <c r="Q15" s="70">
        <f t="shared" si="6"/>
        <v>23.923444976076556</v>
      </c>
      <c r="R15" s="70">
        <f t="shared" si="6"/>
        <v>26.287644244300591</v>
      </c>
      <c r="S15" s="70">
        <f t="shared" si="6"/>
        <v>28.145229383619473</v>
      </c>
      <c r="T15" s="70">
        <f t="shared" si="6"/>
        <v>33.070644525752883</v>
      </c>
      <c r="U15" s="70">
        <f t="shared" si="6"/>
        <v>39.093723613847452</v>
      </c>
      <c r="V15" s="70">
        <f t="shared" si="6"/>
        <v>44.216155361666196</v>
      </c>
      <c r="W15" s="70">
        <f t="shared" si="6"/>
        <v>48.74753729242893</v>
      </c>
      <c r="X15" s="70">
        <f t="shared" si="6"/>
        <v>53.616661975795097</v>
      </c>
      <c r="Y15" s="70">
        <f t="shared" si="6"/>
        <v>80.607936954686181</v>
      </c>
      <c r="Z15" s="70">
        <f t="shared" si="6"/>
        <v>99.240078806642273</v>
      </c>
      <c r="AA15" s="70">
        <f>AA14/$AA$14*100</f>
        <v>100</v>
      </c>
    </row>
    <row r="16" spans="1:29" x14ac:dyDescent="0.25">
      <c r="A16" s="2" t="s">
        <v>595</v>
      </c>
      <c r="C16" s="71">
        <f t="shared" ref="C16:AA16" si="7">C11*C15/100</f>
        <v>8.4540895018294382</v>
      </c>
      <c r="D16" s="71">
        <f t="shared" si="7"/>
        <v>8.4977483816493091</v>
      </c>
      <c r="E16" s="71">
        <f t="shared" si="7"/>
        <v>8.582549957782156</v>
      </c>
      <c r="F16" s="71">
        <f t="shared" si="7"/>
        <v>8.7910273008725017</v>
      </c>
      <c r="G16" s="71">
        <f t="shared" si="7"/>
        <v>9.0561497326203213</v>
      </c>
      <c r="H16" s="71">
        <f t="shared" si="7"/>
        <v>9.5351618350689549</v>
      </c>
      <c r="I16" s="71">
        <f t="shared" si="7"/>
        <v>10.361998311286236</v>
      </c>
      <c r="J16" s="71">
        <f t="shared" si="7"/>
        <v>10.942155924570786</v>
      </c>
      <c r="K16" s="71">
        <f t="shared" si="7"/>
        <v>11.040253307064452</v>
      </c>
      <c r="L16" s="71">
        <f t="shared" si="7"/>
        <v>11.00576977202364</v>
      </c>
      <c r="M16" s="71">
        <f t="shared" si="7"/>
        <v>12.441677455671263</v>
      </c>
      <c r="N16" s="71">
        <f t="shared" si="7"/>
        <v>13.058575851393188</v>
      </c>
      <c r="O16" s="71">
        <f t="shared" si="7"/>
        <v>14.308190261750633</v>
      </c>
      <c r="P16" s="71">
        <f t="shared" si="7"/>
        <v>14.90015479876161</v>
      </c>
      <c r="Q16" s="71">
        <f t="shared" si="7"/>
        <v>15.552631578947372</v>
      </c>
      <c r="R16" s="71">
        <f t="shared" si="7"/>
        <v>17.181604278074865</v>
      </c>
      <c r="S16" s="71">
        <f t="shared" si="7"/>
        <v>19.251336898395721</v>
      </c>
      <c r="T16" s="71">
        <f t="shared" si="7"/>
        <v>21.204897269912749</v>
      </c>
      <c r="U16" s="71">
        <f t="shared" si="7"/>
        <v>22.553169152828595</v>
      </c>
      <c r="V16" s="71">
        <f t="shared" si="7"/>
        <v>26.419152828595553</v>
      </c>
      <c r="W16" s="71">
        <f t="shared" si="7"/>
        <v>30.130852800450324</v>
      </c>
      <c r="X16" s="71">
        <f t="shared" si="7"/>
        <v>33.140458767238954</v>
      </c>
      <c r="Y16" s="71">
        <f t="shared" si="7"/>
        <v>34.999966225724741</v>
      </c>
      <c r="Z16" s="71">
        <f t="shared" si="7"/>
        <v>35.279848015761324</v>
      </c>
      <c r="AA16" s="71">
        <f t="shared" si="7"/>
        <v>35.28</v>
      </c>
    </row>
    <row r="17" spans="3:27" x14ac:dyDescent="0.25">
      <c r="C17" s="71">
        <f t="shared" ref="C17:Q17" si="8">C16*30</f>
        <v>253.62268505488314</v>
      </c>
      <c r="D17" s="71">
        <f t="shared" si="8"/>
        <v>254.93245144947929</v>
      </c>
      <c r="E17" s="71">
        <f t="shared" si="8"/>
        <v>257.47649873346467</v>
      </c>
      <c r="F17" s="71">
        <f t="shared" si="8"/>
        <v>263.73081902617503</v>
      </c>
      <c r="G17" s="71">
        <f t="shared" si="8"/>
        <v>271.68449197860963</v>
      </c>
      <c r="H17" s="71">
        <f t="shared" si="8"/>
        <v>286.05485505206866</v>
      </c>
      <c r="I17" s="71">
        <f t="shared" si="8"/>
        <v>310.85994933858706</v>
      </c>
      <c r="J17" s="71">
        <f t="shared" si="8"/>
        <v>328.26467773712358</v>
      </c>
      <c r="K17" s="71">
        <f t="shared" si="8"/>
        <v>331.20759921193354</v>
      </c>
      <c r="L17" s="71">
        <f t="shared" si="8"/>
        <v>330.17309316070919</v>
      </c>
      <c r="M17" s="71">
        <f t="shared" si="8"/>
        <v>373.2503236701379</v>
      </c>
      <c r="N17" s="71">
        <f t="shared" si="8"/>
        <v>391.75727554179565</v>
      </c>
      <c r="O17" s="71">
        <f t="shared" si="8"/>
        <v>429.24570785251899</v>
      </c>
      <c r="P17" s="71">
        <f t="shared" si="8"/>
        <v>447.00464396284832</v>
      </c>
      <c r="Q17" s="71">
        <f t="shared" si="8"/>
        <v>466.57894736842115</v>
      </c>
      <c r="R17" s="71">
        <f>R16*30</f>
        <v>515.44812834224592</v>
      </c>
      <c r="S17" s="71">
        <f t="shared" ref="S17:AA17" si="9">S16*30</f>
        <v>577.54010695187162</v>
      </c>
      <c r="T17" s="71">
        <f t="shared" si="9"/>
        <v>636.14691809738247</v>
      </c>
      <c r="U17" s="71">
        <f t="shared" si="9"/>
        <v>676.5950745848578</v>
      </c>
      <c r="V17" s="71">
        <f t="shared" si="9"/>
        <v>792.57458485786663</v>
      </c>
      <c r="W17" s="71">
        <f t="shared" si="9"/>
        <v>903.92558401350971</v>
      </c>
      <c r="X17" s="71">
        <f t="shared" si="9"/>
        <v>994.21376301716862</v>
      </c>
      <c r="Y17" s="71">
        <f t="shared" si="9"/>
        <v>1049.9989867717422</v>
      </c>
      <c r="Z17" s="71">
        <f t="shared" si="9"/>
        <v>1058.3954404728397</v>
      </c>
      <c r="AA17" s="71">
        <f t="shared" si="9"/>
        <v>1058.4000000000001</v>
      </c>
    </row>
    <row r="22" spans="3:27" x14ac:dyDescent="0.25">
      <c r="R22" s="69">
        <f>750000*7.37</f>
        <v>5527500</v>
      </c>
    </row>
    <row r="23" spans="3:27" x14ac:dyDescent="0.25">
      <c r="R23" s="71">
        <f>R22/17.18</f>
        <v>321740.39580908034</v>
      </c>
    </row>
    <row r="24" spans="3:27" x14ac:dyDescent="0.25">
      <c r="R24" s="71">
        <f>R23/365</f>
        <v>881.48053646323376</v>
      </c>
    </row>
    <row r="25" spans="3:27" x14ac:dyDescent="0.25">
      <c r="R25" s="71">
        <f>R24/75</f>
        <v>11.753073819509783</v>
      </c>
    </row>
    <row r="26" spans="3:27" x14ac:dyDescent="0.25">
      <c r="R26" s="71">
        <f>R24/45</f>
        <v>19.588456365849638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
  <sheetViews>
    <sheetView zoomScale="55" zoomScaleNormal="55" workbookViewId="0"/>
  </sheetViews>
  <sheetFormatPr defaultRowHeight="15" x14ac:dyDescent="0.25"/>
  <cols>
    <col min="1" max="1" width="41.140625" bestFit="1" customWidth="1"/>
  </cols>
  <sheetData>
    <row r="1" spans="1:61" s="68" customFormat="1" ht="26.25" x14ac:dyDescent="0.4">
      <c r="A1" s="89" t="s">
        <v>606</v>
      </c>
    </row>
    <row r="2" spans="1:61" s="68" customFormat="1" x14ac:dyDescent="0.25">
      <c r="A2" s="15" t="s">
        <v>586</v>
      </c>
    </row>
    <row r="3" spans="1:61" s="68" customFormat="1" x14ac:dyDescent="0.25">
      <c r="A3" s="15"/>
    </row>
    <row r="4" spans="1:61" s="68" customFormat="1" x14ac:dyDescent="0.25">
      <c r="A4" s="37" t="s">
        <v>454</v>
      </c>
    </row>
    <row r="5" spans="1:61" s="68" customFormat="1" x14ac:dyDescent="0.25">
      <c r="A5" s="37" t="s">
        <v>455</v>
      </c>
    </row>
    <row r="6" spans="1:61" s="68" customFormat="1" x14ac:dyDescent="0.25"/>
    <row r="7" spans="1:61" s="2" customFormat="1" ht="12.75" x14ac:dyDescent="0.2">
      <c r="A7" s="1" t="s">
        <v>11</v>
      </c>
      <c r="B7" s="17">
        <v>1956</v>
      </c>
      <c r="C7" s="17">
        <v>1957</v>
      </c>
      <c r="D7" s="17">
        <v>1958</v>
      </c>
      <c r="E7" s="17">
        <v>1959</v>
      </c>
      <c r="F7" s="17">
        <v>1960</v>
      </c>
      <c r="G7" s="17">
        <v>1961</v>
      </c>
      <c r="H7" s="18">
        <v>1962</v>
      </c>
      <c r="I7" s="18">
        <v>1963</v>
      </c>
      <c r="J7" s="18">
        <v>1964</v>
      </c>
      <c r="K7" s="18">
        <v>1965</v>
      </c>
      <c r="L7" s="18">
        <v>1966</v>
      </c>
      <c r="M7" s="18">
        <v>1967</v>
      </c>
      <c r="N7" s="18">
        <v>1968</v>
      </c>
      <c r="O7" s="18">
        <v>1969</v>
      </c>
      <c r="P7" s="18">
        <v>1970</v>
      </c>
      <c r="Q7" s="18">
        <v>1971</v>
      </c>
      <c r="R7" s="18">
        <v>1972</v>
      </c>
      <c r="S7" s="18">
        <v>1973</v>
      </c>
      <c r="T7" s="18">
        <v>1974</v>
      </c>
      <c r="U7" s="18">
        <v>1975</v>
      </c>
      <c r="V7" s="18">
        <v>1976</v>
      </c>
      <c r="W7" s="18">
        <v>1977</v>
      </c>
      <c r="X7" s="18">
        <v>1978</v>
      </c>
      <c r="Y7" s="18">
        <v>1979</v>
      </c>
      <c r="Z7" s="18">
        <v>1980</v>
      </c>
      <c r="AA7" s="18">
        <v>1981</v>
      </c>
      <c r="AB7" s="18">
        <v>1982</v>
      </c>
      <c r="AC7" s="18">
        <v>1983</v>
      </c>
      <c r="AD7" s="18">
        <v>1984</v>
      </c>
      <c r="AE7" s="18">
        <v>1985</v>
      </c>
      <c r="AF7" s="18">
        <v>1986</v>
      </c>
      <c r="AG7" s="2">
        <v>1987</v>
      </c>
      <c r="AH7" s="2">
        <v>1988</v>
      </c>
      <c r="AI7" s="2">
        <v>1989</v>
      </c>
      <c r="AJ7" s="2">
        <v>1990</v>
      </c>
      <c r="AK7" s="2">
        <v>1991</v>
      </c>
      <c r="AL7" s="2">
        <v>1992</v>
      </c>
      <c r="AM7" s="2">
        <v>1993</v>
      </c>
      <c r="AN7" s="2">
        <v>1994</v>
      </c>
      <c r="AO7" s="2">
        <v>1995</v>
      </c>
      <c r="AP7" s="2">
        <v>1996</v>
      </c>
      <c r="AQ7" s="2">
        <v>1997</v>
      </c>
      <c r="AR7" s="2">
        <v>1998</v>
      </c>
      <c r="AS7" s="2">
        <v>1999</v>
      </c>
      <c r="AT7" s="2">
        <v>2000</v>
      </c>
      <c r="AU7" s="2">
        <v>2001</v>
      </c>
      <c r="AV7" s="2">
        <v>2002</v>
      </c>
      <c r="AW7" s="2">
        <v>2003</v>
      </c>
      <c r="AX7" s="2">
        <v>2004</v>
      </c>
      <c r="AY7" s="2">
        <v>2005</v>
      </c>
      <c r="AZ7" s="2">
        <v>2006</v>
      </c>
      <c r="BA7" s="2">
        <v>2007</v>
      </c>
      <c r="BB7" s="2">
        <v>2008</v>
      </c>
      <c r="BC7" s="2">
        <v>2009</v>
      </c>
      <c r="BD7" s="2">
        <v>2010</v>
      </c>
      <c r="BE7" s="2">
        <v>2011</v>
      </c>
      <c r="BF7" s="2">
        <v>2012</v>
      </c>
      <c r="BG7" s="2">
        <v>2013</v>
      </c>
      <c r="BH7" s="2">
        <v>2014</v>
      </c>
      <c r="BI7" s="2">
        <v>2015</v>
      </c>
    </row>
    <row r="8" spans="1:61" x14ac:dyDescent="0.25">
      <c r="A8" s="2" t="s">
        <v>453</v>
      </c>
      <c r="B8" s="39">
        <v>21.4</v>
      </c>
      <c r="C8" s="39">
        <v>18.7</v>
      </c>
      <c r="D8" s="39">
        <v>21.3</v>
      </c>
      <c r="E8" s="39">
        <v>18.899999999999999</v>
      </c>
      <c r="F8" s="39">
        <v>21.4</v>
      </c>
      <c r="G8" s="39">
        <v>23</v>
      </c>
      <c r="H8" s="39">
        <v>24.1</v>
      </c>
      <c r="I8" s="39">
        <v>29.9</v>
      </c>
      <c r="J8" s="39">
        <v>27.7</v>
      </c>
      <c r="K8" s="39">
        <v>25.9</v>
      </c>
      <c r="L8" s="39">
        <v>23.8</v>
      </c>
      <c r="M8" s="39">
        <v>26.6</v>
      </c>
      <c r="N8" s="39">
        <v>26.7</v>
      </c>
      <c r="O8" s="39">
        <v>20.3</v>
      </c>
      <c r="P8" s="38">
        <v>17.75</v>
      </c>
      <c r="Q8" s="39">
        <v>15.2</v>
      </c>
      <c r="R8" s="39">
        <v>12.7</v>
      </c>
      <c r="S8" s="39">
        <v>12.4</v>
      </c>
      <c r="T8" s="39">
        <v>10.199999999999999</v>
      </c>
      <c r="U8" s="39">
        <v>11.7</v>
      </c>
      <c r="V8" s="39">
        <v>25.5</v>
      </c>
      <c r="W8" s="39">
        <v>20</v>
      </c>
      <c r="X8" s="39">
        <v>16.100000000000001</v>
      </c>
      <c r="Y8" s="38">
        <v>20.05</v>
      </c>
      <c r="Z8" s="39">
        <v>24</v>
      </c>
      <c r="AA8" s="39">
        <v>21.7</v>
      </c>
      <c r="AB8" s="39">
        <v>27.5</v>
      </c>
      <c r="AC8" s="39">
        <v>30.9</v>
      </c>
      <c r="AD8" s="39">
        <v>32.9</v>
      </c>
      <c r="AE8" s="39">
        <v>21.8</v>
      </c>
      <c r="AF8" s="39">
        <v>24.7</v>
      </c>
      <c r="AG8" s="39">
        <v>26.5</v>
      </c>
      <c r="AH8" s="39">
        <v>23.5</v>
      </c>
      <c r="AI8" s="39">
        <v>23.2</v>
      </c>
      <c r="AJ8" s="39">
        <v>22.4</v>
      </c>
      <c r="AK8" s="39">
        <v>22.5</v>
      </c>
      <c r="AL8" s="39">
        <v>20</v>
      </c>
      <c r="AM8" s="39">
        <v>21.7</v>
      </c>
      <c r="AN8" s="39">
        <v>21.4</v>
      </c>
      <c r="AO8" s="39">
        <v>20</v>
      </c>
      <c r="AP8" s="39">
        <v>21</v>
      </c>
      <c r="AQ8" s="39">
        <v>21.9</v>
      </c>
      <c r="AR8" s="39">
        <v>21.6</v>
      </c>
      <c r="AS8" s="39">
        <v>22.1</v>
      </c>
      <c r="AT8" s="39">
        <v>21.7</v>
      </c>
      <c r="AU8" s="39">
        <v>17.2</v>
      </c>
      <c r="AV8" s="39">
        <v>17</v>
      </c>
      <c r="AW8" s="39">
        <v>17</v>
      </c>
      <c r="AX8" s="39">
        <v>17.600000000000001</v>
      </c>
      <c r="AY8" s="39">
        <v>21</v>
      </c>
    </row>
    <row r="9" spans="1:61" x14ac:dyDescent="0.25">
      <c r="A9" s="2" t="s">
        <v>438</v>
      </c>
      <c r="B9" s="39">
        <v>11.2</v>
      </c>
      <c r="C9" s="39">
        <v>7.6</v>
      </c>
      <c r="D9" s="39">
        <v>8.1999999999999993</v>
      </c>
      <c r="E9" s="39">
        <v>6.8</v>
      </c>
      <c r="F9" s="39">
        <v>6.3</v>
      </c>
      <c r="G9" s="39">
        <v>7.5</v>
      </c>
      <c r="H9" s="39">
        <v>8</v>
      </c>
      <c r="I9" s="39">
        <v>6.2</v>
      </c>
      <c r="J9" s="39">
        <v>6.4</v>
      </c>
      <c r="K9" s="39">
        <v>7.2</v>
      </c>
      <c r="L9" s="39">
        <v>7.1</v>
      </c>
      <c r="M9" s="39">
        <v>8</v>
      </c>
      <c r="N9" s="39">
        <v>7.8</v>
      </c>
      <c r="O9" s="39">
        <v>6.7</v>
      </c>
      <c r="P9" s="39">
        <v>7.7</v>
      </c>
      <c r="Q9" s="39">
        <v>5.2</v>
      </c>
      <c r="R9" s="39">
        <v>6.3</v>
      </c>
      <c r="S9" s="39">
        <v>4.9000000000000004</v>
      </c>
      <c r="T9" s="39">
        <v>4</v>
      </c>
      <c r="U9" s="39">
        <v>3.9</v>
      </c>
      <c r="V9" s="39">
        <v>5.2</v>
      </c>
      <c r="W9" s="39">
        <v>5.0999999999999996</v>
      </c>
      <c r="X9" s="39">
        <v>4.9000000000000004</v>
      </c>
      <c r="Y9" s="39">
        <v>4.2</v>
      </c>
      <c r="Z9" s="39">
        <v>4.9000000000000004</v>
      </c>
      <c r="AA9" s="39">
        <v>5.3</v>
      </c>
      <c r="AB9" s="39">
        <v>5.7</v>
      </c>
      <c r="AC9" s="39">
        <v>5.8</v>
      </c>
      <c r="AD9" s="39">
        <v>7.1</v>
      </c>
      <c r="AE9" s="39">
        <v>6.8</v>
      </c>
      <c r="AF9" s="39">
        <v>6.7</v>
      </c>
      <c r="AG9" s="39">
        <v>9.6999999999999993</v>
      </c>
      <c r="AH9" s="39">
        <v>9.6</v>
      </c>
      <c r="AI9" s="39">
        <v>9.1999999999999993</v>
      </c>
      <c r="AJ9" s="39">
        <v>8.4</v>
      </c>
      <c r="AK9" s="39">
        <v>10.6</v>
      </c>
      <c r="AL9" s="39">
        <v>9.9</v>
      </c>
      <c r="AM9" s="39">
        <v>9.3000000000000007</v>
      </c>
      <c r="AN9" s="39">
        <v>9.5</v>
      </c>
      <c r="AO9" s="39">
        <v>9.5</v>
      </c>
      <c r="AP9" s="39">
        <v>8.6</v>
      </c>
      <c r="AQ9" s="39">
        <v>8.8000000000000007</v>
      </c>
      <c r="AR9" s="39">
        <v>10.3</v>
      </c>
      <c r="AS9" s="39">
        <v>9.8000000000000007</v>
      </c>
      <c r="AT9" s="39">
        <v>11.2</v>
      </c>
      <c r="AU9" s="39">
        <v>11.1</v>
      </c>
      <c r="AV9" s="39">
        <v>11.4</v>
      </c>
      <c r="AW9" s="39">
        <v>11.4</v>
      </c>
      <c r="AX9" s="39">
        <v>11.8</v>
      </c>
      <c r="AY9" s="39">
        <v>7.8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zoomScale="85" zoomScaleNormal="85" workbookViewId="0"/>
  </sheetViews>
  <sheetFormatPr defaultRowHeight="15" x14ac:dyDescent="0.25"/>
  <cols>
    <col min="1" max="1" width="43.85546875" bestFit="1" customWidth="1"/>
  </cols>
  <sheetData>
    <row r="1" spans="1:26" s="68" customFormat="1" ht="26.25" x14ac:dyDescent="0.4">
      <c r="A1" s="89" t="s">
        <v>604</v>
      </c>
    </row>
    <row r="2" spans="1:26" s="68" customFormat="1" x14ac:dyDescent="0.25">
      <c r="A2" s="93" t="s">
        <v>605</v>
      </c>
    </row>
    <row r="3" spans="1:26" s="68" customFormat="1" x14ac:dyDescent="0.25"/>
    <row r="4" spans="1:26" x14ac:dyDescent="0.25">
      <c r="A4" s="1" t="s">
        <v>584</v>
      </c>
      <c r="B4" s="18">
        <v>1962</v>
      </c>
      <c r="C4" s="18">
        <v>1963</v>
      </c>
      <c r="D4" s="18">
        <v>1964</v>
      </c>
      <c r="E4" s="18">
        <v>1965</v>
      </c>
      <c r="F4" s="18">
        <v>1966</v>
      </c>
      <c r="G4" s="18">
        <v>1967</v>
      </c>
      <c r="H4" s="18">
        <v>1968</v>
      </c>
      <c r="I4" s="18">
        <v>1969</v>
      </c>
      <c r="J4" s="18">
        <v>1970</v>
      </c>
      <c r="K4" s="18">
        <v>1971</v>
      </c>
      <c r="L4" s="18">
        <v>1972</v>
      </c>
      <c r="M4" s="18">
        <v>1973</v>
      </c>
      <c r="N4" s="18">
        <v>1974</v>
      </c>
      <c r="O4" s="18">
        <v>1975</v>
      </c>
      <c r="P4" s="18">
        <v>1976</v>
      </c>
      <c r="Q4" s="18">
        <v>1977</v>
      </c>
      <c r="R4" s="18">
        <v>1978</v>
      </c>
      <c r="S4" s="18">
        <v>1979</v>
      </c>
      <c r="T4" s="18">
        <v>1980</v>
      </c>
      <c r="U4" s="18">
        <v>1981</v>
      </c>
      <c r="V4" s="18">
        <v>1982</v>
      </c>
      <c r="W4" s="18">
        <v>1983</v>
      </c>
      <c r="X4" s="18">
        <v>1984</v>
      </c>
      <c r="Y4" s="18">
        <v>1985</v>
      </c>
      <c r="Z4" s="18">
        <v>1986</v>
      </c>
    </row>
    <row r="5" spans="1:26" x14ac:dyDescent="0.25">
      <c r="A5" s="2" t="s">
        <v>394</v>
      </c>
      <c r="B5" s="11">
        <v>23.7</v>
      </c>
      <c r="C5" s="11">
        <v>25</v>
      </c>
      <c r="D5" s="11">
        <v>27</v>
      </c>
      <c r="E5" s="11">
        <v>27.7</v>
      </c>
      <c r="F5" s="11">
        <v>28.5</v>
      </c>
      <c r="G5" s="11">
        <v>30.3</v>
      </c>
      <c r="H5" s="11">
        <v>31.1</v>
      </c>
      <c r="I5" s="11">
        <v>31.6</v>
      </c>
      <c r="J5" s="11">
        <v>34.6</v>
      </c>
      <c r="K5" s="11">
        <v>39.799999999999997</v>
      </c>
      <c r="L5" s="11">
        <v>46.4</v>
      </c>
      <c r="M5" s="11">
        <v>53.9</v>
      </c>
      <c r="N5" s="11">
        <v>72.5</v>
      </c>
      <c r="O5" s="11">
        <v>77.5</v>
      </c>
      <c r="P5" s="11">
        <v>85</v>
      </c>
      <c r="Q5" s="11">
        <v>93.4</v>
      </c>
      <c r="R5" s="11">
        <v>100</v>
      </c>
      <c r="S5" s="11">
        <v>117.5</v>
      </c>
      <c r="T5" s="11">
        <v>138.9</v>
      </c>
      <c r="U5" s="11">
        <v>157.1</v>
      </c>
      <c r="V5" s="11">
        <v>173.2</v>
      </c>
      <c r="W5" s="11">
        <v>190.5</v>
      </c>
      <c r="X5" s="11">
        <v>286.39999999999998</v>
      </c>
      <c r="Y5" s="11">
        <v>352.6</v>
      </c>
      <c r="Z5" s="11">
        <v>355.3</v>
      </c>
    </row>
    <row r="6" spans="1:26" x14ac:dyDescent="0.25">
      <c r="A6" s="2" t="s">
        <v>100</v>
      </c>
      <c r="B6" s="11">
        <v>20.399999999999999</v>
      </c>
      <c r="C6" s="11">
        <v>22.4</v>
      </c>
      <c r="D6" s="11">
        <v>25.4</v>
      </c>
      <c r="E6" s="11">
        <v>25.8</v>
      </c>
      <c r="F6" s="11">
        <v>27.6</v>
      </c>
      <c r="G6" s="11">
        <v>29.8</v>
      </c>
      <c r="H6" s="11">
        <v>29.7</v>
      </c>
      <c r="I6" s="11">
        <v>30.2</v>
      </c>
      <c r="J6" s="11">
        <v>33.4</v>
      </c>
      <c r="K6" s="11">
        <v>40.1</v>
      </c>
      <c r="L6" s="11">
        <v>48.1</v>
      </c>
      <c r="M6" s="11">
        <v>55.4</v>
      </c>
      <c r="N6" s="11">
        <v>74.5</v>
      </c>
      <c r="O6" s="11">
        <v>78.5</v>
      </c>
      <c r="P6" s="11">
        <v>86</v>
      </c>
      <c r="Q6" s="11">
        <v>94.4</v>
      </c>
      <c r="R6" s="11">
        <v>100</v>
      </c>
      <c r="S6" s="11">
        <v>115.6</v>
      </c>
      <c r="T6" s="11">
        <v>132.9</v>
      </c>
      <c r="U6" s="11">
        <v>149.80000000000001</v>
      </c>
      <c r="V6" s="11">
        <v>162.5</v>
      </c>
      <c r="W6" s="11">
        <v>176.5</v>
      </c>
      <c r="X6" s="11">
        <v>271.39999999999998</v>
      </c>
      <c r="Y6" s="11">
        <v>332</v>
      </c>
      <c r="Z6" s="11">
        <v>329.1</v>
      </c>
    </row>
    <row r="7" spans="1:26" x14ac:dyDescent="0.25">
      <c r="A7" s="2" t="s">
        <v>101</v>
      </c>
      <c r="B7" s="11">
        <v>27.8</v>
      </c>
      <c r="C7" s="11">
        <v>28.2</v>
      </c>
      <c r="D7" s="11">
        <v>28.9</v>
      </c>
      <c r="E7" s="11">
        <v>29.9</v>
      </c>
      <c r="F7" s="11">
        <v>29.6</v>
      </c>
      <c r="G7" s="11">
        <v>30.9</v>
      </c>
      <c r="H7" s="11">
        <v>32.799999999999997</v>
      </c>
      <c r="I7" s="11">
        <v>33.299999999999997</v>
      </c>
      <c r="J7" s="11">
        <v>36.1</v>
      </c>
      <c r="K7" s="11">
        <v>39.4</v>
      </c>
      <c r="L7" s="11">
        <v>44.3</v>
      </c>
      <c r="M7" s="11">
        <v>52.1</v>
      </c>
      <c r="N7" s="11">
        <v>70.099999999999994</v>
      </c>
      <c r="O7" s="11">
        <v>76.3</v>
      </c>
      <c r="P7" s="11">
        <v>83.8</v>
      </c>
      <c r="Q7" s="11">
        <v>92.2</v>
      </c>
      <c r="R7" s="11">
        <v>100</v>
      </c>
      <c r="S7" s="11">
        <v>119.8</v>
      </c>
      <c r="T7" s="11">
        <v>146.19999999999999</v>
      </c>
      <c r="U7" s="11">
        <v>166</v>
      </c>
      <c r="V7" s="11">
        <v>186.3</v>
      </c>
      <c r="W7" s="11">
        <v>207.6</v>
      </c>
      <c r="X7" s="11">
        <v>304.7</v>
      </c>
      <c r="Y7" s="11">
        <v>377.8</v>
      </c>
      <c r="Z7" s="11">
        <v>387.3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zoomScale="70" zoomScaleNormal="70" workbookViewId="0"/>
  </sheetViews>
  <sheetFormatPr defaultRowHeight="15" x14ac:dyDescent="0.25"/>
  <cols>
    <col min="1" max="1" width="21.85546875" bestFit="1" customWidth="1"/>
  </cols>
  <sheetData>
    <row r="1" spans="1:5" s="68" customFormat="1" ht="26.25" x14ac:dyDescent="0.4">
      <c r="A1" s="89" t="s">
        <v>608</v>
      </c>
    </row>
    <row r="2" spans="1:5" s="68" customFormat="1" ht="15.75" x14ac:dyDescent="0.25">
      <c r="A2" s="90" t="s">
        <v>607</v>
      </c>
    </row>
    <row r="3" spans="1:5" s="68" customFormat="1" x14ac:dyDescent="0.25"/>
    <row r="4" spans="1:5" s="68" customFormat="1" x14ac:dyDescent="0.25"/>
    <row r="5" spans="1:5" x14ac:dyDescent="0.25">
      <c r="A5" s="1" t="s">
        <v>144</v>
      </c>
      <c r="B5" s="18">
        <v>1965</v>
      </c>
      <c r="C5" s="18">
        <v>1971</v>
      </c>
      <c r="D5" s="18">
        <v>1975</v>
      </c>
      <c r="E5" s="18">
        <v>1985</v>
      </c>
    </row>
    <row r="6" spans="1:5" x14ac:dyDescent="0.25">
      <c r="A6" s="2" t="s">
        <v>146</v>
      </c>
      <c r="B6" s="11">
        <v>41</v>
      </c>
      <c r="C6" s="11">
        <v>43.8</v>
      </c>
      <c r="D6" s="11">
        <v>51.5</v>
      </c>
      <c r="E6" s="11">
        <v>58.9</v>
      </c>
    </row>
    <row r="7" spans="1:5" x14ac:dyDescent="0.25">
      <c r="A7" s="2" t="s">
        <v>147</v>
      </c>
      <c r="B7" s="11">
        <v>10.6</v>
      </c>
      <c r="C7" s="11">
        <v>16</v>
      </c>
      <c r="D7" s="11">
        <v>40.6</v>
      </c>
      <c r="E7" s="11">
        <v>43.9</v>
      </c>
    </row>
    <row r="8" spans="1:5" x14ac:dyDescent="0.25">
      <c r="A8" s="2" t="s">
        <v>148</v>
      </c>
      <c r="B8" s="11">
        <v>57.3</v>
      </c>
      <c r="C8" s="11">
        <v>56.3</v>
      </c>
      <c r="D8" s="11">
        <v>51.7</v>
      </c>
      <c r="E8" s="11">
        <v>51.6</v>
      </c>
    </row>
    <row r="9" spans="1:5" x14ac:dyDescent="0.25">
      <c r="A9" s="2" t="s">
        <v>150</v>
      </c>
      <c r="B9" s="11">
        <v>67.599999999999994</v>
      </c>
      <c r="C9" s="11">
        <v>65.5</v>
      </c>
      <c r="D9" s="11">
        <v>56.5</v>
      </c>
      <c r="E9" s="11">
        <v>55.7</v>
      </c>
    </row>
    <row r="10" spans="1:5" x14ac:dyDescent="0.25">
      <c r="A10" s="2" t="s">
        <v>151</v>
      </c>
      <c r="B10" s="11">
        <v>32.299999999999997</v>
      </c>
      <c r="C10" s="11">
        <v>30.7</v>
      </c>
      <c r="D10" s="11">
        <v>37.799999999999997</v>
      </c>
      <c r="E10" s="11">
        <v>43.5</v>
      </c>
    </row>
    <row r="11" spans="1:5" x14ac:dyDescent="0.25">
      <c r="A11" s="2" t="s">
        <v>152</v>
      </c>
      <c r="B11" s="11">
        <v>34</v>
      </c>
      <c r="C11" s="11">
        <v>39.799999999999997</v>
      </c>
      <c r="D11" s="11">
        <v>50.9</v>
      </c>
      <c r="E11" s="11">
        <v>55.2</v>
      </c>
    </row>
    <row r="12" spans="1:5" x14ac:dyDescent="0.25">
      <c r="A12" s="2" t="s">
        <v>149</v>
      </c>
      <c r="B12" s="11">
        <v>38.5</v>
      </c>
      <c r="C12" s="11">
        <v>49.8</v>
      </c>
      <c r="D12" s="11">
        <v>55.9</v>
      </c>
      <c r="E12" s="11">
        <v>73.5</v>
      </c>
    </row>
    <row r="13" spans="1:5" x14ac:dyDescent="0.25">
      <c r="A13" s="2" t="s">
        <v>153</v>
      </c>
      <c r="B13" s="11">
        <v>37.700000000000003</v>
      </c>
      <c r="C13" s="11">
        <v>36.9</v>
      </c>
      <c r="D13" s="11">
        <v>53.5</v>
      </c>
      <c r="E13" s="11">
        <v>73.400000000000006</v>
      </c>
    </row>
    <row r="14" spans="1:5" x14ac:dyDescent="0.25">
      <c r="A14" s="2" t="s">
        <v>154</v>
      </c>
      <c r="B14" s="11">
        <v>52.3</v>
      </c>
      <c r="C14" s="11">
        <v>61.5</v>
      </c>
      <c r="D14" s="11">
        <v>54.9</v>
      </c>
      <c r="E14" s="11">
        <v>70.2</v>
      </c>
    </row>
    <row r="15" spans="1:5" x14ac:dyDescent="0.25">
      <c r="A15" s="2" t="s">
        <v>155</v>
      </c>
      <c r="B15" s="11">
        <v>52.3</v>
      </c>
      <c r="C15" s="11">
        <v>61.5</v>
      </c>
      <c r="D15" s="11">
        <v>54.9</v>
      </c>
      <c r="E15" s="11">
        <v>69.900000000000006</v>
      </c>
    </row>
    <row r="16" spans="1:5" x14ac:dyDescent="0.25">
      <c r="A16" s="2" t="s">
        <v>156</v>
      </c>
      <c r="B16" s="11">
        <v>47.8</v>
      </c>
      <c r="C16" s="11">
        <v>51.5</v>
      </c>
      <c r="D16" s="11">
        <v>65.599999999999994</v>
      </c>
      <c r="E16" s="11">
        <v>63</v>
      </c>
    </row>
    <row r="17" spans="1:5" x14ac:dyDescent="0.25">
      <c r="A17" s="2" t="s">
        <v>157</v>
      </c>
      <c r="B17" s="11">
        <v>47.8</v>
      </c>
      <c r="C17" s="11">
        <v>51.5</v>
      </c>
      <c r="D17" s="11">
        <v>65.599999999999994</v>
      </c>
      <c r="E17" s="11">
        <v>60.2</v>
      </c>
    </row>
    <row r="18" spans="1:5" x14ac:dyDescent="0.25">
      <c r="A18" s="2" t="s">
        <v>158</v>
      </c>
      <c r="B18" s="11">
        <v>51.2</v>
      </c>
      <c r="C18" s="11">
        <v>47</v>
      </c>
      <c r="D18" s="11">
        <v>55.2</v>
      </c>
      <c r="E18" s="11">
        <v>65.599999999999994</v>
      </c>
    </row>
    <row r="19" spans="1:5" x14ac:dyDescent="0.25">
      <c r="A19" s="2" t="s">
        <v>159</v>
      </c>
      <c r="B19" s="11">
        <v>51.2</v>
      </c>
      <c r="C19" s="11">
        <v>47</v>
      </c>
      <c r="D19" s="11">
        <v>55.2</v>
      </c>
      <c r="E19" s="11">
        <v>63.6</v>
      </c>
    </row>
    <row r="22" spans="1:5" x14ac:dyDescent="0.25">
      <c r="A22"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Raw Data</vt:lpstr>
      <vt:lpstr>Martial Law in Data - Notes</vt:lpstr>
      <vt:lpstr>Using MLData to Teach Economics</vt:lpstr>
      <vt:lpstr>1. Farmer wages</vt:lpstr>
      <vt:lpstr>2. Farmer wages by crop</vt:lpstr>
      <vt:lpstr>3. Urban wages</vt:lpstr>
      <vt:lpstr>4. Working conditions</vt:lpstr>
      <vt:lpstr>5. Prices</vt:lpstr>
      <vt:lpstr>6. Poverty</vt:lpstr>
      <vt:lpstr>7. Two decades of lost devt</vt:lpstr>
      <vt:lpstr>8. Sick Man of Asia</vt:lpstr>
      <vt:lpstr>9. Logging and Deforestation</vt:lpstr>
      <vt:lpstr>10. Debt Crisis</vt:lpstr>
      <vt:lpstr>11. Manufacturing</vt:lpstr>
      <vt:lpstr>12. Structural transformation</vt:lpstr>
      <vt:lpstr>13. Terms of Trade</vt:lpstr>
      <vt:lpstr>14. Capital Flight</vt:lpstr>
      <vt:lpstr>15. Balance of Payments Crisis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2017-09-15T23:41:06Z</dcterms:modified>
</cp:coreProperties>
</file>