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2"/>
  <workbookPr/>
  <mc:AlternateContent xmlns:mc="http://schemas.openxmlformats.org/markup-compatibility/2006">
    <mc:Choice Requires="x15">
      <x15ac:absPath xmlns:x15ac="http://schemas.microsoft.com/office/spreadsheetml/2010/11/ac" url="C:\Users\anasb\Desktop\"/>
    </mc:Choice>
  </mc:AlternateContent>
  <xr:revisionPtr revIDLastSave="0" documentId="13_ncr:1_{03240EF6-0165-47D1-AF37-8F2C76A110AD}" xr6:coauthVersionLast="47" xr6:coauthVersionMax="47" xr10:uidLastSave="{00000000-0000-0000-0000-000000000000}"/>
  <bookViews>
    <workbookView xWindow="2304" yWindow="2304" windowWidth="17916" windowHeight="10488" activeTab="1" xr2:uid="{00000000-000D-0000-FFFF-FFFF00000000}"/>
  </bookViews>
  <sheets>
    <sheet name="SUIVI HEBDOMADAIRE MAI" sheetId="2" r:id="rId1"/>
    <sheet name="SUIVI HEBDOMADAIRE Avril" sheetId="3" r:id="rId2"/>
    <sheet name="Sheet1" sheetId="1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L2" i="3" s="1"/>
  <c r="E2" i="3"/>
  <c r="M2" i="3" s="1"/>
  <c r="F2" i="3"/>
  <c r="G2" i="3"/>
  <c r="J2" i="3" s="1"/>
  <c r="D3" i="3"/>
  <c r="I3" i="3" s="1"/>
  <c r="E3" i="3"/>
  <c r="M3" i="3" s="1"/>
  <c r="F3" i="3"/>
  <c r="G3" i="3"/>
  <c r="D4" i="3"/>
  <c r="E4" i="3"/>
  <c r="M4" i="3" s="1"/>
  <c r="F4" i="3"/>
  <c r="G4" i="3"/>
  <c r="D5" i="3"/>
  <c r="E5" i="3"/>
  <c r="F5" i="3"/>
  <c r="G5" i="3"/>
  <c r="M5" i="3"/>
  <c r="H2" i="3" l="1"/>
  <c r="H3" i="3"/>
  <c r="K5" i="3"/>
  <c r="I5" i="3"/>
  <c r="H5" i="3"/>
  <c r="N2" i="3"/>
  <c r="L3" i="3"/>
  <c r="N3" i="3" s="1"/>
  <c r="K2" i="3"/>
  <c r="J5" i="3"/>
  <c r="L5" i="3"/>
  <c r="N5" i="3" s="1"/>
  <c r="H4" i="3"/>
  <c r="L4" i="3"/>
  <c r="N4" i="3" s="1"/>
  <c r="I2" i="3"/>
  <c r="J4" i="3"/>
  <c r="I4" i="3"/>
  <c r="K4" i="3"/>
  <c r="K3" i="3"/>
  <c r="J3" i="3"/>
  <c r="G5" i="2" l="1"/>
  <c r="F5" i="2"/>
  <c r="I5" i="2" s="1"/>
  <c r="E5" i="2"/>
  <c r="M5" i="2" s="1"/>
  <c r="D5" i="2"/>
  <c r="L5" i="2" s="1"/>
  <c r="N5" i="2" s="1"/>
  <c r="K4" i="2"/>
  <c r="J4" i="2"/>
  <c r="I4" i="2"/>
  <c r="G4" i="2"/>
  <c r="F4" i="2"/>
  <c r="E4" i="2"/>
  <c r="M4" i="2" s="1"/>
  <c r="D4" i="2"/>
  <c r="H4" i="2" s="1"/>
  <c r="G3" i="2"/>
  <c r="F3" i="2"/>
  <c r="E3" i="2"/>
  <c r="M3" i="2" s="1"/>
  <c r="D3" i="2"/>
  <c r="K3" i="2" s="1"/>
  <c r="I2" i="2"/>
  <c r="H2" i="2"/>
  <c r="G2" i="2"/>
  <c r="J2" i="2" s="1"/>
  <c r="F2" i="2"/>
  <c r="E2" i="2"/>
  <c r="M2" i="2" s="1"/>
  <c r="D2" i="2"/>
  <c r="L2" i="2" s="1"/>
  <c r="N2" i="2" s="1"/>
  <c r="L3" i="2" l="1"/>
  <c r="N3" i="2" s="1"/>
  <c r="H5" i="2"/>
  <c r="K2" i="2"/>
  <c r="H3" i="2"/>
  <c r="J5" i="2"/>
  <c r="K5" i="2"/>
  <c r="I3" i="2"/>
  <c r="J3" i="2"/>
  <c r="L4" i="2"/>
  <c r="N4" i="2" s="1"/>
</calcChain>
</file>

<file path=xl/sharedStrings.xml><?xml version="1.0" encoding="utf-8"?>
<sst xmlns="http://schemas.openxmlformats.org/spreadsheetml/2006/main" count="36" uniqueCount="18">
  <si>
    <t>Semaine</t>
  </si>
  <si>
    <t>Date début de la semaine</t>
  </si>
  <si>
    <t>Date fin de la semaine</t>
  </si>
  <si>
    <t>Planifiés</t>
  </si>
  <si>
    <t>Ok</t>
  </si>
  <si>
    <t>Nok</t>
  </si>
  <si>
    <t>Reportés</t>
  </si>
  <si>
    <t>Taux Réussite</t>
  </si>
  <si>
    <t>Taux Echec</t>
  </si>
  <si>
    <t>Taux Report</t>
  </si>
  <si>
    <t>Taux Cloture</t>
  </si>
  <si>
    <t>Montant prévu</t>
  </si>
  <si>
    <t>Montant réel</t>
  </si>
  <si>
    <t xml:space="preserve">Montant echec 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</si>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</sst>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2" xfId="0" applyNumberFormat="1" applyBorder="1"/>
    <xf numFmtId="165" fontId="0" fillId="2" borderId="2" xfId="1" applyNumberFormat="1" applyFont="1" applyFill="1" applyBorder="1"/>
    <xf numFmtId="165" fontId="0" fillId="2" borderId="3" xfId="1" applyNumberFormat="1" applyFont="1" applyFill="1" applyBorder="1"/>
    <xf numFmtId="0" fontId="0" fillId="0" borderId="4" xfId="0" applyBorder="1"/>
    <xf numFmtId="14" fontId="0" fillId="0" borderId="4" xfId="0" applyNumberFormat="1" applyBorder="1"/>
    <xf numFmtId="0" fontId="2" fillId="0" borderId="4" xfId="2" applyBorder="1"/>
    <xf numFmtId="9" fontId="2" fillId="0" borderId="4" xfId="2" applyNumberFormat="1" applyBorder="1"/>
    <xf numFmtId="165" fontId="2" fillId="0" borderId="4" xfId="2" applyNumberFormat="1" applyFill="1" applyBorder="1"/>
    <xf numFmtId="14" fontId="0" fillId="0" borderId="5" xfId="0" applyNumberFormat="1" applyBorder="1"/>
    <xf numFmtId="0" fontId="2" fillId="0" borderId="5" xfId="2" applyBorder="1"/>
    <xf numFmtId="9" fontId="2" fillId="0" borderId="5" xfId="2" applyNumberFormat="1" applyBorder="1"/>
    <xf numFmtId="165" fontId="2" fillId="0" borderId="5" xfId="2" applyNumberFormat="1" applyFill="1" applyBorder="1"/>
    <xf numFmtId="14" fontId="0" fillId="0" borderId="6" xfId="0" applyNumberFormat="1" applyBorder="1"/>
    <xf numFmtId="0" fontId="2" fillId="0" borderId="6" xfId="2" applyBorder="1"/>
    <xf numFmtId="9" fontId="2" fillId="0" borderId="6" xfId="2" applyNumberFormat="1" applyBorder="1"/>
    <xf numFmtId="165" fontId="2" fillId="0" borderId="6" xfId="2" applyNumberFormat="1" applyFill="1" applyBorder="1"/>
    <xf numFmtId="14" fontId="0" fillId="0" borderId="0" xfId="0" applyNumberFormat="1"/>
    <xf numFmtId="0" fontId="2" fillId="0" borderId="0" xfId="2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2" fillId="0" borderId="7" xfId="2" applyBorder="1"/>
    <xf numFmtId="165" fontId="2" fillId="0" borderId="9" xfId="2" applyNumberFormat="1" applyFill="1" applyBorder="1"/>
    <xf numFmtId="165" fontId="2" fillId="0" borderId="10" xfId="2" applyNumberFormat="1" applyFill="1" applyBorder="1"/>
    <xf numFmtId="9" fontId="2" fillId="0" borderId="9" xfId="2" applyNumberFormat="1" applyBorder="1"/>
    <xf numFmtId="9" fontId="2" fillId="0" borderId="10" xfId="2" applyNumberFormat="1" applyBorder="1"/>
    <xf numFmtId="0" fontId="2" fillId="0" borderId="10" xfId="2" applyBorder="1"/>
    <xf numFmtId="14" fontId="0" fillId="0" borderId="10" xfId="0" applyNumberFormat="1" applyBorder="1"/>
    <xf numFmtId="0" fontId="0" fillId="0" borderId="11" xfId="0" applyBorder="1"/>
    <xf numFmtId="165" fontId="2" fillId="0" borderId="12" xfId="2" applyNumberFormat="1" applyFill="1" applyBorder="1"/>
    <xf numFmtId="165" fontId="2" fillId="0" borderId="7" xfId="2" applyNumberFormat="1" applyFill="1" applyBorder="1"/>
    <xf numFmtId="9" fontId="2" fillId="0" borderId="12" xfId="2" applyNumberFormat="1" applyBorder="1"/>
    <xf numFmtId="9" fontId="2" fillId="0" borderId="7" xfId="2" applyNumberFormat="1" applyBorder="1"/>
    <xf numFmtId="165" fontId="0" fillId="3" borderId="13" xfId="1" applyNumberFormat="1" applyFont="1" applyFill="1" applyBorder="1"/>
    <xf numFmtId="165" fontId="0" fillId="3" borderId="14" xfId="1" applyNumberFormat="1" applyFont="1" applyFill="1" applyBorder="1"/>
    <xf numFmtId="9" fontId="0" fillId="0" borderId="13" xfId="0" applyNumberFormat="1" applyBorder="1"/>
    <xf numFmtId="9" fontId="0" fillId="0" borderId="14" xfId="0" applyNumberFormat="1" applyBorder="1"/>
    <xf numFmtId="0" fontId="0" fillId="0" borderId="14" xfId="0" applyBorder="1"/>
    <xf numFmtId="0" fontId="0" fillId="0" borderId="15" xfId="0" applyBorder="1"/>
  </cellXfs>
  <cellStyles count="3">
    <cellStyle name="Hyperlink" xfId="2" xr:uid="{0A74B68B-8CAD-4E1F-A1F7-8E33DFCA9817}"/>
    <cellStyle name="Milliers 2" xfId="1" xr:uid="{6B6CDB26-68DB-41F0-9957-8065B00795AF}"/>
    <cellStyle name="Normal" xfId="0" builtinId="0"/>
  </cellStyles>
  <dxfs count="38"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00B050"/>
        </patternFill>
      </fill>
    </dxf>
    <dxf>
      <numFmt numFmtId="165" formatCode="_([$€-2]\ * #,##0.00_);_([$€-2]\ * \(#,##0.00\);_([$€-2]\ 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5" formatCode="_([$€-2]\ * #,##0.00_);_([$€-2]\ * \(#,##0.00\);_([$€-2]\ 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5" formatCode="_([$€-2]\ * #,##0.00_);_([$€-2]\ * \(#,##0.00\);_([$€-2]\ 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6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6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€-2]\ * #,##0.00_);_([$€-2]\ * \(#,##0.00\);_([$€-2]\ 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_([$€-2]\ * #,##0.00_);_([$€-2]\ * \(#,##0.00\);_([$€-2]\ 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[$€-2]\ * #,##0.00_);_([$€-2]\ * \(#,##0.00\);_([$€-2]\ 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[$€-2]\ * #,##0.00_);_([$€-2]\ * \(#,##0.00\);_([$€-2]\ 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€-2]\ * #,##0.00_);_([$€-2]\ * \(#,##0.00\);_([$€-2]\ * &quot;-&quot;??_);_(@_)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setcaraibes-my.sharepoint.com/personal/pilotage_gsetcaraibes_onmicrosoft_com/Documents/GSET%20SUIVI%202025/5.%20Mai/Suivi%20D3%20Mai.xlsx" TargetMode="External"/><Relationship Id="rId1" Type="http://schemas.openxmlformats.org/officeDocument/2006/relationships/externalLinkPath" Target="https://gsetcaraibes-my.sharepoint.com/personal/pilotage_gsetcaraibes_onmicrosoft_com/Documents/GSET%20SUIVI%202025/5.%20Mai/Suivi%20D3%20Ma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setcaraibes-my.sharepoint.com/personal/pilotage_gsetcaraibes_onmicrosoft_com/Documents/GSET%20SUIVI%202025/4.%20Avril/Suivi%20D3%20Avril%20.xlsx" TargetMode="External"/><Relationship Id="rId1" Type="http://schemas.openxmlformats.org/officeDocument/2006/relationships/externalLinkPath" Target="https://gsetcaraibes-my.sharepoint.com/personal/pilotage_gsetcaraibes_onmicrosoft_com/Documents/GSET%20SUIVI%202025/4.%20Avril/Suivi%20D3%20Avril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évisionel quotidien"/>
      <sheetName val="SUIVI JOURNALIER"/>
      <sheetName val="SUIVI JOURNALIER CANAL"/>
      <sheetName val="SUIVI JOURNALIER ORANGE"/>
      <sheetName val="SUIVI CANAL"/>
      <sheetName val="Suivi orange"/>
      <sheetName val="SUIVI HEBDOMADAIRE"/>
      <sheetName val="SUIVI Technicien"/>
    </sheetNames>
    <sheetDataSet>
      <sheetData sheetId="0" refreshError="1"/>
      <sheetData sheetId="1">
        <row r="1">
          <cell r="A1" t="str">
            <v>DATE</v>
          </cell>
          <cell r="B1" t="str">
            <v>Planifiés</v>
          </cell>
          <cell r="D1" t="str">
            <v>Ok</v>
          </cell>
          <cell r="E1" t="str">
            <v>Nok</v>
          </cell>
          <cell r="F1" t="str">
            <v>Reportés</v>
          </cell>
        </row>
        <row r="2">
          <cell r="A2">
            <v>45778</v>
          </cell>
          <cell r="B2">
            <v>0</v>
          </cell>
          <cell r="D2">
            <v>0</v>
          </cell>
          <cell r="E2">
            <v>0</v>
          </cell>
          <cell r="F2">
            <v>0</v>
          </cell>
        </row>
        <row r="3">
          <cell r="A3">
            <v>45779</v>
          </cell>
          <cell r="B3">
            <v>49</v>
          </cell>
          <cell r="D3">
            <v>15</v>
          </cell>
          <cell r="E3">
            <v>7</v>
          </cell>
          <cell r="F3">
            <v>28</v>
          </cell>
        </row>
        <row r="4">
          <cell r="A4">
            <v>45780</v>
          </cell>
          <cell r="B4">
            <v>21</v>
          </cell>
          <cell r="D4">
            <v>11</v>
          </cell>
          <cell r="E4">
            <v>2</v>
          </cell>
          <cell r="F4">
            <v>8</v>
          </cell>
        </row>
        <row r="5">
          <cell r="A5">
            <v>45781</v>
          </cell>
          <cell r="B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A6">
            <v>45782</v>
          </cell>
          <cell r="B6">
            <v>54</v>
          </cell>
          <cell r="D6">
            <v>17</v>
          </cell>
          <cell r="E6">
            <v>3</v>
          </cell>
          <cell r="F6">
            <v>34</v>
          </cell>
        </row>
        <row r="7">
          <cell r="A7">
            <v>45783</v>
          </cell>
          <cell r="B7">
            <v>52</v>
          </cell>
          <cell r="D7">
            <v>18</v>
          </cell>
          <cell r="E7">
            <v>6</v>
          </cell>
          <cell r="F7">
            <v>28</v>
          </cell>
        </row>
        <row r="8">
          <cell r="A8">
            <v>45784</v>
          </cell>
          <cell r="B8">
            <v>55</v>
          </cell>
          <cell r="D8">
            <v>17</v>
          </cell>
          <cell r="E8">
            <v>9</v>
          </cell>
          <cell r="F8">
            <v>29</v>
          </cell>
        </row>
        <row r="9">
          <cell r="A9">
            <v>45785</v>
          </cell>
          <cell r="B9">
            <v>50</v>
          </cell>
          <cell r="D9">
            <v>12</v>
          </cell>
          <cell r="E9">
            <v>4</v>
          </cell>
          <cell r="F9">
            <v>34</v>
          </cell>
        </row>
        <row r="10">
          <cell r="A10">
            <v>45786</v>
          </cell>
          <cell r="B10">
            <v>67</v>
          </cell>
          <cell r="D10">
            <v>27</v>
          </cell>
          <cell r="E10">
            <v>10</v>
          </cell>
          <cell r="F10">
            <v>30</v>
          </cell>
        </row>
        <row r="11">
          <cell r="A11">
            <v>45787</v>
          </cell>
          <cell r="B11">
            <v>25</v>
          </cell>
          <cell r="D11">
            <v>10</v>
          </cell>
          <cell r="E11">
            <v>3</v>
          </cell>
          <cell r="F11">
            <v>12</v>
          </cell>
        </row>
        <row r="12">
          <cell r="A12">
            <v>45788</v>
          </cell>
          <cell r="B12">
            <v>0</v>
          </cell>
          <cell r="D12">
            <v>0</v>
          </cell>
          <cell r="E12">
            <v>0</v>
          </cell>
          <cell r="F12">
            <v>0</v>
          </cell>
        </row>
        <row r="13">
          <cell r="A13">
            <v>45789</v>
          </cell>
          <cell r="B13">
            <v>53</v>
          </cell>
          <cell r="D13">
            <v>22</v>
          </cell>
          <cell r="E13">
            <v>8</v>
          </cell>
          <cell r="F13">
            <v>23</v>
          </cell>
        </row>
        <row r="14">
          <cell r="A14">
            <v>45790</v>
          </cell>
          <cell r="B14">
            <v>56</v>
          </cell>
          <cell r="D14">
            <v>19</v>
          </cell>
          <cell r="E14">
            <v>6</v>
          </cell>
          <cell r="F14">
            <v>26</v>
          </cell>
        </row>
        <row r="15">
          <cell r="A15">
            <v>45791</v>
          </cell>
          <cell r="B15">
            <v>51</v>
          </cell>
          <cell r="D15">
            <v>25</v>
          </cell>
          <cell r="E15">
            <v>8</v>
          </cell>
          <cell r="F15">
            <v>16</v>
          </cell>
        </row>
        <row r="16">
          <cell r="A16">
            <v>45792</v>
          </cell>
          <cell r="B16">
            <v>42</v>
          </cell>
          <cell r="D16">
            <v>24</v>
          </cell>
          <cell r="E16">
            <v>1</v>
          </cell>
          <cell r="F16">
            <v>17</v>
          </cell>
        </row>
        <row r="17">
          <cell r="A17">
            <v>45793</v>
          </cell>
          <cell r="B17">
            <v>46</v>
          </cell>
          <cell r="D17">
            <v>18</v>
          </cell>
          <cell r="E17">
            <v>4</v>
          </cell>
          <cell r="F17">
            <v>23</v>
          </cell>
        </row>
        <row r="18">
          <cell r="A18">
            <v>45794</v>
          </cell>
          <cell r="B18">
            <v>10</v>
          </cell>
          <cell r="D18">
            <v>2</v>
          </cell>
          <cell r="E18">
            <v>2</v>
          </cell>
          <cell r="F18">
            <v>6</v>
          </cell>
        </row>
        <row r="19">
          <cell r="A19">
            <v>45795</v>
          </cell>
          <cell r="B19">
            <v>0</v>
          </cell>
          <cell r="D19">
            <v>0</v>
          </cell>
          <cell r="E19">
            <v>0</v>
          </cell>
          <cell r="F19">
            <v>0</v>
          </cell>
        </row>
        <row r="20">
          <cell r="A20">
            <v>45796</v>
          </cell>
          <cell r="B20">
            <v>54</v>
          </cell>
          <cell r="D20">
            <v>16</v>
          </cell>
          <cell r="E20">
            <v>6</v>
          </cell>
          <cell r="F20">
            <v>32</v>
          </cell>
        </row>
        <row r="21">
          <cell r="A21">
            <v>45797</v>
          </cell>
          <cell r="B21">
            <v>46</v>
          </cell>
          <cell r="D21">
            <v>23</v>
          </cell>
          <cell r="E21">
            <v>5</v>
          </cell>
          <cell r="F21">
            <v>18</v>
          </cell>
        </row>
        <row r="22">
          <cell r="A22">
            <v>45798</v>
          </cell>
          <cell r="B22">
            <v>59</v>
          </cell>
          <cell r="D22">
            <v>30</v>
          </cell>
          <cell r="E22">
            <v>8</v>
          </cell>
          <cell r="F22">
            <v>22</v>
          </cell>
        </row>
        <row r="23">
          <cell r="A23">
            <v>45799</v>
          </cell>
          <cell r="B23">
            <v>45</v>
          </cell>
          <cell r="D23">
            <v>22</v>
          </cell>
          <cell r="E23">
            <v>6</v>
          </cell>
          <cell r="F23">
            <v>15</v>
          </cell>
        </row>
        <row r="24">
          <cell r="A24">
            <v>45800</v>
          </cell>
          <cell r="B24">
            <v>58</v>
          </cell>
          <cell r="D24">
            <v>24</v>
          </cell>
          <cell r="E24">
            <v>8</v>
          </cell>
          <cell r="F24">
            <v>26</v>
          </cell>
        </row>
        <row r="25">
          <cell r="A25">
            <v>45801</v>
          </cell>
          <cell r="B25">
            <v>30</v>
          </cell>
          <cell r="D25">
            <v>6</v>
          </cell>
          <cell r="E25">
            <v>3</v>
          </cell>
          <cell r="F25">
            <v>21</v>
          </cell>
        </row>
        <row r="26">
          <cell r="A26">
            <v>45802</v>
          </cell>
          <cell r="B26">
            <v>0</v>
          </cell>
          <cell r="D26">
            <v>0</v>
          </cell>
          <cell r="E26">
            <v>0</v>
          </cell>
          <cell r="F26">
            <v>0</v>
          </cell>
        </row>
        <row r="27">
          <cell r="A27">
            <v>45803</v>
          </cell>
          <cell r="B27">
            <v>61</v>
          </cell>
          <cell r="D27">
            <v>24</v>
          </cell>
          <cell r="E27">
            <v>12</v>
          </cell>
          <cell r="F27">
            <v>24</v>
          </cell>
        </row>
        <row r="28">
          <cell r="A28">
            <v>45804</v>
          </cell>
          <cell r="B28">
            <v>53</v>
          </cell>
          <cell r="D28">
            <v>20</v>
          </cell>
          <cell r="E28">
            <v>5</v>
          </cell>
          <cell r="F28">
            <v>28</v>
          </cell>
        </row>
        <row r="29">
          <cell r="A29">
            <v>45805</v>
          </cell>
          <cell r="B29">
            <v>54</v>
          </cell>
          <cell r="D29">
            <v>31</v>
          </cell>
          <cell r="E29">
            <v>4</v>
          </cell>
          <cell r="F29">
            <v>19</v>
          </cell>
        </row>
        <row r="30">
          <cell r="A30">
            <v>45806</v>
          </cell>
          <cell r="B30">
            <v>35</v>
          </cell>
          <cell r="D30">
            <v>13</v>
          </cell>
          <cell r="E30">
            <v>6</v>
          </cell>
          <cell r="F30">
            <v>13</v>
          </cell>
        </row>
        <row r="31">
          <cell r="A31">
            <v>45807</v>
          </cell>
          <cell r="B31">
            <v>53</v>
          </cell>
          <cell r="D31">
            <v>20</v>
          </cell>
          <cell r="E31">
            <v>13</v>
          </cell>
          <cell r="F31">
            <v>20</v>
          </cell>
        </row>
        <row r="32">
          <cell r="A32">
            <v>45808</v>
          </cell>
          <cell r="B32">
            <v>24</v>
          </cell>
          <cell r="D32">
            <v>4</v>
          </cell>
          <cell r="E32">
            <v>0</v>
          </cell>
          <cell r="F32">
            <v>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évisionel quotidien"/>
      <sheetName val="SUIVI JOURNALIER"/>
      <sheetName val="SUIVI JOURNALIER CANAL"/>
      <sheetName val="SUIVI JOURNALIER ORANGE"/>
      <sheetName val="SUIVI CANAL"/>
      <sheetName val="Suivi orange"/>
      <sheetName val="SUIVI HEBDOMADAIRE"/>
      <sheetName val="SUIVI Technicien"/>
    </sheetNames>
    <sheetDataSet>
      <sheetData sheetId="0" refreshError="1"/>
      <sheetData sheetId="1">
        <row r="1">
          <cell r="A1" t="str">
            <v>DATE</v>
          </cell>
          <cell r="B1" t="str">
            <v>Planifiés</v>
          </cell>
          <cell r="D1" t="str">
            <v>Ok</v>
          </cell>
          <cell r="E1" t="str">
            <v>Nok</v>
          </cell>
          <cell r="F1" t="str">
            <v>Reportés</v>
          </cell>
        </row>
        <row r="2">
          <cell r="A2">
            <v>45748</v>
          </cell>
          <cell r="B2">
            <v>43</v>
          </cell>
          <cell r="D2">
            <v>25</v>
          </cell>
          <cell r="E2">
            <v>6</v>
          </cell>
          <cell r="F2">
            <v>12</v>
          </cell>
        </row>
        <row r="3">
          <cell r="A3">
            <v>45749</v>
          </cell>
          <cell r="B3">
            <v>46</v>
          </cell>
          <cell r="D3">
            <v>27</v>
          </cell>
          <cell r="E3">
            <v>6</v>
          </cell>
          <cell r="F3">
            <v>13</v>
          </cell>
        </row>
        <row r="4">
          <cell r="A4">
            <v>45750</v>
          </cell>
          <cell r="B4">
            <v>45</v>
          </cell>
          <cell r="D4">
            <v>18</v>
          </cell>
          <cell r="E4">
            <v>4</v>
          </cell>
          <cell r="F4">
            <v>3</v>
          </cell>
        </row>
        <row r="5">
          <cell r="A5">
            <v>45751</v>
          </cell>
          <cell r="B5">
            <v>39</v>
          </cell>
          <cell r="D5">
            <v>21</v>
          </cell>
          <cell r="E5">
            <v>2</v>
          </cell>
          <cell r="F5">
            <v>8</v>
          </cell>
        </row>
        <row r="6">
          <cell r="A6">
            <v>45752</v>
          </cell>
          <cell r="B6">
            <v>10</v>
          </cell>
          <cell r="D6">
            <v>6</v>
          </cell>
          <cell r="E6">
            <v>1</v>
          </cell>
          <cell r="F6">
            <v>3</v>
          </cell>
        </row>
        <row r="7">
          <cell r="A7">
            <v>45753</v>
          </cell>
          <cell r="B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A8">
            <v>45754</v>
          </cell>
          <cell r="B8">
            <v>39</v>
          </cell>
          <cell r="D8">
            <v>21</v>
          </cell>
          <cell r="E8">
            <v>12</v>
          </cell>
          <cell r="F8">
            <v>6</v>
          </cell>
        </row>
        <row r="9">
          <cell r="A9">
            <v>45755</v>
          </cell>
          <cell r="B9">
            <v>56</v>
          </cell>
          <cell r="D9">
            <v>17</v>
          </cell>
          <cell r="E9">
            <v>19</v>
          </cell>
          <cell r="F9">
            <v>20</v>
          </cell>
        </row>
        <row r="10">
          <cell r="A10">
            <v>45756</v>
          </cell>
          <cell r="B10">
            <v>65</v>
          </cell>
          <cell r="D10">
            <v>18</v>
          </cell>
          <cell r="E10">
            <v>21</v>
          </cell>
          <cell r="F10">
            <v>21</v>
          </cell>
        </row>
        <row r="11">
          <cell r="A11">
            <v>45757</v>
          </cell>
          <cell r="B11">
            <v>65</v>
          </cell>
          <cell r="D11">
            <v>29</v>
          </cell>
          <cell r="E11">
            <v>9</v>
          </cell>
          <cell r="F11">
            <v>25</v>
          </cell>
        </row>
        <row r="12">
          <cell r="A12">
            <v>45758</v>
          </cell>
          <cell r="B12">
            <v>54</v>
          </cell>
          <cell r="D12">
            <v>23</v>
          </cell>
          <cell r="E12">
            <v>11</v>
          </cell>
          <cell r="F12">
            <v>20</v>
          </cell>
        </row>
        <row r="13">
          <cell r="A13">
            <v>45759</v>
          </cell>
          <cell r="B13">
            <v>9</v>
          </cell>
          <cell r="D13">
            <v>7</v>
          </cell>
          <cell r="E13">
            <v>2</v>
          </cell>
          <cell r="F13">
            <v>0</v>
          </cell>
        </row>
        <row r="14">
          <cell r="A14">
            <v>45760</v>
          </cell>
          <cell r="B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A15">
            <v>45761</v>
          </cell>
          <cell r="B15">
            <v>53</v>
          </cell>
          <cell r="D15">
            <v>23</v>
          </cell>
          <cell r="E15">
            <v>8</v>
          </cell>
          <cell r="F15">
            <v>22</v>
          </cell>
        </row>
        <row r="16">
          <cell r="A16">
            <v>45762</v>
          </cell>
          <cell r="B16">
            <v>67</v>
          </cell>
          <cell r="D16">
            <v>23</v>
          </cell>
          <cell r="E16">
            <v>22</v>
          </cell>
          <cell r="F16">
            <v>22</v>
          </cell>
        </row>
        <row r="17">
          <cell r="A17">
            <v>45763</v>
          </cell>
          <cell r="B17">
            <v>70</v>
          </cell>
          <cell r="D17">
            <v>35</v>
          </cell>
          <cell r="E17">
            <v>21</v>
          </cell>
          <cell r="F17">
            <v>14</v>
          </cell>
        </row>
        <row r="18">
          <cell r="A18">
            <v>45764</v>
          </cell>
          <cell r="B18">
            <v>102</v>
          </cell>
          <cell r="D18">
            <v>36</v>
          </cell>
          <cell r="E18">
            <v>19</v>
          </cell>
          <cell r="F18">
            <v>47</v>
          </cell>
        </row>
        <row r="19">
          <cell r="A19">
            <v>45765</v>
          </cell>
          <cell r="B19">
            <v>110</v>
          </cell>
          <cell r="D19">
            <v>26</v>
          </cell>
          <cell r="E19">
            <v>20</v>
          </cell>
          <cell r="F19">
            <v>58</v>
          </cell>
        </row>
        <row r="20">
          <cell r="A20">
            <v>45766</v>
          </cell>
          <cell r="B20">
            <v>31</v>
          </cell>
          <cell r="D20">
            <v>15</v>
          </cell>
          <cell r="E20">
            <v>8</v>
          </cell>
          <cell r="F20">
            <v>8</v>
          </cell>
        </row>
        <row r="21">
          <cell r="A21">
            <v>45767</v>
          </cell>
          <cell r="B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A22">
            <v>45768</v>
          </cell>
          <cell r="B22">
            <v>42</v>
          </cell>
          <cell r="D22">
            <v>4</v>
          </cell>
          <cell r="E22">
            <v>3</v>
          </cell>
          <cell r="F22">
            <v>35</v>
          </cell>
        </row>
        <row r="23">
          <cell r="A23">
            <v>45769</v>
          </cell>
          <cell r="B23">
            <v>82</v>
          </cell>
          <cell r="D23">
            <v>25</v>
          </cell>
          <cell r="E23">
            <v>11</v>
          </cell>
          <cell r="F23">
            <v>46</v>
          </cell>
        </row>
        <row r="24">
          <cell r="A24">
            <v>45770</v>
          </cell>
          <cell r="B24">
            <v>71</v>
          </cell>
          <cell r="D24">
            <v>25</v>
          </cell>
          <cell r="E24">
            <v>14</v>
          </cell>
          <cell r="F24">
            <v>32</v>
          </cell>
        </row>
        <row r="25">
          <cell r="A25">
            <v>45771</v>
          </cell>
          <cell r="B25">
            <v>76</v>
          </cell>
          <cell r="D25">
            <v>25</v>
          </cell>
          <cell r="E25">
            <v>22</v>
          </cell>
          <cell r="F25">
            <v>29</v>
          </cell>
        </row>
        <row r="26">
          <cell r="A26">
            <v>45772</v>
          </cell>
          <cell r="B26">
            <v>62</v>
          </cell>
          <cell r="D26">
            <v>19</v>
          </cell>
          <cell r="E26">
            <v>13</v>
          </cell>
          <cell r="F26">
            <v>30</v>
          </cell>
        </row>
        <row r="27">
          <cell r="A27">
            <v>45773</v>
          </cell>
          <cell r="B27">
            <v>18</v>
          </cell>
          <cell r="D27">
            <v>7</v>
          </cell>
          <cell r="E27">
            <v>3</v>
          </cell>
          <cell r="F27">
            <v>8</v>
          </cell>
        </row>
        <row r="28">
          <cell r="A28">
            <v>45774</v>
          </cell>
          <cell r="B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A29">
            <v>45775</v>
          </cell>
          <cell r="B29">
            <v>68</v>
          </cell>
          <cell r="D29">
            <v>23</v>
          </cell>
          <cell r="E29">
            <v>17</v>
          </cell>
          <cell r="F29">
            <v>28</v>
          </cell>
        </row>
        <row r="30">
          <cell r="A30">
            <v>45776</v>
          </cell>
          <cell r="B30">
            <v>55</v>
          </cell>
          <cell r="D30">
            <v>24</v>
          </cell>
          <cell r="E30">
            <v>10</v>
          </cell>
          <cell r="F30">
            <v>19</v>
          </cell>
        </row>
        <row r="31">
          <cell r="A31">
            <v>45777</v>
          </cell>
          <cell r="B31">
            <v>80</v>
          </cell>
          <cell r="D31">
            <v>33</v>
          </cell>
          <cell r="E31">
            <v>23</v>
          </cell>
          <cell r="F31">
            <v>22</v>
          </cell>
        </row>
        <row r="32">
          <cell r="B32">
            <v>1458</v>
          </cell>
          <cell r="D32">
            <v>555</v>
          </cell>
          <cell r="E32">
            <v>307</v>
          </cell>
          <cell r="F32">
            <v>551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B4F35-FC2A-4398-BEFD-5F480E2035BF}" name="Tableau3" displayName="Tableau3" ref="A1:N5" totalsRowShown="0" headerRowDxfId="37" dataDxfId="35" headerRowBorderDxfId="36" tableBorderDxfId="34" dataCellStyle="Hyperlink">
  <autoFilter ref="A1:N5" xr:uid="{0FCA85A8-87A3-4E94-B547-F34BBFFBCFA9}"/>
  <tableColumns count="14">
    <tableColumn id="1" xr3:uid="{628B7FA1-DEE8-468B-8896-108B40A67E58}" name="Semaine" dataDxfId="33">
      <calculatedColumnFormula>"S" &amp; ROW()-1 &amp; "/4"</calculatedColumnFormula>
    </tableColumn>
    <tableColumn id="2" xr3:uid="{B306423E-4229-47BC-B5CB-A832C816E77D}" name="Date début de la semaine" dataDxfId="32"/>
    <tableColumn id="3" xr3:uid="{542BDC1D-C470-4694-A77D-C5B6B714B001}" name="Date fin de la semaine" dataDxfId="31"/>
    <tableColumn id="4" xr3:uid="{2F9AF05D-05DE-49E8-86E7-E1970BAE0D42}" name="Planifiés" dataDxfId="30" dataCellStyle="Hyperlink">
      <calculatedColumnFormula>SUMIFS('[1]SUIVI JOURNALIER'!B:B, '[1]SUIVI JOURNALIER'!A:A, "&gt;="&amp;$B2, '[1]SUIVI JOURNALIER'!A:A, "&lt;="&amp;$C2)</calculatedColumnFormula>
    </tableColumn>
    <tableColumn id="5" xr3:uid="{28E936F2-D810-4B4C-AA7A-4F78BB482D10}" name="Ok" dataDxfId="29" dataCellStyle="Hyperlink">
      <calculatedColumnFormula>SUMIFS('[1]SUIVI JOURNALIER'!D:D, '[1]SUIVI JOURNALIER'!A:A, "&gt;="&amp;$B2, '[1]SUIVI JOURNALIER'!A:A, "&lt;="&amp;$C2)</calculatedColumnFormula>
    </tableColumn>
    <tableColumn id="6" xr3:uid="{05D8F2B8-8EF7-4E52-AFBE-F8C0B66E8492}" name="Nok" dataDxfId="28" dataCellStyle="Hyperlink">
      <calculatedColumnFormula>SUMIFS('[1]SUIVI JOURNALIER'!E:E, '[1]SUIVI JOURNALIER'!A:A, "&gt;="&amp;$B2, '[1]SUIVI JOURNALIER'!A:A, "&lt;="&amp;$C2)</calculatedColumnFormula>
    </tableColumn>
    <tableColumn id="7" xr3:uid="{99E23731-6B02-4A91-912E-3A8959FBDABA}" name="Reportés" dataDxfId="27" dataCellStyle="Hyperlink">
      <calculatedColumnFormula>SUMIFS('[1]SUIVI JOURNALIER'!F:F, '[1]SUIVI JOURNALIER'!A:A, "&gt;="&amp;$B2, '[1]SUIVI JOURNALIER'!A:A, "&lt;="&amp;$C2)</calculatedColumnFormula>
    </tableColumn>
    <tableColumn id="8" xr3:uid="{DC9944B3-503B-489D-BED6-6C635C6BDB5F}" name="Taux Réussite" dataDxfId="26" dataCellStyle="Hyperlink">
      <calculatedColumnFormula>IF(D2=0, 0,E2/D2)</calculatedColumnFormula>
    </tableColumn>
    <tableColumn id="9" xr3:uid="{A4ECC7E1-57F6-415D-BB24-00E6B298E9ED}" name="Taux Echec" dataDxfId="25" dataCellStyle="Hyperlink">
      <calculatedColumnFormula>IF(D2=0, 0,F2/D2)</calculatedColumnFormula>
    </tableColumn>
    <tableColumn id="10" xr3:uid="{1778280F-B836-471C-B1AE-3D8BBA5ED268}" name="Taux Report" dataDxfId="24" dataCellStyle="Hyperlink">
      <calculatedColumnFormula>IF(D2=0, 0,G2/D2)</calculatedColumnFormula>
    </tableColumn>
    <tableColumn id="11" xr3:uid="{A55BADDE-D98B-4B0F-8073-297BF1F3A63F}" name="Taux Cloture" dataDxfId="23" dataCellStyle="Hyperlink">
      <calculatedColumnFormula>IF(D2=0, 0,(E2+F2)/D2)</calculatedColumnFormula>
    </tableColumn>
    <tableColumn id="12" xr3:uid="{497E303D-FC38-4291-B08B-B121C31C5BEB}" name="Montant prévu" dataDxfId="22" dataCellStyle="Hyperlink">
      <calculatedColumnFormula>D2*200</calculatedColumnFormula>
    </tableColumn>
    <tableColumn id="13" xr3:uid="{805C9776-BB4A-4618-8932-F3CF122EF8D6}" name="Montant réel" dataDxfId="21" dataCellStyle="Hyperlink">
      <calculatedColumnFormula>SUM(E2*200.37)</calculatedColumnFormula>
    </tableColumn>
    <tableColumn id="14" xr3:uid="{20A211F0-CC01-4A6E-8DBA-60D5D82583B8}" name="Montant echec " dataDxfId="20" dataCellStyle="Hyperlink">
      <calculatedColumnFormula>L2-M2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AD184-A4E7-4F94-8384-14EA32A0EC6E}" name="Tableau33" displayName="Tableau33" ref="A1:N5" totalsRowShown="0" headerRowDxfId="19" headerRowBorderDxfId="18" tableBorderDxfId="17" totalsRowBorderDxfId="16">
  <autoFilter ref="A1:N5" xr:uid="{AE96AA3C-897E-4C49-925A-BA3D514647CB}"/>
  <tableColumns count="14">
    <tableColumn id="1" xr3:uid="{1FC41065-F5DA-4D9F-8288-5FA49683D2A8}" name="Semaine" dataDxfId="15"/>
    <tableColumn id="2" xr3:uid="{F0A9E339-02CA-44A9-A629-C5A5587F0A25}" name="Date début de la semaine" dataDxfId="14"/>
    <tableColumn id="3" xr3:uid="{0E64D62F-94AD-4528-ACD6-27A14EE7609F}" name="Date fin de la semaine" dataDxfId="13"/>
    <tableColumn id="4" xr3:uid="{D85CDFB8-6A4E-410D-8432-D4231F7794AA}" name="Planifiés" dataDxfId="12" dataCellStyle="Hyperlink">
      <calculatedColumnFormula>SUMIFS('[2]SUIVI JOURNALIER'!B:B, '[2]SUIVI JOURNALIER'!A:A, "&gt;="&amp;$B2, '[2]SUIVI JOURNALIER'!A:A, "&lt;="&amp;$C2)</calculatedColumnFormula>
    </tableColumn>
    <tableColumn id="5" xr3:uid="{20D7A4F9-8294-4D47-9C8C-5AD0375D67A1}" name="Ok" dataDxfId="11" dataCellStyle="Hyperlink">
      <calculatedColumnFormula>SUMIFS('[2]SUIVI JOURNALIER'!D:D, '[2]SUIVI JOURNALIER'!A:A, "&gt;="&amp;$B2, '[2]SUIVI JOURNALIER'!A:A, "&lt;="&amp;$C2)</calculatedColumnFormula>
    </tableColumn>
    <tableColumn id="6" xr3:uid="{DECF8CFC-BCCC-41E7-B146-4852224E284A}" name="Nok" dataDxfId="10" dataCellStyle="Hyperlink">
      <calculatedColumnFormula>SUMIFS('[2]SUIVI JOURNALIER'!E:E, '[2]SUIVI JOURNALIER'!A:A, "&gt;="&amp;$B2, '[2]SUIVI JOURNALIER'!A:A, "&lt;="&amp;$C2)</calculatedColumnFormula>
    </tableColumn>
    <tableColumn id="7" xr3:uid="{0EF7C690-A5A4-48CF-BB8F-1C90F392A534}" name="Reportés" dataDxfId="9" dataCellStyle="Hyperlink">
      <calculatedColumnFormula>SUMIFS('[2]SUIVI JOURNALIER'!F:F, '[2]SUIVI JOURNALIER'!A:A, "&gt;="&amp;$B2, '[2]SUIVI JOURNALIER'!A:A, "&lt;="&amp;$C2)</calculatedColumnFormula>
    </tableColumn>
    <tableColumn id="8" xr3:uid="{5EDB1B65-3212-4A3E-91A8-E99590C7A539}" name="Taux Réussite" dataDxfId="8" dataCellStyle="Hyperlink">
      <calculatedColumnFormula>IF(D2=0, 0,E2/D2)</calculatedColumnFormula>
    </tableColumn>
    <tableColumn id="9" xr3:uid="{B6BE98B0-1651-43E4-8821-BDCBEF28886B}" name="Taux Echec" dataDxfId="7" dataCellStyle="Hyperlink">
      <calculatedColumnFormula>IF(D2=0, 0,F2/D2)</calculatedColumnFormula>
    </tableColumn>
    <tableColumn id="10" xr3:uid="{727C1D48-9EB6-4C1D-A3B7-03A6DE7FDC09}" name="Taux Report" dataDxfId="6" dataCellStyle="Hyperlink">
      <calculatedColumnFormula>IF(D2=0, 0,G2/D2)</calculatedColumnFormula>
    </tableColumn>
    <tableColumn id="11" xr3:uid="{76D868D4-7FD4-4153-9F79-319705784314}" name="Taux Cloture" dataDxfId="5" dataCellStyle="Hyperlink">
      <calculatedColumnFormula>IF(D2=0, 0,(E2+F2)/D2)</calculatedColumnFormula>
    </tableColumn>
    <tableColumn id="12" xr3:uid="{57361E03-D56E-4642-B0C9-173BAAEC7C57}" name="Montant prévu" dataDxfId="4" dataCellStyle="Hyperlink">
      <calculatedColumnFormula>D2*153.57</calculatedColumnFormula>
    </tableColumn>
    <tableColumn id="13" xr3:uid="{3C6CC09C-C88B-4E13-842C-C51A5FA5D23D}" name="Montant réel" dataDxfId="3" dataCellStyle="Hyperlink">
      <calculatedColumnFormula>SUM(E2*153.57)</calculatedColumnFormula>
    </tableColumn>
    <tableColumn id="14" xr3:uid="{B408FE5D-AF1A-4F3E-93F9-6A7F9ED5D033}" name="Montant echec " dataDxfId="2" dataCellStyle="Hyperlink">
      <calculatedColumnFormula>L2-M2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126D-9CC7-4861-ACD6-1FAA477BA8B9}">
  <sheetPr>
    <tabColor rgb="FFFF0000"/>
  </sheetPr>
  <dimension ref="A1:N7"/>
  <sheetViews>
    <sheetView workbookViewId="0">
      <selection activeCell="D8" sqref="D8"/>
    </sheetView>
  </sheetViews>
  <sheetFormatPr baseColWidth="10" defaultColWidth="10.109375" defaultRowHeight="14.4" x14ac:dyDescent="0.3"/>
  <cols>
    <col min="1" max="1" width="10.109375" customWidth="1"/>
    <col min="2" max="2" width="28.88671875" customWidth="1"/>
    <col min="3" max="3" width="31.5546875" customWidth="1"/>
    <col min="4" max="4" width="16" customWidth="1"/>
    <col min="5" max="7" width="10.77734375" bestFit="1" customWidth="1"/>
    <col min="8" max="8" width="16.5546875" customWidth="1"/>
    <col min="9" max="9" width="16.33203125" customWidth="1"/>
    <col min="10" max="10" width="19.21875" customWidth="1"/>
    <col min="11" max="11" width="17.109375" customWidth="1"/>
    <col min="12" max="12" width="20.44140625" customWidth="1"/>
    <col min="13" max="13" width="16.77734375" customWidth="1"/>
    <col min="14" max="14" width="23.21875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3">
      <c r="A2" s="6" t="s">
        <v>14</v>
      </c>
      <c r="B2" s="7">
        <v>45778</v>
      </c>
      <c r="C2" s="7">
        <v>45784</v>
      </c>
      <c r="D2" s="8">
        <f>SUMIFS('[1]SUIVI JOURNALIER'!B:B, '[1]SUIVI JOURNALIER'!A:A, "&gt;="&amp;$B2, '[1]SUIVI JOURNALIER'!A:A, "&lt;="&amp;$C2)</f>
        <v>231</v>
      </c>
      <c r="E2" s="8">
        <f>SUMIFS('[1]SUIVI JOURNALIER'!D:D, '[1]SUIVI JOURNALIER'!A:A, "&gt;="&amp;$B2, '[1]SUIVI JOURNALIER'!A:A, "&lt;="&amp;$C2)</f>
        <v>78</v>
      </c>
      <c r="F2" s="8">
        <f>SUMIFS('[1]SUIVI JOURNALIER'!E:E, '[1]SUIVI JOURNALIER'!A:A, "&gt;="&amp;$B2, '[1]SUIVI JOURNALIER'!A:A, "&lt;="&amp;$C2)</f>
        <v>27</v>
      </c>
      <c r="G2" s="8">
        <f>SUMIFS('[1]SUIVI JOURNALIER'!F:F, '[1]SUIVI JOURNALIER'!A:A, "&gt;="&amp;$B2, '[1]SUIVI JOURNALIER'!A:A, "&lt;="&amp;$C2)</f>
        <v>127</v>
      </c>
      <c r="H2" s="9">
        <f>IF(D2=0, 0,E2/D2)</f>
        <v>0.33766233766233766</v>
      </c>
      <c r="I2" s="9">
        <f>IF(D2=0, 0,F2/D2)</f>
        <v>0.11688311688311688</v>
      </c>
      <c r="J2" s="9">
        <f>IF(D2=0, 0,G2/D2)</f>
        <v>0.54978354978354982</v>
      </c>
      <c r="K2" s="9">
        <f>IF(D2=0, 0,(E2+F2)/D2)</f>
        <v>0.45454545454545453</v>
      </c>
      <c r="L2" s="10">
        <f>D2*200</f>
        <v>46200</v>
      </c>
      <c r="M2" s="10">
        <f>SUM(E2*200.37)</f>
        <v>15628.86</v>
      </c>
      <c r="N2" s="10">
        <f>L2-M2</f>
        <v>30571.14</v>
      </c>
    </row>
    <row r="3" spans="1:14" x14ac:dyDescent="0.3">
      <c r="A3" s="6" t="s">
        <v>15</v>
      </c>
      <c r="B3" s="11">
        <v>45785</v>
      </c>
      <c r="C3" s="11">
        <v>45792</v>
      </c>
      <c r="D3" s="12">
        <f>SUMIFS('[1]SUIVI JOURNALIER'!B:B, '[1]SUIVI JOURNALIER'!A:A, "&gt;="&amp;$B3, '[1]SUIVI JOURNALIER'!A:A, "&lt;="&amp;$C3)</f>
        <v>344</v>
      </c>
      <c r="E3" s="12">
        <f>SUMIFS('[1]SUIVI JOURNALIER'!D:D, '[1]SUIVI JOURNALIER'!A:A, "&gt;="&amp;$B3, '[1]SUIVI JOURNALIER'!A:A, "&lt;="&amp;$C3)</f>
        <v>139</v>
      </c>
      <c r="F3" s="12">
        <f>SUMIFS('[1]SUIVI JOURNALIER'!E:E, '[1]SUIVI JOURNALIER'!A:A, "&gt;="&amp;$B3, '[1]SUIVI JOURNALIER'!A:A, "&lt;="&amp;$C3)</f>
        <v>40</v>
      </c>
      <c r="G3" s="12">
        <f>SUMIFS('[1]SUIVI JOURNALIER'!F:F, '[1]SUIVI JOURNALIER'!A:A, "&gt;="&amp;$B3, '[1]SUIVI JOURNALIER'!A:A, "&lt;="&amp;$C3)</f>
        <v>158</v>
      </c>
      <c r="H3" s="13">
        <f t="shared" ref="H3:H5" si="0">IF(D3=0, 0,E3/D3)</f>
        <v>0.40406976744186046</v>
      </c>
      <c r="I3" s="13">
        <f t="shared" ref="I3:I5" si="1">IF(D3=0, 0,F3/D3)</f>
        <v>0.11627906976744186</v>
      </c>
      <c r="J3" s="13">
        <f t="shared" ref="J3:J5" si="2">IF(D3=0, 0,G3/D3)</f>
        <v>0.45930232558139533</v>
      </c>
      <c r="K3" s="13">
        <f t="shared" ref="K3:K5" si="3">IF(D3=0, 0,(E3+F3)/D3)</f>
        <v>0.52034883720930236</v>
      </c>
      <c r="L3" s="14">
        <f t="shared" ref="L3:L5" si="4">D3*200</f>
        <v>68800</v>
      </c>
      <c r="M3" s="14">
        <f t="shared" ref="M3:M5" si="5">SUM(E3*200.37)</f>
        <v>27851.43</v>
      </c>
      <c r="N3" s="14">
        <f t="shared" ref="N3:N5" si="6">L3-M3</f>
        <v>40948.57</v>
      </c>
    </row>
    <row r="4" spans="1:14" x14ac:dyDescent="0.3">
      <c r="A4" s="6" t="s">
        <v>16</v>
      </c>
      <c r="B4" s="11">
        <v>45793</v>
      </c>
      <c r="C4" s="11">
        <v>45800</v>
      </c>
      <c r="D4" s="12">
        <f>SUMIFS('[1]SUIVI JOURNALIER'!B:B, '[1]SUIVI JOURNALIER'!A:A, "&gt;="&amp;$B4, '[1]SUIVI JOURNALIER'!A:A, "&lt;="&amp;$C4)</f>
        <v>318</v>
      </c>
      <c r="E4" s="12">
        <f>SUMIFS('[1]SUIVI JOURNALIER'!D:D, '[1]SUIVI JOURNALIER'!A:A, "&gt;="&amp;$B4, '[1]SUIVI JOURNALIER'!A:A, "&lt;="&amp;$C4)</f>
        <v>135</v>
      </c>
      <c r="F4" s="12">
        <f>SUMIFS('[1]SUIVI JOURNALIER'!E:E, '[1]SUIVI JOURNALIER'!A:A, "&gt;="&amp;$B4, '[1]SUIVI JOURNALIER'!A:A, "&lt;="&amp;$C4)</f>
        <v>39</v>
      </c>
      <c r="G4" s="12">
        <f>SUMIFS('[1]SUIVI JOURNALIER'!F:F, '[1]SUIVI JOURNALIER'!A:A, "&gt;="&amp;$B4, '[1]SUIVI JOURNALIER'!A:A, "&lt;="&amp;$C4)</f>
        <v>142</v>
      </c>
      <c r="H4" s="13">
        <f t="shared" si="0"/>
        <v>0.42452830188679247</v>
      </c>
      <c r="I4" s="13">
        <f t="shared" si="1"/>
        <v>0.12264150943396226</v>
      </c>
      <c r="J4" s="13">
        <f t="shared" si="2"/>
        <v>0.44654088050314467</v>
      </c>
      <c r="K4" s="13">
        <f t="shared" si="3"/>
        <v>0.54716981132075471</v>
      </c>
      <c r="L4" s="14">
        <f t="shared" si="4"/>
        <v>63600</v>
      </c>
      <c r="M4" s="14">
        <f t="shared" si="5"/>
        <v>27049.95</v>
      </c>
      <c r="N4" s="14">
        <f t="shared" si="6"/>
        <v>36550.050000000003</v>
      </c>
    </row>
    <row r="5" spans="1:14" x14ac:dyDescent="0.3">
      <c r="A5" s="6" t="s">
        <v>17</v>
      </c>
      <c r="B5" s="15">
        <v>45801</v>
      </c>
      <c r="C5" s="15">
        <v>45808</v>
      </c>
      <c r="D5" s="16">
        <f>SUMIFS('[1]SUIVI JOURNALIER'!B:B, '[1]SUIVI JOURNALIER'!A:A, "&gt;="&amp;$B5, '[1]SUIVI JOURNALIER'!A:A, "&lt;="&amp;$C5)</f>
        <v>310</v>
      </c>
      <c r="E5" s="16">
        <f>SUMIFS('[1]SUIVI JOURNALIER'!D:D, '[1]SUIVI JOURNALIER'!A:A, "&gt;="&amp;$B5, '[1]SUIVI JOURNALIER'!A:A, "&lt;="&amp;$C5)</f>
        <v>118</v>
      </c>
      <c r="F5" s="16">
        <f>SUMIFS('[1]SUIVI JOURNALIER'!E:E, '[1]SUIVI JOURNALIER'!A:A, "&gt;="&amp;$B5, '[1]SUIVI JOURNALIER'!A:A, "&lt;="&amp;$C5)</f>
        <v>43</v>
      </c>
      <c r="G5" s="16">
        <f>SUMIFS('[1]SUIVI JOURNALIER'!F:F, '[1]SUIVI JOURNALIER'!A:A, "&gt;="&amp;$B5, '[1]SUIVI JOURNALIER'!A:A, "&lt;="&amp;$C5)</f>
        <v>145</v>
      </c>
      <c r="H5" s="17">
        <f t="shared" si="0"/>
        <v>0.38064516129032255</v>
      </c>
      <c r="I5" s="17">
        <f t="shared" si="1"/>
        <v>0.13870967741935483</v>
      </c>
      <c r="J5" s="17">
        <f t="shared" si="2"/>
        <v>0.46774193548387094</v>
      </c>
      <c r="K5" s="17">
        <f t="shared" si="3"/>
        <v>0.51935483870967747</v>
      </c>
      <c r="L5" s="18">
        <f t="shared" si="4"/>
        <v>62000</v>
      </c>
      <c r="M5" s="18">
        <f t="shared" si="5"/>
        <v>23643.66</v>
      </c>
      <c r="N5" s="18">
        <f t="shared" si="6"/>
        <v>38356.339999999997</v>
      </c>
    </row>
    <row r="6" spans="1:14" x14ac:dyDescent="0.3">
      <c r="B6" s="19"/>
      <c r="C6" s="19"/>
      <c r="D6" s="20"/>
      <c r="E6" s="20"/>
      <c r="F6" s="20"/>
      <c r="G6" s="20"/>
    </row>
    <row r="7" spans="1:14" x14ac:dyDescent="0.3">
      <c r="C7" s="19"/>
    </row>
  </sheetData>
  <conditionalFormatting sqref="H2:I6">
    <cfRule type="cellIs" dxfId="1" priority="3" operator="greaterThanOrEqual">
      <formula>0.5</formula>
    </cfRule>
  </conditionalFormatting>
  <conditionalFormatting sqref="H1: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K1048576 L6:L8 M6:N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5A7C-EEF5-4ED3-9A42-F2A2F9E34774}">
  <sheetPr>
    <tabColor rgb="FFFF0000"/>
  </sheetPr>
  <dimension ref="A1:O7"/>
  <sheetViews>
    <sheetView tabSelected="1" topLeftCell="G4" workbookViewId="0">
      <selection activeCell="L9" sqref="L9"/>
    </sheetView>
  </sheetViews>
  <sheetFormatPr baseColWidth="10" defaultColWidth="9.109375" defaultRowHeight="14.4" x14ac:dyDescent="0.3"/>
  <cols>
    <col min="1" max="1" width="10.88671875" style="21" bestFit="1" customWidth="1"/>
    <col min="2" max="2" width="26" style="21" customWidth="1"/>
    <col min="3" max="3" width="28.44140625" style="21" customWidth="1"/>
    <col min="4" max="4" width="14.44140625" style="21" customWidth="1"/>
    <col min="5" max="6" width="9.6640625" style="21" bestFit="1" customWidth="1"/>
    <col min="7" max="7" width="11.109375" style="21" bestFit="1" customWidth="1"/>
    <col min="8" max="8" width="15.109375" style="21" customWidth="1"/>
    <col min="9" max="9" width="14.6640625" style="21" customWidth="1"/>
    <col min="10" max="10" width="17.33203125" style="21" customWidth="1"/>
    <col min="11" max="11" width="15.44140625" style="21" customWidth="1"/>
    <col min="12" max="12" width="18.44140625" style="21" customWidth="1"/>
    <col min="13" max="13" width="15.109375" style="21" customWidth="1"/>
    <col min="14" max="14" width="20.88671875" style="21" customWidth="1"/>
    <col min="15" max="16384" width="9.109375" style="21"/>
  </cols>
  <sheetData>
    <row r="1" spans="1:15" x14ac:dyDescent="0.3">
      <c r="A1" s="41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39" t="s">
        <v>7</v>
      </c>
      <c r="I1" s="39" t="s">
        <v>8</v>
      </c>
      <c r="J1" s="39" t="s">
        <v>9</v>
      </c>
      <c r="K1" s="38" t="s">
        <v>10</v>
      </c>
      <c r="L1" s="37" t="s">
        <v>11</v>
      </c>
      <c r="M1" s="37" t="s">
        <v>12</v>
      </c>
      <c r="N1" s="36" t="s">
        <v>13</v>
      </c>
      <c r="O1" s="23"/>
    </row>
    <row r="2" spans="1:15" x14ac:dyDescent="0.3">
      <c r="A2" s="23" t="s">
        <v>14</v>
      </c>
      <c r="B2" s="22">
        <v>45748</v>
      </c>
      <c r="C2" s="22">
        <v>45754</v>
      </c>
      <c r="D2" s="24">
        <f>SUMIFS('[2]SUIVI JOURNALIER'!B:B, '[2]SUIVI JOURNALIER'!A:A, "&gt;="&amp;$B2, '[2]SUIVI JOURNALIER'!A:A, "&lt;="&amp;$C2)</f>
        <v>222</v>
      </c>
      <c r="E2" s="24">
        <f>SUMIFS('[2]SUIVI JOURNALIER'!D:D, '[2]SUIVI JOURNALIER'!A:A, "&gt;="&amp;$B2, '[2]SUIVI JOURNALIER'!A:A, "&lt;="&amp;$C2)</f>
        <v>118</v>
      </c>
      <c r="F2" s="24">
        <f>SUMIFS('[2]SUIVI JOURNALIER'!E:E, '[2]SUIVI JOURNALIER'!A:A, "&gt;="&amp;$B2, '[2]SUIVI JOURNALIER'!A:A, "&lt;="&amp;$C2)</f>
        <v>31</v>
      </c>
      <c r="G2" s="24">
        <f>SUMIFS('[2]SUIVI JOURNALIER'!F:F, '[2]SUIVI JOURNALIER'!A:A, "&gt;="&amp;$B2, '[2]SUIVI JOURNALIER'!A:A, "&lt;="&amp;$C2)</f>
        <v>45</v>
      </c>
      <c r="H2" s="35">
        <f>IF(D2=0, 0,E2/D2)</f>
        <v>0.53153153153153154</v>
      </c>
      <c r="I2" s="35">
        <f>IF(D2=0, 0,F2/D2)</f>
        <v>0.13963963963963963</v>
      </c>
      <c r="J2" s="35">
        <f>IF(D2=0, 0,G2/D2)</f>
        <v>0.20270270270270271</v>
      </c>
      <c r="K2" s="34">
        <f>IF(D2=0, 0,(E2+F2)/D2)</f>
        <v>0.6711711711711712</v>
      </c>
      <c r="L2" s="33">
        <f>D2*153.57</f>
        <v>34092.54</v>
      </c>
      <c r="M2" s="33">
        <f>SUM(E2*153.57)</f>
        <v>18121.259999999998</v>
      </c>
      <c r="N2" s="32">
        <f>L2-M2</f>
        <v>15971.280000000002</v>
      </c>
      <c r="O2" s="23"/>
    </row>
    <row r="3" spans="1:15" x14ac:dyDescent="0.3">
      <c r="A3" s="23" t="s">
        <v>15</v>
      </c>
      <c r="B3" s="22">
        <v>45755</v>
      </c>
      <c r="C3" s="22">
        <v>45761</v>
      </c>
      <c r="D3" s="24">
        <f>SUMIFS('[2]SUIVI JOURNALIER'!B:B, '[2]SUIVI JOURNALIER'!A:A, "&gt;="&amp;$B3, '[2]SUIVI JOURNALIER'!A:A, "&lt;="&amp;$C3)</f>
        <v>302</v>
      </c>
      <c r="E3" s="24">
        <f>SUMIFS('[2]SUIVI JOURNALIER'!D:D, '[2]SUIVI JOURNALIER'!A:A, "&gt;="&amp;$B3, '[2]SUIVI JOURNALIER'!A:A, "&lt;="&amp;$C3)</f>
        <v>117</v>
      </c>
      <c r="F3" s="24">
        <f>SUMIFS('[2]SUIVI JOURNALIER'!E:E, '[2]SUIVI JOURNALIER'!A:A, "&gt;="&amp;$B3, '[2]SUIVI JOURNALIER'!A:A, "&lt;="&amp;$C3)</f>
        <v>70</v>
      </c>
      <c r="G3" s="24">
        <f>SUMIFS('[2]SUIVI JOURNALIER'!F:F, '[2]SUIVI JOURNALIER'!A:A, "&gt;="&amp;$B3, '[2]SUIVI JOURNALIER'!A:A, "&lt;="&amp;$C3)</f>
        <v>108</v>
      </c>
      <c r="H3" s="35">
        <f>IF(D3=0, 0,E3/D3)</f>
        <v>0.38741721854304634</v>
      </c>
      <c r="I3" s="35">
        <f>IF(D3=0, 0,F3/D3)</f>
        <v>0.23178807947019867</v>
      </c>
      <c r="J3" s="35">
        <f>IF(D3=0, 0,G3/D3)</f>
        <v>0.35761589403973509</v>
      </c>
      <c r="K3" s="34">
        <f>IF(D3=0, 0,(E3+F3)/D3)</f>
        <v>0.61920529801324509</v>
      </c>
      <c r="L3" s="33">
        <f>D3*153.57</f>
        <v>46378.14</v>
      </c>
      <c r="M3" s="33">
        <f>SUM(E3*153.57)</f>
        <v>17967.689999999999</v>
      </c>
      <c r="N3" s="32">
        <f>L3-M3</f>
        <v>28410.45</v>
      </c>
      <c r="O3" s="23"/>
    </row>
    <row r="4" spans="1:15" x14ac:dyDescent="0.3">
      <c r="A4" s="23" t="s">
        <v>16</v>
      </c>
      <c r="B4" s="22">
        <v>45762</v>
      </c>
      <c r="C4" s="22">
        <v>45768</v>
      </c>
      <c r="D4" s="24">
        <f>SUMIFS('[2]SUIVI JOURNALIER'!B:B, '[2]SUIVI JOURNALIER'!A:A, "&gt;="&amp;$B4, '[2]SUIVI JOURNALIER'!A:A, "&lt;="&amp;$C4)</f>
        <v>422</v>
      </c>
      <c r="E4" s="24">
        <f>SUMIFS('[2]SUIVI JOURNALIER'!D:D, '[2]SUIVI JOURNALIER'!A:A, "&gt;="&amp;$B4, '[2]SUIVI JOURNALIER'!A:A, "&lt;="&amp;$C4)</f>
        <v>139</v>
      </c>
      <c r="F4" s="24">
        <f>SUMIFS('[2]SUIVI JOURNALIER'!E:E, '[2]SUIVI JOURNALIER'!A:A, "&gt;="&amp;$B4, '[2]SUIVI JOURNALIER'!A:A, "&lt;="&amp;$C4)</f>
        <v>93</v>
      </c>
      <c r="G4" s="24">
        <f>SUMIFS('[2]SUIVI JOURNALIER'!F:F, '[2]SUIVI JOURNALIER'!A:A, "&gt;="&amp;$B4, '[2]SUIVI JOURNALIER'!A:A, "&lt;="&amp;$C4)</f>
        <v>184</v>
      </c>
      <c r="H4" s="35">
        <f>IF(D4=0, 0,E4/D4)</f>
        <v>0.32938388625592419</v>
      </c>
      <c r="I4" s="35">
        <f>IF(D4=0, 0,F4/D4)</f>
        <v>0.22037914691943128</v>
      </c>
      <c r="J4" s="35">
        <f>IF(D4=0, 0,G4/D4)</f>
        <v>0.43601895734597157</v>
      </c>
      <c r="K4" s="34">
        <f>IF(D4=0, 0,(E4+F4)/D4)</f>
        <v>0.54976303317535546</v>
      </c>
      <c r="L4" s="33">
        <f>D4*153.57</f>
        <v>64806.539999999994</v>
      </c>
      <c r="M4" s="33">
        <f>SUM(E4*153.57)</f>
        <v>21346.23</v>
      </c>
      <c r="N4" s="32">
        <f>L4-M4</f>
        <v>43460.31</v>
      </c>
      <c r="O4" s="23"/>
    </row>
    <row r="5" spans="1:15" x14ac:dyDescent="0.3">
      <c r="A5" s="31" t="s">
        <v>17</v>
      </c>
      <c r="B5" s="30">
        <v>45769</v>
      </c>
      <c r="C5" s="30">
        <v>45777</v>
      </c>
      <c r="D5" s="29">
        <f>SUMIFS('[2]SUIVI JOURNALIER'!B:B, '[2]SUIVI JOURNALIER'!A:A, "&gt;="&amp;$B5, '[2]SUIVI JOURNALIER'!A:A, "&lt;="&amp;$C5)</f>
        <v>512</v>
      </c>
      <c r="E5" s="29">
        <f>SUMIFS('[2]SUIVI JOURNALIER'!D:D, '[2]SUIVI JOURNALIER'!A:A, "&gt;="&amp;$B5, '[2]SUIVI JOURNALIER'!A:A, "&lt;="&amp;$C5)</f>
        <v>181</v>
      </c>
      <c r="F5" s="29">
        <f>SUMIFS('[2]SUIVI JOURNALIER'!E:E, '[2]SUIVI JOURNALIER'!A:A, "&gt;="&amp;$B5, '[2]SUIVI JOURNALIER'!A:A, "&lt;="&amp;$C5)</f>
        <v>113</v>
      </c>
      <c r="G5" s="29">
        <f>SUMIFS('[2]SUIVI JOURNALIER'!F:F, '[2]SUIVI JOURNALIER'!A:A, "&gt;="&amp;$B5, '[2]SUIVI JOURNALIER'!A:A, "&lt;="&amp;$C5)</f>
        <v>214</v>
      </c>
      <c r="H5" s="28">
        <f>IF(D5=0, 0,E5/D5)</f>
        <v>0.353515625</v>
      </c>
      <c r="I5" s="28">
        <f>IF(D5=0, 0,F5/D5)</f>
        <v>0.220703125</v>
      </c>
      <c r="J5" s="28">
        <f>IF(D5=0, 0,G5/D5)</f>
        <v>0.41796875</v>
      </c>
      <c r="K5" s="27">
        <f>IF(D5=0, 0,(E5+F5)/D5)</f>
        <v>0.57421875</v>
      </c>
      <c r="L5" s="26">
        <f>D5*153.57</f>
        <v>78627.839999999997</v>
      </c>
      <c r="M5" s="26">
        <f>SUM(E5*153.57)</f>
        <v>27796.17</v>
      </c>
      <c r="N5" s="25">
        <f>L5-M5</f>
        <v>50831.67</v>
      </c>
      <c r="O5" s="23"/>
    </row>
    <row r="6" spans="1:15" x14ac:dyDescent="0.3">
      <c r="B6" s="22"/>
      <c r="C6" s="22"/>
      <c r="D6" s="24"/>
      <c r="E6" s="24"/>
      <c r="F6" s="24"/>
      <c r="G6" s="24"/>
      <c r="O6" s="23"/>
    </row>
    <row r="7" spans="1:15" x14ac:dyDescent="0.3">
      <c r="C7" s="22"/>
    </row>
  </sheetData>
  <conditionalFormatting sqref="H2:I6">
    <cfRule type="cellIs" dxfId="0" priority="3" operator="greaterThanOrEqual">
      <formula>0.5</formula>
    </cfRule>
  </conditionalFormatting>
  <conditionalFormatting sqref="H1: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K1048576 L6:L8 M6:N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 HEBDOMADAIRE MAI</vt:lpstr>
      <vt:lpstr>SUIVI HEBDOMADAIRE Avril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BOUZID</dc:creator>
  <cp:lastModifiedBy>Anais Bouzid</cp:lastModifiedBy>
  <dcterms:created xsi:type="dcterms:W3CDTF">2015-06-05T18:17:20Z</dcterms:created>
  <dcterms:modified xsi:type="dcterms:W3CDTF">2025-06-15T16:32:16Z</dcterms:modified>
</cp:coreProperties>
</file>