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6"/>
  <workbookPr/>
  <mc:AlternateContent xmlns:mc="http://schemas.openxmlformats.org/markup-compatibility/2006">
    <mc:Choice Requires="x15">
      <x15ac:absPath xmlns:x15ac="http://schemas.microsoft.com/office/spreadsheetml/2010/11/ac" url="https://gsetcaraibes-my.sharepoint.com/personal/anasbouzid_gsetcaraibes_onmicrosoft_com/Documents/GSET GESTION/2025/5. Mai/"/>
    </mc:Choice>
  </mc:AlternateContent>
  <xr:revisionPtr revIDLastSave="3144" documentId="14_{6494AE5A-C409-4E08-AEA5-B0DFE3D96EC6}" xr6:coauthVersionLast="47" xr6:coauthVersionMax="47" xr10:uidLastSave="{1FB1428B-C1EA-4F12-B571-FA5A396CF459}"/>
  <bookViews>
    <workbookView xWindow="-108" yWindow="-108" windowWidth="23256" windowHeight="12456" tabRatio="806" firstSheet="4" activeTab="5" xr2:uid="{00000000-000D-0000-FFFF-FFFF00000000}"/>
  </bookViews>
  <sheets>
    <sheet name="Prévisionel quotidien" sheetId="2" r:id="rId1"/>
    <sheet name="SUIVI JOURNALIER" sheetId="3" r:id="rId2"/>
    <sheet name="SUIVI JOURNALIER CANAL" sheetId="5" r:id="rId3"/>
    <sheet name="SUIVI JOURNALIER ORANGE" sheetId="6" r:id="rId4"/>
    <sheet name="SUIVI CANAL" sheetId="7" r:id="rId5"/>
    <sheet name="Suivi orange" sheetId="8" r:id="rId6"/>
    <sheet name="SUIVI HEBDOMADAIRE" sheetId="11" r:id="rId7"/>
    <sheet name="SUIVI Technicien" sheetId="9" r:id="rId8"/>
  </sheets>
  <definedNames>
    <definedName name="_xlnm._FilterDatabase" localSheetId="2" hidden="1">'SUIVI JOURNALIER CANAL'!$A$1:$Q$239</definedName>
    <definedName name="_xlnm._FilterDatabase" localSheetId="3" hidden="1">'SUIVI JOURNALIER ORANGE'!$A$1:$K$263</definedName>
    <definedName name="_xlnm._FilterDatabase" localSheetId="5" hidden="1">'Suivi orange'!$A$4:$O$4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52" i="5" l="1"/>
  <c r="K252" i="5"/>
  <c r="L252" i="5"/>
  <c r="M252" i="5"/>
  <c r="J253" i="5"/>
  <c r="K253" i="5"/>
  <c r="L253" i="5"/>
  <c r="M253" i="5"/>
  <c r="J254" i="5"/>
  <c r="K254" i="5"/>
  <c r="L254" i="5"/>
  <c r="M254" i="5"/>
  <c r="J255" i="5"/>
  <c r="K255" i="5"/>
  <c r="L255" i="5"/>
  <c r="M255" i="5"/>
  <c r="J256" i="5"/>
  <c r="K256" i="5"/>
  <c r="L256" i="5"/>
  <c r="M256" i="5"/>
  <c r="J257" i="5"/>
  <c r="K257" i="5"/>
  <c r="L257" i="5"/>
  <c r="M257" i="5"/>
  <c r="J258" i="5"/>
  <c r="K258" i="5"/>
  <c r="L258" i="5"/>
  <c r="M258" i="5"/>
  <c r="J259" i="5"/>
  <c r="K259" i="5"/>
  <c r="L259" i="5"/>
  <c r="M259" i="5"/>
  <c r="J260" i="5"/>
  <c r="K260" i="5"/>
  <c r="L260" i="5"/>
  <c r="M260" i="5"/>
  <c r="J261" i="5"/>
  <c r="K261" i="5"/>
  <c r="L261" i="5"/>
  <c r="M261" i="5"/>
  <c r="J262" i="5"/>
  <c r="K262" i="5"/>
  <c r="L262" i="5"/>
  <c r="M262" i="5"/>
  <c r="J263" i="5"/>
  <c r="K263" i="5"/>
  <c r="L263" i="5"/>
  <c r="M263" i="5"/>
  <c r="J264" i="5"/>
  <c r="K264" i="5"/>
  <c r="L264" i="5"/>
  <c r="M264" i="5"/>
  <c r="J265" i="5"/>
  <c r="K265" i="5"/>
  <c r="L265" i="5"/>
  <c r="M265" i="5"/>
  <c r="J266" i="5"/>
  <c r="K266" i="5"/>
  <c r="L266" i="5"/>
  <c r="M266" i="5"/>
  <c r="J267" i="5"/>
  <c r="K267" i="5"/>
  <c r="L267" i="5"/>
  <c r="M267" i="5"/>
  <c r="J268" i="5"/>
  <c r="K268" i="5"/>
  <c r="L268" i="5"/>
  <c r="M268" i="5"/>
  <c r="J269" i="5"/>
  <c r="K269" i="5"/>
  <c r="L269" i="5"/>
  <c r="M269" i="5"/>
  <c r="J270" i="5"/>
  <c r="K270" i="5"/>
  <c r="L270" i="5"/>
  <c r="M270" i="5"/>
  <c r="J271" i="5"/>
  <c r="K271" i="5"/>
  <c r="L271" i="5"/>
  <c r="M271" i="5"/>
  <c r="J272" i="5"/>
  <c r="K272" i="5"/>
  <c r="L272" i="5"/>
  <c r="M272" i="5"/>
  <c r="J273" i="5"/>
  <c r="K273" i="5"/>
  <c r="L273" i="5"/>
  <c r="M273" i="5"/>
  <c r="J274" i="5"/>
  <c r="K274" i="5"/>
  <c r="L274" i="5"/>
  <c r="M274" i="5"/>
  <c r="J275" i="5"/>
  <c r="K275" i="5"/>
  <c r="L275" i="5"/>
  <c r="M275" i="5"/>
  <c r="J276" i="5"/>
  <c r="K276" i="5"/>
  <c r="L276" i="5"/>
  <c r="M276" i="5"/>
  <c r="J277" i="5"/>
  <c r="K277" i="5"/>
  <c r="L277" i="5"/>
  <c r="M277" i="5"/>
  <c r="J278" i="5"/>
  <c r="K278" i="5"/>
  <c r="L278" i="5"/>
  <c r="M278" i="5"/>
  <c r="J279" i="5"/>
  <c r="K279" i="5"/>
  <c r="L279" i="5"/>
  <c r="M279" i="5"/>
  <c r="J280" i="5"/>
  <c r="K280" i="5"/>
  <c r="L280" i="5"/>
  <c r="M280" i="5"/>
  <c r="J281" i="5"/>
  <c r="K281" i="5"/>
  <c r="L281" i="5"/>
  <c r="M281" i="5"/>
  <c r="J282" i="5"/>
  <c r="K282" i="5"/>
  <c r="L282" i="5"/>
  <c r="M282" i="5"/>
  <c r="J283" i="5"/>
  <c r="K283" i="5"/>
  <c r="L283" i="5"/>
  <c r="M283" i="5"/>
  <c r="J284" i="5"/>
  <c r="K284" i="5"/>
  <c r="L284" i="5"/>
  <c r="M284" i="5"/>
  <c r="J285" i="5"/>
  <c r="K285" i="5"/>
  <c r="L285" i="5"/>
  <c r="M285" i="5"/>
  <c r="J286" i="5"/>
  <c r="K286" i="5"/>
  <c r="L286" i="5"/>
  <c r="M286" i="5"/>
  <c r="J287" i="5"/>
  <c r="K287" i="5"/>
  <c r="L287" i="5"/>
  <c r="M287" i="5"/>
  <c r="J288" i="5"/>
  <c r="K288" i="5"/>
  <c r="L288" i="5"/>
  <c r="M288" i="5"/>
  <c r="J289" i="5"/>
  <c r="K289" i="5"/>
  <c r="L289" i="5"/>
  <c r="M289" i="5"/>
  <c r="J290" i="5"/>
  <c r="K290" i="5"/>
  <c r="L290" i="5"/>
  <c r="M290" i="5"/>
  <c r="J291" i="5"/>
  <c r="K291" i="5"/>
  <c r="L291" i="5"/>
  <c r="M291" i="5"/>
  <c r="J292" i="5"/>
  <c r="K292" i="5"/>
  <c r="L292" i="5"/>
  <c r="M292" i="5"/>
  <c r="J293" i="5"/>
  <c r="K293" i="5"/>
  <c r="L293" i="5"/>
  <c r="M293" i="5"/>
  <c r="J294" i="5"/>
  <c r="K294" i="5"/>
  <c r="L294" i="5"/>
  <c r="M294" i="5"/>
  <c r="J295" i="5"/>
  <c r="K295" i="5"/>
  <c r="L295" i="5"/>
  <c r="M295" i="5"/>
  <c r="J296" i="5"/>
  <c r="K296" i="5"/>
  <c r="L296" i="5"/>
  <c r="M296" i="5"/>
  <c r="J297" i="5"/>
  <c r="K297" i="5"/>
  <c r="L297" i="5"/>
  <c r="M297" i="5"/>
  <c r="J298" i="5"/>
  <c r="K298" i="5"/>
  <c r="L298" i="5"/>
  <c r="M298" i="5"/>
  <c r="J299" i="5"/>
  <c r="K299" i="5"/>
  <c r="L299" i="5"/>
  <c r="M299" i="5"/>
  <c r="J300" i="5"/>
  <c r="K300" i="5"/>
  <c r="L300" i="5"/>
  <c r="M300" i="5"/>
  <c r="J301" i="5"/>
  <c r="K301" i="5"/>
  <c r="L301" i="5"/>
  <c r="M301" i="5"/>
  <c r="J302" i="5"/>
  <c r="K302" i="5"/>
  <c r="L302" i="5"/>
  <c r="M302" i="5"/>
  <c r="J303" i="5"/>
  <c r="K303" i="5"/>
  <c r="L303" i="5"/>
  <c r="M303" i="5"/>
  <c r="J304" i="5"/>
  <c r="K304" i="5"/>
  <c r="L304" i="5"/>
  <c r="M304" i="5"/>
  <c r="J305" i="5"/>
  <c r="K305" i="5"/>
  <c r="L305" i="5"/>
  <c r="M305" i="5"/>
  <c r="J306" i="5"/>
  <c r="K306" i="5"/>
  <c r="L306" i="5"/>
  <c r="M306" i="5"/>
  <c r="J307" i="5"/>
  <c r="K307" i="5"/>
  <c r="L307" i="5"/>
  <c r="M307" i="5"/>
  <c r="J308" i="5"/>
  <c r="K308" i="5"/>
  <c r="L308" i="5"/>
  <c r="M308" i="5"/>
  <c r="J309" i="5"/>
  <c r="K309" i="5"/>
  <c r="L309" i="5"/>
  <c r="M309" i="5"/>
  <c r="J310" i="5"/>
  <c r="K310" i="5"/>
  <c r="L310" i="5"/>
  <c r="M310" i="5"/>
  <c r="J311" i="5"/>
  <c r="K311" i="5"/>
  <c r="L311" i="5"/>
  <c r="M311" i="5"/>
  <c r="J312" i="5"/>
  <c r="K312" i="5"/>
  <c r="L312" i="5"/>
  <c r="M312" i="5"/>
  <c r="J313" i="5"/>
  <c r="K313" i="5"/>
  <c r="L313" i="5"/>
  <c r="M313" i="5"/>
  <c r="B13" i="9"/>
  <c r="F32" i="3"/>
  <c r="E32" i="3"/>
  <c r="D32" i="3"/>
  <c r="L32" i="3" s="1"/>
  <c r="B32" i="3"/>
  <c r="K32" i="3" s="1"/>
  <c r="M511" i="7"/>
  <c r="M512" i="7"/>
  <c r="M513" i="7"/>
  <c r="M514" i="7"/>
  <c r="M515" i="7"/>
  <c r="M516" i="7"/>
  <c r="M517" i="7"/>
  <c r="M518" i="7"/>
  <c r="M519" i="7"/>
  <c r="M520" i="7"/>
  <c r="M521" i="7"/>
  <c r="M522" i="7"/>
  <c r="M523" i="7"/>
  <c r="M524" i="7"/>
  <c r="M525" i="7"/>
  <c r="M526" i="7"/>
  <c r="M527" i="7"/>
  <c r="M528" i="7"/>
  <c r="M529" i="7"/>
  <c r="M530" i="7"/>
  <c r="M531" i="7"/>
  <c r="M532" i="7"/>
  <c r="M533" i="7"/>
  <c r="M534" i="7"/>
  <c r="M535" i="7"/>
  <c r="M536" i="7"/>
  <c r="M537" i="7"/>
  <c r="M538" i="7"/>
  <c r="M539" i="7"/>
  <c r="M540" i="7"/>
  <c r="M541" i="7"/>
  <c r="M542" i="7"/>
  <c r="M543" i="7"/>
  <c r="M544" i="7"/>
  <c r="M545" i="7"/>
  <c r="M546" i="7"/>
  <c r="M547" i="7"/>
  <c r="M548" i="7"/>
  <c r="M549" i="7"/>
  <c r="M550" i="7"/>
  <c r="M551" i="7"/>
  <c r="M552" i="7"/>
  <c r="M553" i="7"/>
  <c r="M554" i="7"/>
  <c r="M555" i="7"/>
  <c r="M556" i="7"/>
  <c r="M557" i="7"/>
  <c r="M558" i="7"/>
  <c r="M559" i="7"/>
  <c r="M560" i="7"/>
  <c r="M561" i="7"/>
  <c r="M562" i="7"/>
  <c r="M563" i="7"/>
  <c r="M564" i="7"/>
  <c r="M565" i="7"/>
  <c r="M566" i="7"/>
  <c r="M567" i="7"/>
  <c r="M568" i="7"/>
  <c r="M569" i="7"/>
  <c r="M570" i="7"/>
  <c r="M571" i="7"/>
  <c r="M572" i="7"/>
  <c r="M573" i="7"/>
  <c r="M574" i="7"/>
  <c r="M575" i="7"/>
  <c r="M576" i="7"/>
  <c r="M577" i="7"/>
  <c r="M578" i="7"/>
  <c r="M579" i="7"/>
  <c r="M580" i="7"/>
  <c r="M581" i="7"/>
  <c r="M582" i="7"/>
  <c r="M583" i="7"/>
  <c r="M584" i="7"/>
  <c r="M585" i="7"/>
  <c r="M586" i="7"/>
  <c r="M587" i="7"/>
  <c r="M588" i="7"/>
  <c r="M589" i="7"/>
  <c r="M590" i="7"/>
  <c r="M591" i="7"/>
  <c r="M592" i="7"/>
  <c r="M593" i="7"/>
  <c r="M594" i="7"/>
  <c r="M595" i="7"/>
  <c r="M596" i="7"/>
  <c r="M597" i="7"/>
  <c r="M598" i="7"/>
  <c r="M599" i="7"/>
  <c r="M600" i="7"/>
  <c r="M601" i="7"/>
  <c r="M602" i="7"/>
  <c r="M603" i="7"/>
  <c r="M604" i="7"/>
  <c r="M605" i="7"/>
  <c r="M606" i="7"/>
  <c r="M607" i="7"/>
  <c r="M608" i="7"/>
  <c r="M609" i="7"/>
  <c r="M610" i="7"/>
  <c r="M611" i="7"/>
  <c r="M612" i="7"/>
  <c r="M613" i="7"/>
  <c r="M614" i="7"/>
  <c r="M615" i="7"/>
  <c r="M616" i="7"/>
  <c r="M617" i="7"/>
  <c r="M618" i="7"/>
  <c r="M619" i="7"/>
  <c r="M620" i="7"/>
  <c r="M621" i="7"/>
  <c r="M622" i="7"/>
  <c r="M623" i="7"/>
  <c r="M624" i="7"/>
  <c r="M625" i="7"/>
  <c r="M626" i="7"/>
  <c r="M627" i="7"/>
  <c r="M628" i="7"/>
  <c r="M629" i="7"/>
  <c r="M630" i="7"/>
  <c r="M631" i="7"/>
  <c r="M632" i="7"/>
  <c r="M633" i="7"/>
  <c r="M634" i="7"/>
  <c r="M635" i="7"/>
  <c r="M636" i="7"/>
  <c r="M637" i="7"/>
  <c r="M638" i="7"/>
  <c r="M639" i="7"/>
  <c r="M640" i="7"/>
  <c r="M641" i="7"/>
  <c r="M642" i="7"/>
  <c r="M643" i="7"/>
  <c r="M644" i="7"/>
  <c r="M645" i="7"/>
  <c r="M646" i="7"/>
  <c r="M647" i="7"/>
  <c r="M648" i="7"/>
  <c r="M649" i="7"/>
  <c r="M650" i="7"/>
  <c r="M651" i="7"/>
  <c r="M652" i="7"/>
  <c r="M653" i="7"/>
  <c r="M654" i="7"/>
  <c r="M655" i="7"/>
  <c r="M656" i="7"/>
  <c r="M657" i="7"/>
  <c r="M658" i="7"/>
  <c r="M659" i="7"/>
  <c r="M660" i="7"/>
  <c r="M661" i="7"/>
  <c r="M662" i="7"/>
  <c r="M663" i="7"/>
  <c r="M664" i="7"/>
  <c r="M665" i="7"/>
  <c r="M666" i="7"/>
  <c r="M667" i="7"/>
  <c r="M668" i="7"/>
  <c r="M669" i="7"/>
  <c r="M670" i="7"/>
  <c r="M671" i="7"/>
  <c r="M672" i="7"/>
  <c r="M673" i="7"/>
  <c r="M674" i="7"/>
  <c r="M675" i="7"/>
  <c r="M676" i="7"/>
  <c r="M677" i="7"/>
  <c r="M678" i="7"/>
  <c r="M679" i="7"/>
  <c r="M680" i="7"/>
  <c r="M681" i="7"/>
  <c r="M682" i="7"/>
  <c r="M683" i="7"/>
  <c r="M684" i="7"/>
  <c r="M685" i="7"/>
  <c r="M686" i="7"/>
  <c r="M687" i="7"/>
  <c r="M688" i="7"/>
  <c r="M689" i="7"/>
  <c r="M690" i="7"/>
  <c r="M691" i="7"/>
  <c r="M692" i="7"/>
  <c r="M693" i="7"/>
  <c r="M694" i="7"/>
  <c r="M695" i="7"/>
  <c r="M696" i="7"/>
  <c r="M697" i="7"/>
  <c r="M698" i="7"/>
  <c r="M699" i="7"/>
  <c r="M700" i="7"/>
  <c r="M701" i="7"/>
  <c r="M702" i="7"/>
  <c r="M703" i="7"/>
  <c r="M704" i="7"/>
  <c r="M705" i="7"/>
  <c r="M706" i="7"/>
  <c r="M707" i="7"/>
  <c r="M708" i="7"/>
  <c r="M709" i="7"/>
  <c r="M710" i="7"/>
  <c r="M711" i="7"/>
  <c r="M712" i="7"/>
  <c r="M713" i="7"/>
  <c r="M714" i="7"/>
  <c r="M715" i="7"/>
  <c r="M716" i="7"/>
  <c r="M717" i="7"/>
  <c r="M718" i="7"/>
  <c r="M719" i="7"/>
  <c r="M720" i="7"/>
  <c r="M721" i="7"/>
  <c r="M722" i="7"/>
  <c r="M723" i="7"/>
  <c r="M724" i="7"/>
  <c r="M725" i="7"/>
  <c r="M726" i="7"/>
  <c r="M727" i="7"/>
  <c r="M728" i="7"/>
  <c r="M729" i="7"/>
  <c r="M730" i="7"/>
  <c r="M731" i="7"/>
  <c r="M732" i="7"/>
  <c r="M733" i="7"/>
  <c r="M734" i="7"/>
  <c r="M735" i="7"/>
  <c r="M736" i="7"/>
  <c r="M737" i="7"/>
  <c r="M738" i="7"/>
  <c r="M739" i="7"/>
  <c r="M740" i="7"/>
  <c r="M741" i="7"/>
  <c r="M742" i="7"/>
  <c r="M743" i="7"/>
  <c r="M744" i="7"/>
  <c r="M745" i="7"/>
  <c r="M746" i="7"/>
  <c r="M747" i="7"/>
  <c r="M748" i="7"/>
  <c r="M749" i="7"/>
  <c r="M750" i="7"/>
  <c r="M751" i="7"/>
  <c r="M752" i="7"/>
  <c r="M753" i="7"/>
  <c r="M754" i="7"/>
  <c r="M755" i="7"/>
  <c r="M756" i="7"/>
  <c r="M757" i="7"/>
  <c r="L511" i="7"/>
  <c r="L512" i="7"/>
  <c r="L513" i="7"/>
  <c r="L514" i="7"/>
  <c r="L515" i="7"/>
  <c r="L516" i="7"/>
  <c r="L517" i="7"/>
  <c r="L518" i="7"/>
  <c r="L519" i="7"/>
  <c r="L520" i="7"/>
  <c r="L521" i="7"/>
  <c r="L522" i="7"/>
  <c r="L523" i="7"/>
  <c r="L524" i="7"/>
  <c r="L525" i="7"/>
  <c r="L526" i="7"/>
  <c r="L527" i="7"/>
  <c r="L528" i="7"/>
  <c r="L529" i="7"/>
  <c r="L530" i="7"/>
  <c r="L531" i="7"/>
  <c r="L532" i="7"/>
  <c r="L533" i="7"/>
  <c r="L534" i="7"/>
  <c r="L535" i="7"/>
  <c r="L536" i="7"/>
  <c r="L537" i="7"/>
  <c r="L538" i="7"/>
  <c r="L539" i="7"/>
  <c r="L540" i="7"/>
  <c r="L541" i="7"/>
  <c r="L542" i="7"/>
  <c r="L543" i="7"/>
  <c r="L544" i="7"/>
  <c r="L545" i="7"/>
  <c r="L546" i="7"/>
  <c r="L547" i="7"/>
  <c r="L548" i="7"/>
  <c r="L549" i="7"/>
  <c r="L550" i="7"/>
  <c r="L551" i="7"/>
  <c r="L552" i="7"/>
  <c r="L553" i="7"/>
  <c r="L554" i="7"/>
  <c r="L555" i="7"/>
  <c r="L556" i="7"/>
  <c r="L557" i="7"/>
  <c r="L558" i="7"/>
  <c r="L559" i="7"/>
  <c r="L560" i="7"/>
  <c r="L561" i="7"/>
  <c r="L562" i="7"/>
  <c r="L563" i="7"/>
  <c r="L564" i="7"/>
  <c r="L565" i="7"/>
  <c r="L566" i="7"/>
  <c r="L567" i="7"/>
  <c r="L568" i="7"/>
  <c r="L569" i="7"/>
  <c r="L570" i="7"/>
  <c r="L571" i="7"/>
  <c r="L572" i="7"/>
  <c r="L573" i="7"/>
  <c r="L574" i="7"/>
  <c r="L575" i="7"/>
  <c r="L576" i="7"/>
  <c r="L577" i="7"/>
  <c r="L578" i="7"/>
  <c r="L579" i="7"/>
  <c r="L580" i="7"/>
  <c r="L581" i="7"/>
  <c r="L582" i="7"/>
  <c r="L583" i="7"/>
  <c r="L584" i="7"/>
  <c r="L585" i="7"/>
  <c r="L586" i="7"/>
  <c r="L587" i="7"/>
  <c r="L588" i="7"/>
  <c r="L589" i="7"/>
  <c r="L590" i="7"/>
  <c r="L591" i="7"/>
  <c r="L592" i="7"/>
  <c r="L593" i="7"/>
  <c r="L594" i="7"/>
  <c r="L595" i="7"/>
  <c r="L596" i="7"/>
  <c r="L597" i="7"/>
  <c r="L598" i="7"/>
  <c r="L599" i="7"/>
  <c r="L600" i="7"/>
  <c r="L601" i="7"/>
  <c r="L602" i="7"/>
  <c r="L603" i="7"/>
  <c r="L604" i="7"/>
  <c r="L605" i="7"/>
  <c r="L606" i="7"/>
  <c r="L607" i="7"/>
  <c r="L608" i="7"/>
  <c r="L609" i="7"/>
  <c r="L610" i="7"/>
  <c r="L611" i="7"/>
  <c r="L612" i="7"/>
  <c r="L613" i="7"/>
  <c r="L614" i="7"/>
  <c r="L615" i="7"/>
  <c r="L616" i="7"/>
  <c r="L617" i="7"/>
  <c r="L618" i="7"/>
  <c r="L619" i="7"/>
  <c r="L620" i="7"/>
  <c r="L621" i="7"/>
  <c r="L622" i="7"/>
  <c r="L623" i="7"/>
  <c r="L624" i="7"/>
  <c r="L625" i="7"/>
  <c r="L626" i="7"/>
  <c r="L627" i="7"/>
  <c r="L628" i="7"/>
  <c r="L629" i="7"/>
  <c r="L630" i="7"/>
  <c r="L631" i="7"/>
  <c r="L632" i="7"/>
  <c r="L633" i="7"/>
  <c r="L634" i="7"/>
  <c r="L635" i="7"/>
  <c r="L636" i="7"/>
  <c r="L637" i="7"/>
  <c r="L638" i="7"/>
  <c r="L639" i="7"/>
  <c r="L640" i="7"/>
  <c r="L641" i="7"/>
  <c r="L642" i="7"/>
  <c r="L643" i="7"/>
  <c r="L644" i="7"/>
  <c r="L645" i="7"/>
  <c r="L646" i="7"/>
  <c r="L647" i="7"/>
  <c r="L648" i="7"/>
  <c r="L649" i="7"/>
  <c r="L650" i="7"/>
  <c r="L651" i="7"/>
  <c r="L652" i="7"/>
  <c r="L653" i="7"/>
  <c r="L654" i="7"/>
  <c r="L655" i="7"/>
  <c r="L656" i="7"/>
  <c r="L657" i="7"/>
  <c r="L658" i="7"/>
  <c r="L659" i="7"/>
  <c r="L660" i="7"/>
  <c r="L661" i="7"/>
  <c r="L662" i="7"/>
  <c r="L663" i="7"/>
  <c r="L664" i="7"/>
  <c r="L665" i="7"/>
  <c r="L666" i="7"/>
  <c r="L667" i="7"/>
  <c r="L668" i="7"/>
  <c r="L669" i="7"/>
  <c r="L670" i="7"/>
  <c r="L671" i="7"/>
  <c r="L672" i="7"/>
  <c r="L673" i="7"/>
  <c r="L674" i="7"/>
  <c r="L675" i="7"/>
  <c r="L676" i="7"/>
  <c r="L677" i="7"/>
  <c r="L678" i="7"/>
  <c r="L679" i="7"/>
  <c r="L680" i="7"/>
  <c r="L681" i="7"/>
  <c r="L682" i="7"/>
  <c r="L683" i="7"/>
  <c r="L684" i="7"/>
  <c r="L685" i="7"/>
  <c r="L686" i="7"/>
  <c r="L687" i="7"/>
  <c r="L688" i="7"/>
  <c r="L689" i="7"/>
  <c r="L690" i="7"/>
  <c r="L691" i="7"/>
  <c r="L692" i="7"/>
  <c r="L693" i="7"/>
  <c r="L694" i="7"/>
  <c r="L695" i="7"/>
  <c r="L696" i="7"/>
  <c r="L697" i="7"/>
  <c r="L698" i="7"/>
  <c r="L699" i="7"/>
  <c r="L700" i="7"/>
  <c r="L701" i="7"/>
  <c r="L702" i="7"/>
  <c r="L703" i="7"/>
  <c r="L704" i="7"/>
  <c r="L705" i="7"/>
  <c r="L706" i="7"/>
  <c r="L707" i="7"/>
  <c r="L708" i="7"/>
  <c r="L709" i="7"/>
  <c r="L710" i="7"/>
  <c r="L711" i="7"/>
  <c r="L712" i="7"/>
  <c r="L713" i="7"/>
  <c r="L714" i="7"/>
  <c r="L715" i="7"/>
  <c r="L716" i="7"/>
  <c r="L717" i="7"/>
  <c r="L718" i="7"/>
  <c r="L719" i="7"/>
  <c r="L720" i="7"/>
  <c r="L721" i="7"/>
  <c r="L722" i="7"/>
  <c r="L723" i="7"/>
  <c r="L724" i="7"/>
  <c r="L725" i="7"/>
  <c r="L726" i="7"/>
  <c r="L727" i="7"/>
  <c r="L728" i="7"/>
  <c r="L729" i="7"/>
  <c r="L730" i="7"/>
  <c r="L731" i="7"/>
  <c r="L732" i="7"/>
  <c r="L733" i="7"/>
  <c r="L734" i="7"/>
  <c r="L735" i="7"/>
  <c r="L736" i="7"/>
  <c r="L737" i="7"/>
  <c r="L738" i="7"/>
  <c r="L739" i="7"/>
  <c r="L740" i="7"/>
  <c r="L741" i="7"/>
  <c r="L742" i="7"/>
  <c r="L743" i="7"/>
  <c r="L744" i="7"/>
  <c r="L745" i="7"/>
  <c r="L746" i="7"/>
  <c r="L747" i="7"/>
  <c r="L748" i="7"/>
  <c r="L749" i="7"/>
  <c r="L750" i="7"/>
  <c r="L751" i="7"/>
  <c r="L752" i="7"/>
  <c r="L753" i="7"/>
  <c r="L754" i="7"/>
  <c r="L755" i="7"/>
  <c r="L756" i="7"/>
  <c r="L757" i="7"/>
  <c r="M240" i="5"/>
  <c r="M241" i="5"/>
  <c r="M242" i="5"/>
  <c r="M243" i="5"/>
  <c r="M244" i="5"/>
  <c r="M245" i="5"/>
  <c r="M246" i="5"/>
  <c r="M247" i="5"/>
  <c r="M248" i="5"/>
  <c r="M249" i="5"/>
  <c r="M250" i="5"/>
  <c r="M251" i="5"/>
  <c r="L240" i="5"/>
  <c r="L241" i="5"/>
  <c r="L242" i="5"/>
  <c r="L243" i="5"/>
  <c r="L244" i="5"/>
  <c r="L245" i="5"/>
  <c r="L246" i="5"/>
  <c r="L247" i="5"/>
  <c r="L248" i="5"/>
  <c r="L249" i="5"/>
  <c r="L250" i="5"/>
  <c r="L251" i="5"/>
  <c r="K240" i="5"/>
  <c r="K241" i="5"/>
  <c r="K242" i="5"/>
  <c r="K243" i="5"/>
  <c r="K244" i="5"/>
  <c r="K245" i="5"/>
  <c r="K246" i="5"/>
  <c r="K247" i="5"/>
  <c r="K248" i="5"/>
  <c r="K249" i="5"/>
  <c r="K250" i="5"/>
  <c r="K251" i="5"/>
  <c r="J240" i="5"/>
  <c r="J241" i="5"/>
  <c r="J242" i="5"/>
  <c r="J243" i="5"/>
  <c r="J244" i="5"/>
  <c r="J245" i="5"/>
  <c r="J246" i="5"/>
  <c r="J247" i="5"/>
  <c r="J248" i="5"/>
  <c r="J249" i="5"/>
  <c r="J250" i="5"/>
  <c r="J251" i="5"/>
  <c r="M32" i="3" l="1"/>
  <c r="I32" i="3"/>
  <c r="C32" i="3"/>
  <c r="J32" i="3" s="1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6" i="6"/>
  <c r="L97" i="6"/>
  <c r="L98" i="6"/>
  <c r="L99" i="6"/>
  <c r="L100" i="6"/>
  <c r="L101" i="6"/>
  <c r="L102" i="6"/>
  <c r="L103" i="6"/>
  <c r="L104" i="6"/>
  <c r="L105" i="6"/>
  <c r="L106" i="6"/>
  <c r="L107" i="6"/>
  <c r="L108" i="6"/>
  <c r="L109" i="6"/>
  <c r="L110" i="6"/>
  <c r="L111" i="6"/>
  <c r="L112" i="6"/>
  <c r="L113" i="6"/>
  <c r="L114" i="6"/>
  <c r="L115" i="6"/>
  <c r="L116" i="6"/>
  <c r="L117" i="6"/>
  <c r="L118" i="6"/>
  <c r="L119" i="6"/>
  <c r="L120" i="6"/>
  <c r="L121" i="6"/>
  <c r="F5" i="3"/>
  <c r="D5" i="3"/>
  <c r="C5" i="3" s="1"/>
  <c r="G5" i="3" s="1"/>
  <c r="B5" i="3"/>
  <c r="M228" i="7"/>
  <c r="M229" i="7"/>
  <c r="M230" i="7"/>
  <c r="M231" i="7"/>
  <c r="M232" i="7"/>
  <c r="M233" i="7"/>
  <c r="M234" i="7"/>
  <c r="M235" i="7"/>
  <c r="M236" i="7"/>
  <c r="M237" i="7"/>
  <c r="M238" i="7"/>
  <c r="M239" i="7"/>
  <c r="M240" i="7"/>
  <c r="M241" i="7"/>
  <c r="M242" i="7"/>
  <c r="M243" i="7"/>
  <c r="M244" i="7"/>
  <c r="M245" i="7"/>
  <c r="M246" i="7"/>
  <c r="M247" i="7"/>
  <c r="M187" i="7"/>
  <c r="M188" i="7"/>
  <c r="M189" i="7"/>
  <c r="M190" i="7"/>
  <c r="M191" i="7"/>
  <c r="M192" i="7"/>
  <c r="M193" i="7"/>
  <c r="M194" i="7"/>
  <c r="M195" i="7"/>
  <c r="M196" i="7"/>
  <c r="M197" i="7"/>
  <c r="M198" i="7"/>
  <c r="M199" i="7"/>
  <c r="M200" i="7"/>
  <c r="M201" i="7"/>
  <c r="M202" i="7"/>
  <c r="M203" i="7"/>
  <c r="M204" i="7"/>
  <c r="M205" i="7"/>
  <c r="M206" i="7"/>
  <c r="M207" i="7"/>
  <c r="M208" i="7"/>
  <c r="M209" i="7"/>
  <c r="M210" i="7"/>
  <c r="M211" i="7"/>
  <c r="M212" i="7"/>
  <c r="M213" i="7"/>
  <c r="M214" i="7"/>
  <c r="M215" i="7"/>
  <c r="M216" i="7"/>
  <c r="M217" i="7"/>
  <c r="M218" i="7"/>
  <c r="M219" i="7"/>
  <c r="M220" i="7"/>
  <c r="M221" i="7"/>
  <c r="M222" i="7"/>
  <c r="M223" i="7"/>
  <c r="M224" i="7"/>
  <c r="M225" i="7"/>
  <c r="M226" i="7"/>
  <c r="M227" i="7"/>
  <c r="O84" i="8"/>
  <c r="O85" i="8"/>
  <c r="O86" i="8"/>
  <c r="O87" i="8"/>
  <c r="O88" i="8"/>
  <c r="O89" i="8"/>
  <c r="O90" i="8"/>
  <c r="O91" i="8"/>
  <c r="O92" i="8"/>
  <c r="O93" i="8"/>
  <c r="O94" i="8"/>
  <c r="O95" i="8"/>
  <c r="O96" i="8"/>
  <c r="O97" i="8"/>
  <c r="O98" i="8"/>
  <c r="O99" i="8"/>
  <c r="O100" i="8"/>
  <c r="O101" i="8"/>
  <c r="O102" i="8"/>
  <c r="O103" i="8"/>
  <c r="O104" i="8"/>
  <c r="O105" i="8"/>
  <c r="O106" i="8"/>
  <c r="O107" i="8"/>
  <c r="O108" i="8"/>
  <c r="O109" i="8"/>
  <c r="O110" i="8"/>
  <c r="O111" i="8"/>
  <c r="O112" i="8"/>
  <c r="O113" i="8"/>
  <c r="O114" i="8"/>
  <c r="O115" i="8"/>
  <c r="O116" i="8"/>
  <c r="O117" i="8"/>
  <c r="O118" i="8"/>
  <c r="O119" i="8"/>
  <c r="O120" i="8"/>
  <c r="O121" i="8"/>
  <c r="O122" i="8"/>
  <c r="O123" i="8"/>
  <c r="O124" i="8"/>
  <c r="O125" i="8"/>
  <c r="O126" i="8"/>
  <c r="O127" i="8"/>
  <c r="O128" i="8"/>
  <c r="O129" i="8"/>
  <c r="O130" i="8"/>
  <c r="O131" i="8"/>
  <c r="O132" i="8"/>
  <c r="O133" i="8"/>
  <c r="O134" i="8"/>
  <c r="O135" i="8"/>
  <c r="O136" i="8"/>
  <c r="O137" i="8"/>
  <c r="O138" i="8"/>
  <c r="O139" i="8"/>
  <c r="O140" i="8"/>
  <c r="N84" i="8"/>
  <c r="N85" i="8"/>
  <c r="N86" i="8"/>
  <c r="N87" i="8"/>
  <c r="N88" i="8"/>
  <c r="N89" i="8"/>
  <c r="N90" i="8"/>
  <c r="N91" i="8"/>
  <c r="N92" i="8"/>
  <c r="N93" i="8"/>
  <c r="N94" i="8"/>
  <c r="N95" i="8"/>
  <c r="N96" i="8"/>
  <c r="N97" i="8"/>
  <c r="N98" i="8"/>
  <c r="N99" i="8"/>
  <c r="N100" i="8"/>
  <c r="N101" i="8"/>
  <c r="N102" i="8"/>
  <c r="N103" i="8"/>
  <c r="N104" i="8"/>
  <c r="N105" i="8"/>
  <c r="N106" i="8"/>
  <c r="N107" i="8"/>
  <c r="N108" i="8"/>
  <c r="N109" i="8"/>
  <c r="N110" i="8"/>
  <c r="N111" i="8"/>
  <c r="N112" i="8"/>
  <c r="N113" i="8"/>
  <c r="N114" i="8"/>
  <c r="N115" i="8"/>
  <c r="N116" i="8"/>
  <c r="N117" i="8"/>
  <c r="N118" i="8"/>
  <c r="N119" i="8"/>
  <c r="N120" i="8"/>
  <c r="N121" i="8"/>
  <c r="N122" i="8"/>
  <c r="N123" i="8"/>
  <c r="N124" i="8"/>
  <c r="N125" i="8"/>
  <c r="N126" i="8"/>
  <c r="N127" i="8"/>
  <c r="N128" i="8"/>
  <c r="N129" i="8"/>
  <c r="N130" i="8"/>
  <c r="N131" i="8"/>
  <c r="N132" i="8"/>
  <c r="N133" i="8"/>
  <c r="N134" i="8"/>
  <c r="N135" i="8"/>
  <c r="N136" i="8"/>
  <c r="N137" i="8"/>
  <c r="N138" i="8"/>
  <c r="N139" i="8"/>
  <c r="N140" i="8"/>
  <c r="O50" i="8"/>
  <c r="O51" i="8"/>
  <c r="O52" i="8"/>
  <c r="O53" i="8"/>
  <c r="O54" i="8"/>
  <c r="O55" i="8"/>
  <c r="O56" i="8"/>
  <c r="O57" i="8"/>
  <c r="O58" i="8"/>
  <c r="O59" i="8"/>
  <c r="O60" i="8"/>
  <c r="O61" i="8"/>
  <c r="O62" i="8"/>
  <c r="O63" i="8"/>
  <c r="O64" i="8"/>
  <c r="O65" i="8"/>
  <c r="O66" i="8"/>
  <c r="O67" i="8"/>
  <c r="O68" i="8"/>
  <c r="O69" i="8"/>
  <c r="O70" i="8"/>
  <c r="O71" i="8"/>
  <c r="O72" i="8"/>
  <c r="O73" i="8"/>
  <c r="O74" i="8"/>
  <c r="O75" i="8"/>
  <c r="O76" i="8"/>
  <c r="O77" i="8"/>
  <c r="O78" i="8"/>
  <c r="O79" i="8"/>
  <c r="O80" i="8"/>
  <c r="O81" i="8"/>
  <c r="O82" i="8"/>
  <c r="O83" i="8"/>
  <c r="N49" i="8"/>
  <c r="N50" i="8"/>
  <c r="N51" i="8"/>
  <c r="N52" i="8"/>
  <c r="N53" i="8"/>
  <c r="N54" i="8"/>
  <c r="N55" i="8"/>
  <c r="N56" i="8"/>
  <c r="N57" i="8"/>
  <c r="N58" i="8"/>
  <c r="N59" i="8"/>
  <c r="N60" i="8"/>
  <c r="N61" i="8"/>
  <c r="N62" i="8"/>
  <c r="N63" i="8"/>
  <c r="N64" i="8"/>
  <c r="N65" i="8"/>
  <c r="N66" i="8"/>
  <c r="N67" i="8"/>
  <c r="N68" i="8"/>
  <c r="N69" i="8"/>
  <c r="N70" i="8"/>
  <c r="N71" i="8"/>
  <c r="N72" i="8"/>
  <c r="N73" i="8"/>
  <c r="N74" i="8"/>
  <c r="N75" i="8"/>
  <c r="N76" i="8"/>
  <c r="N77" i="8"/>
  <c r="N78" i="8"/>
  <c r="N79" i="8"/>
  <c r="N80" i="8"/>
  <c r="N81" i="8"/>
  <c r="N82" i="8"/>
  <c r="N83" i="8"/>
  <c r="N45" i="8"/>
  <c r="N43" i="8"/>
  <c r="N44" i="8"/>
  <c r="N46" i="8"/>
  <c r="N47" i="8"/>
  <c r="N48" i="8"/>
  <c r="N42" i="8"/>
  <c r="O5" i="8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N26" i="8"/>
  <c r="N27" i="8"/>
  <c r="N28" i="8"/>
  <c r="N29" i="8"/>
  <c r="N30" i="8"/>
  <c r="N31" i="8"/>
  <c r="N32" i="8"/>
  <c r="N33" i="8"/>
  <c r="N34" i="8"/>
  <c r="N35" i="8"/>
  <c r="N36" i="8"/>
  <c r="N37" i="8"/>
  <c r="N38" i="8"/>
  <c r="N39" i="8"/>
  <c r="N40" i="8"/>
  <c r="N41" i="8"/>
  <c r="N5" i="8"/>
  <c r="M239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103" i="5"/>
  <c r="M104" i="5"/>
  <c r="M105" i="5"/>
  <c r="M106" i="5"/>
  <c r="M107" i="5"/>
  <c r="M108" i="5"/>
  <c r="M109" i="5"/>
  <c r="M110" i="5"/>
  <c r="M111" i="5"/>
  <c r="M112" i="5"/>
  <c r="M113" i="5"/>
  <c r="M114" i="5"/>
  <c r="M115" i="5"/>
  <c r="M116" i="5"/>
  <c r="M117" i="5"/>
  <c r="M118" i="5"/>
  <c r="M119" i="5"/>
  <c r="M120" i="5"/>
  <c r="M121" i="5"/>
  <c r="M122" i="5"/>
  <c r="M123" i="5"/>
  <c r="M124" i="5"/>
  <c r="M125" i="5"/>
  <c r="M126" i="5"/>
  <c r="M127" i="5"/>
  <c r="M128" i="5"/>
  <c r="M129" i="5"/>
  <c r="M130" i="5"/>
  <c r="M131" i="5"/>
  <c r="M132" i="5"/>
  <c r="M133" i="5"/>
  <c r="M134" i="5"/>
  <c r="M135" i="5"/>
  <c r="M136" i="5"/>
  <c r="M137" i="5"/>
  <c r="M138" i="5"/>
  <c r="M139" i="5"/>
  <c r="M140" i="5"/>
  <c r="M141" i="5"/>
  <c r="M142" i="5"/>
  <c r="M143" i="5"/>
  <c r="M144" i="5"/>
  <c r="M145" i="5"/>
  <c r="M146" i="5"/>
  <c r="M147" i="5"/>
  <c r="M148" i="5"/>
  <c r="M149" i="5"/>
  <c r="M150" i="5"/>
  <c r="M151" i="5"/>
  <c r="M152" i="5"/>
  <c r="M153" i="5"/>
  <c r="M154" i="5"/>
  <c r="M155" i="5"/>
  <c r="M156" i="5"/>
  <c r="M157" i="5"/>
  <c r="M158" i="5"/>
  <c r="M159" i="5"/>
  <c r="M160" i="5"/>
  <c r="M161" i="5"/>
  <c r="M162" i="5"/>
  <c r="M163" i="5"/>
  <c r="M164" i="5"/>
  <c r="M165" i="5"/>
  <c r="M166" i="5"/>
  <c r="M167" i="5"/>
  <c r="M168" i="5"/>
  <c r="M169" i="5"/>
  <c r="M170" i="5"/>
  <c r="M171" i="5"/>
  <c r="M172" i="5"/>
  <c r="M173" i="5"/>
  <c r="M174" i="5"/>
  <c r="M175" i="5"/>
  <c r="M176" i="5"/>
  <c r="M177" i="5"/>
  <c r="M178" i="5"/>
  <c r="M179" i="5"/>
  <c r="M180" i="5"/>
  <c r="M181" i="5"/>
  <c r="M182" i="5"/>
  <c r="M183" i="5"/>
  <c r="M184" i="5"/>
  <c r="M185" i="5"/>
  <c r="M186" i="5"/>
  <c r="M187" i="5"/>
  <c r="M188" i="5"/>
  <c r="M189" i="5"/>
  <c r="M190" i="5"/>
  <c r="M191" i="5"/>
  <c r="M192" i="5"/>
  <c r="M193" i="5"/>
  <c r="M194" i="5"/>
  <c r="M195" i="5"/>
  <c r="M196" i="5"/>
  <c r="M197" i="5"/>
  <c r="M198" i="5"/>
  <c r="M199" i="5"/>
  <c r="M200" i="5"/>
  <c r="M201" i="5"/>
  <c r="M202" i="5"/>
  <c r="M203" i="5"/>
  <c r="M204" i="5"/>
  <c r="M205" i="5"/>
  <c r="M206" i="5"/>
  <c r="M207" i="5"/>
  <c r="M208" i="5"/>
  <c r="M209" i="5"/>
  <c r="M210" i="5"/>
  <c r="M211" i="5"/>
  <c r="M212" i="5"/>
  <c r="M213" i="5"/>
  <c r="M214" i="5"/>
  <c r="M215" i="5"/>
  <c r="M216" i="5"/>
  <c r="M217" i="5"/>
  <c r="M218" i="5"/>
  <c r="M219" i="5"/>
  <c r="M220" i="5"/>
  <c r="M221" i="5"/>
  <c r="M222" i="5"/>
  <c r="M223" i="5"/>
  <c r="M224" i="5"/>
  <c r="M225" i="5"/>
  <c r="M226" i="5"/>
  <c r="M227" i="5"/>
  <c r="M228" i="5"/>
  <c r="M229" i="5"/>
  <c r="M230" i="5"/>
  <c r="M231" i="5"/>
  <c r="M232" i="5"/>
  <c r="M233" i="5"/>
  <c r="M234" i="5"/>
  <c r="M235" i="5"/>
  <c r="M236" i="5"/>
  <c r="M237" i="5"/>
  <c r="M238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104" i="5"/>
  <c r="L105" i="5"/>
  <c r="L106" i="5"/>
  <c r="L107" i="5"/>
  <c r="L108" i="5"/>
  <c r="L109" i="5"/>
  <c r="L110" i="5"/>
  <c r="L111" i="5"/>
  <c r="L112" i="5"/>
  <c r="L113" i="5"/>
  <c r="L114" i="5"/>
  <c r="L115" i="5"/>
  <c r="L116" i="5"/>
  <c r="L117" i="5"/>
  <c r="L118" i="5"/>
  <c r="L119" i="5"/>
  <c r="L120" i="5"/>
  <c r="L121" i="5"/>
  <c r="L122" i="5"/>
  <c r="L123" i="5"/>
  <c r="L124" i="5"/>
  <c r="L125" i="5"/>
  <c r="L126" i="5"/>
  <c r="L127" i="5"/>
  <c r="L128" i="5"/>
  <c r="L129" i="5"/>
  <c r="L130" i="5"/>
  <c r="L131" i="5"/>
  <c r="L132" i="5"/>
  <c r="L133" i="5"/>
  <c r="L134" i="5"/>
  <c r="L135" i="5"/>
  <c r="L136" i="5"/>
  <c r="L137" i="5"/>
  <c r="L138" i="5"/>
  <c r="L139" i="5"/>
  <c r="L140" i="5"/>
  <c r="L141" i="5"/>
  <c r="L142" i="5"/>
  <c r="L143" i="5"/>
  <c r="L144" i="5"/>
  <c r="L145" i="5"/>
  <c r="L146" i="5"/>
  <c r="L147" i="5"/>
  <c r="L148" i="5"/>
  <c r="L149" i="5"/>
  <c r="L150" i="5"/>
  <c r="L151" i="5"/>
  <c r="L152" i="5"/>
  <c r="L153" i="5"/>
  <c r="L154" i="5"/>
  <c r="L155" i="5"/>
  <c r="L156" i="5"/>
  <c r="L157" i="5"/>
  <c r="L158" i="5"/>
  <c r="L159" i="5"/>
  <c r="L160" i="5"/>
  <c r="L161" i="5"/>
  <c r="L162" i="5"/>
  <c r="L163" i="5"/>
  <c r="L164" i="5"/>
  <c r="L165" i="5"/>
  <c r="L166" i="5"/>
  <c r="L167" i="5"/>
  <c r="L168" i="5"/>
  <c r="L169" i="5"/>
  <c r="L170" i="5"/>
  <c r="L171" i="5"/>
  <c r="L172" i="5"/>
  <c r="L173" i="5"/>
  <c r="L174" i="5"/>
  <c r="L175" i="5"/>
  <c r="L176" i="5"/>
  <c r="L177" i="5"/>
  <c r="L178" i="5"/>
  <c r="L179" i="5"/>
  <c r="L180" i="5"/>
  <c r="L181" i="5"/>
  <c r="L182" i="5"/>
  <c r="L183" i="5"/>
  <c r="L184" i="5"/>
  <c r="L185" i="5"/>
  <c r="L186" i="5"/>
  <c r="L187" i="5"/>
  <c r="L188" i="5"/>
  <c r="L189" i="5"/>
  <c r="L190" i="5"/>
  <c r="L191" i="5"/>
  <c r="L192" i="5"/>
  <c r="L193" i="5"/>
  <c r="L194" i="5"/>
  <c r="L195" i="5"/>
  <c r="L196" i="5"/>
  <c r="L197" i="5"/>
  <c r="L198" i="5"/>
  <c r="L199" i="5"/>
  <c r="L200" i="5"/>
  <c r="L201" i="5"/>
  <c r="L202" i="5"/>
  <c r="L203" i="5"/>
  <c r="L204" i="5"/>
  <c r="L205" i="5"/>
  <c r="L206" i="5"/>
  <c r="L207" i="5"/>
  <c r="L208" i="5"/>
  <c r="L209" i="5"/>
  <c r="L210" i="5"/>
  <c r="L211" i="5"/>
  <c r="L212" i="5"/>
  <c r="L213" i="5"/>
  <c r="L214" i="5"/>
  <c r="L215" i="5"/>
  <c r="L216" i="5"/>
  <c r="L217" i="5"/>
  <c r="L218" i="5"/>
  <c r="L219" i="5"/>
  <c r="L220" i="5"/>
  <c r="L221" i="5"/>
  <c r="L222" i="5"/>
  <c r="L223" i="5"/>
  <c r="L224" i="5"/>
  <c r="L225" i="5"/>
  <c r="L226" i="5"/>
  <c r="L227" i="5"/>
  <c r="L228" i="5"/>
  <c r="L229" i="5"/>
  <c r="L230" i="5"/>
  <c r="L231" i="5"/>
  <c r="L232" i="5"/>
  <c r="L233" i="5"/>
  <c r="L234" i="5"/>
  <c r="L235" i="5"/>
  <c r="L236" i="5"/>
  <c r="L237" i="5"/>
  <c r="L238" i="5"/>
  <c r="L239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K192" i="5"/>
  <c r="K193" i="5"/>
  <c r="K194" i="5"/>
  <c r="K195" i="5"/>
  <c r="K196" i="5"/>
  <c r="K197" i="5"/>
  <c r="K198" i="5"/>
  <c r="K199" i="5"/>
  <c r="K200" i="5"/>
  <c r="K201" i="5"/>
  <c r="K202" i="5"/>
  <c r="K203" i="5"/>
  <c r="K204" i="5"/>
  <c r="K205" i="5"/>
  <c r="K206" i="5"/>
  <c r="K207" i="5"/>
  <c r="K208" i="5"/>
  <c r="K209" i="5"/>
  <c r="K210" i="5"/>
  <c r="K211" i="5"/>
  <c r="K212" i="5"/>
  <c r="K213" i="5"/>
  <c r="K214" i="5"/>
  <c r="K215" i="5"/>
  <c r="K216" i="5"/>
  <c r="K217" i="5"/>
  <c r="K218" i="5"/>
  <c r="K219" i="5"/>
  <c r="K220" i="5"/>
  <c r="K221" i="5"/>
  <c r="K222" i="5"/>
  <c r="K223" i="5"/>
  <c r="K224" i="5"/>
  <c r="K225" i="5"/>
  <c r="K226" i="5"/>
  <c r="K227" i="5"/>
  <c r="K228" i="5"/>
  <c r="K229" i="5"/>
  <c r="K230" i="5"/>
  <c r="K231" i="5"/>
  <c r="K232" i="5"/>
  <c r="K233" i="5"/>
  <c r="K234" i="5"/>
  <c r="K235" i="5"/>
  <c r="K236" i="5"/>
  <c r="K237" i="5"/>
  <c r="K238" i="5"/>
  <c r="K239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J192" i="5"/>
  <c r="J193" i="5"/>
  <c r="J194" i="5"/>
  <c r="J195" i="5"/>
  <c r="J196" i="5"/>
  <c r="J197" i="5"/>
  <c r="J198" i="5"/>
  <c r="J199" i="5"/>
  <c r="J200" i="5"/>
  <c r="J201" i="5"/>
  <c r="J202" i="5"/>
  <c r="J203" i="5"/>
  <c r="J204" i="5"/>
  <c r="J205" i="5"/>
  <c r="J206" i="5"/>
  <c r="J207" i="5"/>
  <c r="J208" i="5"/>
  <c r="J209" i="5"/>
  <c r="J210" i="5"/>
  <c r="J211" i="5"/>
  <c r="J212" i="5"/>
  <c r="J213" i="5"/>
  <c r="J214" i="5"/>
  <c r="J215" i="5"/>
  <c r="J216" i="5"/>
  <c r="J217" i="5"/>
  <c r="J218" i="5"/>
  <c r="J219" i="5"/>
  <c r="J220" i="5"/>
  <c r="J221" i="5"/>
  <c r="J222" i="5"/>
  <c r="J223" i="5"/>
  <c r="J224" i="5"/>
  <c r="J225" i="5"/>
  <c r="J226" i="5"/>
  <c r="J227" i="5"/>
  <c r="J228" i="5"/>
  <c r="J229" i="5"/>
  <c r="J230" i="5"/>
  <c r="J231" i="5"/>
  <c r="J232" i="5"/>
  <c r="J233" i="5"/>
  <c r="J234" i="5"/>
  <c r="J235" i="5"/>
  <c r="J236" i="5"/>
  <c r="J237" i="5"/>
  <c r="J238" i="5"/>
  <c r="J239" i="5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L53" i="7"/>
  <c r="L54" i="7"/>
  <c r="L55" i="7"/>
  <c r="L56" i="7"/>
  <c r="L57" i="7"/>
  <c r="L58" i="7"/>
  <c r="L59" i="7"/>
  <c r="L60" i="7"/>
  <c r="L61" i="7"/>
  <c r="L62" i="7"/>
  <c r="L63" i="7"/>
  <c r="L64" i="7"/>
  <c r="L65" i="7"/>
  <c r="L66" i="7"/>
  <c r="L67" i="7"/>
  <c r="L68" i="7"/>
  <c r="L69" i="7"/>
  <c r="L70" i="7"/>
  <c r="L71" i="7"/>
  <c r="L72" i="7"/>
  <c r="L73" i="7"/>
  <c r="L74" i="7"/>
  <c r="L75" i="7"/>
  <c r="L76" i="7"/>
  <c r="L77" i="7"/>
  <c r="L78" i="7"/>
  <c r="L79" i="7"/>
  <c r="L80" i="7"/>
  <c r="L81" i="7"/>
  <c r="L82" i="7"/>
  <c r="L83" i="7"/>
  <c r="L84" i="7"/>
  <c r="L85" i="7"/>
  <c r="L86" i="7"/>
  <c r="L87" i="7"/>
  <c r="L88" i="7"/>
  <c r="L89" i="7"/>
  <c r="L90" i="7"/>
  <c r="L91" i="7"/>
  <c r="L92" i="7"/>
  <c r="L93" i="7"/>
  <c r="L94" i="7"/>
  <c r="L95" i="7"/>
  <c r="L96" i="7"/>
  <c r="L97" i="7"/>
  <c r="L98" i="7"/>
  <c r="L99" i="7"/>
  <c r="L100" i="7"/>
  <c r="L101" i="7"/>
  <c r="L102" i="7"/>
  <c r="L103" i="7"/>
  <c r="L104" i="7"/>
  <c r="L105" i="7"/>
  <c r="L106" i="7"/>
  <c r="L107" i="7"/>
  <c r="L108" i="7"/>
  <c r="L109" i="7"/>
  <c r="L110" i="7"/>
  <c r="L111" i="7"/>
  <c r="L112" i="7"/>
  <c r="L113" i="7"/>
  <c r="L114" i="7"/>
  <c r="L115" i="7"/>
  <c r="L116" i="7"/>
  <c r="L117" i="7"/>
  <c r="L118" i="7"/>
  <c r="L119" i="7"/>
  <c r="L120" i="7"/>
  <c r="L121" i="7"/>
  <c r="L122" i="7"/>
  <c r="L123" i="7"/>
  <c r="L124" i="7"/>
  <c r="L125" i="7"/>
  <c r="L126" i="7"/>
  <c r="L127" i="7"/>
  <c r="L128" i="7"/>
  <c r="L129" i="7"/>
  <c r="L130" i="7"/>
  <c r="L131" i="7"/>
  <c r="L132" i="7"/>
  <c r="L133" i="7"/>
  <c r="L134" i="7"/>
  <c r="L135" i="7"/>
  <c r="L136" i="7"/>
  <c r="L137" i="7"/>
  <c r="L138" i="7"/>
  <c r="L139" i="7"/>
  <c r="L140" i="7"/>
  <c r="L141" i="7"/>
  <c r="L142" i="7"/>
  <c r="L143" i="7"/>
  <c r="L144" i="7"/>
  <c r="L145" i="7"/>
  <c r="L146" i="7"/>
  <c r="L147" i="7"/>
  <c r="L148" i="7"/>
  <c r="L149" i="7"/>
  <c r="L150" i="7"/>
  <c r="L151" i="7"/>
  <c r="L152" i="7"/>
  <c r="L153" i="7"/>
  <c r="L154" i="7"/>
  <c r="L155" i="7"/>
  <c r="L156" i="7"/>
  <c r="L157" i="7"/>
  <c r="L158" i="7"/>
  <c r="L159" i="7"/>
  <c r="L160" i="7"/>
  <c r="L161" i="7"/>
  <c r="L162" i="7"/>
  <c r="L163" i="7"/>
  <c r="L164" i="7"/>
  <c r="L165" i="7"/>
  <c r="L166" i="7"/>
  <c r="L167" i="7"/>
  <c r="L168" i="7"/>
  <c r="L169" i="7"/>
  <c r="L170" i="7"/>
  <c r="L171" i="7"/>
  <c r="L172" i="7"/>
  <c r="L173" i="7"/>
  <c r="L174" i="7"/>
  <c r="L175" i="7"/>
  <c r="L176" i="7"/>
  <c r="L177" i="7"/>
  <c r="L178" i="7"/>
  <c r="L179" i="7"/>
  <c r="L180" i="7"/>
  <c r="L181" i="7"/>
  <c r="L182" i="7"/>
  <c r="L183" i="7"/>
  <c r="L184" i="7"/>
  <c r="L185" i="7"/>
  <c r="L186" i="7"/>
  <c r="L187" i="7"/>
  <c r="L188" i="7"/>
  <c r="L189" i="7"/>
  <c r="L190" i="7"/>
  <c r="L191" i="7"/>
  <c r="L192" i="7"/>
  <c r="L193" i="7"/>
  <c r="L194" i="7"/>
  <c r="L195" i="7"/>
  <c r="L196" i="7"/>
  <c r="L197" i="7"/>
  <c r="L198" i="7"/>
  <c r="L199" i="7"/>
  <c r="L200" i="7"/>
  <c r="L201" i="7"/>
  <c r="L202" i="7"/>
  <c r="L203" i="7"/>
  <c r="L204" i="7"/>
  <c r="L205" i="7"/>
  <c r="L206" i="7"/>
  <c r="L207" i="7"/>
  <c r="L208" i="7"/>
  <c r="L209" i="7"/>
  <c r="L210" i="7"/>
  <c r="L211" i="7"/>
  <c r="L212" i="7"/>
  <c r="L213" i="7"/>
  <c r="L214" i="7"/>
  <c r="L215" i="7"/>
  <c r="L216" i="7"/>
  <c r="L217" i="7"/>
  <c r="L218" i="7"/>
  <c r="L219" i="7"/>
  <c r="L220" i="7"/>
  <c r="L221" i="7"/>
  <c r="L222" i="7"/>
  <c r="L223" i="7"/>
  <c r="L224" i="7"/>
  <c r="L225" i="7"/>
  <c r="L226" i="7"/>
  <c r="L227" i="7"/>
  <c r="L228" i="7"/>
  <c r="L229" i="7"/>
  <c r="L230" i="7"/>
  <c r="L231" i="7"/>
  <c r="L232" i="7"/>
  <c r="L233" i="7"/>
  <c r="L234" i="7"/>
  <c r="L235" i="7"/>
  <c r="L236" i="7"/>
  <c r="L237" i="7"/>
  <c r="L238" i="7"/>
  <c r="L239" i="7"/>
  <c r="L240" i="7"/>
  <c r="L241" i="7"/>
  <c r="L242" i="7"/>
  <c r="L243" i="7"/>
  <c r="L244" i="7"/>
  <c r="L245" i="7"/>
  <c r="L246" i="7"/>
  <c r="L247" i="7"/>
  <c r="L248" i="7"/>
  <c r="L249" i="7"/>
  <c r="L250" i="7"/>
  <c r="L251" i="7"/>
  <c r="L252" i="7"/>
  <c r="L253" i="7"/>
  <c r="L254" i="7"/>
  <c r="L255" i="7"/>
  <c r="L256" i="7"/>
  <c r="L257" i="7"/>
  <c r="L258" i="7"/>
  <c r="L259" i="7"/>
  <c r="L260" i="7"/>
  <c r="L261" i="7"/>
  <c r="L262" i="7"/>
  <c r="L263" i="7"/>
  <c r="L264" i="7"/>
  <c r="L265" i="7"/>
  <c r="L266" i="7"/>
  <c r="L267" i="7"/>
  <c r="L268" i="7"/>
  <c r="L269" i="7"/>
  <c r="L270" i="7"/>
  <c r="L271" i="7"/>
  <c r="L272" i="7"/>
  <c r="L273" i="7"/>
  <c r="L274" i="7"/>
  <c r="L275" i="7"/>
  <c r="L276" i="7"/>
  <c r="L277" i="7"/>
  <c r="L278" i="7"/>
  <c r="L279" i="7"/>
  <c r="L280" i="7"/>
  <c r="L281" i="7"/>
  <c r="L282" i="7"/>
  <c r="L283" i="7"/>
  <c r="L284" i="7"/>
  <c r="L285" i="7"/>
  <c r="L286" i="7"/>
  <c r="L287" i="7"/>
  <c r="L288" i="7"/>
  <c r="L289" i="7"/>
  <c r="L290" i="7"/>
  <c r="L291" i="7"/>
  <c r="L292" i="7"/>
  <c r="L293" i="7"/>
  <c r="L294" i="7"/>
  <c r="L295" i="7"/>
  <c r="L296" i="7"/>
  <c r="L297" i="7"/>
  <c r="L298" i="7"/>
  <c r="L299" i="7"/>
  <c r="L300" i="7"/>
  <c r="L301" i="7"/>
  <c r="L302" i="7"/>
  <c r="L303" i="7"/>
  <c r="L304" i="7"/>
  <c r="L305" i="7"/>
  <c r="L306" i="7"/>
  <c r="L307" i="7"/>
  <c r="L308" i="7"/>
  <c r="L309" i="7"/>
  <c r="L310" i="7"/>
  <c r="L311" i="7"/>
  <c r="L312" i="7"/>
  <c r="L313" i="7"/>
  <c r="L314" i="7"/>
  <c r="L315" i="7"/>
  <c r="L316" i="7"/>
  <c r="L317" i="7"/>
  <c r="L318" i="7"/>
  <c r="L319" i="7"/>
  <c r="L320" i="7"/>
  <c r="L321" i="7"/>
  <c r="L322" i="7"/>
  <c r="L323" i="7"/>
  <c r="L324" i="7"/>
  <c r="L325" i="7"/>
  <c r="L326" i="7"/>
  <c r="L327" i="7"/>
  <c r="L328" i="7"/>
  <c r="L329" i="7"/>
  <c r="L330" i="7"/>
  <c r="L331" i="7"/>
  <c r="L332" i="7"/>
  <c r="L333" i="7"/>
  <c r="L334" i="7"/>
  <c r="L335" i="7"/>
  <c r="L336" i="7"/>
  <c r="L337" i="7"/>
  <c r="L338" i="7"/>
  <c r="L339" i="7"/>
  <c r="L340" i="7"/>
  <c r="L341" i="7"/>
  <c r="L342" i="7"/>
  <c r="L343" i="7"/>
  <c r="L344" i="7"/>
  <c r="L345" i="7"/>
  <c r="L346" i="7"/>
  <c r="L347" i="7"/>
  <c r="L348" i="7"/>
  <c r="L349" i="7"/>
  <c r="L350" i="7"/>
  <c r="L351" i="7"/>
  <c r="L352" i="7"/>
  <c r="L353" i="7"/>
  <c r="L354" i="7"/>
  <c r="L355" i="7"/>
  <c r="L356" i="7"/>
  <c r="L357" i="7"/>
  <c r="L358" i="7"/>
  <c r="L359" i="7"/>
  <c r="L360" i="7"/>
  <c r="L361" i="7"/>
  <c r="L362" i="7"/>
  <c r="L363" i="7"/>
  <c r="L364" i="7"/>
  <c r="L365" i="7"/>
  <c r="L366" i="7"/>
  <c r="L367" i="7"/>
  <c r="L368" i="7"/>
  <c r="L369" i="7"/>
  <c r="L370" i="7"/>
  <c r="L371" i="7"/>
  <c r="L372" i="7"/>
  <c r="L373" i="7"/>
  <c r="L374" i="7"/>
  <c r="L375" i="7"/>
  <c r="L376" i="7"/>
  <c r="L377" i="7"/>
  <c r="L378" i="7"/>
  <c r="L379" i="7"/>
  <c r="L380" i="7"/>
  <c r="L381" i="7"/>
  <c r="L382" i="7"/>
  <c r="L383" i="7"/>
  <c r="L384" i="7"/>
  <c r="L385" i="7"/>
  <c r="L386" i="7"/>
  <c r="L387" i="7"/>
  <c r="L388" i="7"/>
  <c r="L389" i="7"/>
  <c r="L390" i="7"/>
  <c r="L391" i="7"/>
  <c r="L392" i="7"/>
  <c r="L393" i="7"/>
  <c r="L394" i="7"/>
  <c r="L395" i="7"/>
  <c r="L396" i="7"/>
  <c r="L397" i="7"/>
  <c r="L398" i="7"/>
  <c r="L399" i="7"/>
  <c r="L400" i="7"/>
  <c r="L401" i="7"/>
  <c r="L402" i="7"/>
  <c r="L403" i="7"/>
  <c r="L404" i="7"/>
  <c r="L405" i="7"/>
  <c r="L406" i="7"/>
  <c r="L407" i="7"/>
  <c r="L408" i="7"/>
  <c r="L409" i="7"/>
  <c r="L410" i="7"/>
  <c r="L411" i="7"/>
  <c r="L412" i="7"/>
  <c r="L413" i="7"/>
  <c r="L414" i="7"/>
  <c r="L7" i="7"/>
  <c r="O9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33" i="8"/>
  <c r="O34" i="8"/>
  <c r="O35" i="8"/>
  <c r="O36" i="8"/>
  <c r="O37" i="8"/>
  <c r="O38" i="8"/>
  <c r="O39" i="8"/>
  <c r="O40" i="8"/>
  <c r="O41" i="8"/>
  <c r="O42" i="8"/>
  <c r="O43" i="8"/>
  <c r="O44" i="8"/>
  <c r="O45" i="8"/>
  <c r="O46" i="8"/>
  <c r="O47" i="8"/>
  <c r="O48" i="8"/>
  <c r="O49" i="8"/>
  <c r="O6" i="8"/>
  <c r="O7" i="8"/>
  <c r="O8" i="8"/>
  <c r="M14" i="5"/>
  <c r="M16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L12" i="5"/>
  <c r="L13" i="5"/>
  <c r="L14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K14" i="5"/>
  <c r="K16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J14" i="5"/>
  <c r="J16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K2" i="5"/>
  <c r="J2" i="5"/>
  <c r="F30" i="3"/>
  <c r="F31" i="3"/>
  <c r="E30" i="3"/>
  <c r="E31" i="3"/>
  <c r="D30" i="3"/>
  <c r="L30" i="3" s="1"/>
  <c r="D31" i="3"/>
  <c r="L31" i="3" s="1"/>
  <c r="B30" i="3"/>
  <c r="B31" i="3"/>
  <c r="F14" i="9"/>
  <c r="E14" i="9"/>
  <c r="F3" i="9"/>
  <c r="F4" i="9"/>
  <c r="F8" i="9"/>
  <c r="F9" i="9"/>
  <c r="F10" i="9"/>
  <c r="F11" i="9"/>
  <c r="F12" i="9"/>
  <c r="F13" i="9"/>
  <c r="F2" i="9"/>
  <c r="E11" i="9"/>
  <c r="E13" i="9"/>
  <c r="D11" i="9"/>
  <c r="L11" i="9" s="1"/>
  <c r="D13" i="9"/>
  <c r="L13" i="9" s="1"/>
  <c r="D14" i="9"/>
  <c r="L14" i="9" s="1"/>
  <c r="B3" i="9"/>
  <c r="B4" i="9"/>
  <c r="B5" i="9"/>
  <c r="B6" i="9"/>
  <c r="B7" i="9"/>
  <c r="B8" i="9"/>
  <c r="B9" i="9"/>
  <c r="B10" i="9"/>
  <c r="B11" i="9"/>
  <c r="B12" i="9"/>
  <c r="B14" i="9"/>
  <c r="B2" i="9"/>
  <c r="L6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69" i="7"/>
  <c r="M70" i="7"/>
  <c r="M71" i="7"/>
  <c r="M72" i="7"/>
  <c r="M73" i="7"/>
  <c r="M74" i="7"/>
  <c r="M75" i="7"/>
  <c r="M76" i="7"/>
  <c r="M77" i="7"/>
  <c r="M78" i="7"/>
  <c r="M79" i="7"/>
  <c r="M80" i="7"/>
  <c r="M81" i="7"/>
  <c r="M82" i="7"/>
  <c r="M83" i="7"/>
  <c r="M84" i="7"/>
  <c r="M85" i="7"/>
  <c r="M86" i="7"/>
  <c r="M87" i="7"/>
  <c r="M88" i="7"/>
  <c r="M89" i="7"/>
  <c r="M90" i="7"/>
  <c r="M91" i="7"/>
  <c r="M92" i="7"/>
  <c r="M93" i="7"/>
  <c r="M94" i="7"/>
  <c r="M95" i="7"/>
  <c r="M96" i="7"/>
  <c r="M97" i="7"/>
  <c r="M98" i="7"/>
  <c r="M99" i="7"/>
  <c r="M100" i="7"/>
  <c r="M101" i="7"/>
  <c r="M102" i="7"/>
  <c r="M103" i="7"/>
  <c r="M104" i="7"/>
  <c r="M105" i="7"/>
  <c r="M106" i="7"/>
  <c r="M107" i="7"/>
  <c r="M108" i="7"/>
  <c r="M109" i="7"/>
  <c r="M110" i="7"/>
  <c r="M111" i="7"/>
  <c r="M112" i="7"/>
  <c r="M113" i="7"/>
  <c r="M114" i="7"/>
  <c r="M115" i="7"/>
  <c r="M116" i="7"/>
  <c r="M117" i="7"/>
  <c r="M118" i="7"/>
  <c r="M119" i="7"/>
  <c r="M120" i="7"/>
  <c r="M121" i="7"/>
  <c r="M122" i="7"/>
  <c r="M123" i="7"/>
  <c r="M124" i="7"/>
  <c r="M125" i="7"/>
  <c r="M126" i="7"/>
  <c r="M127" i="7"/>
  <c r="M128" i="7"/>
  <c r="M129" i="7"/>
  <c r="M130" i="7"/>
  <c r="M131" i="7"/>
  <c r="M132" i="7"/>
  <c r="M133" i="7"/>
  <c r="M134" i="7"/>
  <c r="M135" i="7"/>
  <c r="M136" i="7"/>
  <c r="M137" i="7"/>
  <c r="M138" i="7"/>
  <c r="M139" i="7"/>
  <c r="M140" i="7"/>
  <c r="M141" i="7"/>
  <c r="M142" i="7"/>
  <c r="M143" i="7"/>
  <c r="M144" i="7"/>
  <c r="M145" i="7"/>
  <c r="M146" i="7"/>
  <c r="M147" i="7"/>
  <c r="M148" i="7"/>
  <c r="M149" i="7"/>
  <c r="M150" i="7"/>
  <c r="M151" i="7"/>
  <c r="M152" i="7"/>
  <c r="M153" i="7"/>
  <c r="M154" i="7"/>
  <c r="M155" i="7"/>
  <c r="M156" i="7"/>
  <c r="M157" i="7"/>
  <c r="M158" i="7"/>
  <c r="M159" i="7"/>
  <c r="M160" i="7"/>
  <c r="M161" i="7"/>
  <c r="M162" i="7"/>
  <c r="M163" i="7"/>
  <c r="M164" i="7"/>
  <c r="M165" i="7"/>
  <c r="M166" i="7"/>
  <c r="M167" i="7"/>
  <c r="M168" i="7"/>
  <c r="M169" i="7"/>
  <c r="M170" i="7"/>
  <c r="M171" i="7"/>
  <c r="M172" i="7"/>
  <c r="M173" i="7"/>
  <c r="M174" i="7"/>
  <c r="M175" i="7"/>
  <c r="M176" i="7"/>
  <c r="M177" i="7"/>
  <c r="M178" i="7"/>
  <c r="M179" i="7"/>
  <c r="M180" i="7"/>
  <c r="M181" i="7"/>
  <c r="M182" i="7"/>
  <c r="M183" i="7"/>
  <c r="M184" i="7"/>
  <c r="M185" i="7"/>
  <c r="M186" i="7"/>
  <c r="M5" i="7"/>
  <c r="L5" i="7"/>
  <c r="O164" i="8"/>
  <c r="N164" i="8"/>
  <c r="O163" i="8"/>
  <c r="N163" i="8"/>
  <c r="O162" i="8"/>
  <c r="N162" i="8"/>
  <c r="O161" i="8"/>
  <c r="N161" i="8"/>
  <c r="O160" i="8"/>
  <c r="N160" i="8"/>
  <c r="O159" i="8"/>
  <c r="N159" i="8"/>
  <c r="O158" i="8"/>
  <c r="N158" i="8"/>
  <c r="O157" i="8"/>
  <c r="N157" i="8"/>
  <c r="O156" i="8"/>
  <c r="N156" i="8"/>
  <c r="O155" i="8"/>
  <c r="N155" i="8"/>
  <c r="O154" i="8"/>
  <c r="N154" i="8"/>
  <c r="O153" i="8"/>
  <c r="N153" i="8"/>
  <c r="O152" i="8"/>
  <c r="N152" i="8"/>
  <c r="O151" i="8"/>
  <c r="N151" i="8"/>
  <c r="O150" i="8"/>
  <c r="N150" i="8"/>
  <c r="O149" i="8"/>
  <c r="N149" i="8"/>
  <c r="O148" i="8"/>
  <c r="N148" i="8"/>
  <c r="O147" i="8"/>
  <c r="N147" i="8"/>
  <c r="O146" i="8"/>
  <c r="N146" i="8"/>
  <c r="O145" i="8"/>
  <c r="N145" i="8"/>
  <c r="O144" i="8"/>
  <c r="N144" i="8"/>
  <c r="O143" i="8"/>
  <c r="N143" i="8"/>
  <c r="O142" i="8"/>
  <c r="N142" i="8"/>
  <c r="O141" i="8"/>
  <c r="N141" i="8"/>
  <c r="M510" i="7"/>
  <c r="L510" i="7"/>
  <c r="L509" i="7"/>
  <c r="M508" i="7"/>
  <c r="L508" i="7"/>
  <c r="M507" i="7"/>
  <c r="L507" i="7"/>
  <c r="M506" i="7"/>
  <c r="L506" i="7"/>
  <c r="M505" i="7"/>
  <c r="L505" i="7"/>
  <c r="M504" i="7"/>
  <c r="L504" i="7"/>
  <c r="M503" i="7"/>
  <c r="L503" i="7"/>
  <c r="M502" i="7"/>
  <c r="L502" i="7"/>
  <c r="M501" i="7"/>
  <c r="L501" i="7"/>
  <c r="M500" i="7"/>
  <c r="L500" i="7"/>
  <c r="M499" i="7"/>
  <c r="L499" i="7"/>
  <c r="M498" i="7"/>
  <c r="L498" i="7"/>
  <c r="M497" i="7"/>
  <c r="L497" i="7"/>
  <c r="M496" i="7"/>
  <c r="L496" i="7"/>
  <c r="M495" i="7"/>
  <c r="L495" i="7"/>
  <c r="M494" i="7"/>
  <c r="L494" i="7"/>
  <c r="M493" i="7"/>
  <c r="L493" i="7"/>
  <c r="M492" i="7"/>
  <c r="L492" i="7"/>
  <c r="M491" i="7"/>
  <c r="L491" i="7"/>
  <c r="M490" i="7"/>
  <c r="L490" i="7"/>
  <c r="M489" i="7"/>
  <c r="L489" i="7"/>
  <c r="M488" i="7"/>
  <c r="L488" i="7"/>
  <c r="M487" i="7"/>
  <c r="L487" i="7"/>
  <c r="M486" i="7"/>
  <c r="L486" i="7"/>
  <c r="M485" i="7"/>
  <c r="L485" i="7"/>
  <c r="M484" i="7"/>
  <c r="L484" i="7"/>
  <c r="M483" i="7"/>
  <c r="L483" i="7"/>
  <c r="M482" i="7"/>
  <c r="L482" i="7"/>
  <c r="M481" i="7"/>
  <c r="L481" i="7"/>
  <c r="M480" i="7"/>
  <c r="L480" i="7"/>
  <c r="M479" i="7"/>
  <c r="L479" i="7"/>
  <c r="M478" i="7"/>
  <c r="L478" i="7"/>
  <c r="M477" i="7"/>
  <c r="L477" i="7"/>
  <c r="M476" i="7"/>
  <c r="L476" i="7"/>
  <c r="M475" i="7"/>
  <c r="L475" i="7"/>
  <c r="M474" i="7"/>
  <c r="L474" i="7"/>
  <c r="M473" i="7"/>
  <c r="L473" i="7"/>
  <c r="M472" i="7"/>
  <c r="L472" i="7"/>
  <c r="M471" i="7"/>
  <c r="L471" i="7"/>
  <c r="M470" i="7"/>
  <c r="L470" i="7"/>
  <c r="M469" i="7"/>
  <c r="L469" i="7"/>
  <c r="M468" i="7"/>
  <c r="L468" i="7"/>
  <c r="M467" i="7"/>
  <c r="L467" i="7"/>
  <c r="M466" i="7"/>
  <c r="L466" i="7"/>
  <c r="M465" i="7"/>
  <c r="L465" i="7"/>
  <c r="M464" i="7"/>
  <c r="L464" i="7"/>
  <c r="M463" i="7"/>
  <c r="L463" i="7"/>
  <c r="M462" i="7"/>
  <c r="L462" i="7"/>
  <c r="M461" i="7"/>
  <c r="L461" i="7"/>
  <c r="M460" i="7"/>
  <c r="L460" i="7"/>
  <c r="M459" i="7"/>
  <c r="L459" i="7"/>
  <c r="M458" i="7"/>
  <c r="L458" i="7"/>
  <c r="M457" i="7"/>
  <c r="L457" i="7"/>
  <c r="M456" i="7"/>
  <c r="L456" i="7"/>
  <c r="M455" i="7"/>
  <c r="L455" i="7"/>
  <c r="M454" i="7"/>
  <c r="L454" i="7"/>
  <c r="M453" i="7"/>
  <c r="L453" i="7"/>
  <c r="M452" i="7"/>
  <c r="L452" i="7"/>
  <c r="M451" i="7"/>
  <c r="L451" i="7"/>
  <c r="M450" i="7"/>
  <c r="L450" i="7"/>
  <c r="M449" i="7"/>
  <c r="L449" i="7"/>
  <c r="M448" i="7"/>
  <c r="L448" i="7"/>
  <c r="M447" i="7"/>
  <c r="L447" i="7"/>
  <c r="M446" i="7"/>
  <c r="L446" i="7"/>
  <c r="M445" i="7"/>
  <c r="L445" i="7"/>
  <c r="M444" i="7"/>
  <c r="L444" i="7"/>
  <c r="M443" i="7"/>
  <c r="L443" i="7"/>
  <c r="M442" i="7"/>
  <c r="L442" i="7"/>
  <c r="M441" i="7"/>
  <c r="L441" i="7"/>
  <c r="M440" i="7"/>
  <c r="L440" i="7"/>
  <c r="M439" i="7"/>
  <c r="L439" i="7"/>
  <c r="M438" i="7"/>
  <c r="L438" i="7"/>
  <c r="M437" i="7"/>
  <c r="L437" i="7"/>
  <c r="M436" i="7"/>
  <c r="L436" i="7"/>
  <c r="M435" i="7"/>
  <c r="L435" i="7"/>
  <c r="M434" i="7"/>
  <c r="L434" i="7"/>
  <c r="M433" i="7"/>
  <c r="L433" i="7"/>
  <c r="M432" i="7"/>
  <c r="L432" i="7"/>
  <c r="M431" i="7"/>
  <c r="L431" i="7"/>
  <c r="M430" i="7"/>
  <c r="L430" i="7"/>
  <c r="M429" i="7"/>
  <c r="L429" i="7"/>
  <c r="M428" i="7"/>
  <c r="L428" i="7"/>
  <c r="M427" i="7"/>
  <c r="L427" i="7"/>
  <c r="M426" i="7"/>
  <c r="L426" i="7"/>
  <c r="M425" i="7"/>
  <c r="L425" i="7"/>
  <c r="M424" i="7"/>
  <c r="L424" i="7"/>
  <c r="M423" i="7"/>
  <c r="L423" i="7"/>
  <c r="M422" i="7"/>
  <c r="L422" i="7"/>
  <c r="M421" i="7"/>
  <c r="L421" i="7"/>
  <c r="M420" i="7"/>
  <c r="L420" i="7"/>
  <c r="M419" i="7"/>
  <c r="L419" i="7"/>
  <c r="M418" i="7"/>
  <c r="L418" i="7"/>
  <c r="M417" i="7"/>
  <c r="L417" i="7"/>
  <c r="M416" i="7"/>
  <c r="L416" i="7"/>
  <c r="M415" i="7"/>
  <c r="L415" i="7"/>
  <c r="M414" i="7"/>
  <c r="M413" i="7"/>
  <c r="M412" i="7"/>
  <c r="M411" i="7"/>
  <c r="M410" i="7"/>
  <c r="M409" i="7"/>
  <c r="M408" i="7"/>
  <c r="M407" i="7"/>
  <c r="M406" i="7"/>
  <c r="M405" i="7"/>
  <c r="M404" i="7"/>
  <c r="M403" i="7"/>
  <c r="M402" i="7"/>
  <c r="M401" i="7"/>
  <c r="M400" i="7"/>
  <c r="M399" i="7"/>
  <c r="M398" i="7"/>
  <c r="M397" i="7"/>
  <c r="M396" i="7"/>
  <c r="M395" i="7"/>
  <c r="M394" i="7"/>
  <c r="M393" i="7"/>
  <c r="M392" i="7"/>
  <c r="M391" i="7"/>
  <c r="M390" i="7"/>
  <c r="M389" i="7"/>
  <c r="M388" i="7"/>
  <c r="M387" i="7"/>
  <c r="M386" i="7"/>
  <c r="M385" i="7"/>
  <c r="M384" i="7"/>
  <c r="M383" i="7"/>
  <c r="M382" i="7"/>
  <c r="M381" i="7"/>
  <c r="M380" i="7"/>
  <c r="M379" i="7"/>
  <c r="M378" i="7"/>
  <c r="M377" i="7"/>
  <c r="M376" i="7"/>
  <c r="M375" i="7"/>
  <c r="M374" i="7"/>
  <c r="M373" i="7"/>
  <c r="M372" i="7"/>
  <c r="M371" i="7"/>
  <c r="M370" i="7"/>
  <c r="M369" i="7"/>
  <c r="M368" i="7"/>
  <c r="M367" i="7"/>
  <c r="M366" i="7"/>
  <c r="M365" i="7"/>
  <c r="M364" i="7"/>
  <c r="M363" i="7"/>
  <c r="M362" i="7"/>
  <c r="M361" i="7"/>
  <c r="M360" i="7"/>
  <c r="M359" i="7"/>
  <c r="M358" i="7"/>
  <c r="M357" i="7"/>
  <c r="M356" i="7"/>
  <c r="M355" i="7"/>
  <c r="M354" i="7"/>
  <c r="M353" i="7"/>
  <c r="M352" i="7"/>
  <c r="M351" i="7"/>
  <c r="M350" i="7"/>
  <c r="M349" i="7"/>
  <c r="M348" i="7"/>
  <c r="M347" i="7"/>
  <c r="M346" i="7"/>
  <c r="M345" i="7"/>
  <c r="M344" i="7"/>
  <c r="M343" i="7"/>
  <c r="M342" i="7"/>
  <c r="M341" i="7"/>
  <c r="M340" i="7"/>
  <c r="M339" i="7"/>
  <c r="M338" i="7"/>
  <c r="M337" i="7"/>
  <c r="M336" i="7"/>
  <c r="M335" i="7"/>
  <c r="M334" i="7"/>
  <c r="M333" i="7"/>
  <c r="M332" i="7"/>
  <c r="M331" i="7"/>
  <c r="M330" i="7"/>
  <c r="M329" i="7"/>
  <c r="M328" i="7"/>
  <c r="M327" i="7"/>
  <c r="M326" i="7"/>
  <c r="M325" i="7"/>
  <c r="M324" i="7"/>
  <c r="M323" i="7"/>
  <c r="M322" i="7"/>
  <c r="M321" i="7"/>
  <c r="M320" i="7"/>
  <c r="M319" i="7"/>
  <c r="M318" i="7"/>
  <c r="M317" i="7"/>
  <c r="M316" i="7"/>
  <c r="M315" i="7"/>
  <c r="M314" i="7"/>
  <c r="M313" i="7"/>
  <c r="M312" i="7"/>
  <c r="M311" i="7"/>
  <c r="M310" i="7"/>
  <c r="M309" i="7"/>
  <c r="M308" i="7"/>
  <c r="M307" i="7"/>
  <c r="M306" i="7"/>
  <c r="M305" i="7"/>
  <c r="M304" i="7"/>
  <c r="M303" i="7"/>
  <c r="M302" i="7"/>
  <c r="M301" i="7"/>
  <c r="M300" i="7"/>
  <c r="M299" i="7"/>
  <c r="M298" i="7"/>
  <c r="M297" i="7"/>
  <c r="M296" i="7"/>
  <c r="M295" i="7"/>
  <c r="M294" i="7"/>
  <c r="M293" i="7"/>
  <c r="M292" i="7"/>
  <c r="M291" i="7"/>
  <c r="M290" i="7"/>
  <c r="M289" i="7"/>
  <c r="M288" i="7"/>
  <c r="M287" i="7"/>
  <c r="M286" i="7"/>
  <c r="M285" i="7"/>
  <c r="M284" i="7"/>
  <c r="M283" i="7"/>
  <c r="M282" i="7"/>
  <c r="M281" i="7"/>
  <c r="M280" i="7"/>
  <c r="M279" i="7"/>
  <c r="M278" i="7"/>
  <c r="M277" i="7"/>
  <c r="M276" i="7"/>
  <c r="M275" i="7"/>
  <c r="M274" i="7"/>
  <c r="M273" i="7"/>
  <c r="M272" i="7"/>
  <c r="M271" i="7"/>
  <c r="M270" i="7"/>
  <c r="M269" i="7"/>
  <c r="M268" i="7"/>
  <c r="M267" i="7"/>
  <c r="M266" i="7"/>
  <c r="M265" i="7"/>
  <c r="M264" i="7"/>
  <c r="M263" i="7"/>
  <c r="M262" i="7"/>
  <c r="M261" i="7"/>
  <c r="M260" i="7"/>
  <c r="M259" i="7"/>
  <c r="M258" i="7"/>
  <c r="M257" i="7"/>
  <c r="M256" i="7"/>
  <c r="M255" i="7"/>
  <c r="M254" i="7"/>
  <c r="M253" i="7"/>
  <c r="M252" i="7"/>
  <c r="M251" i="7"/>
  <c r="M250" i="7"/>
  <c r="M249" i="7"/>
  <c r="M248" i="7"/>
  <c r="J2" i="7"/>
  <c r="I2" i="7"/>
  <c r="H2" i="7"/>
  <c r="G2" i="7"/>
  <c r="F2" i="7"/>
  <c r="E2" i="7"/>
  <c r="D2" i="7"/>
  <c r="C2" i="7"/>
  <c r="B2" i="7"/>
  <c r="F3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2" i="3"/>
  <c r="E3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D3" i="3"/>
  <c r="L3" i="3" s="1"/>
  <c r="D6" i="3"/>
  <c r="L6" i="3" s="1"/>
  <c r="D7" i="3"/>
  <c r="L7" i="3" s="1"/>
  <c r="D8" i="3"/>
  <c r="D9" i="3"/>
  <c r="L9" i="3" s="1"/>
  <c r="D10" i="3"/>
  <c r="L10" i="3" s="1"/>
  <c r="D11" i="3"/>
  <c r="L11" i="3" s="1"/>
  <c r="D12" i="3"/>
  <c r="C12" i="3" s="1"/>
  <c r="D13" i="3"/>
  <c r="L13" i="3" s="1"/>
  <c r="D14" i="3"/>
  <c r="L14" i="3" s="1"/>
  <c r="D15" i="3"/>
  <c r="L15" i="3" s="1"/>
  <c r="D16" i="3"/>
  <c r="D17" i="3"/>
  <c r="L17" i="3" s="1"/>
  <c r="D18" i="3"/>
  <c r="L18" i="3" s="1"/>
  <c r="D19" i="3"/>
  <c r="L19" i="3" s="1"/>
  <c r="D20" i="3"/>
  <c r="C20" i="3" s="1"/>
  <c r="D21" i="3"/>
  <c r="L21" i="3" s="1"/>
  <c r="D22" i="3"/>
  <c r="L22" i="3" s="1"/>
  <c r="D23" i="3"/>
  <c r="L23" i="3" s="1"/>
  <c r="D24" i="3"/>
  <c r="L24" i="3" s="1"/>
  <c r="D25" i="3"/>
  <c r="L25" i="3" s="1"/>
  <c r="D26" i="3"/>
  <c r="L26" i="3" s="1"/>
  <c r="D27" i="3"/>
  <c r="L27" i="3" s="1"/>
  <c r="D28" i="3"/>
  <c r="L28" i="3" s="1"/>
  <c r="D29" i="3"/>
  <c r="L29" i="3" s="1"/>
  <c r="B3" i="3"/>
  <c r="B4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2" i="3"/>
  <c r="L263" i="6"/>
  <c r="L262" i="6"/>
  <c r="L261" i="6"/>
  <c r="L260" i="6"/>
  <c r="L259" i="6"/>
  <c r="L258" i="6"/>
  <c r="L257" i="6"/>
  <c r="L256" i="6"/>
  <c r="L255" i="6"/>
  <c r="L254" i="6"/>
  <c r="L253" i="6"/>
  <c r="L252" i="6"/>
  <c r="L251" i="6"/>
  <c r="L250" i="6"/>
  <c r="L249" i="6"/>
  <c r="L248" i="6"/>
  <c r="L247" i="6"/>
  <c r="L246" i="6"/>
  <c r="L245" i="6"/>
  <c r="L244" i="6"/>
  <c r="L243" i="6"/>
  <c r="L242" i="6"/>
  <c r="L241" i="6"/>
  <c r="L240" i="6"/>
  <c r="L239" i="6"/>
  <c r="L238" i="6"/>
  <c r="L237" i="6"/>
  <c r="L236" i="6"/>
  <c r="L235" i="6"/>
  <c r="L234" i="6"/>
  <c r="L233" i="6"/>
  <c r="L232" i="6"/>
  <c r="L231" i="6"/>
  <c r="L230" i="6"/>
  <c r="L229" i="6"/>
  <c r="L228" i="6"/>
  <c r="L227" i="6"/>
  <c r="L226" i="6"/>
  <c r="L225" i="6"/>
  <c r="L224" i="6"/>
  <c r="L223" i="6"/>
  <c r="L222" i="6"/>
  <c r="L221" i="6"/>
  <c r="L220" i="6"/>
  <c r="L219" i="6"/>
  <c r="L218" i="6"/>
  <c r="L217" i="6"/>
  <c r="L216" i="6"/>
  <c r="L215" i="6"/>
  <c r="L214" i="6"/>
  <c r="L213" i="6"/>
  <c r="L212" i="6"/>
  <c r="L211" i="6"/>
  <c r="L210" i="6"/>
  <c r="L209" i="6"/>
  <c r="L208" i="6"/>
  <c r="L207" i="6"/>
  <c r="L206" i="6"/>
  <c r="L205" i="6"/>
  <c r="L204" i="6"/>
  <c r="L203" i="6"/>
  <c r="L202" i="6"/>
  <c r="L201" i="6"/>
  <c r="L200" i="6"/>
  <c r="L199" i="6"/>
  <c r="L198" i="6"/>
  <c r="L197" i="6"/>
  <c r="L196" i="6"/>
  <c r="L195" i="6"/>
  <c r="L194" i="6"/>
  <c r="L193" i="6"/>
  <c r="L192" i="6"/>
  <c r="L191" i="6"/>
  <c r="L190" i="6"/>
  <c r="L189" i="6"/>
  <c r="L188" i="6"/>
  <c r="L187" i="6"/>
  <c r="L186" i="6"/>
  <c r="L185" i="6"/>
  <c r="L184" i="6"/>
  <c r="L183" i="6"/>
  <c r="L182" i="6"/>
  <c r="L181" i="6"/>
  <c r="L180" i="6"/>
  <c r="L179" i="6"/>
  <c r="L178" i="6"/>
  <c r="L177" i="6"/>
  <c r="L176" i="6"/>
  <c r="L175" i="6"/>
  <c r="L174" i="6"/>
  <c r="L173" i="6"/>
  <c r="L172" i="6"/>
  <c r="L171" i="6"/>
  <c r="L170" i="6"/>
  <c r="L169" i="6"/>
  <c r="L168" i="6"/>
  <c r="L167" i="6"/>
  <c r="L166" i="6"/>
  <c r="L165" i="6"/>
  <c r="L164" i="6"/>
  <c r="L163" i="6"/>
  <c r="L162" i="6"/>
  <c r="L161" i="6"/>
  <c r="L160" i="6"/>
  <c r="L159" i="6"/>
  <c r="L158" i="6"/>
  <c r="L157" i="6"/>
  <c r="L156" i="6"/>
  <c r="L155" i="6"/>
  <c r="L154" i="6"/>
  <c r="L153" i="6"/>
  <c r="L152" i="6"/>
  <c r="L151" i="6"/>
  <c r="L150" i="6"/>
  <c r="L149" i="6"/>
  <c r="L148" i="6"/>
  <c r="L147" i="6"/>
  <c r="L146" i="6"/>
  <c r="L145" i="6"/>
  <c r="L144" i="6"/>
  <c r="L143" i="6"/>
  <c r="L142" i="6"/>
  <c r="L141" i="6"/>
  <c r="L140" i="6"/>
  <c r="L139" i="6"/>
  <c r="L138" i="6"/>
  <c r="L137" i="6"/>
  <c r="L136" i="6"/>
  <c r="L135" i="6"/>
  <c r="L134" i="6"/>
  <c r="L133" i="6"/>
  <c r="L132" i="6"/>
  <c r="L131" i="6"/>
  <c r="L130" i="6"/>
  <c r="L129" i="6"/>
  <c r="L128" i="6"/>
  <c r="L127" i="6"/>
  <c r="L126" i="6"/>
  <c r="L125" i="6"/>
  <c r="L124" i="6"/>
  <c r="L123" i="6"/>
  <c r="L122" i="6"/>
  <c r="L11" i="5"/>
  <c r="L10" i="5"/>
  <c r="L9" i="5"/>
  <c r="L8" i="5"/>
  <c r="L7" i="5"/>
  <c r="L6" i="5"/>
  <c r="L5" i="5"/>
  <c r="L4" i="5"/>
  <c r="M3" i="5"/>
  <c r="L3" i="5"/>
  <c r="L2" i="5"/>
  <c r="A2" i="7" l="1"/>
  <c r="H32" i="3"/>
  <c r="G32" i="3"/>
  <c r="L5" i="3"/>
  <c r="F6" i="9"/>
  <c r="I6" i="9" s="1"/>
  <c r="L16" i="5"/>
  <c r="C16" i="3"/>
  <c r="H16" i="3" s="1"/>
  <c r="C8" i="3"/>
  <c r="G8" i="3" s="1"/>
  <c r="C15" i="3"/>
  <c r="H15" i="3" s="1"/>
  <c r="C7" i="3"/>
  <c r="G7" i="3" s="1"/>
  <c r="C14" i="3"/>
  <c r="J14" i="3" s="1"/>
  <c r="C6" i="3"/>
  <c r="G6" i="3" s="1"/>
  <c r="C11" i="9"/>
  <c r="H11" i="9" s="1"/>
  <c r="C19" i="3"/>
  <c r="H19" i="3" s="1"/>
  <c r="C11" i="3"/>
  <c r="J11" i="3" s="1"/>
  <c r="L20" i="3"/>
  <c r="L12" i="3"/>
  <c r="D2" i="11"/>
  <c r="L2" i="11" s="1"/>
  <c r="C31" i="3"/>
  <c r="H31" i="3" s="1"/>
  <c r="L8" i="3"/>
  <c r="C13" i="3"/>
  <c r="H13" i="3" s="1"/>
  <c r="C3" i="3"/>
  <c r="G3" i="3" s="1"/>
  <c r="C30" i="3"/>
  <c r="G30" i="3" s="1"/>
  <c r="L16" i="3"/>
  <c r="C14" i="9"/>
  <c r="H14" i="9" s="1"/>
  <c r="C18" i="3"/>
  <c r="J18" i="3" s="1"/>
  <c r="C13" i="9"/>
  <c r="H13" i="9" s="1"/>
  <c r="C9" i="3"/>
  <c r="G9" i="3" s="1"/>
  <c r="C28" i="3"/>
  <c r="J28" i="3" s="1"/>
  <c r="C27" i="3"/>
  <c r="J27" i="3" s="1"/>
  <c r="C26" i="3"/>
  <c r="J26" i="3" s="1"/>
  <c r="C25" i="3"/>
  <c r="J25" i="3" s="1"/>
  <c r="C23" i="3"/>
  <c r="H23" i="3" s="1"/>
  <c r="C22" i="3"/>
  <c r="G22" i="3" s="1"/>
  <c r="C21" i="3"/>
  <c r="J21" i="3" s="1"/>
  <c r="D5" i="11"/>
  <c r="L5" i="11" s="1"/>
  <c r="D4" i="11"/>
  <c r="L4" i="11" s="1"/>
  <c r="D3" i="11"/>
  <c r="L3" i="11" s="1"/>
  <c r="G5" i="11"/>
  <c r="G4" i="11"/>
  <c r="G3" i="11"/>
  <c r="C24" i="3"/>
  <c r="H24" i="3" s="1"/>
  <c r="E5" i="11"/>
  <c r="M5" i="11" s="1"/>
  <c r="F5" i="11"/>
  <c r="C17" i="3"/>
  <c r="G17" i="3" s="1"/>
  <c r="E4" i="11"/>
  <c r="M4" i="11" s="1"/>
  <c r="F4" i="11"/>
  <c r="C10" i="3"/>
  <c r="H10" i="3" s="1"/>
  <c r="E3" i="11"/>
  <c r="M3" i="11" s="1"/>
  <c r="F3" i="11"/>
  <c r="R5" i="8"/>
  <c r="Q5" i="8"/>
  <c r="B2" i="8"/>
  <c r="C2" i="8"/>
  <c r="I2" i="9"/>
  <c r="I3" i="3"/>
  <c r="J3" i="3"/>
  <c r="B15" i="9"/>
  <c r="K2" i="9"/>
  <c r="K14" i="9"/>
  <c r="M14" i="9" s="1"/>
  <c r="J14" i="9"/>
  <c r="I14" i="9"/>
  <c r="J13" i="9"/>
  <c r="K13" i="9"/>
  <c r="M13" i="9" s="1"/>
  <c r="I13" i="9"/>
  <c r="K12" i="9"/>
  <c r="I12" i="9"/>
  <c r="K11" i="9"/>
  <c r="M11" i="9" s="1"/>
  <c r="J11" i="9"/>
  <c r="I11" i="9"/>
  <c r="K10" i="9"/>
  <c r="I10" i="9"/>
  <c r="K9" i="9"/>
  <c r="I9" i="9"/>
  <c r="K8" i="9"/>
  <c r="I8" i="9"/>
  <c r="K7" i="9"/>
  <c r="K6" i="9"/>
  <c r="K5" i="9"/>
  <c r="K4" i="9"/>
  <c r="I4" i="9"/>
  <c r="K3" i="9"/>
  <c r="I3" i="9"/>
  <c r="K29" i="3"/>
  <c r="I29" i="3"/>
  <c r="C29" i="3"/>
  <c r="J29" i="3" s="1"/>
  <c r="K31" i="3"/>
  <c r="M31" i="3" s="1"/>
  <c r="J31" i="3"/>
  <c r="I31" i="3"/>
  <c r="K30" i="3"/>
  <c r="M30" i="3" s="1"/>
  <c r="J30" i="3"/>
  <c r="I30" i="3"/>
  <c r="M2" i="5"/>
  <c r="M7" i="5"/>
  <c r="M9" i="5"/>
  <c r="K2" i="3"/>
  <c r="I2" i="3"/>
  <c r="K3" i="3"/>
  <c r="M3" i="3" s="1"/>
  <c r="K4" i="3"/>
  <c r="K5" i="3"/>
  <c r="M5" i="3" s="1"/>
  <c r="J5" i="3"/>
  <c r="I5" i="3"/>
  <c r="H5" i="3"/>
  <c r="K6" i="3"/>
  <c r="M6" i="3" s="1"/>
  <c r="I6" i="3"/>
  <c r="K7" i="3"/>
  <c r="M7" i="3" s="1"/>
  <c r="I7" i="3"/>
  <c r="K8" i="3"/>
  <c r="J8" i="3"/>
  <c r="I8" i="3"/>
  <c r="K9" i="3"/>
  <c r="M9" i="3" s="1"/>
  <c r="I9" i="3"/>
  <c r="K10" i="3"/>
  <c r="M10" i="3" s="1"/>
  <c r="J10" i="3"/>
  <c r="I10" i="3"/>
  <c r="K11" i="3"/>
  <c r="M11" i="3" s="1"/>
  <c r="I11" i="3"/>
  <c r="K12" i="3"/>
  <c r="J12" i="3"/>
  <c r="I12" i="3"/>
  <c r="H12" i="3"/>
  <c r="G12" i="3"/>
  <c r="K13" i="3"/>
  <c r="M13" i="3" s="1"/>
  <c r="I13" i="3"/>
  <c r="K14" i="3"/>
  <c r="M14" i="3" s="1"/>
  <c r="I14" i="3"/>
  <c r="K15" i="3"/>
  <c r="M15" i="3" s="1"/>
  <c r="J15" i="3"/>
  <c r="I15" i="3"/>
  <c r="K16" i="3"/>
  <c r="J16" i="3"/>
  <c r="I16" i="3"/>
  <c r="K17" i="3"/>
  <c r="M17" i="3" s="1"/>
  <c r="J17" i="3"/>
  <c r="I17" i="3"/>
  <c r="K18" i="3"/>
  <c r="M18" i="3" s="1"/>
  <c r="I18" i="3"/>
  <c r="K19" i="3"/>
  <c r="M19" i="3" s="1"/>
  <c r="I19" i="3"/>
  <c r="K20" i="3"/>
  <c r="J20" i="3"/>
  <c r="I20" i="3"/>
  <c r="H20" i="3"/>
  <c r="G20" i="3"/>
  <c r="K21" i="3"/>
  <c r="M21" i="3" s="1"/>
  <c r="I21" i="3"/>
  <c r="K22" i="3"/>
  <c r="M22" i="3" s="1"/>
  <c r="I22" i="3"/>
  <c r="K23" i="3"/>
  <c r="M23" i="3" s="1"/>
  <c r="I23" i="3"/>
  <c r="K24" i="3"/>
  <c r="M24" i="3" s="1"/>
  <c r="J24" i="3"/>
  <c r="I24" i="3"/>
  <c r="K25" i="3"/>
  <c r="M25" i="3" s="1"/>
  <c r="I25" i="3"/>
  <c r="G25" i="3"/>
  <c r="K26" i="3"/>
  <c r="M26" i="3" s="1"/>
  <c r="I26" i="3"/>
  <c r="K27" i="3"/>
  <c r="M27" i="3" s="1"/>
  <c r="I27" i="3"/>
  <c r="K28" i="3"/>
  <c r="I28" i="3"/>
  <c r="H17" i="3" l="1"/>
  <c r="G19" i="3"/>
  <c r="G16" i="3"/>
  <c r="G31" i="3"/>
  <c r="H6" i="3"/>
  <c r="H8" i="3"/>
  <c r="J6" i="3"/>
  <c r="H25" i="3"/>
  <c r="G15" i="3"/>
  <c r="M8" i="3"/>
  <c r="G11" i="9"/>
  <c r="H9" i="3"/>
  <c r="J9" i="3"/>
  <c r="H14" i="3"/>
  <c r="H7" i="3"/>
  <c r="H22" i="3"/>
  <c r="G14" i="3"/>
  <c r="J7" i="3"/>
  <c r="J19" i="3"/>
  <c r="G13" i="3"/>
  <c r="H27" i="3"/>
  <c r="H30" i="3"/>
  <c r="G27" i="3"/>
  <c r="J13" i="3"/>
  <c r="H11" i="3"/>
  <c r="I4" i="11"/>
  <c r="G28" i="3"/>
  <c r="H28" i="3"/>
  <c r="G11" i="3"/>
  <c r="J4" i="11"/>
  <c r="G26" i="3"/>
  <c r="H4" i="11"/>
  <c r="G10" i="3"/>
  <c r="G23" i="3"/>
  <c r="H3" i="3"/>
  <c r="I3" i="11"/>
  <c r="K3" i="11"/>
  <c r="G14" i="9"/>
  <c r="J22" i="3"/>
  <c r="G13" i="9"/>
  <c r="G18" i="3"/>
  <c r="G21" i="3"/>
  <c r="H21" i="3"/>
  <c r="N3" i="11"/>
  <c r="J3" i="11"/>
  <c r="M12" i="3"/>
  <c r="J23" i="3"/>
  <c r="M20" i="3"/>
  <c r="G24" i="3"/>
  <c r="M16" i="3"/>
  <c r="K5" i="11"/>
  <c r="N5" i="11"/>
  <c r="H26" i="3"/>
  <c r="H18" i="3"/>
  <c r="H5" i="11"/>
  <c r="K4" i="11"/>
  <c r="I5" i="11"/>
  <c r="N4" i="11"/>
  <c r="J5" i="11"/>
  <c r="H3" i="11"/>
  <c r="K15" i="9"/>
  <c r="H29" i="3"/>
  <c r="G29" i="3"/>
  <c r="M29" i="3"/>
  <c r="M28" i="3"/>
  <c r="D2" i="3" l="1"/>
  <c r="D4" i="9"/>
  <c r="L4" i="9" s="1"/>
  <c r="M4" i="9" s="1"/>
  <c r="D6" i="9"/>
  <c r="L6" i="9" s="1"/>
  <c r="M6" i="9" s="1"/>
  <c r="D8" i="9"/>
  <c r="L8" i="9" s="1"/>
  <c r="M8" i="9" s="1"/>
  <c r="D9" i="9"/>
  <c r="L9" i="9" s="1"/>
  <c r="M9" i="9" s="1"/>
  <c r="D10" i="9"/>
  <c r="L10" i="9" s="1"/>
  <c r="M10" i="9" s="1"/>
  <c r="D12" i="9"/>
  <c r="L12" i="9" s="1"/>
  <c r="M12" i="9" s="1"/>
  <c r="L2" i="3" l="1"/>
  <c r="M2" i="3" s="1"/>
  <c r="K11" i="5"/>
  <c r="E12" i="9"/>
  <c r="J12" i="9" s="1"/>
  <c r="E10" i="9"/>
  <c r="J10" i="9" s="1"/>
  <c r="E9" i="9"/>
  <c r="J9" i="9" s="1"/>
  <c r="E8" i="9"/>
  <c r="J8" i="9" s="1"/>
  <c r="E6" i="9"/>
  <c r="J6" i="9" s="1"/>
  <c r="E4" i="9"/>
  <c r="J4" i="9" s="1"/>
  <c r="J3" i="5"/>
  <c r="K4" i="5"/>
  <c r="K5" i="5"/>
  <c r="K6" i="5"/>
  <c r="J7" i="5"/>
  <c r="K7" i="5"/>
  <c r="K8" i="5"/>
  <c r="J9" i="5"/>
  <c r="K9" i="5"/>
  <c r="K10" i="5"/>
  <c r="E2" i="3"/>
  <c r="C2" i="3" s="1"/>
  <c r="G2" i="3" s="1"/>
  <c r="K3" i="5" l="1"/>
  <c r="C9" i="9"/>
  <c r="C12" i="9"/>
  <c r="C4" i="9"/>
  <c r="C6" i="9"/>
  <c r="C8" i="9"/>
  <c r="C10" i="9"/>
  <c r="J2" i="3"/>
  <c r="H2" i="3"/>
  <c r="M10" i="5"/>
  <c r="J10" i="5"/>
  <c r="M8" i="5"/>
  <c r="J8" i="5"/>
  <c r="M6" i="5"/>
  <c r="J6" i="5"/>
  <c r="M5" i="5"/>
  <c r="J5" i="5"/>
  <c r="M4" i="5"/>
  <c r="J4" i="5"/>
  <c r="M11" i="5"/>
  <c r="J11" i="5"/>
  <c r="L17" i="5"/>
  <c r="F7" i="9"/>
  <c r="I7" i="9" s="1"/>
  <c r="F4" i="3"/>
  <c r="L15" i="5"/>
  <c r="F5" i="9"/>
  <c r="I5" i="9" s="1"/>
  <c r="H10" i="9" l="1"/>
  <c r="G10" i="9"/>
  <c r="H8" i="9"/>
  <c r="G8" i="9"/>
  <c r="H6" i="9"/>
  <c r="G6" i="9"/>
  <c r="F15" i="9"/>
  <c r="I15" i="9" s="1"/>
  <c r="H4" i="9"/>
  <c r="G4" i="9"/>
  <c r="H12" i="9"/>
  <c r="G12" i="9"/>
  <c r="H9" i="9"/>
  <c r="G9" i="9"/>
  <c r="I4" i="3"/>
  <c r="G2" i="11"/>
  <c r="J2" i="11" s="1"/>
  <c r="D5" i="9"/>
  <c r="L5" i="9" s="1"/>
  <c r="M5" i="9" s="1"/>
  <c r="J15" i="5"/>
  <c r="E5" i="9"/>
  <c r="C5" i="9" l="1"/>
  <c r="H5" i="9" s="1"/>
  <c r="J5" i="9"/>
  <c r="K15" i="5"/>
  <c r="M15" i="5"/>
  <c r="D7" i="9"/>
  <c r="E7" i="9"/>
  <c r="K17" i="5"/>
  <c r="J7" i="9" l="1"/>
  <c r="G5" i="9"/>
  <c r="C7" i="9"/>
  <c r="G7" i="9" s="1"/>
  <c r="L7" i="9"/>
  <c r="M7" i="9" s="1"/>
  <c r="M17" i="5"/>
  <c r="J17" i="5"/>
  <c r="D2" i="9"/>
  <c r="H7" i="9" l="1"/>
  <c r="L2" i="9"/>
  <c r="M2" i="9" s="1"/>
  <c r="J12" i="5"/>
  <c r="E2" i="9"/>
  <c r="C2" i="9" l="1"/>
  <c r="J2" i="9"/>
  <c r="K12" i="5"/>
  <c r="M12" i="5"/>
  <c r="H2" i="9" l="1"/>
  <c r="G2" i="9"/>
  <c r="E4" i="3"/>
  <c r="F2" i="11" s="1"/>
  <c r="I2" i="11" s="1"/>
  <c r="J13" i="5"/>
  <c r="E3" i="9"/>
  <c r="E15" i="9" s="1"/>
  <c r="M15" i="9" s="1"/>
  <c r="K13" i="5" l="1"/>
  <c r="M13" i="5"/>
  <c r="D4" i="3"/>
  <c r="D3" i="9"/>
  <c r="L3" i="9" l="1"/>
  <c r="M3" i="9" s="1"/>
  <c r="D15" i="9"/>
  <c r="C3" i="9"/>
  <c r="J3" i="9"/>
  <c r="L4" i="3"/>
  <c r="M4" i="3" s="1"/>
  <c r="E2" i="11"/>
  <c r="C4" i="3"/>
  <c r="G4" i="3" l="1"/>
  <c r="J4" i="3"/>
  <c r="H4" i="3"/>
  <c r="M2" i="11"/>
  <c r="N2" i="11" s="1"/>
  <c r="K2" i="11"/>
  <c r="H2" i="11"/>
  <c r="H3" i="9"/>
  <c r="G3" i="9"/>
  <c r="C15" i="9"/>
  <c r="L15" i="9"/>
  <c r="J15" i="9"/>
  <c r="H15" i="9" l="1"/>
  <c r="G15" i="9"/>
</calcChain>
</file>

<file path=xl/sharedStrings.xml><?xml version="1.0" encoding="utf-8"?>
<sst xmlns="http://schemas.openxmlformats.org/spreadsheetml/2006/main" count="5093" uniqueCount="619">
  <si>
    <t xml:space="preserve">SEMAINE du </t>
  </si>
  <si>
    <t>Lundi</t>
  </si>
  <si>
    <t>Mardi</t>
  </si>
  <si>
    <t>Mercredi</t>
  </si>
  <si>
    <t>Jeudi</t>
  </si>
  <si>
    <t>Vendredi</t>
  </si>
  <si>
    <t>Samedi</t>
  </si>
  <si>
    <t xml:space="preserve">Sauvenel DAUTRUCHE </t>
  </si>
  <si>
    <t xml:space="preserve">EDWIGE Wendell </t>
  </si>
  <si>
    <t xml:space="preserve">Florensky SAINTELUS </t>
  </si>
  <si>
    <t>Alan PANTOJA</t>
  </si>
  <si>
    <t>Paul Maxime</t>
  </si>
  <si>
    <t>Carlos</t>
  </si>
  <si>
    <t>Manuel</t>
  </si>
  <si>
    <t>KOETOE Florent</t>
  </si>
  <si>
    <t>LUCKMANE Cyrile</t>
  </si>
  <si>
    <t>KOETOE Florent( Bakour)</t>
  </si>
  <si>
    <t>Sauvenel DAUTRUCHE (Edwine)</t>
  </si>
  <si>
    <t>DATE</t>
  </si>
  <si>
    <t>Planifiés</t>
  </si>
  <si>
    <t>réalisé</t>
  </si>
  <si>
    <t>Ok</t>
  </si>
  <si>
    <t>Nok</t>
  </si>
  <si>
    <t>Reportés</t>
  </si>
  <si>
    <t>Taux de reussite</t>
  </si>
  <si>
    <t>Taux Echec</t>
  </si>
  <si>
    <t>Taux Report</t>
  </si>
  <si>
    <t>Taux Cloture</t>
  </si>
  <si>
    <t>Montant prévu</t>
  </si>
  <si>
    <t>Montant réel</t>
  </si>
  <si>
    <t xml:space="preserve">Montant echec </t>
  </si>
  <si>
    <t>Taux de reussite = TDR</t>
  </si>
  <si>
    <t>Taux Echec= TE</t>
  </si>
  <si>
    <t xml:space="preserve">Legende : </t>
  </si>
  <si>
    <t xml:space="preserve">      OK=20</t>
  </si>
  <si>
    <t xml:space="preserve">    Nok=20</t>
  </si>
  <si>
    <t xml:space="preserve">   30%&lt;TDR&lt;50%</t>
  </si>
  <si>
    <t xml:space="preserve">     OK&gt;20</t>
  </si>
  <si>
    <t xml:space="preserve">    Nok&gt;20</t>
  </si>
  <si>
    <t xml:space="preserve">    TDR=50</t>
  </si>
  <si>
    <t xml:space="preserve">   TE=51</t>
  </si>
  <si>
    <t>Montant Reel&gt;=3000</t>
  </si>
  <si>
    <t xml:space="preserve">         OK&lt;20</t>
  </si>
  <si>
    <t xml:space="preserve">         Nok&lt;20</t>
  </si>
  <si>
    <t>TDR&gt;50</t>
  </si>
  <si>
    <t>TE&gt;50</t>
  </si>
  <si>
    <t xml:space="preserve">         TDR&lt;30</t>
  </si>
  <si>
    <t xml:space="preserve">        TE&lt;50</t>
  </si>
  <si>
    <t>Nom technicien</t>
  </si>
  <si>
    <t>Equipe</t>
  </si>
  <si>
    <t>Date</t>
  </si>
  <si>
    <t>État</t>
  </si>
  <si>
    <t>OT planifiés</t>
  </si>
  <si>
    <t>OT Réalisé</t>
  </si>
  <si>
    <t>OT OK</t>
  </si>
  <si>
    <t>OT NOK</t>
  </si>
  <si>
    <t>OT Reportes</t>
  </si>
  <si>
    <t>Taux Réussite</t>
  </si>
  <si>
    <t>ND</t>
  </si>
  <si>
    <t>Commentaire</t>
  </si>
  <si>
    <t>Conformité Clôture</t>
  </si>
  <si>
    <t>Vérifs</t>
  </si>
  <si>
    <t>D3</t>
  </si>
  <si>
    <t>Terminée</t>
  </si>
  <si>
    <t>En cours</t>
  </si>
  <si>
    <t>Claude Dejour</t>
  </si>
  <si>
    <t>Non planifiée</t>
  </si>
  <si>
    <t>Non commencée</t>
  </si>
  <si>
    <t>Nom TECH</t>
  </si>
  <si>
    <t>Jawher Sellemi( Max)</t>
  </si>
  <si>
    <t>Manuel( Souhaib)</t>
  </si>
  <si>
    <t>Bakour Fallah</t>
  </si>
  <si>
    <t>Zakaria Settou</t>
  </si>
  <si>
    <t>Manuel(Paul+Zakaria)</t>
  </si>
  <si>
    <t>Manuel(Macedo)</t>
  </si>
  <si>
    <t>Antoine Jerry</t>
  </si>
  <si>
    <t>Manuel(JVG)</t>
  </si>
  <si>
    <t>Nombre OT planifiés</t>
  </si>
  <si>
    <t>Nombre OT Reportes</t>
  </si>
  <si>
    <t>Macedo</t>
  </si>
  <si>
    <t>Souhaib BELHAJD</t>
  </si>
  <si>
    <t>Paul Maxim</t>
  </si>
  <si>
    <t xml:space="preserve">0594243459 
0594284733 
0594275443 </t>
  </si>
  <si>
    <t xml:space="preserve">0594209381 
0594389274 
0594242573 
0594318551 
0594391408 </t>
  </si>
  <si>
    <t>0594384787 
0594356343 
0594208983 
0594319607 
0594210468</t>
  </si>
  <si>
    <t>0594391408 
0594210406</t>
  </si>
  <si>
    <t xml:space="preserve">0594388139 
0594253573 
0594211845 
0594315113 </t>
  </si>
  <si>
    <t xml:space="preserve">0594258032 
0594209381 </t>
  </si>
  <si>
    <t xml:space="preserve">0594393418 
0594243390 </t>
  </si>
  <si>
    <t xml:space="preserve">0594249394 
0594247215 
0594303894
0594209381 
0594249405 </t>
  </si>
  <si>
    <t xml:space="preserve">0594385468 
0594210160 
0594258032 </t>
  </si>
  <si>
    <t>0594218148 
0594248593</t>
  </si>
  <si>
    <t xml:space="preserve">0 594383210 </t>
  </si>
  <si>
    <t xml:space="preserve">0594245926 
0594391726 </t>
  </si>
  <si>
    <t xml:space="preserve">0594218765 
0594273229 
0594248690 </t>
  </si>
  <si>
    <t xml:space="preserve">0594206273 
0594219852 
0594240949 </t>
  </si>
  <si>
    <t>0594312629
0594388771</t>
  </si>
  <si>
    <t xml:space="preserve">0594351198 
0594303691 
0594210257 
0594258591 </t>
  </si>
  <si>
    <t xml:space="preserve">0594258178 
0594351198 </t>
  </si>
  <si>
    <t xml:space="preserve">0594240308 
0594283586 
0594244215
0594250698  </t>
  </si>
  <si>
    <t xml:space="preserve">0594392787 
0594217132
0594353829 </t>
  </si>
  <si>
    <t xml:space="preserve">0594312651 
0594211798 
0594251564 </t>
  </si>
  <si>
    <t xml:space="preserve">0594247602 
0594386980 </t>
  </si>
  <si>
    <t xml:space="preserve">0594281075 
0594388305 </t>
  </si>
  <si>
    <t>Total Gset</t>
  </si>
  <si>
    <t>Prochette Jean Paulin</t>
  </si>
  <si>
    <t>DAUTRUCHE Sauvenel</t>
  </si>
  <si>
    <t>ANAKABA  Eric</t>
  </si>
  <si>
    <t>ASODANE Gaëtan</t>
  </si>
  <si>
    <t>Maxime Paul</t>
  </si>
  <si>
    <t xml:space="preserve">Date </t>
  </si>
  <si>
    <t>N°</t>
  </si>
  <si>
    <t>Statut</t>
  </si>
  <si>
    <t>Technicien</t>
  </si>
  <si>
    <t>Prénom technicien</t>
  </si>
  <si>
    <t>Equipiers</t>
  </si>
  <si>
    <t>Type inter.</t>
  </si>
  <si>
    <t>ETA</t>
  </si>
  <si>
    <t>Reportée au</t>
  </si>
  <si>
    <t xml:space="preserve">Code </t>
  </si>
  <si>
    <t xml:space="preserve">Travaux supplementaires </t>
  </si>
  <si>
    <t>Tarifs  GSET</t>
  </si>
  <si>
    <t>Tarifs sous-traitant</t>
  </si>
  <si>
    <t>AERC</t>
  </si>
  <si>
    <t>Validée</t>
  </si>
  <si>
    <t>GSE 04</t>
  </si>
  <si>
    <t>B2C - Construction Fibre</t>
  </si>
  <si>
    <t>PBEC</t>
  </si>
  <si>
    <t>TXPC</t>
  </si>
  <si>
    <t>BPMS</t>
  </si>
  <si>
    <t>Construction</t>
  </si>
  <si>
    <t>Alan Pantoja</t>
  </si>
  <si>
    <t>Wendell Edwige</t>
  </si>
  <si>
    <t>Planifié</t>
  </si>
  <si>
    <t>DELI</t>
  </si>
  <si>
    <t>CHRC</t>
  </si>
  <si>
    <t>SAV</t>
  </si>
  <si>
    <t>Reportée</t>
  </si>
  <si>
    <t>pas de code</t>
  </si>
  <si>
    <t>GSE 02</t>
  </si>
  <si>
    <t>FARC</t>
  </si>
  <si>
    <t>Brassage</t>
  </si>
  <si>
    <t xml:space="preserve">Oliver Sauvenel </t>
  </si>
  <si>
    <t>Realisée</t>
  </si>
  <si>
    <t>INRC</t>
  </si>
  <si>
    <t xml:space="preserve">Florensky Santelus </t>
  </si>
  <si>
    <t>Echec</t>
  </si>
  <si>
    <t>552760#1</t>
  </si>
  <si>
    <t>GSE 18</t>
  </si>
  <si>
    <t>PBEA</t>
  </si>
  <si>
    <t>Carlos Da Silva</t>
  </si>
  <si>
    <t>B2C - Brassage Fibre</t>
  </si>
  <si>
    <t>TXPD</t>
  </si>
  <si>
    <t xml:space="preserve">Manuel </t>
  </si>
  <si>
    <t>GSE 07</t>
  </si>
  <si>
    <t>PBEF</t>
  </si>
  <si>
    <t xml:space="preserve">Florent Kotoe </t>
  </si>
  <si>
    <t>PBIS</t>
  </si>
  <si>
    <t xml:space="preserve">Cyril Luckmane </t>
  </si>
  <si>
    <t>GSE 03</t>
  </si>
  <si>
    <t>Claude</t>
  </si>
  <si>
    <t>PDOS</t>
  </si>
  <si>
    <t>GSE 05</t>
  </si>
  <si>
    <t>SAVD</t>
  </si>
  <si>
    <t>SAVS</t>
  </si>
  <si>
    <t>TXPA</t>
  </si>
  <si>
    <t>GSE 17</t>
  </si>
  <si>
    <t>Jahwer Sellemi</t>
  </si>
  <si>
    <t>TXPB</t>
  </si>
  <si>
    <t>569913#1</t>
  </si>
  <si>
    <t>PAS DE CODE</t>
  </si>
  <si>
    <t>561338#4</t>
  </si>
  <si>
    <t>GSE 06</t>
  </si>
  <si>
    <t xml:space="preserve">PAS DE CODE </t>
  </si>
  <si>
    <t>GSE 15</t>
  </si>
  <si>
    <t>504857#1</t>
  </si>
  <si>
    <t>GSE 14</t>
  </si>
  <si>
    <t>491295#1</t>
  </si>
  <si>
    <t>491879#5</t>
  </si>
  <si>
    <t>565230#1</t>
  </si>
  <si>
    <t>GSE 19</t>
  </si>
  <si>
    <t>B2C - SAV G Fibre</t>
  </si>
  <si>
    <t>570012#1</t>
  </si>
  <si>
    <t>571984#1</t>
  </si>
  <si>
    <t>543463#1</t>
  </si>
  <si>
    <t>570825#1</t>
  </si>
  <si>
    <t>558874#3</t>
  </si>
  <si>
    <t>524216#1</t>
  </si>
  <si>
    <t>571993#1</t>
  </si>
  <si>
    <t>13/05/2025 06:00</t>
  </si>
  <si>
    <t>GSE 16</t>
  </si>
  <si>
    <t>13/05/2025 07:30</t>
  </si>
  <si>
    <t>559308#3</t>
  </si>
  <si>
    <t>13/05/2025 08:00</t>
  </si>
  <si>
    <t>13/05/2025 10:00</t>
  </si>
  <si>
    <t>13/05/2025 12:00</t>
  </si>
  <si>
    <t>13/05/2025 13:00</t>
  </si>
  <si>
    <t>508732#1</t>
  </si>
  <si>
    <t>13/05/2025 14:00</t>
  </si>
  <si>
    <t>13/05/2025 14:30</t>
  </si>
  <si>
    <t>552134#1</t>
  </si>
  <si>
    <t>13/05/2025 15:00</t>
  </si>
  <si>
    <t>13/05/2025 16:00</t>
  </si>
  <si>
    <t>13/05/2025 18:00</t>
  </si>
  <si>
    <t>569217#2</t>
  </si>
  <si>
    <t>14/05/2025 06:00</t>
  </si>
  <si>
    <t>14/05/2025 08:00</t>
  </si>
  <si>
    <t>14/05/2025 10:00</t>
  </si>
  <si>
    <t>14/05/2025 12:00</t>
  </si>
  <si>
    <t>563981#1</t>
  </si>
  <si>
    <t>14/05/2025 17:00</t>
  </si>
  <si>
    <t>14/05/2025 19:00</t>
  </si>
  <si>
    <t>14/05/2025 21:00</t>
  </si>
  <si>
    <t>15/05/2025 05:00</t>
  </si>
  <si>
    <t>15/05/2025 06:00</t>
  </si>
  <si>
    <t>15/05/2025 08:00</t>
  </si>
  <si>
    <t>15/05/2025 10:00</t>
  </si>
  <si>
    <t>15/05/2025 11:30</t>
  </si>
  <si>
    <t>558990#1</t>
  </si>
  <si>
    <t>CPT CA</t>
  </si>
  <si>
    <t>CA GSET</t>
  </si>
  <si>
    <t>15/05/2025 12:00</t>
  </si>
  <si>
    <t>15/05/2025 13:00</t>
  </si>
  <si>
    <t>15/05/2025 15:00</t>
  </si>
  <si>
    <t>15/05/2025 16:00</t>
  </si>
  <si>
    <t>16/05/2025 08:00</t>
  </si>
  <si>
    <t>16/05/2025 10:00</t>
  </si>
  <si>
    <t>16/05/2025 13:00</t>
  </si>
  <si>
    <t>17/05/2025 10:00</t>
  </si>
  <si>
    <t>17/05/2025 13:00</t>
  </si>
  <si>
    <t>19/05/2025 06:00</t>
  </si>
  <si>
    <t>19/05/2025 08:00</t>
  </si>
  <si>
    <t>19/05/2025 10:00</t>
  </si>
  <si>
    <t>19/05/2025 12:00</t>
  </si>
  <si>
    <t>19/05/2025 13:00</t>
  </si>
  <si>
    <t>19/05/2025 15:00</t>
  </si>
  <si>
    <t>570579#1</t>
  </si>
  <si>
    <t>19/05/2025 16:00</t>
  </si>
  <si>
    <t>19/05/2025 17:00</t>
  </si>
  <si>
    <t>20/05/2025 06:00</t>
  </si>
  <si>
    <t>20/05/2025 07:30</t>
  </si>
  <si>
    <t>571451#1</t>
  </si>
  <si>
    <t>20/05/2025 08:00</t>
  </si>
  <si>
    <t>20/05/2025 10:00</t>
  </si>
  <si>
    <t>20/05/2025 12:00</t>
  </si>
  <si>
    <t>20/05/2025 13:00</t>
  </si>
  <si>
    <t>569338#1</t>
  </si>
  <si>
    <t>20/05/2025 15:00</t>
  </si>
  <si>
    <t>20/05/2025 19:00</t>
  </si>
  <si>
    <t>21/05/2025 06:00</t>
  </si>
  <si>
    <t>21/05/2025 08:00</t>
  </si>
  <si>
    <t>21/05/2025 09:00</t>
  </si>
  <si>
    <t>21/05/2025 10:00</t>
  </si>
  <si>
    <t>21/05/2025 12:00</t>
  </si>
  <si>
    <t>21/05/2025 13:00</t>
  </si>
  <si>
    <t>21/05/2025 13:30</t>
  </si>
  <si>
    <t>21/05/2025 15:00</t>
  </si>
  <si>
    <t>526552#1</t>
  </si>
  <si>
    <t>570979#1</t>
  </si>
  <si>
    <t>21/05/2025 17:00</t>
  </si>
  <si>
    <t>21/05/2025 19:00</t>
  </si>
  <si>
    <t>22/05/2025 05:00</t>
  </si>
  <si>
    <t>22/05/2025 06:00</t>
  </si>
  <si>
    <t>22/05/2025 08:00</t>
  </si>
  <si>
    <t>22/05/2025 09:00</t>
  </si>
  <si>
    <t>22/05/2025 10:00</t>
  </si>
  <si>
    <t>573991#1</t>
  </si>
  <si>
    <t>B2C - Post-Installations Fibre</t>
  </si>
  <si>
    <t>22/05/2025 11:00</t>
  </si>
  <si>
    <t>22/05/2025 12:00</t>
  </si>
  <si>
    <t>22/05/2025 13:00</t>
  </si>
  <si>
    <t>22/05/2025 14:00</t>
  </si>
  <si>
    <t>22/05/2025 15:00</t>
  </si>
  <si>
    <t>22/05/2025 17:00</t>
  </si>
  <si>
    <t>569196#1</t>
  </si>
  <si>
    <t>22/05/2025 20:00</t>
  </si>
  <si>
    <t>23/05/2025 06:00</t>
  </si>
  <si>
    <t>23/05/2025 07:30</t>
  </si>
  <si>
    <t>570979#2</t>
  </si>
  <si>
    <t>23/05/2025 08:00</t>
  </si>
  <si>
    <t>23/05/2025 09:00</t>
  </si>
  <si>
    <t>23/05/2025 10:00</t>
  </si>
  <si>
    <t>23/05/2025 11:00</t>
  </si>
  <si>
    <t>23/05/2025 12:00</t>
  </si>
  <si>
    <t>23/05/2025 13:00</t>
  </si>
  <si>
    <t>23/05/2025 15:00</t>
  </si>
  <si>
    <t>23/05/2025 16:00</t>
  </si>
  <si>
    <t>23/05/2025 17:00</t>
  </si>
  <si>
    <t>23/05/2025 19:00</t>
  </si>
  <si>
    <t>577496#1</t>
  </si>
  <si>
    <t>24/05/2025 05:00</t>
  </si>
  <si>
    <t>24/05/2025 06:00</t>
  </si>
  <si>
    <t>24/05/2025 07:00</t>
  </si>
  <si>
    <t>24/05/2025 08:00</t>
  </si>
  <si>
    <t>24/05/2025 10:00</t>
  </si>
  <si>
    <t>24/05/2025 12:00</t>
  </si>
  <si>
    <t>24/05/2025 13:00</t>
  </si>
  <si>
    <t>24/05/2025 17:00</t>
  </si>
  <si>
    <t>26/05/2025 06:00</t>
  </si>
  <si>
    <t>26/05/2025 07:00</t>
  </si>
  <si>
    <t>575646#1</t>
  </si>
  <si>
    <t>26/05/2025 08:00</t>
  </si>
  <si>
    <t>26/05/2025 09:00</t>
  </si>
  <si>
    <t>26/05/2025 10:00</t>
  </si>
  <si>
    <t>26/05/2025 11:00</t>
  </si>
  <si>
    <t>26/05/2025 12:00</t>
  </si>
  <si>
    <t>26/05/2025 13:00</t>
  </si>
  <si>
    <t>26/05/2025 14:00</t>
  </si>
  <si>
    <t>26/05/2025 15:30</t>
  </si>
  <si>
    <t>577523#1</t>
  </si>
  <si>
    <t>26/05/2025 17:00</t>
  </si>
  <si>
    <t>27/05/2025 04:00</t>
  </si>
  <si>
    <t>27/05/2025 08:00</t>
  </si>
  <si>
    <t>27/05/2025 12:00</t>
  </si>
  <si>
    <t>27/05/2025 13:00</t>
  </si>
  <si>
    <t>27/05/2025 15:00</t>
  </si>
  <si>
    <t>27/05/2025 15:30</t>
  </si>
  <si>
    <t>27/05/2025 16:00</t>
  </si>
  <si>
    <t>27/05/2025 18:00</t>
  </si>
  <si>
    <t>27/05/2025 20:00</t>
  </si>
  <si>
    <t>576849#1</t>
  </si>
  <si>
    <t>28/05/2025 06:00</t>
  </si>
  <si>
    <t>28/05/2025 08:00</t>
  </si>
  <si>
    <t>28/05/2025 10:00</t>
  </si>
  <si>
    <t>28/05/2025 12:00</t>
  </si>
  <si>
    <t>28/05/2025 13:00</t>
  </si>
  <si>
    <t>28/05/2025 15:00</t>
  </si>
  <si>
    <t>28/05/2025 17:00</t>
  </si>
  <si>
    <t>28/05/2025 19:00</t>
  </si>
  <si>
    <t>29/05/2025 04:00</t>
  </si>
  <si>
    <t>29/05/2025 08:00</t>
  </si>
  <si>
    <t>29/05/2025 10:00</t>
  </si>
  <si>
    <t>29/05/2025 12:00</t>
  </si>
  <si>
    <t>29/05/2025 12:30</t>
  </si>
  <si>
    <t>29/05/2025 13:00</t>
  </si>
  <si>
    <t>29/05/2025 15:00</t>
  </si>
  <si>
    <t>29/05/2025 18:00</t>
  </si>
  <si>
    <t>30/05/2025 04:00</t>
  </si>
  <si>
    <t>30/05/2025 06:00</t>
  </si>
  <si>
    <t>30/05/2025 08:00</t>
  </si>
  <si>
    <t>30/05/2025 10:00</t>
  </si>
  <si>
    <t>30/05/2025 12:00</t>
  </si>
  <si>
    <t>569217#3</t>
  </si>
  <si>
    <t>30/05/2025 13:00</t>
  </si>
  <si>
    <t>31/05/2025 08:00</t>
  </si>
  <si>
    <t>31/05/2025 10:00</t>
  </si>
  <si>
    <t>31/05/2025 13:00</t>
  </si>
  <si>
    <t>TOTAL</t>
  </si>
  <si>
    <t>STT</t>
  </si>
  <si>
    <t>GSET</t>
  </si>
  <si>
    <t>Planifiée</t>
  </si>
  <si>
    <t>Clients</t>
  </si>
  <si>
    <t>Techniciens</t>
  </si>
  <si>
    <t>Prénoms</t>
  </si>
  <si>
    <t>Ville site</t>
  </si>
  <si>
    <t>Code intervention</t>
  </si>
  <si>
    <t>NE PAS TOUCHER</t>
  </si>
  <si>
    <t>Code</t>
  </si>
  <si>
    <t>Mise en service</t>
  </si>
  <si>
    <t>Travaux supplémentaires</t>
  </si>
  <si>
    <t>Tarifs STT</t>
  </si>
  <si>
    <t>Tarifs GSET</t>
  </si>
  <si>
    <t xml:space="preserve">Alphonse LoÃc </t>
  </si>
  <si>
    <t>KOETOE</t>
  </si>
  <si>
    <t>Florent</t>
  </si>
  <si>
    <t>Mana</t>
  </si>
  <si>
    <t>DEF</t>
  </si>
  <si>
    <t>SAVA1</t>
  </si>
  <si>
    <t>Code Travaux</t>
  </si>
  <si>
    <t>Tarif GSET</t>
  </si>
  <si>
    <t>Tarif S/T</t>
  </si>
  <si>
    <t>LSIM1</t>
  </si>
  <si>
    <t xml:space="preserve">Guillaud Ulrich </t>
  </si>
  <si>
    <t>SEKOU</t>
  </si>
  <si>
    <t>Zakaria</t>
  </si>
  <si>
    <t>Cayenne</t>
  </si>
  <si>
    <t>CODE passage de cable</t>
  </si>
  <si>
    <t>LSIM2</t>
  </si>
  <si>
    <t xml:space="preserve">Homat Regine </t>
  </si>
  <si>
    <t>DMS</t>
  </si>
  <si>
    <t>LSA2</t>
  </si>
  <si>
    <t>PSER2</t>
  </si>
  <si>
    <t>LSIM3</t>
  </si>
  <si>
    <t xml:space="preserve">SILVA RODRIGUES CAROLLYNE AUGUSTA </t>
  </si>
  <si>
    <t>PLP2</t>
  </si>
  <si>
    <t>Travaux additionel = ETCFO</t>
  </si>
  <si>
    <t>LSOU1</t>
  </si>
  <si>
    <t xml:space="preserve">Castro Castano Maristella </t>
  </si>
  <si>
    <t>LSOU2</t>
  </si>
  <si>
    <t xml:space="preserve">NJOYA CLEMENT </t>
  </si>
  <si>
    <t xml:space="preserve">PSER Mise en services </t>
  </si>
  <si>
    <t>LSOU3</t>
  </si>
  <si>
    <t xml:space="preserve">MADELEINE JULIENNE </t>
  </si>
  <si>
    <t>PAUL</t>
  </si>
  <si>
    <t>Maxime</t>
  </si>
  <si>
    <t>LSA1</t>
  </si>
  <si>
    <t xml:space="preserve">Laudernet Chantal-Alban </t>
  </si>
  <si>
    <t>Tous les codes finissant par K a ignorer</t>
  </si>
  <si>
    <t xml:space="preserve">Cabanne Lea </t>
  </si>
  <si>
    <t>LSA3</t>
  </si>
  <si>
    <t xml:space="preserve">EPCC Arts Vivants de Guyane </t>
  </si>
  <si>
    <t>PSER1</t>
  </si>
  <si>
    <t>3 cases</t>
  </si>
  <si>
    <t>PLP1</t>
  </si>
  <si>
    <t xml:space="preserve">DONATIEN Roberto </t>
  </si>
  <si>
    <t>ETCFO</t>
  </si>
  <si>
    <t xml:space="preserve">Poupart Noemie </t>
  </si>
  <si>
    <t>ETCFO1</t>
  </si>
  <si>
    <t>PLP3</t>
  </si>
  <si>
    <t xml:space="preserve">Arce Lisette </t>
  </si>
  <si>
    <t xml:space="preserve">Kpodar Ghislaine </t>
  </si>
  <si>
    <t>TSO</t>
  </si>
  <si>
    <t>SAVA2</t>
  </si>
  <si>
    <t xml:space="preserve">Funera Germaine </t>
  </si>
  <si>
    <t>PAD</t>
  </si>
  <si>
    <t>SAVA3</t>
  </si>
  <si>
    <t xml:space="preserve">Choi Yu-Lan </t>
  </si>
  <si>
    <t>WITHNEL EDITH</t>
  </si>
  <si>
    <t>CAYENNE</t>
  </si>
  <si>
    <t xml:space="preserve">Rodin Sandra </t>
  </si>
  <si>
    <t xml:space="preserve">Nony Floriane </t>
  </si>
  <si>
    <t xml:space="preserve">Bruno Julie </t>
  </si>
  <si>
    <t>MANA</t>
  </si>
  <si>
    <t xml:space="preserve">Buira Maryse </t>
  </si>
  <si>
    <t>PSER3</t>
  </si>
  <si>
    <t xml:space="preserve">Maquaire Thierry </t>
  </si>
  <si>
    <t xml:space="preserve">Jean-Louis Michelet </t>
  </si>
  <si>
    <t xml:space="preserve">TJON KET SOUNG MYRIAM </t>
  </si>
  <si>
    <t>BIALA MARIE-THERESE</t>
  </si>
  <si>
    <t xml:space="preserve">Coelho Trycia </t>
  </si>
  <si>
    <t xml:space="preserve">Attoumani Liassa </t>
  </si>
  <si>
    <t xml:space="preserve">Mathurin Maurane </t>
  </si>
  <si>
    <t xml:space="preserve">MÃgaquarius </t>
  </si>
  <si>
    <t xml:space="preserve">ATTENI LAURENZY </t>
  </si>
  <si>
    <t xml:space="preserve">Helleringer Valerie </t>
  </si>
  <si>
    <t xml:space="preserve">Lyfoung Ray </t>
  </si>
  <si>
    <t xml:space="preserve">Cabra Johan </t>
  </si>
  <si>
    <t xml:space="preserve">Gonsalves Arnaud Alain </t>
  </si>
  <si>
    <t>GUEGUENIAT PASCAL</t>
  </si>
  <si>
    <t xml:space="preserve">ALAIS MARIE-REINE </t>
  </si>
  <si>
    <t xml:space="preserve">Troudart Teed-Jee </t>
  </si>
  <si>
    <t>BELHAJD</t>
  </si>
  <si>
    <t>Souaieb</t>
  </si>
  <si>
    <t xml:space="preserve">Raffoul Rita </t>
  </si>
  <si>
    <t xml:space="preserve">Galantine Howard </t>
  </si>
  <si>
    <t xml:space="preserve">Padovani Pascal </t>
  </si>
  <si>
    <t xml:space="preserve">Adipi Yvonne </t>
  </si>
  <si>
    <t>St-Laurent-du-Maroni</t>
  </si>
  <si>
    <t xml:space="preserve">Mortelay Gaetan </t>
  </si>
  <si>
    <t xml:space="preserve">Paje Ramond </t>
  </si>
  <si>
    <t xml:space="preserve">Alasa Remaldani </t>
  </si>
  <si>
    <t xml:space="preserve">Heurtelou Luckendy </t>
  </si>
  <si>
    <t xml:space="preserve">Brunaux Olivier </t>
  </si>
  <si>
    <t>HERMANN PIERRE-GUSTAVE</t>
  </si>
  <si>
    <t xml:space="preserve">Ho Tsai William </t>
  </si>
  <si>
    <t xml:space="preserve">Soc L ImmobiliÃre Guyanaise </t>
  </si>
  <si>
    <t>13/05/2025 11:30</t>
  </si>
  <si>
    <t xml:space="preserve">Derby Margaret-Mac </t>
  </si>
  <si>
    <t xml:space="preserve">Deel Olga </t>
  </si>
  <si>
    <t>13/05/2025 09:00</t>
  </si>
  <si>
    <t xml:space="preserve">Chaumier Odette </t>
  </si>
  <si>
    <t>13/05/2025 20:00</t>
  </si>
  <si>
    <t xml:space="preserve">Dikang Abigail </t>
  </si>
  <si>
    <t>RMC</t>
  </si>
  <si>
    <t>13/05/2025 13:30</t>
  </si>
  <si>
    <t>ADELE AUDREY</t>
  </si>
  <si>
    <t>13/05/2025 08:30</t>
  </si>
  <si>
    <t xml:space="preserve">COETA ANNIE </t>
  </si>
  <si>
    <t>14/05/2025 08:30</t>
  </si>
  <si>
    <t xml:space="preserve">Nozile Modena </t>
  </si>
  <si>
    <t xml:space="preserve">Ouest Ambulance </t>
  </si>
  <si>
    <t xml:space="preserve">Cochet Stevans </t>
  </si>
  <si>
    <t>14/05/2025 12:30</t>
  </si>
  <si>
    <t xml:space="preserve">Dwarka Rupdiwan </t>
  </si>
  <si>
    <t>14/05/2025 13:00</t>
  </si>
  <si>
    <t xml:space="preserve">Bazile Vaquise </t>
  </si>
  <si>
    <t xml:space="preserve">D247330 FDJ KIOSQUE LA MADELEIN </t>
  </si>
  <si>
    <t>ETU</t>
  </si>
  <si>
    <t xml:space="preserve">Dos Reis Melvin </t>
  </si>
  <si>
    <t>14/05/2025 14:30</t>
  </si>
  <si>
    <t xml:space="preserve">Mirta Lydie </t>
  </si>
  <si>
    <t>14/05/2025 15:00</t>
  </si>
  <si>
    <t xml:space="preserve">Mullot Robert </t>
  </si>
  <si>
    <t xml:space="preserve">Rea Sylvio </t>
  </si>
  <si>
    <t xml:space="preserve">PanÃ Patricia-Norine </t>
  </si>
  <si>
    <t>15/05/2025 08:30</t>
  </si>
  <si>
    <t xml:space="preserve">Ardanu Elodie </t>
  </si>
  <si>
    <t xml:space="preserve">Asongie HeÃdy </t>
  </si>
  <si>
    <t>15/05/2025 13:30</t>
  </si>
  <si>
    <t xml:space="preserve">Alkhatib Maysa </t>
  </si>
  <si>
    <t xml:space="preserve">Mitchel Naisha-Eve </t>
  </si>
  <si>
    <t>15/05/2025 09:00</t>
  </si>
  <si>
    <t xml:space="preserve">Betterson Erna </t>
  </si>
  <si>
    <t xml:space="preserve">Romain Mirette </t>
  </si>
  <si>
    <t xml:space="preserve">Rimbault Yoan </t>
  </si>
  <si>
    <t>16/05/2025 12:00</t>
  </si>
  <si>
    <t xml:space="preserve">Raheritiana Mahenina </t>
  </si>
  <si>
    <t xml:space="preserve">Ibrahima TOURE </t>
  </si>
  <si>
    <t>16/05/2025 14:00</t>
  </si>
  <si>
    <t xml:space="preserve">MONCY STEEVE </t>
  </si>
  <si>
    <t>16/05/2025 14:30</t>
  </si>
  <si>
    <t xml:space="preserve">Sommier Delphine </t>
  </si>
  <si>
    <t>16/05/2025 12:30</t>
  </si>
  <si>
    <t xml:space="preserve">Pierre Marie-Nicole </t>
  </si>
  <si>
    <t>17/05/2025 10:30</t>
  </si>
  <si>
    <t xml:space="preserve">Lamure Francois-Xavier </t>
  </si>
  <si>
    <t xml:space="preserve">Bran Tanguy </t>
  </si>
  <si>
    <t>19/05/2025 09:00</t>
  </si>
  <si>
    <t xml:space="preserve">Ma Afoo Manuella </t>
  </si>
  <si>
    <t>19/05/2025 08:30</t>
  </si>
  <si>
    <t xml:space="preserve">Castor Odile </t>
  </si>
  <si>
    <t>19/05/2025 10:30</t>
  </si>
  <si>
    <t xml:space="preserve">Tien-Liong Dominique </t>
  </si>
  <si>
    <t>19/05/2025 12:30</t>
  </si>
  <si>
    <t xml:space="preserve">Bertimon Beatrice </t>
  </si>
  <si>
    <t xml:space="preserve">AGNÃS NICOLE </t>
  </si>
  <si>
    <t xml:space="preserve">Magloire Prudence </t>
  </si>
  <si>
    <t xml:space="preserve">De Assis Marie-Rosamise </t>
  </si>
  <si>
    <t xml:space="preserve">Boutonnier Pierre </t>
  </si>
  <si>
    <t xml:space="preserve">Rodrigues Castro Francisca </t>
  </si>
  <si>
    <t>20/05/2025 16:00</t>
  </si>
  <si>
    <t xml:space="preserve">Dario Mira Ferreira </t>
  </si>
  <si>
    <t>20/05/2025 09:30</t>
  </si>
  <si>
    <t xml:space="preserve">NOVATEC GUAYNE </t>
  </si>
  <si>
    <t>20/05/2025 12:30</t>
  </si>
  <si>
    <t xml:space="preserve">Beausoleil Josianne </t>
  </si>
  <si>
    <t xml:space="preserve">Marcon Renata </t>
  </si>
  <si>
    <t>20/05/2025 10:30</t>
  </si>
  <si>
    <t xml:space="preserve">Cyrille Monique </t>
  </si>
  <si>
    <t xml:space="preserve">Norka Muriel </t>
  </si>
  <si>
    <t xml:space="preserve">Icho Baurys </t>
  </si>
  <si>
    <t>21/05/2025 20:00</t>
  </si>
  <si>
    <t xml:space="preserve">Bertrand Laurent </t>
  </si>
  <si>
    <t>21/05/2025 12:30</t>
  </si>
  <si>
    <t xml:space="preserve">Dorange Charly </t>
  </si>
  <si>
    <t>21/05/2025 10:30</t>
  </si>
  <si>
    <t xml:space="preserve">STEPHENSON ARLETTE </t>
  </si>
  <si>
    <t xml:space="preserve">Ferreira Barbosa Roseni </t>
  </si>
  <si>
    <t xml:space="preserve">Fofana Fode </t>
  </si>
  <si>
    <t>21/05/2025 14:30</t>
  </si>
  <si>
    <t xml:space="preserve">Lemaire David </t>
  </si>
  <si>
    <t>22/05/2025 14:30</t>
  </si>
  <si>
    <t>BAUDUFFE JEROME</t>
  </si>
  <si>
    <t xml:space="preserve">Jean-Louis Richard </t>
  </si>
  <si>
    <t xml:space="preserve">Lam-Chan Claude </t>
  </si>
  <si>
    <t xml:space="preserve">Ladouceur Harold </t>
  </si>
  <si>
    <t xml:space="preserve">Lantiman Audriklana </t>
  </si>
  <si>
    <t>23/05/2025 08:30</t>
  </si>
  <si>
    <t xml:space="preserve">Ronda-Sylva Ignace </t>
  </si>
  <si>
    <t xml:space="preserve">Hamon LaurÃne </t>
  </si>
  <si>
    <t>23/05/2025 12:30</t>
  </si>
  <si>
    <t xml:space="preserve">Marlin Jane </t>
  </si>
  <si>
    <t>24/05/2025 14:30</t>
  </si>
  <si>
    <t xml:space="preserve">Seiller Louanne </t>
  </si>
  <si>
    <t xml:space="preserve">Mathurin Miranda </t>
  </si>
  <si>
    <t>26/05/2025 12:30</t>
  </si>
  <si>
    <t xml:space="preserve">LUXAMA JOSEPH </t>
  </si>
  <si>
    <t xml:space="preserve">Bouteselle Hilaire </t>
  </si>
  <si>
    <t xml:space="preserve">Meunier-Chauveau Antoine </t>
  </si>
  <si>
    <t>26/05/2025 20:00</t>
  </si>
  <si>
    <t xml:space="preserve">Abong Memenie </t>
  </si>
  <si>
    <t xml:space="preserve">Quilliou Renata-Carla </t>
  </si>
  <si>
    <t xml:space="preserve">Sainte Luce Henri </t>
  </si>
  <si>
    <t>TVC</t>
  </si>
  <si>
    <t xml:space="preserve">Romero Moise </t>
  </si>
  <si>
    <t>26/05/2025 08:30</t>
  </si>
  <si>
    <t xml:space="preserve">Azima Jacqueline </t>
  </si>
  <si>
    <t xml:space="preserve">Verderose Francette </t>
  </si>
  <si>
    <t>27/05/2025 12:30</t>
  </si>
  <si>
    <t xml:space="preserve">Joseph Modestine </t>
  </si>
  <si>
    <t>27/05/2025 14:30</t>
  </si>
  <si>
    <t xml:space="preserve">Batista de vilhena Jackson </t>
  </si>
  <si>
    <t>27/05/2025 11:00</t>
  </si>
  <si>
    <t xml:space="preserve">Dimbo Otansy </t>
  </si>
  <si>
    <t>28/05/2025 14:30</t>
  </si>
  <si>
    <t xml:space="preserve">Naveau Basile </t>
  </si>
  <si>
    <t>28/05/2025 09:00</t>
  </si>
  <si>
    <t xml:space="preserve">GROUPE SOS JEUNESSE </t>
  </si>
  <si>
    <t xml:space="preserve">MIGAULT RAYMONDE </t>
  </si>
  <si>
    <t xml:space="preserve">Da silva Shakyrah </t>
  </si>
  <si>
    <t xml:space="preserve">Sardet Jennifer </t>
  </si>
  <si>
    <t>30/05/2025 12:30</t>
  </si>
  <si>
    <t xml:space="preserve">Gerve Viladouin </t>
  </si>
  <si>
    <t>30/05/2025 08:30</t>
  </si>
  <si>
    <t>30/05/2025 14:00</t>
  </si>
  <si>
    <t xml:space="preserve">Renfurm Marwin </t>
  </si>
  <si>
    <t>31/05/2025 10:30</t>
  </si>
  <si>
    <t xml:space="preserve">Norka Suzette </t>
  </si>
  <si>
    <t>31/05/2025 08:30</t>
  </si>
  <si>
    <t xml:space="preserve">Zephir Lecimene </t>
  </si>
  <si>
    <t>Semaine</t>
  </si>
  <si>
    <t>Date début de la semaine</t>
  </si>
  <si>
    <t>Date fin de la semaine</t>
  </si>
  <si>
    <t>S1</t>
  </si>
  <si>
    <t>S2</t>
  </si>
  <si>
    <t>S3</t>
  </si>
  <si>
    <t>S4</t>
  </si>
  <si>
    <t>Nombre OT Planifier</t>
  </si>
  <si>
    <t xml:space="preserve">OT Realiser </t>
  </si>
  <si>
    <t>Nbre OT OK</t>
  </si>
  <si>
    <t>Nbre OT NOK</t>
  </si>
  <si>
    <t>Nbre OT Reportes</t>
  </si>
  <si>
    <t xml:space="preserve">Taux de Réussite </t>
  </si>
  <si>
    <t>Taux échec</t>
  </si>
  <si>
    <t>Taux de cloture</t>
  </si>
  <si>
    <t xml:space="preserve">Zakaria Settou </t>
  </si>
  <si>
    <t>Équipe D2</t>
  </si>
  <si>
    <t xml:space="preserve">TOTAL </t>
  </si>
  <si>
    <t xml:space="preserve">      20&lt;OK&lt;50</t>
  </si>
  <si>
    <t xml:space="preserve">    Nok&gt;10</t>
  </si>
  <si>
    <t>TDR&gt;=60%</t>
  </si>
  <si>
    <t>TE&lt;=30%</t>
  </si>
  <si>
    <t>Montant Reel&gt;=2999</t>
  </si>
  <si>
    <t xml:space="preserve">     OK&gt;=50</t>
  </si>
  <si>
    <t xml:space="preserve">         Nok=&lt;10</t>
  </si>
  <si>
    <t xml:space="preserve">         TDR&lt;60%</t>
  </si>
  <si>
    <t xml:space="preserve">         TDR&gt;30%</t>
  </si>
  <si>
    <t>Total Reel&gt;Total echec</t>
  </si>
  <si>
    <t xml:space="preserve">         OK=&lt;20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</si>
</sst>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(* #,##0.00_);_(* \(#,##0.00\);_(* &quot;-&quot;??_);_(@_)"/>
    <numFmt numFmtId="164" formatCode="#,##0.00\ &quot;€&quot;;[Red]\-#,##0.00\ &quot;€&quot;"/>
    <numFmt numFmtId="165" formatCode="dd/mm/yy;@"/>
    <numFmt numFmtId="166" formatCode="#,##0.00\ &quot;€&quot;"/>
    <numFmt numFmtId="167" formatCode="#,##0.00\ [$€-483]"/>
    <numFmt numFmtId="168" formatCode="d/m/yy\ h:mm;@"/>
    <numFmt numFmtId="169" formatCode="#,##0.00\ [$€-40C]"/>
    <numFmt numFmtId="170" formatCode="_([$€-2]\ * #,##0.00_);_([$€-2]\ * \(#,##0.00\);_([$€-2]\ * &quot;-&quot;??_);_(@_)"/>
    <numFmt numFmtId="171" formatCode="_-* #,##0.00\ [$€-40C]_-;\-* #,##0.00\ [$€-40C]_-;_-* &quot;-&quot;??\ [$€-40C]_-;_-@_-"/>
    <numFmt numFmtId="172" formatCode="_ * #,##0.00_)\ [$€-1]_ ;_ * \(#,##0.00\)\ [$€-1]_ ;_ * &quot;-&quot;??_)\ [$€-1]_ ;_ @_ "/>
  </numFmts>
  <fonts count="34">
    <font>
      <sz val="11"/>
      <color theme="1"/>
      <name val="Aptos Narrow"/>
      <family val="2"/>
      <scheme val="minor"/>
    </font>
    <font>
      <b/>
      <sz val="11"/>
      <color rgb="FF3F3F3F"/>
      <name val="Aptos Narrow"/>
      <scheme val="minor"/>
    </font>
    <font>
      <b/>
      <sz val="11"/>
      <color theme="1"/>
      <name val="Aptos Narrow"/>
      <scheme val="minor"/>
    </font>
    <font>
      <b/>
      <sz val="16"/>
      <color theme="1"/>
      <name val="Aptos Narrow"/>
      <family val="2"/>
      <scheme val="minor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b/>
      <sz val="10"/>
      <color rgb="FF000000"/>
      <name val="Aptos Narrow"/>
      <scheme val="minor"/>
    </font>
    <font>
      <sz val="12"/>
      <color rgb="FF000000"/>
      <name val="Aptos Narrow"/>
      <scheme val="minor"/>
    </font>
    <font>
      <sz val="12"/>
      <color theme="1"/>
      <name val="Calibri"/>
      <charset val="1"/>
    </font>
    <font>
      <sz val="12"/>
      <color theme="1"/>
      <name val="Aptos Narrow"/>
      <scheme val="minor"/>
    </font>
    <font>
      <sz val="10"/>
      <color theme="1"/>
      <name val="Arial"/>
    </font>
    <font>
      <b/>
      <sz val="14"/>
      <color theme="1"/>
      <name val="Roboto"/>
    </font>
    <font>
      <sz val="10"/>
      <color theme="1"/>
      <name val="Arial"/>
      <family val="2"/>
    </font>
    <font>
      <sz val="11"/>
      <color theme="1"/>
      <name val="Roboto"/>
    </font>
    <font>
      <sz val="12"/>
      <color theme="1"/>
      <name val="Calibri (Corps)"/>
    </font>
    <font>
      <sz val="12"/>
      <color rgb="FF000000"/>
      <name val="Calibri (Corps)"/>
    </font>
    <font>
      <sz val="12"/>
      <name val="Calibri (Corps)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rgb="FF3A3838"/>
      <name val="Roboto"/>
    </font>
    <font>
      <sz val="11"/>
      <color rgb="FF000000"/>
      <name val="Calibri"/>
      <family val="2"/>
    </font>
    <font>
      <b/>
      <sz val="12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2"/>
      <color theme="1"/>
      <name val="Roboto"/>
    </font>
    <font>
      <b/>
      <sz val="12"/>
      <color rgb="FF000000"/>
      <name val="Roboto"/>
    </font>
    <font>
      <b/>
      <sz val="12"/>
      <color theme="1"/>
      <name val="Calibri"/>
      <family val="2"/>
    </font>
    <font>
      <sz val="11"/>
      <color theme="1"/>
      <name val="Arial"/>
      <family val="2"/>
    </font>
    <font>
      <sz val="11"/>
      <color rgb="FF000000"/>
      <name val="Aptos Narrow"/>
      <charset val="1"/>
    </font>
    <font>
      <b/>
      <sz val="11"/>
      <color rgb="FF000000"/>
      <name val="Aptos Narrow"/>
      <scheme val="minor"/>
    </font>
    <font>
      <sz val="8"/>
      <name val="Aptos Narrow"/>
      <family val="2"/>
      <scheme val="minor"/>
    </font>
    <font>
      <sz val="11"/>
      <color rgb="FF000000"/>
      <name val="Calibri"/>
    </font>
    <font>
      <sz val="11"/>
      <color rgb="FF000000"/>
      <name val="Aptos Narrow"/>
    </font>
    <font>
      <sz val="11"/>
      <color rgb="FF000000"/>
      <name val="Aptos Narrow"/>
      <family val="2"/>
    </font>
  </fonts>
  <fills count="1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C45"/>
        <bgColor indexed="64"/>
      </patternFill>
    </fill>
    <fill>
      <patternFill patternType="solid">
        <fgColor rgb="FFFCB27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8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FFF7"/>
        <bgColor indexed="64"/>
      </patternFill>
    </fill>
  </fills>
  <borders count="24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1" applyNumberFormat="0" applyAlignment="0" applyProtection="0"/>
    <xf numFmtId="43" fontId="22" fillId="0" borderId="0" applyFont="0" applyFill="0" applyBorder="0" applyAlignment="0" applyProtection="0"/>
    <xf numFmtId="0" fontId="23" fillId="0" borderId="0" applyNumberFormat="0" applyFill="0" applyBorder="0" applyAlignment="0" applyProtection="0"/>
  </cellStyleXfs>
  <cellXfs count="208">
    <xf numFmtId="0" fontId="0" fillId="0" borderId="0" xfId="0"/>
    <xf numFmtId="0" fontId="0" fillId="0" borderId="2" xfId="0" applyBorder="1"/>
    <xf numFmtId="0" fontId="0" fillId="0" borderId="2" xfId="0" applyBorder="1" applyAlignment="1" applyProtection="1">
      <alignment horizontal="center" vertical="center"/>
      <protection locked="0"/>
    </xf>
    <xf numFmtId="0" fontId="2" fillId="2" borderId="2" xfId="1" applyFont="1" applyBorder="1"/>
    <xf numFmtId="0" fontId="0" fillId="3" borderId="2" xfId="0" applyFill="1" applyBorder="1" applyProtection="1">
      <protection locked="0"/>
    </xf>
    <xf numFmtId="0" fontId="0" fillId="3" borderId="2" xfId="0" applyFill="1" applyBorder="1"/>
    <xf numFmtId="0" fontId="6" fillId="0" borderId="2" xfId="0" applyFont="1" applyBorder="1"/>
    <xf numFmtId="0" fontId="0" fillId="5" borderId="2" xfId="0" applyFill="1" applyBorder="1"/>
    <xf numFmtId="0" fontId="0" fillId="6" borderId="2" xfId="0" applyFill="1" applyBorder="1" applyAlignment="1">
      <alignment horizontal="right"/>
    </xf>
    <xf numFmtId="0" fontId="0" fillId="0" borderId="2" xfId="0" applyBorder="1" applyAlignment="1">
      <alignment horizontal="right"/>
    </xf>
    <xf numFmtId="0" fontId="0" fillId="8" borderId="2" xfId="0" applyFill="1" applyBorder="1" applyAlignment="1">
      <alignment horizontal="right"/>
    </xf>
    <xf numFmtId="0" fontId="8" fillId="9" borderId="0" xfId="0" applyFont="1" applyFill="1" applyAlignment="1">
      <alignment horizontal="right"/>
    </xf>
    <xf numFmtId="0" fontId="0" fillId="9" borderId="2" xfId="0" applyFill="1" applyBorder="1" applyAlignment="1">
      <alignment horizontal="right"/>
    </xf>
    <xf numFmtId="0" fontId="9" fillId="3" borderId="2" xfId="0" applyFont="1" applyFill="1" applyBorder="1"/>
    <xf numFmtId="165" fontId="9" fillId="3" borderId="2" xfId="0" applyNumberFormat="1" applyFont="1" applyFill="1" applyBorder="1"/>
    <xf numFmtId="0" fontId="9" fillId="10" borderId="2" xfId="0" applyFont="1" applyFill="1" applyBorder="1"/>
    <xf numFmtId="0" fontId="9" fillId="11" borderId="2" xfId="0" applyFont="1" applyFill="1" applyBorder="1"/>
    <xf numFmtId="0" fontId="9" fillId="0" borderId="0" xfId="0" applyFont="1"/>
    <xf numFmtId="165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10" fontId="0" fillId="0" borderId="2" xfId="0" applyNumberFormat="1" applyBorder="1" applyAlignment="1">
      <alignment horizontal="center"/>
    </xf>
    <xf numFmtId="0" fontId="10" fillId="12" borderId="0" xfId="0" applyFont="1" applyFill="1"/>
    <xf numFmtId="165" fontId="0" fillId="0" borderId="0" xfId="0" applyNumberFormat="1"/>
    <xf numFmtId="0" fontId="11" fillId="13" borderId="0" xfId="0" applyFont="1" applyFill="1" applyAlignment="1">
      <alignment horizontal="center" vertical="center"/>
    </xf>
    <xf numFmtId="0" fontId="11" fillId="13" borderId="0" xfId="0" applyFont="1" applyFill="1"/>
    <xf numFmtId="165" fontId="11" fillId="13" borderId="0" xfId="0" applyNumberFormat="1" applyFont="1" applyFill="1"/>
    <xf numFmtId="0" fontId="11" fillId="13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2" fillId="0" borderId="0" xfId="0" applyFont="1"/>
    <xf numFmtId="0" fontId="0" fillId="3" borderId="0" xfId="0" applyFill="1"/>
    <xf numFmtId="0" fontId="14" fillId="3" borderId="2" xfId="0" applyFont="1" applyFill="1" applyBorder="1"/>
    <xf numFmtId="166" fontId="15" fillId="3" borderId="2" xfId="0" applyNumberFormat="1" applyFont="1" applyFill="1" applyBorder="1"/>
    <xf numFmtId="166" fontId="16" fillId="3" borderId="2" xfId="0" applyNumberFormat="1" applyFont="1" applyFill="1" applyBorder="1"/>
    <xf numFmtId="0" fontId="0" fillId="0" borderId="0" xfId="0" applyProtection="1">
      <protection locked="0"/>
    </xf>
    <xf numFmtId="166" fontId="0" fillId="0" borderId="0" xfId="0" applyNumberFormat="1"/>
    <xf numFmtId="166" fontId="0" fillId="3" borderId="2" xfId="0" applyNumberFormat="1" applyFill="1" applyBorder="1"/>
    <xf numFmtId="167" fontId="0" fillId="3" borderId="2" xfId="0" applyNumberFormat="1" applyFill="1" applyBorder="1" applyProtection="1">
      <protection locked="0"/>
    </xf>
    <xf numFmtId="168" fontId="0" fillId="0" borderId="3" xfId="0" applyNumberFormat="1" applyBorder="1"/>
    <xf numFmtId="0" fontId="0" fillId="0" borderId="4" xfId="0" applyBorder="1"/>
    <xf numFmtId="0" fontId="0" fillId="0" borderId="4" xfId="0" applyBorder="1" applyProtection="1">
      <protection locked="0"/>
    </xf>
    <xf numFmtId="168" fontId="0" fillId="0" borderId="4" xfId="0" applyNumberFormat="1" applyBorder="1" applyProtection="1">
      <protection locked="0"/>
    </xf>
    <xf numFmtId="166" fontId="0" fillId="0" borderId="4" xfId="0" applyNumberFormat="1" applyBorder="1"/>
    <xf numFmtId="0" fontId="5" fillId="0" borderId="0" xfId="0" applyFont="1"/>
    <xf numFmtId="0" fontId="5" fillId="0" borderId="0" xfId="0" applyFont="1" applyProtection="1">
      <protection locked="0"/>
    </xf>
    <xf numFmtId="168" fontId="0" fillId="0" borderId="0" xfId="0" applyNumberFormat="1" applyProtection="1">
      <protection locked="0"/>
    </xf>
    <xf numFmtId="22" fontId="0" fillId="0" borderId="0" xfId="0" applyNumberFormat="1" applyProtection="1">
      <protection locked="0"/>
    </xf>
    <xf numFmtId="166" fontId="0" fillId="0" borderId="5" xfId="0" applyNumberFormat="1" applyBorder="1" applyAlignment="1">
      <alignment horizontal="center"/>
    </xf>
    <xf numFmtId="166" fontId="0" fillId="0" borderId="4" xfId="0" applyNumberFormat="1" applyBorder="1" applyAlignment="1">
      <alignment horizontal="center"/>
    </xf>
    <xf numFmtId="0" fontId="17" fillId="0" borderId="6" xfId="0" applyFont="1" applyBorder="1" applyAlignment="1">
      <alignment horizontal="center" vertical="center" wrapText="1"/>
    </xf>
    <xf numFmtId="164" fontId="17" fillId="0" borderId="6" xfId="0" applyNumberFormat="1" applyFont="1" applyBorder="1" applyAlignment="1">
      <alignment horizontal="center" vertical="center" wrapText="1"/>
    </xf>
    <xf numFmtId="0" fontId="18" fillId="0" borderId="6" xfId="0" applyFont="1" applyBorder="1" applyAlignment="1">
      <alignment horizontal="center" vertical="center" wrapText="1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19" fillId="0" borderId="0" xfId="0" applyFont="1" applyProtection="1">
      <protection locked="0"/>
    </xf>
    <xf numFmtId="22" fontId="20" fillId="0" borderId="0" xfId="0" applyNumberFormat="1" applyFont="1"/>
    <xf numFmtId="0" fontId="20" fillId="0" borderId="0" xfId="0" applyFont="1"/>
    <xf numFmtId="22" fontId="5" fillId="0" borderId="0" xfId="0" applyNumberFormat="1" applyFont="1" applyProtection="1">
      <protection locked="0"/>
    </xf>
    <xf numFmtId="168" fontId="0" fillId="0" borderId="0" xfId="0" applyNumberFormat="1"/>
    <xf numFmtId="169" fontId="0" fillId="0" borderId="0" xfId="0" applyNumberFormat="1"/>
    <xf numFmtId="0" fontId="21" fillId="3" borderId="2" xfId="0" applyFont="1" applyFill="1" applyBorder="1"/>
    <xf numFmtId="169" fontId="21" fillId="3" borderId="2" xfId="0" applyNumberFormat="1" applyFont="1" applyFill="1" applyBorder="1"/>
    <xf numFmtId="0" fontId="20" fillId="0" borderId="2" xfId="0" applyFont="1" applyBorder="1"/>
    <xf numFmtId="0" fontId="0" fillId="0" borderId="2" xfId="0" applyBorder="1" applyAlignment="1">
      <alignment vertical="center" wrapText="1"/>
    </xf>
    <xf numFmtId="169" fontId="0" fillId="0" borderId="2" xfId="0" applyNumberFormat="1" applyBorder="1"/>
    <xf numFmtId="0" fontId="21" fillId="0" borderId="0" xfId="0" applyFont="1" applyAlignment="1">
      <alignment horizontal="center" vertical="center" wrapText="1"/>
    </xf>
    <xf numFmtId="0" fontId="0" fillId="14" borderId="0" xfId="0" applyFill="1" applyAlignment="1">
      <alignment vertical="center" wrapText="1"/>
    </xf>
    <xf numFmtId="164" fontId="0" fillId="0" borderId="0" xfId="0" applyNumberFormat="1"/>
    <xf numFmtId="0" fontId="0" fillId="14" borderId="0" xfId="0" applyFill="1"/>
    <xf numFmtId="164" fontId="0" fillId="0" borderId="0" xfId="0" applyNumberFormat="1" applyAlignment="1">
      <alignment vertical="center" wrapText="1"/>
    </xf>
    <xf numFmtId="0" fontId="0" fillId="7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14" fontId="0" fillId="0" borderId="0" xfId="0" applyNumberFormat="1"/>
    <xf numFmtId="0" fontId="24" fillId="3" borderId="2" xfId="0" applyFont="1" applyFill="1" applyBorder="1" applyAlignment="1">
      <alignment horizontal="left"/>
    </xf>
    <xf numFmtId="0" fontId="24" fillId="3" borderId="2" xfId="0" applyFont="1" applyFill="1" applyBorder="1"/>
    <xf numFmtId="0" fontId="25" fillId="10" borderId="8" xfId="0" applyFont="1" applyFill="1" applyBorder="1"/>
    <xf numFmtId="0" fontId="25" fillId="10" borderId="9" xfId="0" applyFont="1" applyFill="1" applyBorder="1"/>
    <xf numFmtId="0" fontId="26" fillId="4" borderId="8" xfId="0" applyFont="1" applyFill="1" applyBorder="1"/>
    <xf numFmtId="0" fontId="4" fillId="4" borderId="8" xfId="0" applyFont="1" applyFill="1" applyBorder="1"/>
    <xf numFmtId="0" fontId="4" fillId="4" borderId="9" xfId="0" applyFont="1" applyFill="1" applyBorder="1"/>
    <xf numFmtId="0" fontId="0" fillId="0" borderId="2" xfId="0" applyBorder="1" applyAlignment="1" applyProtection="1">
      <alignment horizontal="left" vertical="center"/>
      <protection locked="0"/>
    </xf>
    <xf numFmtId="10" fontId="5" fillId="10" borderId="10" xfId="0" applyNumberFormat="1" applyFont="1" applyFill="1" applyBorder="1"/>
    <xf numFmtId="10" fontId="5" fillId="10" borderId="11" xfId="0" applyNumberFormat="1" applyFont="1" applyFill="1" applyBorder="1"/>
    <xf numFmtId="167" fontId="0" fillId="0" borderId="2" xfId="0" applyNumberFormat="1" applyBorder="1"/>
    <xf numFmtId="0" fontId="0" fillId="0" borderId="12" xfId="0" applyBorder="1" applyAlignment="1" applyProtection="1">
      <alignment horizontal="left" vertical="center"/>
      <protection locked="0"/>
    </xf>
    <xf numFmtId="0" fontId="0" fillId="0" borderId="2" xfId="0" applyBorder="1" applyAlignment="1">
      <alignment horizontal="left" vertical="center"/>
    </xf>
    <xf numFmtId="0" fontId="0" fillId="0" borderId="13" xfId="0" applyBorder="1"/>
    <xf numFmtId="0" fontId="0" fillId="0" borderId="0" xfId="0" applyAlignment="1">
      <alignment horizontal="left" vertical="center"/>
    </xf>
    <xf numFmtId="0" fontId="27" fillId="0" borderId="2" xfId="0" applyFont="1" applyBorder="1" applyAlignment="1">
      <alignment horizontal="left"/>
    </xf>
    <xf numFmtId="0" fontId="0" fillId="0" borderId="2" xfId="0" applyBorder="1" applyAlignment="1">
      <alignment horizontal="left"/>
    </xf>
    <xf numFmtId="0" fontId="0" fillId="15" borderId="2" xfId="0" applyFill="1" applyBorder="1"/>
    <xf numFmtId="0" fontId="0" fillId="0" borderId="0" xfId="0" applyAlignment="1">
      <alignment horizontal="left"/>
    </xf>
    <xf numFmtId="0" fontId="0" fillId="0" borderId="2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4" xfId="0" applyBorder="1"/>
    <xf numFmtId="0" fontId="0" fillId="0" borderId="12" xfId="0" applyBorder="1"/>
    <xf numFmtId="0" fontId="0" fillId="0" borderId="15" xfId="0" applyBorder="1"/>
    <xf numFmtId="165" fontId="0" fillId="0" borderId="2" xfId="0" applyNumberFormat="1" applyBorder="1" applyAlignment="1">
      <alignment horizontal="center" vertical="center"/>
    </xf>
    <xf numFmtId="10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wrapText="1"/>
    </xf>
    <xf numFmtId="0" fontId="0" fillId="0" borderId="2" xfId="0" applyBorder="1" applyAlignment="1">
      <alignment horizontal="center" vertical="center" wrapText="1"/>
    </xf>
    <xf numFmtId="0" fontId="9" fillId="3" borderId="2" xfId="0" applyFont="1" applyFill="1" applyBorder="1" applyAlignment="1">
      <alignment horizontal="center"/>
    </xf>
    <xf numFmtId="0" fontId="12" fillId="0" borderId="0" xfId="0" applyFont="1" applyAlignment="1">
      <alignment vertical="center"/>
    </xf>
    <xf numFmtId="14" fontId="21" fillId="3" borderId="12" xfId="0" applyNumberFormat="1" applyFont="1" applyFill="1" applyBorder="1"/>
    <xf numFmtId="168" fontId="21" fillId="3" borderId="12" xfId="0" applyNumberFormat="1" applyFont="1" applyFill="1" applyBorder="1"/>
    <xf numFmtId="0" fontId="21" fillId="3" borderId="12" xfId="0" applyFont="1" applyFill="1" applyBorder="1"/>
    <xf numFmtId="0" fontId="28" fillId="0" borderId="0" xfId="0" applyFont="1"/>
    <xf numFmtId="0" fontId="29" fillId="0" borderId="2" xfId="0" applyFont="1" applyBorder="1"/>
    <xf numFmtId="0" fontId="21" fillId="3" borderId="14" xfId="0" applyFont="1" applyFill="1" applyBorder="1"/>
    <xf numFmtId="171" fontId="5" fillId="10" borderId="10" xfId="0" applyNumberFormat="1" applyFont="1" applyFill="1" applyBorder="1"/>
    <xf numFmtId="172" fontId="0" fillId="0" borderId="0" xfId="0" applyNumberFormat="1"/>
    <xf numFmtId="0" fontId="21" fillId="3" borderId="13" xfId="0" applyFont="1" applyFill="1" applyBorder="1"/>
    <xf numFmtId="0" fontId="20" fillId="0" borderId="12" xfId="0" applyFont="1" applyBorder="1"/>
    <xf numFmtId="0" fontId="0" fillId="0" borderId="16" xfId="0" applyBorder="1"/>
    <xf numFmtId="0" fontId="0" fillId="0" borderId="12" xfId="0" applyBorder="1" applyAlignment="1">
      <alignment wrapText="1"/>
    </xf>
    <xf numFmtId="0" fontId="20" fillId="0" borderId="15" xfId="0" applyFont="1" applyBorder="1"/>
    <xf numFmtId="0" fontId="0" fillId="0" borderId="13" xfId="0" applyBorder="1" applyAlignment="1">
      <alignment wrapText="1"/>
    </xf>
    <xf numFmtId="0" fontId="0" fillId="0" borderId="17" xfId="0" applyBorder="1"/>
    <xf numFmtId="0" fontId="20" fillId="0" borderId="13" xfId="0" applyFont="1" applyBorder="1"/>
    <xf numFmtId="0" fontId="20" fillId="0" borderId="16" xfId="0" applyFont="1" applyBorder="1"/>
    <xf numFmtId="0" fontId="9" fillId="11" borderId="2" xfId="0" applyFont="1" applyFill="1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14" xfId="0" applyBorder="1" applyAlignment="1">
      <alignment horizontal="center"/>
    </xf>
    <xf numFmtId="165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vertical="center"/>
    </xf>
    <xf numFmtId="0" fontId="0" fillId="3" borderId="3" xfId="0" applyFill="1" applyBorder="1" applyAlignment="1">
      <alignment horizontal="center"/>
    </xf>
    <xf numFmtId="0" fontId="0" fillId="3" borderId="3" xfId="0" applyFill="1" applyBorder="1"/>
    <xf numFmtId="165" fontId="0" fillId="0" borderId="3" xfId="0" applyNumberFormat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 wrapText="1"/>
    </xf>
    <xf numFmtId="0" fontId="0" fillId="0" borderId="3" xfId="0" applyBorder="1" applyAlignment="1">
      <alignment horizontal="center" wrapText="1"/>
    </xf>
    <xf numFmtId="165" fontId="0" fillId="0" borderId="3" xfId="0" applyNumberFormat="1" applyBorder="1"/>
    <xf numFmtId="0" fontId="2" fillId="2" borderId="0" xfId="1" applyFont="1" applyBorder="1"/>
    <xf numFmtId="10" fontId="0" fillId="3" borderId="0" xfId="0" applyNumberFormat="1" applyFill="1"/>
    <xf numFmtId="0" fontId="0" fillId="3" borderId="0" xfId="0" applyFill="1" applyAlignment="1">
      <alignment horizontal="right"/>
    </xf>
    <xf numFmtId="0" fontId="7" fillId="3" borderId="0" xfId="0" applyFont="1" applyFill="1" applyAlignment="1">
      <alignment horizontal="right"/>
    </xf>
    <xf numFmtId="0" fontId="8" fillId="3" borderId="0" xfId="0" applyFont="1" applyFill="1" applyAlignment="1">
      <alignment horizontal="right"/>
    </xf>
    <xf numFmtId="14" fontId="3" fillId="3" borderId="3" xfId="0" applyNumberFormat="1" applyFont="1" applyFill="1" applyBorder="1" applyProtection="1">
      <protection locked="0"/>
    </xf>
    <xf numFmtId="0" fontId="3" fillId="3" borderId="3" xfId="0" applyFont="1" applyFill="1" applyBorder="1" applyProtection="1">
      <protection locked="0"/>
    </xf>
    <xf numFmtId="0" fontId="2" fillId="3" borderId="3" xfId="1" applyFont="1" applyFill="1" applyBorder="1"/>
    <xf numFmtId="0" fontId="2" fillId="2" borderId="3" xfId="1" applyFont="1" applyBorder="1"/>
    <xf numFmtId="0" fontId="4" fillId="4" borderId="3" xfId="0" applyFont="1" applyFill="1" applyBorder="1"/>
    <xf numFmtId="14" fontId="0" fillId="0" borderId="3" xfId="0" applyNumberFormat="1" applyBorder="1" applyProtection="1">
      <protection locked="0"/>
    </xf>
    <xf numFmtId="0" fontId="0" fillId="3" borderId="3" xfId="0" applyFill="1" applyBorder="1" applyProtection="1">
      <protection locked="0"/>
    </xf>
    <xf numFmtId="10" fontId="2" fillId="2" borderId="3" xfId="1" applyNumberFormat="1" applyFont="1" applyBorder="1"/>
    <xf numFmtId="164" fontId="5" fillId="0" borderId="3" xfId="0" applyNumberFormat="1" applyFont="1" applyBorder="1"/>
    <xf numFmtId="0" fontId="6" fillId="0" borderId="3" xfId="0" applyFont="1" applyBorder="1"/>
    <xf numFmtId="0" fontId="0" fillId="5" borderId="3" xfId="0" applyFill="1" applyBorder="1"/>
    <xf numFmtId="0" fontId="0" fillId="6" borderId="3" xfId="0" applyFill="1" applyBorder="1" applyAlignment="1">
      <alignment horizontal="right"/>
    </xf>
    <xf numFmtId="0" fontId="7" fillId="6" borderId="3" xfId="0" applyFont="1" applyFill="1" applyBorder="1" applyAlignment="1">
      <alignment horizontal="right"/>
    </xf>
    <xf numFmtId="0" fontId="0" fillId="7" borderId="3" xfId="0" applyFill="1" applyBorder="1" applyAlignment="1">
      <alignment horizontal="right"/>
    </xf>
    <xf numFmtId="0" fontId="0" fillId="0" borderId="3" xfId="0" applyBorder="1" applyAlignment="1">
      <alignment horizontal="right"/>
    </xf>
    <xf numFmtId="0" fontId="0" fillId="8" borderId="3" xfId="0" applyFill="1" applyBorder="1" applyAlignment="1">
      <alignment horizontal="right"/>
    </xf>
    <xf numFmtId="0" fontId="8" fillId="9" borderId="3" xfId="0" applyFont="1" applyFill="1" applyBorder="1" applyAlignment="1">
      <alignment horizontal="right"/>
    </xf>
    <xf numFmtId="0" fontId="8" fillId="8" borderId="3" xfId="0" applyFont="1" applyFill="1" applyBorder="1" applyAlignment="1">
      <alignment horizontal="right"/>
    </xf>
    <xf numFmtId="0" fontId="0" fillId="9" borderId="3" xfId="0" applyFill="1" applyBorder="1" applyAlignment="1">
      <alignment horizontal="right"/>
    </xf>
    <xf numFmtId="0" fontId="23" fillId="0" borderId="0" xfId="3" applyBorder="1"/>
    <xf numFmtId="14" fontId="0" fillId="0" borderId="3" xfId="0" applyNumberFormat="1" applyBorder="1"/>
    <xf numFmtId="0" fontId="23" fillId="0" borderId="3" xfId="3" applyBorder="1"/>
    <xf numFmtId="9" fontId="23" fillId="0" borderId="3" xfId="3" applyNumberFormat="1" applyBorder="1"/>
    <xf numFmtId="170" fontId="23" fillId="0" borderId="3" xfId="3" applyNumberFormat="1" applyFill="1" applyBorder="1"/>
    <xf numFmtId="0" fontId="0" fillId="0" borderId="18" xfId="0" applyBorder="1"/>
    <xf numFmtId="14" fontId="0" fillId="0" borderId="18" xfId="0" applyNumberFormat="1" applyBorder="1"/>
    <xf numFmtId="0" fontId="23" fillId="0" borderId="18" xfId="3" applyBorder="1"/>
    <xf numFmtId="9" fontId="23" fillId="0" borderId="18" xfId="3" applyNumberFormat="1" applyBorder="1"/>
    <xf numFmtId="170" fontId="23" fillId="0" borderId="18" xfId="3" applyNumberFormat="1" applyFill="1" applyBorder="1"/>
    <xf numFmtId="0" fontId="0" fillId="0" borderId="19" xfId="0" applyBorder="1" applyAlignment="1" applyProtection="1">
      <alignment horizontal="center" vertical="center"/>
      <protection locked="0"/>
    </xf>
    <xf numFmtId="0" fontId="0" fillId="0" borderId="12" xfId="0" applyBorder="1" applyAlignment="1" applyProtection="1">
      <alignment horizontal="center" vertical="center"/>
      <protection locked="0"/>
    </xf>
    <xf numFmtId="0" fontId="0" fillId="0" borderId="20" xfId="0" applyBorder="1"/>
    <xf numFmtId="0" fontId="0" fillId="0" borderId="21" xfId="0" applyBorder="1"/>
    <xf numFmtId="9" fontId="0" fillId="0" borderId="21" xfId="0" applyNumberFormat="1" applyBorder="1"/>
    <xf numFmtId="170" fontId="0" fillId="4" borderId="21" xfId="2" applyNumberFormat="1" applyFont="1" applyFill="1" applyBorder="1"/>
    <xf numFmtId="170" fontId="0" fillId="4" borderId="22" xfId="2" applyNumberFormat="1" applyFont="1" applyFill="1" applyBorder="1"/>
    <xf numFmtId="14" fontId="0" fillId="0" borderId="4" xfId="0" applyNumberFormat="1" applyBorder="1"/>
    <xf numFmtId="0" fontId="23" fillId="0" borderId="4" xfId="3" applyBorder="1"/>
    <xf numFmtId="9" fontId="23" fillId="0" borderId="4" xfId="3" applyNumberFormat="1" applyBorder="1"/>
    <xf numFmtId="170" fontId="23" fillId="0" borderId="4" xfId="3" applyNumberFormat="1" applyFill="1" applyBorder="1"/>
    <xf numFmtId="0" fontId="0" fillId="0" borderId="14" xfId="0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vertical="center"/>
    </xf>
    <xf numFmtId="22" fontId="20" fillId="0" borderId="2" xfId="0" applyNumberFormat="1" applyFont="1" applyBorder="1"/>
    <xf numFmtId="14" fontId="0" fillId="0" borderId="2" xfId="0" applyNumberFormat="1" applyBorder="1"/>
    <xf numFmtId="165" fontId="0" fillId="3" borderId="2" xfId="0" applyNumberFormat="1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165" fontId="0" fillId="3" borderId="2" xfId="0" applyNumberFormat="1" applyFill="1" applyBorder="1" applyAlignment="1">
      <alignment horizontal="center"/>
    </xf>
    <xf numFmtId="0" fontId="0" fillId="0" borderId="13" xfId="0" applyBorder="1" applyAlignment="1">
      <alignment horizontal="center"/>
    </xf>
    <xf numFmtId="165" fontId="0" fillId="0" borderId="12" xfId="0" applyNumberFormat="1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31" fillId="0" borderId="0" xfId="0" applyFont="1"/>
    <xf numFmtId="165" fontId="0" fillId="3" borderId="12" xfId="0" applyNumberFormat="1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0" borderId="16" xfId="0" applyBorder="1" applyAlignment="1">
      <alignment horizontal="center"/>
    </xf>
    <xf numFmtId="165" fontId="0" fillId="0" borderId="12" xfId="0" applyNumberFormat="1" applyBorder="1" applyAlignment="1">
      <alignment horizontal="center"/>
    </xf>
    <xf numFmtId="0" fontId="0" fillId="0" borderId="14" xfId="0" applyBorder="1" applyAlignment="1" applyProtection="1">
      <alignment horizontal="center" vertical="center"/>
      <protection locked="0"/>
    </xf>
    <xf numFmtId="0" fontId="32" fillId="0" borderId="2" xfId="0" applyFont="1" applyBorder="1" applyAlignment="1">
      <alignment horizontal="center" vertical="center"/>
    </xf>
    <xf numFmtId="0" fontId="32" fillId="0" borderId="2" xfId="0" applyFont="1" applyBorder="1" applyAlignment="1">
      <alignment horizontal="center"/>
    </xf>
    <xf numFmtId="0" fontId="33" fillId="0" borderId="3" xfId="0" applyFont="1" applyBorder="1" applyAlignment="1">
      <alignment horizontal="center"/>
    </xf>
    <xf numFmtId="0" fontId="33" fillId="0" borderId="23" xfId="0" applyFont="1" applyBorder="1" applyAlignment="1">
      <alignment horizontal="center"/>
    </xf>
    <xf numFmtId="0" fontId="33" fillId="0" borderId="18" xfId="0" applyFont="1" applyBorder="1" applyAlignment="1">
      <alignment horizontal="center"/>
    </xf>
    <xf numFmtId="0" fontId="33" fillId="0" borderId="10" xfId="0" applyFont="1" applyBorder="1" applyAlignment="1">
      <alignment horizontal="center"/>
    </xf>
    <xf numFmtId="0" fontId="33" fillId="0" borderId="18" xfId="0" applyFont="1" applyBorder="1" applyAlignment="1">
      <alignment horizontal="center" vertical="center"/>
    </xf>
    <xf numFmtId="0" fontId="33" fillId="0" borderId="10" xfId="0" applyFont="1" applyBorder="1" applyAlignment="1">
      <alignment horizontal="center" vertical="center"/>
    </xf>
  </cellXfs>
  <cellStyles count="4">
    <cellStyle name="Hyperlink" xfId="3" xr:uid="{00000000-000B-0000-0000-000008000000}"/>
    <cellStyle name="Milliers" xfId="2" builtinId="3"/>
    <cellStyle name="Normal" xfId="0" builtinId="0"/>
    <cellStyle name="Sortie" xfId="1" builtinId="21"/>
  </cellStyles>
  <dxfs count="104">
    <dxf>
      <font>
        <color theme="1"/>
      </font>
      <fill>
        <patternFill patternType="solid">
          <bgColor rgb="FF00B050"/>
        </patternFill>
      </fill>
    </dxf>
    <dxf>
      <font>
        <color theme="1"/>
      </font>
      <fill>
        <patternFill patternType="solid">
          <bgColor rgb="FF00FFF7"/>
        </patternFill>
      </fill>
    </dxf>
    <dxf>
      <font>
        <color theme="1"/>
      </font>
      <fill>
        <patternFill patternType="solid">
          <bgColor rgb="FF00B050"/>
        </patternFill>
      </fill>
    </dxf>
    <dxf>
      <font>
        <color theme="1"/>
      </font>
      <fill>
        <patternFill patternType="solid">
          <bgColor rgb="FF00B050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00B050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00B050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00B050"/>
        </patternFill>
      </fill>
    </dxf>
    <dxf>
      <font>
        <color theme="1"/>
      </font>
      <fill>
        <patternFill patternType="solid">
          <bgColor rgb="FFFCB279"/>
        </patternFill>
      </fill>
    </dxf>
    <dxf>
      <font>
        <color theme="1"/>
      </font>
      <fill>
        <patternFill patternType="solid">
          <bgColor rgb="FFFF0000"/>
        </patternFill>
      </fill>
    </dxf>
    <dxf>
      <numFmt numFmtId="170" formatCode="_([$€-2]\ * #,##0.00_);_([$€-2]\ * \(#,##0.00\);_([$€-2]\ * &quot;-&quot;??_);_(@_)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70" formatCode="_([$€-2]\ * #,##0.00_);_([$€-2]\ * \(#,##0.00\);_([$€-2]\ * &quot;-&quot;??_);_(@_)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70" formatCode="_([$€-2]\ * #,##0.00_);_([$€-2]\ * \(#,##0.00\);_([$€-2]\ * &quot;-&quot;??_);_(@_)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3" formatCode="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3" formatCode="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3" formatCode="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3" formatCode="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73" formatCode="d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73" formatCode="d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medium">
          <color indexed="64"/>
        </bottom>
      </border>
    </dxf>
    <dxf>
      <border outline="0">
        <top style="medium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70" formatCode="_([$€-2]\ * #,##0.00_);_([$€-2]\ * \(#,##0.00\);_([$€-2]\ * &quot;-&quot;??_);_(@_)"/>
      <fill>
        <patternFill patternType="solid">
          <fgColor indexed="64"/>
          <bgColor rgb="FFFFFF00"/>
        </patternFill>
      </fill>
    </dxf>
    <dxf>
      <font>
        <color theme="1"/>
      </font>
      <fill>
        <patternFill patternType="solid">
          <bgColor rgb="FF00B050"/>
        </patternFill>
      </fill>
    </dxf>
    <dxf>
      <font>
        <strike val="0"/>
        <outline val="0"/>
        <shadow val="0"/>
        <u val="none"/>
        <vertAlign val="baseline"/>
        <sz val="12"/>
      </font>
      <numFmt numFmtId="166" formatCode="#,##0.00\ &quot;€&quot;"/>
    </dxf>
    <dxf>
      <font>
        <strike val="0"/>
        <outline val="0"/>
        <shadow val="0"/>
        <u val="none"/>
        <vertAlign val="baseline"/>
        <sz val="12"/>
      </font>
      <numFmt numFmtId="166" formatCode="#,##0.00\ &quot;€&quot;"/>
    </dxf>
    <dxf>
      <font>
        <strike val="0"/>
        <outline val="0"/>
        <shadow val="0"/>
        <u val="none"/>
        <vertAlign val="baseline"/>
        <sz val="12"/>
      </font>
      <protection locked="0" hidden="0"/>
    </dxf>
    <dxf>
      <font>
        <strike val="0"/>
        <outline val="0"/>
        <shadow val="0"/>
        <u val="none"/>
        <vertAlign val="baseline"/>
        <sz val="12"/>
      </font>
      <protection locked="0" hidden="0"/>
    </dxf>
    <dxf>
      <font>
        <strike val="0"/>
        <outline val="0"/>
        <shadow val="0"/>
        <u val="none"/>
        <vertAlign val="baseline"/>
        <sz val="12"/>
      </font>
      <numFmt numFmtId="168" formatCode="d/m/yy\ h:mm;@"/>
      <protection locked="0" hidden="0"/>
    </dxf>
    <dxf>
      <font>
        <strike val="0"/>
        <outline val="0"/>
        <shadow val="0"/>
        <u val="none"/>
        <vertAlign val="baseline"/>
        <sz val="12"/>
      </font>
      <protection locked="0" hidden="0"/>
    </dxf>
    <dxf>
      <font>
        <strike val="0"/>
        <outline val="0"/>
        <shadow val="0"/>
        <u val="none"/>
        <vertAlign val="baseline"/>
        <sz val="12"/>
      </font>
      <protection locked="1" hidden="0"/>
    </dxf>
    <dxf>
      <font>
        <strike val="0"/>
        <outline val="0"/>
        <shadow val="0"/>
        <u val="none"/>
        <vertAlign val="baseline"/>
        <sz val="12"/>
      </font>
      <protection locked="1" hidden="0"/>
    </dxf>
    <dxf>
      <font>
        <strike val="0"/>
        <outline val="0"/>
        <shadow val="0"/>
        <u val="none"/>
        <vertAlign val="baseline"/>
        <sz val="12"/>
      </font>
      <protection locked="1" hidden="0"/>
    </dxf>
    <dxf>
      <font>
        <strike val="0"/>
        <outline val="0"/>
        <shadow val="0"/>
        <u val="none"/>
        <vertAlign val="baseline"/>
        <sz val="12"/>
      </font>
      <protection locked="1" hidden="0"/>
    </dxf>
    <dxf>
      <font>
        <strike val="0"/>
        <outline val="0"/>
        <shadow val="0"/>
        <u val="none"/>
        <vertAlign val="baseline"/>
        <sz val="12"/>
      </font>
      <protection locked="1" hidden="0"/>
    </dxf>
    <dxf>
      <font>
        <strike val="0"/>
        <outline val="0"/>
        <shadow val="0"/>
        <u val="none"/>
        <vertAlign val="baseline"/>
        <sz val="12"/>
      </font>
      <numFmt numFmtId="168" formatCode="d/m/yy\ h:mm;@"/>
      <protection locked="1" hidden="0"/>
    </dxf>
    <dxf>
      <font>
        <strike val="0"/>
        <outline val="0"/>
        <shadow val="0"/>
        <u val="none"/>
        <vertAlign val="baseline"/>
        <sz val="12"/>
      </font>
      <protection locked="0" hidden="0"/>
    </dxf>
    <dxf>
      <font>
        <strike val="0"/>
        <outline val="0"/>
        <shadow val="0"/>
        <u val="none"/>
        <vertAlign val="baseline"/>
        <sz val="12"/>
      </font>
    </dxf>
    <dxf>
      <font>
        <strike val="0"/>
        <outline val="0"/>
        <shadow val="0"/>
        <u val="none"/>
        <vertAlign val="baseline"/>
        <sz val="12"/>
      </font>
    </dxf>
    <dxf>
      <fill>
        <patternFill>
          <bgColor theme="3" tint="9.9948118533890809E-2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4"/>
        </patternFill>
      </fill>
    </dxf>
    <dxf>
      <fill>
        <patternFill>
          <bgColor theme="9" tint="-0.24994659260841701"/>
        </patternFill>
      </fill>
    </dxf>
    <dxf>
      <fill>
        <patternFill>
          <bgColor theme="9"/>
        </patternFill>
      </fill>
    </dxf>
    <dxf>
      <fill>
        <patternFill>
          <bgColor rgb="FFC00000"/>
        </patternFill>
      </fill>
    </dxf>
    <dxf>
      <fill>
        <patternFill patternType="solid">
          <bgColor rgb="FFFFC000"/>
        </patternFill>
      </fill>
    </dxf>
    <dxf>
      <fill>
        <patternFill>
          <bgColor theme="8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C00000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C00000"/>
        </patternFill>
      </fill>
    </dxf>
    <dxf>
      <fill>
        <patternFill patternType="solid"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C00000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4"/>
        </patternFill>
      </fill>
    </dxf>
    <dxf>
      <fill>
        <patternFill>
          <bgColor theme="9" tint="-0.24994659260841701"/>
        </patternFill>
      </fill>
    </dxf>
    <dxf>
      <alignment horizontal="left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  <protection locked="0" hidden="0"/>
    </dxf>
    <dxf>
      <alignment horizontal="left" vertical="center" textRotation="0" wrapText="0" indent="0" justifyLastLine="0" shrinkToFit="0" readingOrder="0"/>
      <protection locked="0" hidden="0"/>
    </dxf>
    <dxf>
      <fill>
        <patternFill>
          <bgColor theme="4"/>
        </patternFill>
      </fill>
    </dxf>
    <dxf>
      <fill>
        <patternFill>
          <bgColor theme="9" tint="-0.24994659260841701"/>
        </patternFill>
      </fill>
    </dxf>
    <dxf>
      <fill>
        <patternFill>
          <bgColor theme="9"/>
        </patternFill>
      </fill>
    </dxf>
    <dxf>
      <fill>
        <patternFill>
          <bgColor rgb="FFC00000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ill>
        <patternFill>
          <bgColor rgb="FFC00000"/>
        </patternFill>
      </fill>
    </dxf>
    <dxf>
      <fill>
        <patternFill>
          <bgColor theme="8"/>
        </patternFill>
      </fill>
    </dxf>
    <dxf>
      <font>
        <color theme="1" tint="4.9989318521683403E-2"/>
      </font>
      <fill>
        <patternFill patternType="solid">
          <bgColor rgb="FF00B050"/>
        </patternFill>
      </fill>
    </dxf>
    <dxf>
      <font>
        <color theme="1" tint="4.9989318521683403E-2"/>
      </font>
      <fill>
        <patternFill patternType="solid">
          <bgColor rgb="FF0070C0"/>
        </patternFill>
      </fill>
    </dxf>
    <dxf>
      <font>
        <color theme="1" tint="4.9989318521683403E-2"/>
      </font>
      <fill>
        <patternFill patternType="solid">
          <bgColor rgb="FFFFC000"/>
        </patternFill>
      </fill>
    </dxf>
    <dxf>
      <fill>
        <patternFill>
          <bgColor theme="4"/>
        </patternFill>
      </fill>
    </dxf>
    <dxf>
      <fill>
        <patternFill>
          <bgColor theme="9" tint="-0.24994659260841701"/>
        </patternFill>
      </fill>
    </dxf>
    <dxf>
      <font>
        <color theme="1"/>
      </font>
      <fill>
        <patternFill patternType="solid">
          <bgColor rgb="FF00B050"/>
        </patternFill>
      </fill>
    </dxf>
    <dxf>
      <font>
        <color theme="1"/>
      </font>
      <fill>
        <patternFill patternType="solid">
          <bgColor rgb="FF00B050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00B050"/>
        </patternFill>
      </fill>
    </dxf>
    <dxf>
      <font>
        <color theme="1"/>
      </font>
      <fill>
        <patternFill patternType="solid">
          <bgColor rgb="FF92D050"/>
        </patternFill>
      </fill>
    </dxf>
    <dxf>
      <font>
        <color theme="1"/>
      </font>
      <fill>
        <patternFill patternType="solid">
          <bgColor rgb="FF00B050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CB279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308E101-CF50-4117-8DF8-541E65C71FA8}" name="Tableau2" displayName="Tableau2" ref="AG7:AG19" totalsRowShown="0" dataDxfId="79">
  <autoFilter ref="AG7:AG19" xr:uid="{2308E101-CF50-4117-8DF8-541E65C71FA8}"/>
  <tableColumns count="1">
    <tableColumn id="1" xr3:uid="{EC454BEA-E37B-4AE8-90D2-5E011D6A2102}" name="Nom TECH" dataDxfId="7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1AAE979-3D6C-4234-B5D6-E60AEC8FCB85}" name="Tableau16" displayName="Tableau16" ref="A4:M1048574" totalsRowShown="0" headerRowDxfId="45" dataDxfId="44">
  <autoFilter ref="A4:M1048574" xr:uid="{C1AAE979-3D6C-4234-B5D6-E60AEC8FCB85}"/>
  <tableColumns count="13">
    <tableColumn id="1" xr3:uid="{86D79379-EA52-4055-A407-71CDBEA9DB56}" name="Date " dataDxfId="43"/>
    <tableColumn id="2" xr3:uid="{728D980E-4CCA-46DF-B77E-84E31AB1B98E}" name="N°" dataDxfId="42"/>
    <tableColumn id="3" xr3:uid="{0C8227DC-EF08-4729-AF44-530427D87FE7}" name="Statut" dataDxfId="41"/>
    <tableColumn id="4" xr3:uid="{F36FC1CC-9882-4CE9-8659-7633DAA87EC4}" name="Technicien" dataDxfId="40"/>
    <tableColumn id="5" xr3:uid="{BB88E304-81E6-4548-9256-50CCF77616D2}" name="Prénom technicien" dataDxfId="39"/>
    <tableColumn id="6" xr3:uid="{890D134E-942A-42B9-939A-90452B63FECD}" name="Equipiers" dataDxfId="38"/>
    <tableColumn id="7" xr3:uid="{3F2C3D9D-C7CB-4726-806A-09BBC1AEC29F}" name="Type inter." dataDxfId="37"/>
    <tableColumn id="8" xr3:uid="{C707D4DF-E02E-4DA3-83C2-B21E72B50D0D}" name="ETA" dataDxfId="36"/>
    <tableColumn id="9" xr3:uid="{D2150F69-AFDA-4CE7-BC57-B16E3EFA9D6D}" name="Reportée au" dataDxfId="35"/>
    <tableColumn id="10" xr3:uid="{71909562-34F9-4B16-AB82-07C7BDCC0965}" name="Code " dataDxfId="34"/>
    <tableColumn id="11" xr3:uid="{480B868E-75AF-4005-B29A-3A8C6CBCEFEE}" name="Travaux supplementaires " dataDxfId="33"/>
    <tableColumn id="12" xr3:uid="{CF4130D8-010B-495D-BDE4-82DD83A7653C}" name="Tarifs  GSET" dataDxfId="32"/>
    <tableColumn id="13" xr3:uid="{1D5DE0DA-19DC-48B1-832F-8F33F4D1541D}" name="Tarifs sous-traitant" dataDxfId="31"/>
  </tableColumns>
  <tableStyleInfo name="TableStyleMedium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FCA85A8-87A3-4E94-B547-F34BBFFBCFA9}" name="Tableau3" displayName="Tableau3" ref="A1:N5" totalsRowShown="0" headerRowDxfId="29" dataDxfId="28" headerRowBorderDxfId="26" tableBorderDxfId="27" headerRowCellStyle="Milliers" dataCellStyle="Hyperlink">
  <autoFilter ref="A1:N5" xr:uid="{0FCA85A8-87A3-4E94-B547-F34BBFFBCFA9}"/>
  <tableColumns count="14">
    <tableColumn id="1" xr3:uid="{17FE80DC-13F7-4C58-97DF-884A900B1F0D}" name="Semaine" dataDxfId="25">
      <calculatedColumnFormula>"S" &amp; ROW()-1 &amp; "/4"</calculatedColumnFormula>
    </tableColumn>
    <tableColumn id="2" xr3:uid="{5163249B-D008-4A70-B56E-09AD03BFD701}" name="Date début de la semaine" dataDxfId="24"/>
    <tableColumn id="3" xr3:uid="{23E2F55A-AF93-464E-B55E-F67D8C5F8586}" name="Date fin de la semaine" dataDxfId="23"/>
    <tableColumn id="4" xr3:uid="{8CEFC6AD-39A8-44DB-9BCF-A56820D89305}" name="Planifiés" dataDxfId="22" dataCellStyle="Hyperlink">
      <calculatedColumnFormula>SUMIFS('SUIVI JOURNALIER'!B:B, 'SUIVI JOURNALIER'!A:A, "&gt;="&amp;$B2, 'SUIVI JOURNALIER'!A:A, "&lt;="&amp;$C2)</calculatedColumnFormula>
    </tableColumn>
    <tableColumn id="5" xr3:uid="{F96228F6-13F8-4214-B4A2-CEF8E3336E98}" name="Ok" dataDxfId="21" dataCellStyle="Hyperlink">
      <calculatedColumnFormula>SUMIFS('SUIVI JOURNALIER'!D:D, 'SUIVI JOURNALIER'!A:A, "&gt;="&amp;$B2, 'SUIVI JOURNALIER'!A:A, "&lt;="&amp;$C2)</calculatedColumnFormula>
    </tableColumn>
    <tableColumn id="6" xr3:uid="{2B13FEC2-0FFD-42E1-971A-D8970366E4CC}" name="Nok" dataDxfId="20" dataCellStyle="Hyperlink">
      <calculatedColumnFormula>SUMIFS('SUIVI JOURNALIER'!E:E, 'SUIVI JOURNALIER'!A:A, "&gt;="&amp;$B2, 'SUIVI JOURNALIER'!A:A, "&lt;="&amp;$C2)</calculatedColumnFormula>
    </tableColumn>
    <tableColumn id="7" xr3:uid="{F6AC6812-390C-44A9-A5F7-73FA92722208}" name="Reportés" dataDxfId="19" dataCellStyle="Hyperlink">
      <calculatedColumnFormula>SUMIFS('SUIVI JOURNALIER'!F:F, 'SUIVI JOURNALIER'!A:A, "&gt;="&amp;$B2, 'SUIVI JOURNALIER'!A:A, "&lt;="&amp;$C2)</calculatedColumnFormula>
    </tableColumn>
    <tableColumn id="8" xr3:uid="{A89D4464-4D7F-4393-8D29-D21576786621}" name="Taux Réussite" dataDxfId="18" dataCellStyle="Hyperlink">
      <calculatedColumnFormula>IF(D2=0, 0,E2/D2)</calculatedColumnFormula>
    </tableColumn>
    <tableColumn id="9" xr3:uid="{C8D92F76-460E-4144-A418-ED1AB89ACB48}" name="Taux Echec" dataDxfId="17" dataCellStyle="Hyperlink">
      <calculatedColumnFormula>IF(D2=0, 0,F2/D2)</calculatedColumnFormula>
    </tableColumn>
    <tableColumn id="10" xr3:uid="{4AD7E89F-EB05-4E48-895F-3D624F815C7E}" name="Taux Report" dataDxfId="16" dataCellStyle="Hyperlink">
      <calculatedColumnFormula>IF(D2=0, 0,G2/D2)</calculatedColumnFormula>
    </tableColumn>
    <tableColumn id="11" xr3:uid="{5BB35135-04C5-4828-9BAA-7D566BD59F54}" name="Taux Cloture" dataDxfId="15" dataCellStyle="Hyperlink">
      <calculatedColumnFormula>IF(D2=0, 0,(E2+F2)/D2)</calculatedColumnFormula>
    </tableColumn>
    <tableColumn id="12" xr3:uid="{716C7297-B7C7-4570-AE6D-23A8A89B206A}" name="Montant prévu" dataDxfId="14" dataCellStyle="Hyperlink">
      <calculatedColumnFormula>D2*200</calculatedColumnFormula>
    </tableColumn>
    <tableColumn id="13" xr3:uid="{D3141609-439C-4A4A-B29C-D25D5E3B9219}" name="Montant réel" dataDxfId="13" dataCellStyle="Hyperlink">
      <calculatedColumnFormula>SUM(E2*200.37)</calculatedColumnFormula>
    </tableColumn>
    <tableColumn id="14" xr3:uid="{CCA8081B-C34D-41B6-8775-0577DEE7F149}" name="Montant echec " dataDxfId="12" dataCellStyle="Hyperlink">
      <calculatedColumnFormula>L2-M2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44BDB-CB76-43D8-8456-AC0F80747A17}">
  <sheetPr>
    <tabColor rgb="FFFF0000"/>
  </sheetPr>
  <dimension ref="A2:G14"/>
  <sheetViews>
    <sheetView workbookViewId="0">
      <selection activeCell="A3" sqref="A3"/>
    </sheetView>
  </sheetViews>
  <sheetFormatPr defaultColWidth="8.85546875" defaultRowHeight="13.9"/>
  <cols>
    <col min="1" max="1" width="35.5703125" customWidth="1"/>
    <col min="2" max="2" width="13.42578125" customWidth="1"/>
    <col min="3" max="3" width="12.5703125" customWidth="1"/>
    <col min="4" max="4" width="14.85546875" customWidth="1"/>
    <col min="5" max="5" width="12" customWidth="1"/>
    <col min="6" max="6" width="13.5703125" customWidth="1"/>
    <col min="7" max="7" width="14.5703125" customWidth="1"/>
  </cols>
  <sheetData>
    <row r="2" spans="1:7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</row>
    <row r="3" spans="1:7">
      <c r="A3" s="2" t="s">
        <v>7</v>
      </c>
      <c r="B3" s="1"/>
      <c r="C3" s="1"/>
      <c r="D3" s="1"/>
      <c r="E3" s="1"/>
      <c r="F3" s="1"/>
      <c r="G3" s="1"/>
    </row>
    <row r="4" spans="1:7">
      <c r="A4" s="2" t="s">
        <v>8</v>
      </c>
      <c r="B4" s="1"/>
      <c r="C4" s="1"/>
      <c r="D4" s="1"/>
      <c r="E4" s="1"/>
      <c r="F4" s="1"/>
      <c r="G4" s="1"/>
    </row>
    <row r="5" spans="1:7">
      <c r="A5" s="2" t="s">
        <v>9</v>
      </c>
      <c r="B5" s="1"/>
      <c r="C5" s="1"/>
      <c r="D5" s="1"/>
      <c r="E5" s="1"/>
      <c r="F5" s="1"/>
      <c r="G5" s="1"/>
    </row>
    <row r="6" spans="1:7">
      <c r="A6" s="2" t="s">
        <v>10</v>
      </c>
      <c r="B6" s="1"/>
      <c r="C6" s="1"/>
      <c r="D6" s="1"/>
      <c r="E6" s="1"/>
      <c r="F6" s="1"/>
      <c r="G6" s="1"/>
    </row>
    <row r="7" spans="1:7">
      <c r="A7" s="2" t="s">
        <v>11</v>
      </c>
      <c r="B7" s="1"/>
      <c r="C7" s="1"/>
      <c r="D7" s="1"/>
      <c r="E7" s="1"/>
      <c r="F7" s="1"/>
      <c r="G7" s="1"/>
    </row>
    <row r="8" spans="1:7">
      <c r="A8" s="2" t="s">
        <v>12</v>
      </c>
      <c r="B8" s="1"/>
      <c r="C8" s="1"/>
      <c r="D8" s="1"/>
      <c r="E8" s="1"/>
      <c r="F8" s="1"/>
      <c r="G8" s="1"/>
    </row>
    <row r="9" spans="1:7">
      <c r="A9" s="2" t="s">
        <v>13</v>
      </c>
      <c r="B9" s="1"/>
      <c r="C9" s="1"/>
      <c r="D9" s="1"/>
      <c r="E9" s="1"/>
      <c r="F9" s="1"/>
      <c r="G9" s="1"/>
    </row>
    <row r="10" spans="1:7">
      <c r="A10" s="2" t="s">
        <v>14</v>
      </c>
      <c r="B10" s="1"/>
      <c r="C10" s="1"/>
      <c r="D10" s="1"/>
      <c r="E10" s="1"/>
      <c r="F10" s="1"/>
      <c r="G10" s="1"/>
    </row>
    <row r="11" spans="1:7">
      <c r="A11" s="2" t="s">
        <v>15</v>
      </c>
      <c r="B11" s="1"/>
      <c r="C11" s="1"/>
      <c r="D11" s="1"/>
      <c r="E11" s="1"/>
      <c r="F11" s="1"/>
      <c r="G11" s="1"/>
    </row>
    <row r="12" spans="1:7">
      <c r="A12" s="2" t="s">
        <v>16</v>
      </c>
      <c r="B12" s="1"/>
      <c r="C12" s="1"/>
      <c r="D12" s="1"/>
      <c r="E12" s="1"/>
      <c r="F12" s="1"/>
      <c r="G12" s="1"/>
    </row>
    <row r="13" spans="1:7">
      <c r="A13" s="2" t="s">
        <v>17</v>
      </c>
      <c r="B13" s="1"/>
      <c r="C13" s="1"/>
      <c r="D13" s="1"/>
      <c r="E13" s="1"/>
      <c r="F13" s="1"/>
      <c r="G13" s="1"/>
    </row>
    <row r="14" spans="1:7">
      <c r="A14" s="2" t="s">
        <v>16</v>
      </c>
      <c r="B14" s="1"/>
      <c r="C14" s="1"/>
      <c r="D14" s="1"/>
      <c r="E14" s="1"/>
      <c r="F14" s="1"/>
      <c r="G14" s="1"/>
    </row>
  </sheetData>
  <dataValidations count="1">
    <dataValidation allowBlank="1" showInputMessage="1" showErrorMessage="1" sqref="A3:A14" xr:uid="{00D0FE39-B4F1-4EDC-A215-3D7905D9D14B}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D207B-0F72-4AB6-BEBA-7F4FDBDE558F}">
  <sheetPr>
    <tabColor rgb="FFFF0000"/>
  </sheetPr>
  <dimension ref="A1:Y42"/>
  <sheetViews>
    <sheetView workbookViewId="0">
      <selection activeCell="O33" sqref="O33"/>
    </sheetView>
  </sheetViews>
  <sheetFormatPr defaultColWidth="12.5703125" defaultRowHeight="13.9"/>
  <cols>
    <col min="1" max="1" width="14.42578125" customWidth="1"/>
    <col min="3" max="3" width="16.5703125" bestFit="1" customWidth="1"/>
    <col min="4" max="4" width="10.85546875" customWidth="1"/>
    <col min="5" max="5" width="15.140625" customWidth="1"/>
    <col min="6" max="6" width="17.85546875" customWidth="1"/>
    <col min="7" max="7" width="19.140625" style="138" customWidth="1"/>
    <col min="8" max="8" width="18.7109375" style="138" customWidth="1"/>
    <col min="9" max="9" width="18" style="138" customWidth="1"/>
    <col min="10" max="10" width="18.85546875" style="138" customWidth="1"/>
    <col min="11" max="11" width="19" style="30" customWidth="1"/>
    <col min="12" max="12" width="18.85546875" customWidth="1"/>
    <col min="13" max="13" width="19.140625" customWidth="1"/>
    <col min="14" max="14" width="9.140625"/>
    <col min="15" max="15" width="23.85546875" style="139" customWidth="1"/>
  </cols>
  <sheetData>
    <row r="1" spans="1:25" ht="21">
      <c r="A1" s="143" t="s">
        <v>18</v>
      </c>
      <c r="B1" s="144" t="s">
        <v>19</v>
      </c>
      <c r="C1" s="144" t="s">
        <v>20</v>
      </c>
      <c r="D1" s="144" t="s">
        <v>21</v>
      </c>
      <c r="E1" s="144" t="s">
        <v>22</v>
      </c>
      <c r="F1" s="144" t="s">
        <v>23</v>
      </c>
      <c r="G1" s="145" t="s">
        <v>24</v>
      </c>
      <c r="H1" s="145" t="s">
        <v>25</v>
      </c>
      <c r="I1" s="146" t="s">
        <v>26</v>
      </c>
      <c r="J1" s="146" t="s">
        <v>27</v>
      </c>
      <c r="K1" s="147" t="s">
        <v>28</v>
      </c>
      <c r="L1" s="147" t="s">
        <v>29</v>
      </c>
      <c r="M1" s="147" t="s">
        <v>30</v>
      </c>
    </row>
    <row r="2" spans="1:25" ht="15.6">
      <c r="A2" s="148">
        <v>45778</v>
      </c>
      <c r="B2" s="149">
        <f>SUMIFS('SUIVI JOURNALIER CANAL'!E:E, 'SUIVI JOURNALIER CANAL'!C:C, $A2) + SUMIFS('SUIVI JOURNALIER ORANGE'!E:E, 'SUIVI JOURNALIER ORANGE'!C:C, $A2)</f>
        <v>0</v>
      </c>
      <c r="C2" s="149">
        <f>D2+E2</f>
        <v>0</v>
      </c>
      <c r="D2" s="149">
        <f>SUMIFS('SUIVI JOURNALIER CANAL'!G:G, 'SUIVI JOURNALIER CANAL'!C:C, $A2) + SUMIFS('SUIVI JOURNALIER ORANGE'!F:F, 'SUIVI JOURNALIER ORANGE'!C:C, $A2)</f>
        <v>0</v>
      </c>
      <c r="E2" s="149">
        <f>SUMIFS('SUIVI JOURNALIER CANAL'!H:H, 'SUIVI JOURNALIER CANAL'!C:C, $A2) + SUMIFS('SUIVI JOURNALIER ORANGE'!G:G, 'SUIVI JOURNALIER ORANGE'!C:C, $A2)</f>
        <v>0</v>
      </c>
      <c r="F2" s="149">
        <f>SUMIFS('SUIVI JOURNALIER CANAL'!I:I, 'SUIVI JOURNALIER CANAL'!C:C, $A2) + SUMIFS('SUIVI JOURNALIER ORANGE'!H:H, 'SUIVI JOURNALIER ORANGE'!C:C, $A2)</f>
        <v>0</v>
      </c>
      <c r="G2" s="150">
        <f>IF(C2=0, 0,D2/C2)</f>
        <v>0</v>
      </c>
      <c r="H2" s="150">
        <f>IF(C2=0, 0,E2/C2)</f>
        <v>0</v>
      </c>
      <c r="I2" s="150">
        <f>IF(B2=0, 0,F2/B2)</f>
        <v>0</v>
      </c>
      <c r="J2" s="150">
        <f>IF(B2=0, 0,C2/B2)</f>
        <v>0</v>
      </c>
      <c r="K2" s="151">
        <f t="shared" ref="K2:K32" si="0">B2*153.57</f>
        <v>0</v>
      </c>
      <c r="L2" s="151">
        <f t="shared" ref="L2:L20" si="1">SUM(D2*153.57)</f>
        <v>0</v>
      </c>
      <c r="M2" s="151">
        <f>SUM(K2-L2)</f>
        <v>0</v>
      </c>
    </row>
    <row r="3" spans="1:25" ht="15.6">
      <c r="A3" s="148">
        <v>45779</v>
      </c>
      <c r="B3" s="149">
        <f>SUMIFS('SUIVI JOURNALIER CANAL'!E:E, 'SUIVI JOURNALIER CANAL'!C:C, $A3) + SUMIFS('SUIVI JOURNALIER ORANGE'!E:E, 'SUIVI JOURNALIER ORANGE'!C:C, $A3)</f>
        <v>49</v>
      </c>
      <c r="C3" s="149">
        <f t="shared" ref="C3:C32" si="2">D3+E3</f>
        <v>22</v>
      </c>
      <c r="D3" s="149">
        <f>SUMIFS('SUIVI JOURNALIER CANAL'!G:G, 'SUIVI JOURNALIER CANAL'!C:C, $A3) + SUMIFS('SUIVI JOURNALIER ORANGE'!F:F, 'SUIVI JOURNALIER ORANGE'!C:C, $A3)</f>
        <v>15</v>
      </c>
      <c r="E3" s="149">
        <f>SUMIFS('SUIVI JOURNALIER CANAL'!H:H, 'SUIVI JOURNALIER CANAL'!C:C, $A3) + SUMIFS('SUIVI JOURNALIER ORANGE'!G:G, 'SUIVI JOURNALIER ORANGE'!C:C, $A3)</f>
        <v>7</v>
      </c>
      <c r="F3" s="149">
        <f>SUMIFS('SUIVI JOURNALIER CANAL'!I:I, 'SUIVI JOURNALIER CANAL'!C:C, $A3) + SUMIFS('SUIVI JOURNALIER ORANGE'!H:H, 'SUIVI JOURNALIER ORANGE'!C:C, $A3)</f>
        <v>27</v>
      </c>
      <c r="G3" s="150">
        <f t="shared" ref="G3:G8" si="3">IF(C3=0, 0,D3/C3)</f>
        <v>0.68181818181818177</v>
      </c>
      <c r="H3" s="150">
        <f t="shared" ref="H3:H4" si="4">IF(C3=0, 0,E3/C3)</f>
        <v>0.31818181818181818</v>
      </c>
      <c r="I3" s="150">
        <f t="shared" ref="I3:I4" si="5">IF(B3=0, 0,F3/B3)</f>
        <v>0.55102040816326525</v>
      </c>
      <c r="J3" s="150">
        <f t="shared" ref="J3:J4" si="6">IF(B3=0, 0,C3/B3)</f>
        <v>0.44897959183673469</v>
      </c>
      <c r="K3" s="151">
        <f t="shared" si="0"/>
        <v>7524.9299999999994</v>
      </c>
      <c r="L3" s="151">
        <f t="shared" si="1"/>
        <v>2303.5499999999997</v>
      </c>
      <c r="M3" s="151">
        <f t="shared" ref="M3:M32" si="7">SUM(K3-L3)</f>
        <v>5221.3799999999992</v>
      </c>
    </row>
    <row r="4" spans="1:25" ht="15.6">
      <c r="A4" s="148">
        <v>45780</v>
      </c>
      <c r="B4" s="149">
        <f>SUMIFS('SUIVI JOURNALIER CANAL'!E:E, 'SUIVI JOURNALIER CANAL'!C:C, $A4) + SUMIFS('SUIVI JOURNALIER ORANGE'!E:E, 'SUIVI JOURNALIER ORANGE'!C:C, $A4)</f>
        <v>21</v>
      </c>
      <c r="C4" s="149">
        <f t="shared" si="2"/>
        <v>13</v>
      </c>
      <c r="D4" s="149">
        <f>SUMIFS('SUIVI JOURNALIER CANAL'!G:G, 'SUIVI JOURNALIER CANAL'!C:C, $A4) + SUMIFS('SUIVI JOURNALIER ORANGE'!F:F, 'SUIVI JOURNALIER ORANGE'!C:C, $A4)</f>
        <v>11</v>
      </c>
      <c r="E4" s="149">
        <f>SUMIFS('SUIVI JOURNALIER CANAL'!H:H, 'SUIVI JOURNALIER CANAL'!C:C, $A4) + SUMIFS('SUIVI JOURNALIER ORANGE'!G:G, 'SUIVI JOURNALIER ORANGE'!C:C, $A4)</f>
        <v>2</v>
      </c>
      <c r="F4" s="149">
        <f>SUMIFS('SUIVI JOURNALIER CANAL'!I:I, 'SUIVI JOURNALIER CANAL'!C:C, $A4) + SUMIFS('SUIVI JOURNALIER ORANGE'!H:H, 'SUIVI JOURNALIER ORANGE'!C:C, $A4)</f>
        <v>8</v>
      </c>
      <c r="G4" s="150">
        <f t="shared" si="3"/>
        <v>0.84615384615384615</v>
      </c>
      <c r="H4" s="150">
        <f t="shared" si="4"/>
        <v>0.15384615384615385</v>
      </c>
      <c r="I4" s="150">
        <f t="shared" si="5"/>
        <v>0.38095238095238093</v>
      </c>
      <c r="J4" s="150">
        <f t="shared" si="6"/>
        <v>0.61904761904761907</v>
      </c>
      <c r="K4" s="151">
        <f t="shared" si="0"/>
        <v>3224.97</v>
      </c>
      <c r="L4" s="151">
        <f t="shared" si="1"/>
        <v>1689.27</v>
      </c>
      <c r="M4" s="151">
        <f t="shared" si="7"/>
        <v>1535.6999999999998</v>
      </c>
      <c r="P4" s="127"/>
      <c r="Q4" s="127"/>
      <c r="R4" s="127"/>
      <c r="S4" s="127"/>
      <c r="T4" s="152" t="s">
        <v>31</v>
      </c>
      <c r="U4" s="152" t="s">
        <v>32</v>
      </c>
      <c r="V4" s="146"/>
      <c r="W4" s="146"/>
      <c r="X4" s="132"/>
      <c r="Y4" s="127"/>
    </row>
    <row r="5" spans="1:25" ht="15.6">
      <c r="A5" s="148">
        <v>45781</v>
      </c>
      <c r="B5" s="149">
        <f>SUMIFS('SUIVI JOURNALIER CANAL'!E:E, 'SUIVI JOURNALIER CANAL'!C:C, $A5) + SUMIFS('SUIVI JOURNALIER ORANGE'!E:E, 'SUIVI JOURNALIER ORANGE'!C:C, $A5)</f>
        <v>0</v>
      </c>
      <c r="C5" s="149">
        <f>D5+E5</f>
        <v>0</v>
      </c>
      <c r="D5" s="149">
        <f>SUMIFS('SUIVI JOURNALIER CANAL'!G:G, 'SUIVI JOURNALIER CANAL'!C:C, $A5) + SUMIFS('SUIVI JOURNALIER ORANGE'!F:F, 'SUIVI JOURNALIER ORANGE'!C:C, $A5)</f>
        <v>0</v>
      </c>
      <c r="E5" s="149">
        <v>0</v>
      </c>
      <c r="F5" s="149">
        <f>SUMIFS('SUIVI JOURNALIER CANAL'!I:I, 'SUIVI JOURNALIER CANAL'!C:C, $A5) + SUMIFS('SUIVI JOURNALIER ORANGE'!H:H, 'SUIVI JOURNALIER ORANGE'!C:C, $A5)</f>
        <v>0</v>
      </c>
      <c r="G5" s="150">
        <f t="shared" si="3"/>
        <v>0</v>
      </c>
      <c r="H5" s="150">
        <f t="shared" ref="H5:H32" si="8">IF(C5=0, 0,E5/C5)</f>
        <v>0</v>
      </c>
      <c r="I5" s="150">
        <f t="shared" ref="I5:I32" si="9">IF(B5=0, 0,F5/B5)</f>
        <v>0</v>
      </c>
      <c r="J5" s="150">
        <f t="shared" ref="J5:J32" si="10">IF(B5=0, 0,C5/B5)</f>
        <v>0</v>
      </c>
      <c r="K5" s="151">
        <f t="shared" si="0"/>
        <v>0</v>
      </c>
      <c r="L5" s="151">
        <f t="shared" si="1"/>
        <v>0</v>
      </c>
      <c r="M5" s="151">
        <f t="shared" si="7"/>
        <v>0</v>
      </c>
      <c r="P5" s="153" t="s">
        <v>33</v>
      </c>
      <c r="Q5" s="154" t="s">
        <v>34</v>
      </c>
      <c r="R5" s="154" t="s">
        <v>35</v>
      </c>
      <c r="S5" s="153"/>
      <c r="T5" s="155" t="s">
        <v>36</v>
      </c>
      <c r="U5" s="153"/>
      <c r="V5" s="153"/>
      <c r="W5" s="153"/>
      <c r="X5" s="153"/>
      <c r="Y5" s="153"/>
    </row>
    <row r="6" spans="1:25" ht="15.6">
      <c r="A6" s="148">
        <v>45782</v>
      </c>
      <c r="B6" s="149">
        <f>SUMIFS('SUIVI JOURNALIER CANAL'!E:E, 'SUIVI JOURNALIER CANAL'!C:C, $A6) + SUMIFS('SUIVI JOURNALIER ORANGE'!E:E, 'SUIVI JOURNALIER ORANGE'!C:C, $A6)</f>
        <v>54</v>
      </c>
      <c r="C6" s="149">
        <f t="shared" si="2"/>
        <v>20</v>
      </c>
      <c r="D6" s="149">
        <f>SUMIFS('SUIVI JOURNALIER CANAL'!G:G, 'SUIVI JOURNALIER CANAL'!C:C, $A6) + SUMIFS('SUIVI JOURNALIER ORANGE'!F:F, 'SUIVI JOURNALIER ORANGE'!C:C, $A6)</f>
        <v>17</v>
      </c>
      <c r="E6" s="149">
        <f>SUMIFS('SUIVI JOURNALIER CANAL'!H:H, 'SUIVI JOURNALIER CANAL'!C:C, $A6) + SUMIFS('SUIVI JOURNALIER ORANGE'!G:G, 'SUIVI JOURNALIER ORANGE'!C:C, $A6)</f>
        <v>3</v>
      </c>
      <c r="F6" s="149">
        <f>SUMIFS('SUIVI JOURNALIER CANAL'!I:I, 'SUIVI JOURNALIER CANAL'!C:C, $A6) + SUMIFS('SUIVI JOURNALIER ORANGE'!H:H, 'SUIVI JOURNALIER ORANGE'!C:C, $A6)</f>
        <v>34</v>
      </c>
      <c r="G6" s="150">
        <f t="shared" si="3"/>
        <v>0.85</v>
      </c>
      <c r="H6" s="150">
        <f t="shared" si="8"/>
        <v>0.15</v>
      </c>
      <c r="I6" s="150">
        <f t="shared" si="9"/>
        <v>0.62962962962962965</v>
      </c>
      <c r="J6" s="150">
        <f t="shared" si="10"/>
        <v>0.37037037037037035</v>
      </c>
      <c r="K6" s="151">
        <f t="shared" si="0"/>
        <v>8292.7799999999988</v>
      </c>
      <c r="L6" s="151">
        <f t="shared" si="1"/>
        <v>2610.69</v>
      </c>
      <c r="M6" s="151">
        <f t="shared" si="7"/>
        <v>5682.0899999999983</v>
      </c>
      <c r="P6" s="127"/>
      <c r="Q6" s="156" t="s">
        <v>37</v>
      </c>
      <c r="R6" s="156" t="s">
        <v>38</v>
      </c>
      <c r="S6" s="153"/>
      <c r="T6" s="156" t="s">
        <v>39</v>
      </c>
      <c r="U6" s="156" t="s">
        <v>40</v>
      </c>
      <c r="V6" s="153"/>
      <c r="W6" s="153"/>
      <c r="X6" s="153"/>
      <c r="Y6" s="157" t="s">
        <v>41</v>
      </c>
    </row>
    <row r="7" spans="1:25" ht="15.6">
      <c r="A7" s="148">
        <v>45783</v>
      </c>
      <c r="B7" s="149">
        <f>SUMIFS('SUIVI JOURNALIER CANAL'!E:E, 'SUIVI JOURNALIER CANAL'!C:C, $A7) + SUMIFS('SUIVI JOURNALIER ORANGE'!E:E, 'SUIVI JOURNALIER ORANGE'!C:C, $A7)</f>
        <v>52</v>
      </c>
      <c r="C7" s="149">
        <f t="shared" si="2"/>
        <v>24</v>
      </c>
      <c r="D7" s="149">
        <f>SUMIFS('SUIVI JOURNALIER CANAL'!G:G, 'SUIVI JOURNALIER CANAL'!C:C, $A7) + SUMIFS('SUIVI JOURNALIER ORANGE'!F:F, 'SUIVI JOURNALIER ORANGE'!C:C, $A7)</f>
        <v>18</v>
      </c>
      <c r="E7" s="149">
        <f>SUMIFS('SUIVI JOURNALIER CANAL'!H:H, 'SUIVI JOURNALIER CANAL'!C:C, $A7) + SUMIFS('SUIVI JOURNALIER ORANGE'!G:G, 'SUIVI JOURNALIER ORANGE'!C:C, $A7)</f>
        <v>6</v>
      </c>
      <c r="F7" s="149">
        <f>SUMIFS('SUIVI JOURNALIER CANAL'!I:I, 'SUIVI JOURNALIER CANAL'!C:C, $A7) + SUMIFS('SUIVI JOURNALIER ORANGE'!H:H, 'SUIVI JOURNALIER ORANGE'!C:C, $A7)</f>
        <v>28</v>
      </c>
      <c r="G7" s="150">
        <f t="shared" si="3"/>
        <v>0.75</v>
      </c>
      <c r="H7" s="150">
        <f t="shared" si="8"/>
        <v>0.25</v>
      </c>
      <c r="I7" s="150">
        <f t="shared" si="9"/>
        <v>0.53846153846153844</v>
      </c>
      <c r="J7" s="150">
        <f t="shared" si="10"/>
        <v>0.46153846153846156</v>
      </c>
      <c r="K7" s="151">
        <f t="shared" si="0"/>
        <v>7985.6399999999994</v>
      </c>
      <c r="L7" s="151">
        <f t="shared" si="1"/>
        <v>2764.2599999999998</v>
      </c>
      <c r="M7" s="151">
        <f t="shared" si="7"/>
        <v>5221.3799999999992</v>
      </c>
      <c r="P7" s="127"/>
      <c r="Q7" s="158" t="s">
        <v>42</v>
      </c>
      <c r="R7" s="158" t="s">
        <v>43</v>
      </c>
      <c r="S7" s="153"/>
      <c r="T7" s="159" t="s">
        <v>44</v>
      </c>
      <c r="U7" s="160" t="s">
        <v>45</v>
      </c>
      <c r="V7" s="153"/>
      <c r="W7" s="153"/>
      <c r="X7" s="153"/>
      <c r="Y7" s="153"/>
    </row>
    <row r="8" spans="1:25" ht="15.6">
      <c r="A8" s="148">
        <v>45784</v>
      </c>
      <c r="B8" s="149">
        <f>SUMIFS('SUIVI JOURNALIER CANAL'!E:E, 'SUIVI JOURNALIER CANAL'!C:C, $A8) + SUMIFS('SUIVI JOURNALIER ORANGE'!E:E, 'SUIVI JOURNALIER ORANGE'!C:C, $A8)</f>
        <v>55</v>
      </c>
      <c r="C8" s="149">
        <f t="shared" si="2"/>
        <v>26</v>
      </c>
      <c r="D8" s="149">
        <f>SUMIFS('SUIVI JOURNALIER CANAL'!G:G, 'SUIVI JOURNALIER CANAL'!C:C, $A8) + SUMIFS('SUIVI JOURNALIER ORANGE'!F:F, 'SUIVI JOURNALIER ORANGE'!C:C, $A8)</f>
        <v>17</v>
      </c>
      <c r="E8" s="149">
        <f>SUMIFS('SUIVI JOURNALIER CANAL'!H:H, 'SUIVI JOURNALIER CANAL'!C:C, $A8) + SUMIFS('SUIVI JOURNALIER ORANGE'!G:G, 'SUIVI JOURNALIER ORANGE'!C:C, $A8)</f>
        <v>9</v>
      </c>
      <c r="F8" s="149">
        <f>SUMIFS('SUIVI JOURNALIER CANAL'!I:I, 'SUIVI JOURNALIER CANAL'!C:C, $A8) + SUMIFS('SUIVI JOURNALIER ORANGE'!H:H, 'SUIVI JOURNALIER ORANGE'!C:C, $A8)</f>
        <v>29</v>
      </c>
      <c r="G8" s="150">
        <f t="shared" si="3"/>
        <v>0.65384615384615385</v>
      </c>
      <c r="H8" s="150">
        <f t="shared" si="8"/>
        <v>0.34615384615384615</v>
      </c>
      <c r="I8" s="150">
        <f t="shared" si="9"/>
        <v>0.52727272727272723</v>
      </c>
      <c r="J8" s="150">
        <f t="shared" si="10"/>
        <v>0.47272727272727272</v>
      </c>
      <c r="K8" s="151">
        <f t="shared" si="0"/>
        <v>8446.35</v>
      </c>
      <c r="L8" s="151">
        <f t="shared" si="1"/>
        <v>2610.69</v>
      </c>
      <c r="M8" s="151">
        <f t="shared" si="7"/>
        <v>5835.66</v>
      </c>
      <c r="P8" s="127"/>
      <c r="Q8" s="153"/>
      <c r="R8" s="153"/>
      <c r="S8" s="153"/>
      <c r="T8" s="158" t="s">
        <v>46</v>
      </c>
      <c r="U8" s="161" t="s">
        <v>47</v>
      </c>
      <c r="V8" s="153"/>
      <c r="W8" s="153"/>
      <c r="X8" s="153"/>
      <c r="Y8" s="153"/>
    </row>
    <row r="9" spans="1:25" ht="15.6">
      <c r="A9" s="148">
        <v>45785</v>
      </c>
      <c r="B9" s="149">
        <f>SUMIFS('SUIVI JOURNALIER CANAL'!E:E, 'SUIVI JOURNALIER CANAL'!C:C, $A9) + SUMIFS('SUIVI JOURNALIER ORANGE'!E:E, 'SUIVI JOURNALIER ORANGE'!C:C, $A9)</f>
        <v>50</v>
      </c>
      <c r="C9" s="149">
        <f t="shared" si="2"/>
        <v>16</v>
      </c>
      <c r="D9" s="149">
        <f>SUMIFS('SUIVI JOURNALIER CANAL'!G:G, 'SUIVI JOURNALIER CANAL'!C:C, $A9) + SUMIFS('SUIVI JOURNALIER ORANGE'!F:F, 'SUIVI JOURNALIER ORANGE'!C:C, $A9)</f>
        <v>12</v>
      </c>
      <c r="E9" s="149">
        <f>SUMIFS('SUIVI JOURNALIER CANAL'!H:H, 'SUIVI JOURNALIER CANAL'!C:C, $A9) + SUMIFS('SUIVI JOURNALIER ORANGE'!G:G, 'SUIVI JOURNALIER ORANGE'!C:C, $A9)</f>
        <v>4</v>
      </c>
      <c r="F9" s="149">
        <f>SUMIFS('SUIVI JOURNALIER CANAL'!I:I, 'SUIVI JOURNALIER CANAL'!C:C, $A9) + SUMIFS('SUIVI JOURNALIER ORANGE'!H:H, 'SUIVI JOURNALIER ORANGE'!C:C, $A9)</f>
        <v>34</v>
      </c>
      <c r="G9" s="150">
        <f t="shared" ref="G9:G32" si="11">IF(C9=0, 0,D9/C9)</f>
        <v>0.75</v>
      </c>
      <c r="H9" s="150">
        <f t="shared" si="8"/>
        <v>0.25</v>
      </c>
      <c r="I9" s="150">
        <f t="shared" si="9"/>
        <v>0.68</v>
      </c>
      <c r="J9" s="150">
        <f t="shared" si="10"/>
        <v>0.32</v>
      </c>
      <c r="K9" s="151">
        <f t="shared" si="0"/>
        <v>7678.5</v>
      </c>
      <c r="L9" s="151">
        <f t="shared" si="1"/>
        <v>1842.84</v>
      </c>
      <c r="M9" s="151">
        <f t="shared" si="7"/>
        <v>5835.66</v>
      </c>
    </row>
    <row r="10" spans="1:25" ht="15.6">
      <c r="A10" s="148">
        <v>45786</v>
      </c>
      <c r="B10" s="149">
        <f>SUMIFS('SUIVI JOURNALIER CANAL'!E:E, 'SUIVI JOURNALIER CANAL'!C:C, $A10) + SUMIFS('SUIVI JOURNALIER ORANGE'!E:E, 'SUIVI JOURNALIER ORANGE'!C:C, $A10)</f>
        <v>67</v>
      </c>
      <c r="C10" s="149">
        <f t="shared" si="2"/>
        <v>37</v>
      </c>
      <c r="D10" s="149">
        <f>SUMIFS('SUIVI JOURNALIER CANAL'!G:G, 'SUIVI JOURNALIER CANAL'!C:C, $A10) + SUMIFS('SUIVI JOURNALIER ORANGE'!F:F, 'SUIVI JOURNALIER ORANGE'!C:C, $A10)</f>
        <v>27</v>
      </c>
      <c r="E10" s="149">
        <f>SUMIFS('SUIVI JOURNALIER CANAL'!H:H, 'SUIVI JOURNALIER CANAL'!C:C, $A10) + SUMIFS('SUIVI JOURNALIER ORANGE'!G:G, 'SUIVI JOURNALIER ORANGE'!C:C, $A10)</f>
        <v>10</v>
      </c>
      <c r="F10" s="149">
        <f>SUMIFS('SUIVI JOURNALIER CANAL'!I:I, 'SUIVI JOURNALIER CANAL'!C:C, $A10) + SUMIFS('SUIVI JOURNALIER ORANGE'!H:H, 'SUIVI JOURNALIER ORANGE'!C:C, $A10)</f>
        <v>30</v>
      </c>
      <c r="G10" s="150">
        <f t="shared" si="11"/>
        <v>0.72972972972972971</v>
      </c>
      <c r="H10" s="150">
        <f t="shared" si="8"/>
        <v>0.27027027027027029</v>
      </c>
      <c r="I10" s="150">
        <f t="shared" si="9"/>
        <v>0.44776119402985076</v>
      </c>
      <c r="J10" s="150">
        <f t="shared" si="10"/>
        <v>0.55223880597014929</v>
      </c>
      <c r="K10" s="151">
        <f t="shared" si="0"/>
        <v>10289.189999999999</v>
      </c>
      <c r="L10" s="151">
        <f t="shared" si="1"/>
        <v>4146.3899999999994</v>
      </c>
      <c r="M10" s="151">
        <f t="shared" si="7"/>
        <v>6142.7999999999993</v>
      </c>
    </row>
    <row r="11" spans="1:25" ht="15.6">
      <c r="A11" s="148">
        <v>45787</v>
      </c>
      <c r="B11" s="149">
        <f>SUMIFS('SUIVI JOURNALIER CANAL'!E:E, 'SUIVI JOURNALIER CANAL'!C:C, $A11) + SUMIFS('SUIVI JOURNALIER ORANGE'!E:E, 'SUIVI JOURNALIER ORANGE'!C:C, $A11)</f>
        <v>25</v>
      </c>
      <c r="C11" s="149">
        <f t="shared" si="2"/>
        <v>13</v>
      </c>
      <c r="D11" s="149">
        <f>SUMIFS('SUIVI JOURNALIER CANAL'!G:G, 'SUIVI JOURNALIER CANAL'!C:C, $A11) + SUMIFS('SUIVI JOURNALIER ORANGE'!F:F, 'SUIVI JOURNALIER ORANGE'!C:C, $A11)</f>
        <v>10</v>
      </c>
      <c r="E11" s="149">
        <f>SUMIFS('SUIVI JOURNALIER CANAL'!H:H, 'SUIVI JOURNALIER CANAL'!C:C, $A11) + SUMIFS('SUIVI JOURNALIER ORANGE'!G:G, 'SUIVI JOURNALIER ORANGE'!C:C, $A11)</f>
        <v>3</v>
      </c>
      <c r="F11" s="149">
        <f>SUMIFS('SUIVI JOURNALIER CANAL'!I:I, 'SUIVI JOURNALIER CANAL'!C:C, $A11) + SUMIFS('SUIVI JOURNALIER ORANGE'!H:H, 'SUIVI JOURNALIER ORANGE'!C:C, $A11)</f>
        <v>12</v>
      </c>
      <c r="G11" s="150">
        <f t="shared" si="11"/>
        <v>0.76923076923076927</v>
      </c>
      <c r="H11" s="150">
        <f t="shared" si="8"/>
        <v>0.23076923076923078</v>
      </c>
      <c r="I11" s="150">
        <f t="shared" si="9"/>
        <v>0.48</v>
      </c>
      <c r="J11" s="150">
        <f t="shared" si="10"/>
        <v>0.52</v>
      </c>
      <c r="K11" s="151">
        <f t="shared" si="0"/>
        <v>3839.25</v>
      </c>
      <c r="L11" s="151">
        <f>SUM(D11*153.57)</f>
        <v>1535.6999999999998</v>
      </c>
      <c r="M11" s="151">
        <f t="shared" si="7"/>
        <v>2303.5500000000002</v>
      </c>
    </row>
    <row r="12" spans="1:25" ht="15.6">
      <c r="A12" s="148">
        <v>45788</v>
      </c>
      <c r="B12" s="149">
        <f>SUMIFS('SUIVI JOURNALIER CANAL'!E:E, 'SUIVI JOURNALIER CANAL'!C:C, $A12) + SUMIFS('SUIVI JOURNALIER ORANGE'!E:E, 'SUIVI JOURNALIER ORANGE'!C:C, $A12)</f>
        <v>0</v>
      </c>
      <c r="C12" s="149">
        <f t="shared" si="2"/>
        <v>0</v>
      </c>
      <c r="D12" s="149">
        <f>SUMIFS('SUIVI JOURNALIER CANAL'!G:G, 'SUIVI JOURNALIER CANAL'!C:C, $A12) + SUMIFS('SUIVI JOURNALIER ORANGE'!F:F, 'SUIVI JOURNALIER ORANGE'!C:C, $A12)</f>
        <v>0</v>
      </c>
      <c r="E12" s="149">
        <f>SUMIFS('SUIVI JOURNALIER CANAL'!H:H, 'SUIVI JOURNALIER CANAL'!C:C, $A12) + SUMIFS('SUIVI JOURNALIER ORANGE'!G:G, 'SUIVI JOURNALIER ORANGE'!C:C, $A12)</f>
        <v>0</v>
      </c>
      <c r="F12" s="149">
        <f>SUMIFS('SUIVI JOURNALIER CANAL'!I:I, 'SUIVI JOURNALIER CANAL'!C:C, $A12) + SUMIFS('SUIVI JOURNALIER ORANGE'!H:H, 'SUIVI JOURNALIER ORANGE'!C:C, $A12)</f>
        <v>0</v>
      </c>
      <c r="G12" s="150">
        <f t="shared" si="11"/>
        <v>0</v>
      </c>
      <c r="H12" s="150">
        <f t="shared" si="8"/>
        <v>0</v>
      </c>
      <c r="I12" s="150">
        <f t="shared" si="9"/>
        <v>0</v>
      </c>
      <c r="J12" s="150">
        <f t="shared" si="10"/>
        <v>0</v>
      </c>
      <c r="K12" s="151">
        <f t="shared" si="0"/>
        <v>0</v>
      </c>
      <c r="L12" s="151">
        <f t="shared" si="1"/>
        <v>0</v>
      </c>
      <c r="M12" s="151">
        <f t="shared" si="7"/>
        <v>0</v>
      </c>
    </row>
    <row r="13" spans="1:25" ht="15.6">
      <c r="A13" s="148">
        <v>45789</v>
      </c>
      <c r="B13" s="149">
        <f>SUMIFS('SUIVI JOURNALIER CANAL'!E:E, 'SUIVI JOURNALIER CANAL'!C:C, $A13) + SUMIFS('SUIVI JOURNALIER ORANGE'!E:E, 'SUIVI JOURNALIER ORANGE'!C:C, $A13)</f>
        <v>53</v>
      </c>
      <c r="C13" s="149">
        <f t="shared" si="2"/>
        <v>30</v>
      </c>
      <c r="D13" s="149">
        <f>SUMIFS('SUIVI JOURNALIER CANAL'!G:G, 'SUIVI JOURNALIER CANAL'!C:C, $A13) + SUMIFS('SUIVI JOURNALIER ORANGE'!F:F, 'SUIVI JOURNALIER ORANGE'!C:C, $A13)</f>
        <v>22</v>
      </c>
      <c r="E13" s="149">
        <f>SUMIFS('SUIVI JOURNALIER CANAL'!H:H, 'SUIVI JOURNALIER CANAL'!C:C, $A13) + SUMIFS('SUIVI JOURNALIER ORANGE'!G:G, 'SUIVI JOURNALIER ORANGE'!C:C, $A13)</f>
        <v>8</v>
      </c>
      <c r="F13" s="149">
        <f>SUMIFS('SUIVI JOURNALIER CANAL'!I:I, 'SUIVI JOURNALIER CANAL'!C:C, $A13) + SUMIFS('SUIVI JOURNALIER ORANGE'!H:H, 'SUIVI JOURNALIER ORANGE'!C:C, $A13)</f>
        <v>23</v>
      </c>
      <c r="G13" s="150">
        <f t="shared" si="11"/>
        <v>0.73333333333333328</v>
      </c>
      <c r="H13" s="150">
        <f t="shared" si="8"/>
        <v>0.26666666666666666</v>
      </c>
      <c r="I13" s="150">
        <f t="shared" si="9"/>
        <v>0.43396226415094341</v>
      </c>
      <c r="J13" s="150">
        <f t="shared" si="10"/>
        <v>0.56603773584905659</v>
      </c>
      <c r="K13" s="151">
        <f t="shared" si="0"/>
        <v>8139.21</v>
      </c>
      <c r="L13" s="151">
        <f t="shared" si="1"/>
        <v>3378.54</v>
      </c>
      <c r="M13" s="151">
        <f t="shared" si="7"/>
        <v>4760.67</v>
      </c>
    </row>
    <row r="14" spans="1:25" ht="15.6">
      <c r="A14" s="148">
        <v>45790</v>
      </c>
      <c r="B14" s="149">
        <f>SUMIFS('SUIVI JOURNALIER CANAL'!E:E, 'SUIVI JOURNALIER CANAL'!C:C, $A14) + SUMIFS('SUIVI JOURNALIER ORANGE'!E:E, 'SUIVI JOURNALIER ORANGE'!C:C, $A14)</f>
        <v>56</v>
      </c>
      <c r="C14" s="149">
        <f t="shared" si="2"/>
        <v>25</v>
      </c>
      <c r="D14" s="149">
        <f>SUMIFS('SUIVI JOURNALIER CANAL'!G:G, 'SUIVI JOURNALIER CANAL'!C:C, $A14) + SUMIFS('SUIVI JOURNALIER ORANGE'!F:F, 'SUIVI JOURNALIER ORANGE'!C:C, $A14)</f>
        <v>19</v>
      </c>
      <c r="E14" s="149">
        <f>SUMIFS('SUIVI JOURNALIER CANAL'!H:H, 'SUIVI JOURNALIER CANAL'!C:C, $A14) + SUMIFS('SUIVI JOURNALIER ORANGE'!G:G, 'SUIVI JOURNALIER ORANGE'!C:C, $A14)</f>
        <v>6</v>
      </c>
      <c r="F14" s="149">
        <f>SUMIFS('SUIVI JOURNALIER CANAL'!I:I, 'SUIVI JOURNALIER CANAL'!C:C, $A14) + SUMIFS('SUIVI JOURNALIER ORANGE'!H:H, 'SUIVI JOURNALIER ORANGE'!C:C, $A14)</f>
        <v>26</v>
      </c>
      <c r="G14" s="150">
        <f t="shared" si="11"/>
        <v>0.76</v>
      </c>
      <c r="H14" s="150">
        <f t="shared" si="8"/>
        <v>0.24</v>
      </c>
      <c r="I14" s="150">
        <f t="shared" si="9"/>
        <v>0.4642857142857143</v>
      </c>
      <c r="J14" s="150">
        <f t="shared" si="10"/>
        <v>0.44642857142857145</v>
      </c>
      <c r="K14" s="151">
        <f t="shared" si="0"/>
        <v>8599.92</v>
      </c>
      <c r="L14" s="151">
        <f t="shared" si="1"/>
        <v>2917.83</v>
      </c>
      <c r="M14" s="151">
        <f t="shared" si="7"/>
        <v>5682.09</v>
      </c>
    </row>
    <row r="15" spans="1:25" ht="15.6">
      <c r="A15" s="148">
        <v>45791</v>
      </c>
      <c r="B15" s="149">
        <f>SUMIFS('SUIVI JOURNALIER CANAL'!E:E, 'SUIVI JOURNALIER CANAL'!C:C, $A15) + SUMIFS('SUIVI JOURNALIER ORANGE'!E:E, 'SUIVI JOURNALIER ORANGE'!C:C, $A15)</f>
        <v>51</v>
      </c>
      <c r="C15" s="149">
        <f t="shared" si="2"/>
        <v>33</v>
      </c>
      <c r="D15" s="149">
        <f>SUMIFS('SUIVI JOURNALIER CANAL'!G:G, 'SUIVI JOURNALIER CANAL'!C:C, $A15) + SUMIFS('SUIVI JOURNALIER ORANGE'!F:F, 'SUIVI JOURNALIER ORANGE'!C:C, $A15)</f>
        <v>25</v>
      </c>
      <c r="E15" s="149">
        <f>SUMIFS('SUIVI JOURNALIER CANAL'!H:H, 'SUIVI JOURNALIER CANAL'!C:C, $A15) + SUMIFS('SUIVI JOURNALIER ORANGE'!G:G, 'SUIVI JOURNALIER ORANGE'!C:C, $A15)</f>
        <v>8</v>
      </c>
      <c r="F15" s="149">
        <f>SUMIFS('SUIVI JOURNALIER CANAL'!I:I, 'SUIVI JOURNALIER CANAL'!C:C, $A15) + SUMIFS('SUIVI JOURNALIER ORANGE'!H:H, 'SUIVI JOURNALIER ORANGE'!C:C, $A15)</f>
        <v>16</v>
      </c>
      <c r="G15" s="150">
        <f t="shared" si="11"/>
        <v>0.75757575757575757</v>
      </c>
      <c r="H15" s="150">
        <f t="shared" si="8"/>
        <v>0.24242424242424243</v>
      </c>
      <c r="I15" s="150">
        <f t="shared" si="9"/>
        <v>0.31372549019607843</v>
      </c>
      <c r="J15" s="150">
        <f t="shared" si="10"/>
        <v>0.6470588235294118</v>
      </c>
      <c r="K15" s="151">
        <f t="shared" si="0"/>
        <v>7832.07</v>
      </c>
      <c r="L15" s="151">
        <f t="shared" si="1"/>
        <v>3839.25</v>
      </c>
      <c r="M15" s="151">
        <f t="shared" si="7"/>
        <v>3992.8199999999997</v>
      </c>
    </row>
    <row r="16" spans="1:25" ht="15.6">
      <c r="A16" s="148">
        <v>45792</v>
      </c>
      <c r="B16" s="149">
        <f>SUMIFS('SUIVI JOURNALIER CANAL'!E:E, 'SUIVI JOURNALIER CANAL'!C:C, $A16) + SUMIFS('SUIVI JOURNALIER ORANGE'!E:E, 'SUIVI JOURNALIER ORANGE'!C:C, $A16)</f>
        <v>42</v>
      </c>
      <c r="C16" s="149">
        <f t="shared" si="2"/>
        <v>25</v>
      </c>
      <c r="D16" s="149">
        <f>SUMIFS('SUIVI JOURNALIER CANAL'!G:G, 'SUIVI JOURNALIER CANAL'!C:C, $A16) + SUMIFS('SUIVI JOURNALIER ORANGE'!F:F, 'SUIVI JOURNALIER ORANGE'!C:C, $A16)</f>
        <v>24</v>
      </c>
      <c r="E16" s="149">
        <f>SUMIFS('SUIVI JOURNALIER CANAL'!H:H, 'SUIVI JOURNALIER CANAL'!C:C, $A16) + SUMIFS('SUIVI JOURNALIER ORANGE'!G:G, 'SUIVI JOURNALIER ORANGE'!C:C, $A16)</f>
        <v>1</v>
      </c>
      <c r="F16" s="149">
        <f>SUMIFS('SUIVI JOURNALIER CANAL'!I:I, 'SUIVI JOURNALIER CANAL'!C:C, $A16) + SUMIFS('SUIVI JOURNALIER ORANGE'!H:H, 'SUIVI JOURNALIER ORANGE'!C:C, $A16)</f>
        <v>17</v>
      </c>
      <c r="G16" s="150">
        <f t="shared" si="11"/>
        <v>0.96</v>
      </c>
      <c r="H16" s="150">
        <f t="shared" si="8"/>
        <v>0.04</v>
      </c>
      <c r="I16" s="150">
        <f t="shared" si="9"/>
        <v>0.40476190476190477</v>
      </c>
      <c r="J16" s="150">
        <f t="shared" si="10"/>
        <v>0.59523809523809523</v>
      </c>
      <c r="K16" s="151">
        <f t="shared" si="0"/>
        <v>6449.94</v>
      </c>
      <c r="L16" s="151">
        <f t="shared" si="1"/>
        <v>3685.68</v>
      </c>
      <c r="M16" s="151">
        <f t="shared" si="7"/>
        <v>2764.2599999999998</v>
      </c>
    </row>
    <row r="17" spans="1:15" ht="15.6">
      <c r="A17" s="148">
        <v>45793</v>
      </c>
      <c r="B17" s="149">
        <f>SUMIFS('SUIVI JOURNALIER CANAL'!E:E, 'SUIVI JOURNALIER CANAL'!C:C, $A17) + SUMIFS('SUIVI JOURNALIER ORANGE'!E:E, 'SUIVI JOURNALIER ORANGE'!C:C, $A17)</f>
        <v>46</v>
      </c>
      <c r="C17" s="149">
        <f t="shared" si="2"/>
        <v>22</v>
      </c>
      <c r="D17" s="149">
        <f>SUMIFS('SUIVI JOURNALIER CANAL'!G:G, 'SUIVI JOURNALIER CANAL'!C:C, $A17) + SUMIFS('SUIVI JOURNALIER ORANGE'!F:F, 'SUIVI JOURNALIER ORANGE'!C:C, $A17)</f>
        <v>18</v>
      </c>
      <c r="E17" s="149">
        <f>SUMIFS('SUIVI JOURNALIER CANAL'!H:H, 'SUIVI JOURNALIER CANAL'!C:C, $A17) + SUMIFS('SUIVI JOURNALIER ORANGE'!G:G, 'SUIVI JOURNALIER ORANGE'!C:C, $A17)</f>
        <v>4</v>
      </c>
      <c r="F17" s="149">
        <f>SUMIFS('SUIVI JOURNALIER CANAL'!I:I, 'SUIVI JOURNALIER CANAL'!C:C, $A17) + SUMIFS('SUIVI JOURNALIER ORANGE'!H:H, 'SUIVI JOURNALIER ORANGE'!C:C, $A17)</f>
        <v>23</v>
      </c>
      <c r="G17" s="150">
        <f t="shared" si="11"/>
        <v>0.81818181818181823</v>
      </c>
      <c r="H17" s="150">
        <f t="shared" si="8"/>
        <v>0.18181818181818182</v>
      </c>
      <c r="I17" s="150">
        <f t="shared" si="9"/>
        <v>0.5</v>
      </c>
      <c r="J17" s="150">
        <f t="shared" si="10"/>
        <v>0.47826086956521741</v>
      </c>
      <c r="K17" s="151">
        <f t="shared" si="0"/>
        <v>7064.2199999999993</v>
      </c>
      <c r="L17" s="151">
        <f t="shared" si="1"/>
        <v>2764.2599999999998</v>
      </c>
      <c r="M17" s="151">
        <f t="shared" si="7"/>
        <v>4299.9599999999991</v>
      </c>
    </row>
    <row r="18" spans="1:15" ht="15.6">
      <c r="A18" s="148">
        <v>45794</v>
      </c>
      <c r="B18" s="149">
        <f>SUMIFS('SUIVI JOURNALIER CANAL'!E:E, 'SUIVI JOURNALIER CANAL'!C:C, $A18) + SUMIFS('SUIVI JOURNALIER ORANGE'!E:E, 'SUIVI JOURNALIER ORANGE'!C:C, $A18)</f>
        <v>10</v>
      </c>
      <c r="C18" s="149">
        <f t="shared" si="2"/>
        <v>4</v>
      </c>
      <c r="D18" s="149">
        <f>SUMIFS('SUIVI JOURNALIER CANAL'!G:G, 'SUIVI JOURNALIER CANAL'!C:C, $A18) + SUMIFS('SUIVI JOURNALIER ORANGE'!F:F, 'SUIVI JOURNALIER ORANGE'!C:C, $A18)</f>
        <v>2</v>
      </c>
      <c r="E18" s="149">
        <f>SUMIFS('SUIVI JOURNALIER CANAL'!H:H, 'SUIVI JOURNALIER CANAL'!C:C, $A18) + SUMIFS('SUIVI JOURNALIER ORANGE'!G:G, 'SUIVI JOURNALIER ORANGE'!C:C, $A18)</f>
        <v>2</v>
      </c>
      <c r="F18" s="149">
        <f>SUMIFS('SUIVI JOURNALIER CANAL'!I:I, 'SUIVI JOURNALIER CANAL'!C:C, $A18) + SUMIFS('SUIVI JOURNALIER ORANGE'!H:H, 'SUIVI JOURNALIER ORANGE'!C:C, $A18)</f>
        <v>6</v>
      </c>
      <c r="G18" s="150">
        <f t="shared" si="11"/>
        <v>0.5</v>
      </c>
      <c r="H18" s="150">
        <f t="shared" si="8"/>
        <v>0.5</v>
      </c>
      <c r="I18" s="150">
        <f t="shared" si="9"/>
        <v>0.6</v>
      </c>
      <c r="J18" s="150">
        <f t="shared" si="10"/>
        <v>0.4</v>
      </c>
      <c r="K18" s="151">
        <f t="shared" si="0"/>
        <v>1535.6999999999998</v>
      </c>
      <c r="L18" s="151">
        <f t="shared" si="1"/>
        <v>307.14</v>
      </c>
      <c r="M18" s="151">
        <f t="shared" si="7"/>
        <v>1228.56</v>
      </c>
    </row>
    <row r="19" spans="1:15" ht="15.6">
      <c r="A19" s="148">
        <v>45795</v>
      </c>
      <c r="B19" s="149">
        <f>SUMIFS('SUIVI JOURNALIER CANAL'!E:E, 'SUIVI JOURNALIER CANAL'!C:C, $A19) + SUMIFS('SUIVI JOURNALIER ORANGE'!E:E, 'SUIVI JOURNALIER ORANGE'!C:C, $A19)</f>
        <v>0</v>
      </c>
      <c r="C19" s="149">
        <f t="shared" si="2"/>
        <v>0</v>
      </c>
      <c r="D19" s="149">
        <f>SUMIFS('SUIVI JOURNALIER CANAL'!G:G, 'SUIVI JOURNALIER CANAL'!C:C, $A19) + SUMIFS('SUIVI JOURNALIER ORANGE'!F:F, 'SUIVI JOURNALIER ORANGE'!C:C, $A19)</f>
        <v>0</v>
      </c>
      <c r="E19" s="149">
        <f>SUMIFS('SUIVI JOURNALIER CANAL'!H:H, 'SUIVI JOURNALIER CANAL'!C:C, $A19) + SUMIFS('SUIVI JOURNALIER ORANGE'!G:G, 'SUIVI JOURNALIER ORANGE'!C:C, $A19)</f>
        <v>0</v>
      </c>
      <c r="F19" s="149">
        <f>SUMIFS('SUIVI JOURNALIER CANAL'!I:I, 'SUIVI JOURNALIER CANAL'!C:C, $A19) + SUMIFS('SUIVI JOURNALIER ORANGE'!H:H, 'SUIVI JOURNALIER ORANGE'!C:C, $A19)</f>
        <v>0</v>
      </c>
      <c r="G19" s="150">
        <f t="shared" si="11"/>
        <v>0</v>
      </c>
      <c r="H19" s="150">
        <f t="shared" si="8"/>
        <v>0</v>
      </c>
      <c r="I19" s="150">
        <f t="shared" si="9"/>
        <v>0</v>
      </c>
      <c r="J19" s="150">
        <f t="shared" si="10"/>
        <v>0</v>
      </c>
      <c r="K19" s="151">
        <f t="shared" si="0"/>
        <v>0</v>
      </c>
      <c r="L19" s="151">
        <f t="shared" si="1"/>
        <v>0</v>
      </c>
      <c r="M19" s="151">
        <f t="shared" si="7"/>
        <v>0</v>
      </c>
    </row>
    <row r="20" spans="1:15" ht="15.6">
      <c r="A20" s="148">
        <v>45796</v>
      </c>
      <c r="B20" s="149">
        <f>SUMIFS('SUIVI JOURNALIER CANAL'!E:E, 'SUIVI JOURNALIER CANAL'!C:C, $A20) + SUMIFS('SUIVI JOURNALIER ORANGE'!E:E, 'SUIVI JOURNALIER ORANGE'!C:C, $A20)</f>
        <v>54</v>
      </c>
      <c r="C20" s="149">
        <f t="shared" si="2"/>
        <v>22</v>
      </c>
      <c r="D20" s="149">
        <f>SUMIFS('SUIVI JOURNALIER CANAL'!G:G, 'SUIVI JOURNALIER CANAL'!C:C, $A20) + SUMIFS('SUIVI JOURNALIER ORANGE'!F:F, 'SUIVI JOURNALIER ORANGE'!C:C, $A20)</f>
        <v>16</v>
      </c>
      <c r="E20" s="149">
        <f>SUMIFS('SUIVI JOURNALIER CANAL'!H:H, 'SUIVI JOURNALIER CANAL'!C:C, $A20) + SUMIFS('SUIVI JOURNALIER ORANGE'!G:G, 'SUIVI JOURNALIER ORANGE'!C:C, $A20)</f>
        <v>6</v>
      </c>
      <c r="F20" s="149">
        <f>SUMIFS('SUIVI JOURNALIER CANAL'!I:I, 'SUIVI JOURNALIER CANAL'!C:C, $A20) + SUMIFS('SUIVI JOURNALIER ORANGE'!H:H, 'SUIVI JOURNALIER ORANGE'!C:C, $A20)</f>
        <v>32</v>
      </c>
      <c r="G20" s="150">
        <f t="shared" si="11"/>
        <v>0.72727272727272729</v>
      </c>
      <c r="H20" s="150">
        <f t="shared" si="8"/>
        <v>0.27272727272727271</v>
      </c>
      <c r="I20" s="150">
        <f t="shared" si="9"/>
        <v>0.59259259259259256</v>
      </c>
      <c r="J20" s="150">
        <f t="shared" si="10"/>
        <v>0.40740740740740738</v>
      </c>
      <c r="K20" s="151">
        <f t="shared" si="0"/>
        <v>8292.7799999999988</v>
      </c>
      <c r="L20" s="151">
        <f t="shared" si="1"/>
        <v>2457.12</v>
      </c>
      <c r="M20" s="151">
        <f t="shared" si="7"/>
        <v>5835.6599999999989</v>
      </c>
    </row>
    <row r="21" spans="1:15" ht="15.6">
      <c r="A21" s="148">
        <v>45797</v>
      </c>
      <c r="B21" s="149">
        <f>SUMIFS('SUIVI JOURNALIER CANAL'!E:E, 'SUIVI JOURNALIER CANAL'!C:C, $A21) + SUMIFS('SUIVI JOURNALIER ORANGE'!E:E, 'SUIVI JOURNALIER ORANGE'!C:C, $A21)</f>
        <v>46</v>
      </c>
      <c r="C21" s="149">
        <f t="shared" si="2"/>
        <v>28</v>
      </c>
      <c r="D21" s="149">
        <f>SUMIFS('SUIVI JOURNALIER CANAL'!G:G, 'SUIVI JOURNALIER CANAL'!C:C, $A21) + SUMIFS('SUIVI JOURNALIER ORANGE'!F:F, 'SUIVI JOURNALIER ORANGE'!C:C, $A21)</f>
        <v>23</v>
      </c>
      <c r="E21" s="149">
        <f>SUMIFS('SUIVI JOURNALIER CANAL'!H:H, 'SUIVI JOURNALIER CANAL'!C:C, $A21) + SUMIFS('SUIVI JOURNALIER ORANGE'!G:G, 'SUIVI JOURNALIER ORANGE'!C:C, $A21)</f>
        <v>5</v>
      </c>
      <c r="F21" s="149">
        <f>SUMIFS('SUIVI JOURNALIER CANAL'!I:I, 'SUIVI JOURNALIER CANAL'!C:C, $A21) + SUMIFS('SUIVI JOURNALIER ORANGE'!H:H, 'SUIVI JOURNALIER ORANGE'!C:C, $A21)</f>
        <v>18</v>
      </c>
      <c r="G21" s="150">
        <f t="shared" si="11"/>
        <v>0.8214285714285714</v>
      </c>
      <c r="H21" s="150">
        <f t="shared" si="8"/>
        <v>0.17857142857142858</v>
      </c>
      <c r="I21" s="150">
        <f t="shared" si="9"/>
        <v>0.39130434782608697</v>
      </c>
      <c r="J21" s="150">
        <f t="shared" si="10"/>
        <v>0.60869565217391308</v>
      </c>
      <c r="K21" s="151">
        <f t="shared" si="0"/>
        <v>7064.2199999999993</v>
      </c>
      <c r="L21" s="151">
        <f t="shared" ref="L21:L32" si="12">SUM(D21*153.57)</f>
        <v>3532.1099999999997</v>
      </c>
      <c r="M21" s="151">
        <f t="shared" si="7"/>
        <v>3532.1099999999997</v>
      </c>
    </row>
    <row r="22" spans="1:15" ht="15.6">
      <c r="A22" s="148">
        <v>45798</v>
      </c>
      <c r="B22" s="149">
        <f>SUMIFS('SUIVI JOURNALIER CANAL'!E:E, 'SUIVI JOURNALIER CANAL'!C:C, $A22) + SUMIFS('SUIVI JOURNALIER ORANGE'!E:E, 'SUIVI JOURNALIER ORANGE'!C:C, $A22)</f>
        <v>59</v>
      </c>
      <c r="C22" s="149">
        <f t="shared" si="2"/>
        <v>38</v>
      </c>
      <c r="D22" s="149">
        <f>SUMIFS('SUIVI JOURNALIER CANAL'!G:G, 'SUIVI JOURNALIER CANAL'!C:C, $A22) + SUMIFS('SUIVI JOURNALIER ORANGE'!F:F, 'SUIVI JOURNALIER ORANGE'!C:C, $A22)</f>
        <v>30</v>
      </c>
      <c r="E22" s="149">
        <f>SUMIFS('SUIVI JOURNALIER CANAL'!H:H, 'SUIVI JOURNALIER CANAL'!C:C, $A22) + SUMIFS('SUIVI JOURNALIER ORANGE'!G:G, 'SUIVI JOURNALIER ORANGE'!C:C, $A22)</f>
        <v>8</v>
      </c>
      <c r="F22" s="149">
        <f>SUMIFS('SUIVI JOURNALIER CANAL'!I:I, 'SUIVI JOURNALIER CANAL'!C:C, $A22) + SUMIFS('SUIVI JOURNALIER ORANGE'!H:H, 'SUIVI JOURNALIER ORANGE'!C:C, $A22)</f>
        <v>22</v>
      </c>
      <c r="G22" s="150">
        <f t="shared" si="11"/>
        <v>0.78947368421052633</v>
      </c>
      <c r="H22" s="150">
        <f t="shared" si="8"/>
        <v>0.21052631578947367</v>
      </c>
      <c r="I22" s="150">
        <f t="shared" si="9"/>
        <v>0.3728813559322034</v>
      </c>
      <c r="J22" s="150">
        <f t="shared" si="10"/>
        <v>0.64406779661016944</v>
      </c>
      <c r="K22" s="151">
        <f t="shared" si="0"/>
        <v>9060.6299999999992</v>
      </c>
      <c r="L22" s="151">
        <f t="shared" si="12"/>
        <v>4607.0999999999995</v>
      </c>
      <c r="M22" s="151">
        <f t="shared" si="7"/>
        <v>4453.53</v>
      </c>
    </row>
    <row r="23" spans="1:15" ht="15.6">
      <c r="A23" s="148">
        <v>45799</v>
      </c>
      <c r="B23" s="149">
        <f>SUMIFS('SUIVI JOURNALIER CANAL'!E:E, 'SUIVI JOURNALIER CANAL'!C:C, $A23) + SUMIFS('SUIVI JOURNALIER ORANGE'!E:E, 'SUIVI JOURNALIER ORANGE'!C:C, $A23)</f>
        <v>45</v>
      </c>
      <c r="C23" s="149">
        <f t="shared" si="2"/>
        <v>28</v>
      </c>
      <c r="D23" s="149">
        <f>SUMIFS('SUIVI JOURNALIER CANAL'!G:G, 'SUIVI JOURNALIER CANAL'!C:C, $A23) + SUMIFS('SUIVI JOURNALIER ORANGE'!F:F, 'SUIVI JOURNALIER ORANGE'!C:C, $A23)</f>
        <v>22</v>
      </c>
      <c r="E23" s="149">
        <f>SUMIFS('SUIVI JOURNALIER CANAL'!H:H, 'SUIVI JOURNALIER CANAL'!C:C, $A23) + SUMIFS('SUIVI JOURNALIER ORANGE'!G:G, 'SUIVI JOURNALIER ORANGE'!C:C, $A23)</f>
        <v>6</v>
      </c>
      <c r="F23" s="149">
        <f>SUMIFS('SUIVI JOURNALIER CANAL'!I:I, 'SUIVI JOURNALIER CANAL'!C:C, $A23) + SUMIFS('SUIVI JOURNALIER ORANGE'!H:H, 'SUIVI JOURNALIER ORANGE'!C:C, $A23)</f>
        <v>15</v>
      </c>
      <c r="G23" s="150">
        <f t="shared" si="11"/>
        <v>0.7857142857142857</v>
      </c>
      <c r="H23" s="150">
        <f t="shared" si="8"/>
        <v>0.21428571428571427</v>
      </c>
      <c r="I23" s="150">
        <f t="shared" si="9"/>
        <v>0.33333333333333331</v>
      </c>
      <c r="J23" s="150">
        <f t="shared" si="10"/>
        <v>0.62222222222222223</v>
      </c>
      <c r="K23" s="151">
        <f t="shared" si="0"/>
        <v>6910.65</v>
      </c>
      <c r="L23" s="151">
        <f t="shared" si="12"/>
        <v>3378.54</v>
      </c>
      <c r="M23" s="151">
        <f t="shared" si="7"/>
        <v>3532.1099999999997</v>
      </c>
    </row>
    <row r="24" spans="1:15" ht="15.6">
      <c r="A24" s="148">
        <v>45800</v>
      </c>
      <c r="B24" s="149">
        <f>SUMIFS('SUIVI JOURNALIER CANAL'!E:E, 'SUIVI JOURNALIER CANAL'!C:C, $A24) + SUMIFS('SUIVI JOURNALIER ORANGE'!E:E, 'SUIVI JOURNALIER ORANGE'!C:C, $A24)</f>
        <v>58</v>
      </c>
      <c r="C24" s="149">
        <f t="shared" si="2"/>
        <v>32</v>
      </c>
      <c r="D24" s="149">
        <f>SUMIFS('SUIVI JOURNALIER CANAL'!G:G, 'SUIVI JOURNALIER CANAL'!C:C, $A24) + SUMIFS('SUIVI JOURNALIER ORANGE'!F:F, 'SUIVI JOURNALIER ORANGE'!C:C, $A24)</f>
        <v>24</v>
      </c>
      <c r="E24" s="149">
        <f>SUMIFS('SUIVI JOURNALIER CANAL'!H:H, 'SUIVI JOURNALIER CANAL'!C:C, $A24) + SUMIFS('SUIVI JOURNALIER ORANGE'!G:G, 'SUIVI JOURNALIER ORANGE'!C:C, $A24)</f>
        <v>8</v>
      </c>
      <c r="F24" s="149">
        <f>SUMIFS('SUIVI JOURNALIER CANAL'!I:I, 'SUIVI JOURNALIER CANAL'!C:C, $A24) + SUMIFS('SUIVI JOURNALIER ORANGE'!H:H, 'SUIVI JOURNALIER ORANGE'!C:C, $A24)</f>
        <v>26</v>
      </c>
      <c r="G24" s="150">
        <f t="shared" si="11"/>
        <v>0.75</v>
      </c>
      <c r="H24" s="150">
        <f t="shared" si="8"/>
        <v>0.25</v>
      </c>
      <c r="I24" s="150">
        <f t="shared" si="9"/>
        <v>0.44827586206896552</v>
      </c>
      <c r="J24" s="150">
        <f t="shared" si="10"/>
        <v>0.55172413793103448</v>
      </c>
      <c r="K24" s="151">
        <f t="shared" si="0"/>
        <v>8907.06</v>
      </c>
      <c r="L24" s="151">
        <f t="shared" si="12"/>
        <v>3685.68</v>
      </c>
      <c r="M24" s="151">
        <f t="shared" si="7"/>
        <v>5221.3799999999992</v>
      </c>
    </row>
    <row r="25" spans="1:15" ht="15.6">
      <c r="A25" s="148">
        <v>45801</v>
      </c>
      <c r="B25" s="149">
        <f>SUMIFS('SUIVI JOURNALIER CANAL'!E:E, 'SUIVI JOURNALIER CANAL'!C:C, $A25) + SUMIFS('SUIVI JOURNALIER ORANGE'!E:E, 'SUIVI JOURNALIER ORANGE'!C:C, $A25)</f>
        <v>30</v>
      </c>
      <c r="C25" s="149">
        <f t="shared" si="2"/>
        <v>9</v>
      </c>
      <c r="D25" s="149">
        <f>SUMIFS('SUIVI JOURNALIER CANAL'!G:G, 'SUIVI JOURNALIER CANAL'!C:C, $A25) + SUMIFS('SUIVI JOURNALIER ORANGE'!F:F, 'SUIVI JOURNALIER ORANGE'!C:C, $A25)</f>
        <v>6</v>
      </c>
      <c r="E25" s="149">
        <f>SUMIFS('SUIVI JOURNALIER CANAL'!H:H, 'SUIVI JOURNALIER CANAL'!C:C, $A25) + SUMIFS('SUIVI JOURNALIER ORANGE'!G:G, 'SUIVI JOURNALIER ORANGE'!C:C, $A25)</f>
        <v>3</v>
      </c>
      <c r="F25" s="149">
        <f>SUMIFS('SUIVI JOURNALIER CANAL'!I:I, 'SUIVI JOURNALIER CANAL'!C:C, $A25) + SUMIFS('SUIVI JOURNALIER ORANGE'!H:H, 'SUIVI JOURNALIER ORANGE'!C:C, $A25)</f>
        <v>21</v>
      </c>
      <c r="G25" s="150">
        <f t="shared" si="11"/>
        <v>0.66666666666666663</v>
      </c>
      <c r="H25" s="150">
        <f t="shared" si="8"/>
        <v>0.33333333333333331</v>
      </c>
      <c r="I25" s="150">
        <f t="shared" si="9"/>
        <v>0.7</v>
      </c>
      <c r="J25" s="150">
        <f t="shared" si="10"/>
        <v>0.3</v>
      </c>
      <c r="K25" s="151">
        <f t="shared" si="0"/>
        <v>4607.0999999999995</v>
      </c>
      <c r="L25" s="151">
        <f t="shared" si="12"/>
        <v>921.42</v>
      </c>
      <c r="M25" s="151">
        <f t="shared" si="7"/>
        <v>3685.6799999999994</v>
      </c>
    </row>
    <row r="26" spans="1:15" ht="15.6">
      <c r="A26" s="148">
        <v>45802</v>
      </c>
      <c r="B26" s="149">
        <f>SUMIFS('SUIVI JOURNALIER CANAL'!E:E, 'SUIVI JOURNALIER CANAL'!C:C, $A26) + SUMIFS('SUIVI JOURNALIER ORANGE'!E:E, 'SUIVI JOURNALIER ORANGE'!C:C, $A26)</f>
        <v>0</v>
      </c>
      <c r="C26" s="149">
        <f t="shared" si="2"/>
        <v>0</v>
      </c>
      <c r="D26" s="149">
        <f>SUMIFS('SUIVI JOURNALIER CANAL'!G:G, 'SUIVI JOURNALIER CANAL'!C:C, $A26) + SUMIFS('SUIVI JOURNALIER ORANGE'!F:F, 'SUIVI JOURNALIER ORANGE'!C:C, $A26)</f>
        <v>0</v>
      </c>
      <c r="E26" s="149">
        <f>SUMIFS('SUIVI JOURNALIER CANAL'!H:H, 'SUIVI JOURNALIER CANAL'!C:C, $A26) + SUMIFS('SUIVI JOURNALIER ORANGE'!G:G, 'SUIVI JOURNALIER ORANGE'!C:C, $A26)</f>
        <v>0</v>
      </c>
      <c r="F26" s="149">
        <f>SUMIFS('SUIVI JOURNALIER CANAL'!I:I, 'SUIVI JOURNALIER CANAL'!C:C, $A26) + SUMIFS('SUIVI JOURNALIER ORANGE'!H:H, 'SUIVI JOURNALIER ORANGE'!C:C, $A26)</f>
        <v>0</v>
      </c>
      <c r="G26" s="150">
        <f t="shared" si="11"/>
        <v>0</v>
      </c>
      <c r="H26" s="150">
        <f t="shared" si="8"/>
        <v>0</v>
      </c>
      <c r="I26" s="150">
        <f t="shared" si="9"/>
        <v>0</v>
      </c>
      <c r="J26" s="150">
        <f t="shared" si="10"/>
        <v>0</v>
      </c>
      <c r="K26" s="151">
        <f t="shared" si="0"/>
        <v>0</v>
      </c>
      <c r="L26" s="151">
        <f t="shared" si="12"/>
        <v>0</v>
      </c>
      <c r="M26" s="151">
        <f t="shared" si="7"/>
        <v>0</v>
      </c>
    </row>
    <row r="27" spans="1:15" ht="15.6">
      <c r="A27" s="148">
        <v>45803</v>
      </c>
      <c r="B27" s="149">
        <f>SUMIFS('SUIVI JOURNALIER CANAL'!E:E, 'SUIVI JOURNALIER CANAL'!C:C, $A27) + SUMIFS('SUIVI JOURNALIER ORANGE'!E:E, 'SUIVI JOURNALIER ORANGE'!C:C, $A27)</f>
        <v>61</v>
      </c>
      <c r="C27" s="149">
        <f t="shared" si="2"/>
        <v>36</v>
      </c>
      <c r="D27" s="149">
        <f>SUMIFS('SUIVI JOURNALIER CANAL'!G:G, 'SUIVI JOURNALIER CANAL'!C:C, $A27) + SUMIFS('SUIVI JOURNALIER ORANGE'!F:F, 'SUIVI JOURNALIER ORANGE'!C:C, $A27)</f>
        <v>24</v>
      </c>
      <c r="E27" s="149">
        <f>SUMIFS('SUIVI JOURNALIER CANAL'!H:H, 'SUIVI JOURNALIER CANAL'!C:C, $A27) + SUMIFS('SUIVI JOURNALIER ORANGE'!G:G, 'SUIVI JOURNALIER ORANGE'!C:C, $A27)</f>
        <v>12</v>
      </c>
      <c r="F27" s="149">
        <f>SUMIFS('SUIVI JOURNALIER CANAL'!I:I, 'SUIVI JOURNALIER CANAL'!C:C, $A27) + SUMIFS('SUIVI JOURNALIER ORANGE'!H:H, 'SUIVI JOURNALIER ORANGE'!C:C, $A27)</f>
        <v>24</v>
      </c>
      <c r="G27" s="150">
        <f t="shared" si="11"/>
        <v>0.66666666666666663</v>
      </c>
      <c r="H27" s="150">
        <f t="shared" si="8"/>
        <v>0.33333333333333331</v>
      </c>
      <c r="I27" s="150">
        <f t="shared" si="9"/>
        <v>0.39344262295081966</v>
      </c>
      <c r="J27" s="150">
        <f t="shared" si="10"/>
        <v>0.5901639344262295</v>
      </c>
      <c r="K27" s="151">
        <f t="shared" si="0"/>
        <v>9367.77</v>
      </c>
      <c r="L27" s="151">
        <f t="shared" si="12"/>
        <v>3685.68</v>
      </c>
      <c r="M27" s="151">
        <f t="shared" si="7"/>
        <v>5682.09</v>
      </c>
    </row>
    <row r="28" spans="1:15" ht="15.6">
      <c r="A28" s="148">
        <v>45804</v>
      </c>
      <c r="B28" s="149">
        <f>SUMIFS('SUIVI JOURNALIER CANAL'!E:E, 'SUIVI JOURNALIER CANAL'!C:C, $A28) + SUMIFS('SUIVI JOURNALIER ORANGE'!E:E, 'SUIVI JOURNALIER ORANGE'!C:C, $A28)</f>
        <v>53</v>
      </c>
      <c r="C28" s="149">
        <f t="shared" si="2"/>
        <v>25</v>
      </c>
      <c r="D28" s="149">
        <f>SUMIFS('SUIVI JOURNALIER CANAL'!G:G, 'SUIVI JOURNALIER CANAL'!C:C, $A28) + SUMIFS('SUIVI JOURNALIER ORANGE'!F:F, 'SUIVI JOURNALIER ORANGE'!C:C, $A28)</f>
        <v>20</v>
      </c>
      <c r="E28" s="149">
        <f>SUMIFS('SUIVI JOURNALIER CANAL'!H:H, 'SUIVI JOURNALIER CANAL'!C:C, $A28) + SUMIFS('SUIVI JOURNALIER ORANGE'!G:G, 'SUIVI JOURNALIER ORANGE'!C:C, $A28)</f>
        <v>5</v>
      </c>
      <c r="F28" s="149">
        <f>SUMIFS('SUIVI JOURNALIER CANAL'!I:I, 'SUIVI JOURNALIER CANAL'!C:C, $A28) + SUMIFS('SUIVI JOURNALIER ORANGE'!H:H, 'SUIVI JOURNALIER ORANGE'!C:C, $A28)</f>
        <v>28</v>
      </c>
      <c r="G28" s="150">
        <f t="shared" si="11"/>
        <v>0.8</v>
      </c>
      <c r="H28" s="150">
        <f t="shared" si="8"/>
        <v>0.2</v>
      </c>
      <c r="I28" s="150">
        <f t="shared" si="9"/>
        <v>0.52830188679245282</v>
      </c>
      <c r="J28" s="150">
        <f t="shared" si="10"/>
        <v>0.47169811320754718</v>
      </c>
      <c r="K28" s="151">
        <f t="shared" si="0"/>
        <v>8139.21</v>
      </c>
      <c r="L28" s="151">
        <f t="shared" si="12"/>
        <v>3071.3999999999996</v>
      </c>
      <c r="M28" s="151">
        <f t="shared" si="7"/>
        <v>5067.8100000000004</v>
      </c>
    </row>
    <row r="29" spans="1:15" ht="15.6">
      <c r="A29" s="148">
        <v>45805</v>
      </c>
      <c r="B29" s="149">
        <f>SUMIFS('SUIVI JOURNALIER CANAL'!E:E, 'SUIVI JOURNALIER CANAL'!C:C, $A29) + SUMIFS('SUIVI JOURNALIER ORANGE'!E:E, 'SUIVI JOURNALIER ORANGE'!C:C, $A29)</f>
        <v>54</v>
      </c>
      <c r="C29" s="149">
        <f t="shared" si="2"/>
        <v>35</v>
      </c>
      <c r="D29" s="149">
        <f>SUMIFS('SUIVI JOURNALIER CANAL'!G:G, 'SUIVI JOURNALIER CANAL'!C:C, $A29) + SUMIFS('SUIVI JOURNALIER ORANGE'!F:F, 'SUIVI JOURNALIER ORANGE'!C:C, $A29)</f>
        <v>31</v>
      </c>
      <c r="E29" s="149">
        <f>SUMIFS('SUIVI JOURNALIER CANAL'!H:H, 'SUIVI JOURNALIER CANAL'!C:C, $A29) + SUMIFS('SUIVI JOURNALIER ORANGE'!G:G, 'SUIVI JOURNALIER ORANGE'!C:C, $A29)</f>
        <v>4</v>
      </c>
      <c r="F29" s="149">
        <f>SUMIFS('SUIVI JOURNALIER CANAL'!I:I, 'SUIVI JOURNALIER CANAL'!C:C, $A29) + SUMIFS('SUIVI JOURNALIER ORANGE'!H:H, 'SUIVI JOURNALIER ORANGE'!C:C, $A29)</f>
        <v>19</v>
      </c>
      <c r="G29" s="150">
        <f t="shared" si="11"/>
        <v>0.88571428571428568</v>
      </c>
      <c r="H29" s="150">
        <f t="shared" si="8"/>
        <v>0.11428571428571428</v>
      </c>
      <c r="I29" s="150">
        <f t="shared" si="9"/>
        <v>0.35185185185185186</v>
      </c>
      <c r="J29" s="150">
        <f t="shared" si="10"/>
        <v>0.64814814814814814</v>
      </c>
      <c r="K29" s="151">
        <f t="shared" si="0"/>
        <v>8292.7799999999988</v>
      </c>
      <c r="L29" s="151">
        <f t="shared" si="12"/>
        <v>4760.67</v>
      </c>
      <c r="M29" s="151">
        <f t="shared" si="7"/>
        <v>3532.1099999999988</v>
      </c>
    </row>
    <row r="30" spans="1:15" ht="15.6">
      <c r="A30" s="148">
        <v>45806</v>
      </c>
      <c r="B30" s="149">
        <f>SUMIFS('SUIVI JOURNALIER CANAL'!E:E, 'SUIVI JOURNALIER CANAL'!C:C, $A30) + SUMIFS('SUIVI JOURNALIER ORANGE'!E:E, 'SUIVI JOURNALIER ORANGE'!C:C, $A30)</f>
        <v>35</v>
      </c>
      <c r="C30" s="149">
        <f t="shared" si="2"/>
        <v>19</v>
      </c>
      <c r="D30" s="149">
        <f>SUMIFS('SUIVI JOURNALIER CANAL'!G:G, 'SUIVI JOURNALIER CANAL'!C:C, $A30) + SUMIFS('SUIVI JOURNALIER ORANGE'!F:F, 'SUIVI JOURNALIER ORANGE'!C:C, $A30)</f>
        <v>13</v>
      </c>
      <c r="E30" s="149">
        <f>SUMIFS('SUIVI JOURNALIER CANAL'!H:H, 'SUIVI JOURNALIER CANAL'!C:C, $A30) + SUMIFS('SUIVI JOURNALIER ORANGE'!G:G, 'SUIVI JOURNALIER ORANGE'!C:C, $A30)</f>
        <v>6</v>
      </c>
      <c r="F30" s="149">
        <f>SUMIFS('SUIVI JOURNALIER CANAL'!I:I, 'SUIVI JOURNALIER CANAL'!C:C, $A30) + SUMIFS('SUIVI JOURNALIER ORANGE'!H:H, 'SUIVI JOURNALIER ORANGE'!C:C, $A30)</f>
        <v>13</v>
      </c>
      <c r="G30" s="150">
        <f t="shared" si="11"/>
        <v>0.68421052631578949</v>
      </c>
      <c r="H30" s="150">
        <f t="shared" si="8"/>
        <v>0.31578947368421051</v>
      </c>
      <c r="I30" s="150">
        <f t="shared" si="9"/>
        <v>0.37142857142857144</v>
      </c>
      <c r="J30" s="150">
        <f t="shared" si="10"/>
        <v>0.54285714285714282</v>
      </c>
      <c r="K30" s="151">
        <f t="shared" si="0"/>
        <v>5374.95</v>
      </c>
      <c r="L30" s="151">
        <f t="shared" si="12"/>
        <v>1996.4099999999999</v>
      </c>
      <c r="M30" s="151">
        <f t="shared" si="7"/>
        <v>3378.54</v>
      </c>
    </row>
    <row r="31" spans="1:15" ht="15.6">
      <c r="A31" s="148">
        <v>45807</v>
      </c>
      <c r="B31" s="149">
        <f>SUMIFS('SUIVI JOURNALIER CANAL'!E:E, 'SUIVI JOURNALIER CANAL'!C:C, $A31) + SUMIFS('SUIVI JOURNALIER ORANGE'!E:E, 'SUIVI JOURNALIER ORANGE'!C:C, $A31)</f>
        <v>53</v>
      </c>
      <c r="C31" s="149">
        <f t="shared" si="2"/>
        <v>33</v>
      </c>
      <c r="D31" s="149">
        <f>SUMIFS('SUIVI JOURNALIER CANAL'!G:G, 'SUIVI JOURNALIER CANAL'!C:C, $A31) + SUMIFS('SUIVI JOURNALIER ORANGE'!F:F, 'SUIVI JOURNALIER ORANGE'!C:C, $A31)</f>
        <v>20</v>
      </c>
      <c r="E31" s="149">
        <f>SUMIFS('SUIVI JOURNALIER CANAL'!H:H, 'SUIVI JOURNALIER CANAL'!C:C, $A31) + SUMIFS('SUIVI JOURNALIER ORANGE'!G:G, 'SUIVI JOURNALIER ORANGE'!C:C, $A31)</f>
        <v>13</v>
      </c>
      <c r="F31" s="149">
        <f>SUMIFS('SUIVI JOURNALIER CANAL'!I:I, 'SUIVI JOURNALIER CANAL'!C:C, $A31) + SUMIFS('SUIVI JOURNALIER ORANGE'!H:H, 'SUIVI JOURNALIER ORANGE'!C:C, $A31)</f>
        <v>20</v>
      </c>
      <c r="G31" s="150">
        <f t="shared" si="11"/>
        <v>0.60606060606060608</v>
      </c>
      <c r="H31" s="150">
        <f t="shared" si="8"/>
        <v>0.39393939393939392</v>
      </c>
      <c r="I31" s="150">
        <f t="shared" si="9"/>
        <v>0.37735849056603776</v>
      </c>
      <c r="J31" s="150">
        <f t="shared" si="10"/>
        <v>0.62264150943396224</v>
      </c>
      <c r="K31" s="151">
        <f t="shared" si="0"/>
        <v>8139.21</v>
      </c>
      <c r="L31" s="151">
        <f t="shared" si="12"/>
        <v>3071.3999999999996</v>
      </c>
      <c r="M31" s="151">
        <f t="shared" si="7"/>
        <v>5067.8100000000004</v>
      </c>
    </row>
    <row r="32" spans="1:15" ht="14.45" customHeight="1">
      <c r="A32" s="148">
        <v>45808</v>
      </c>
      <c r="B32" s="149">
        <f>SUMIFS('SUIVI JOURNALIER CANAL'!E:E, 'SUIVI JOURNALIER CANAL'!C:C, $A32) + SUMIFS('SUIVI JOURNALIER ORANGE'!E:E, 'SUIVI JOURNALIER ORANGE'!C:C, $A32)</f>
        <v>24</v>
      </c>
      <c r="C32" s="149">
        <f t="shared" si="2"/>
        <v>4</v>
      </c>
      <c r="D32" s="149">
        <f>SUMIFS('SUIVI JOURNALIER CANAL'!G:G, 'SUIVI JOURNALIER CANAL'!C:C, $A32) + SUMIFS('SUIVI JOURNALIER ORANGE'!F:F, 'SUIVI JOURNALIER ORANGE'!C:C, $A32)</f>
        <v>4</v>
      </c>
      <c r="E32" s="149">
        <f>SUMIFS('SUIVI JOURNALIER CANAL'!H:H, 'SUIVI JOURNALIER CANAL'!C:C, $A32) + SUMIFS('SUIVI JOURNALIER ORANGE'!G:G, 'SUIVI JOURNALIER ORANGE'!C:C, $A32)</f>
        <v>0</v>
      </c>
      <c r="F32" s="149">
        <f>SUMIFS('SUIVI JOURNALIER CANAL'!I:I, 'SUIVI JOURNALIER CANAL'!C:C, $A32) + SUMIFS('SUIVI JOURNALIER ORANGE'!H:H, 'SUIVI JOURNALIER ORANGE'!C:C, $A32)</f>
        <v>20</v>
      </c>
      <c r="G32" s="150">
        <f t="shared" si="11"/>
        <v>1</v>
      </c>
      <c r="H32" s="150">
        <f t="shared" si="8"/>
        <v>0</v>
      </c>
      <c r="I32" s="150">
        <f t="shared" si="9"/>
        <v>0.83333333333333337</v>
      </c>
      <c r="J32" s="150">
        <f t="shared" si="10"/>
        <v>0.16666666666666666</v>
      </c>
      <c r="K32" s="151">
        <f t="shared" si="0"/>
        <v>3685.68</v>
      </c>
      <c r="L32" s="151">
        <f t="shared" si="12"/>
        <v>614.28</v>
      </c>
      <c r="M32" s="151">
        <f t="shared" si="7"/>
        <v>3071.3999999999996</v>
      </c>
      <c r="O32"/>
    </row>
    <row r="33" spans="3:12" ht="15.6" customHeight="1">
      <c r="C33" s="30"/>
      <c r="D33" s="140"/>
      <c r="E33" s="140"/>
      <c r="F33" s="30"/>
      <c r="G33" s="141"/>
      <c r="H33" s="30"/>
      <c r="I33" s="30"/>
      <c r="J33" s="30"/>
      <c r="L33" s="30"/>
    </row>
    <row r="34" spans="3:12" ht="14.45" customHeight="1">
      <c r="C34" s="30"/>
      <c r="D34" s="140"/>
      <c r="E34" s="140"/>
      <c r="F34" s="30"/>
      <c r="G34" s="140"/>
      <c r="H34" s="140"/>
      <c r="I34" s="30"/>
      <c r="J34" s="30"/>
      <c r="L34" s="140"/>
    </row>
    <row r="35" spans="3:12" ht="15.6" customHeight="1">
      <c r="C35" s="30"/>
      <c r="D35" s="140"/>
      <c r="E35" s="140"/>
      <c r="F35" s="30"/>
      <c r="G35" s="142"/>
      <c r="H35" s="142"/>
      <c r="I35" s="30"/>
      <c r="J35" s="30"/>
      <c r="L35" s="30"/>
    </row>
    <row r="36" spans="3:12" ht="14.45" customHeight="1">
      <c r="C36" s="30"/>
      <c r="D36" s="30"/>
      <c r="E36" s="30"/>
      <c r="F36" s="30"/>
      <c r="G36" s="140"/>
      <c r="H36" s="140"/>
      <c r="I36" s="30"/>
      <c r="J36" s="30"/>
      <c r="L36" s="30"/>
    </row>
    <row r="38" spans="3:12">
      <c r="G38"/>
      <c r="H38"/>
      <c r="I38"/>
      <c r="J38"/>
      <c r="K38"/>
    </row>
    <row r="39" spans="3:12">
      <c r="G39"/>
      <c r="H39"/>
      <c r="I39"/>
      <c r="J39"/>
      <c r="K39"/>
    </row>
    <row r="40" spans="3:12">
      <c r="G40"/>
      <c r="H40"/>
      <c r="I40"/>
      <c r="J40"/>
      <c r="K40"/>
    </row>
    <row r="41" spans="3:12">
      <c r="G41"/>
      <c r="H41"/>
      <c r="I41"/>
      <c r="J41"/>
      <c r="K41"/>
    </row>
    <row r="42" spans="3:12">
      <c r="G42"/>
      <c r="H42"/>
      <c r="I42"/>
      <c r="J42"/>
      <c r="K42"/>
    </row>
  </sheetData>
  <conditionalFormatting sqref="G2:G32 G466:G1048576">
    <cfRule type="cellIs" dxfId="103" priority="10" operator="between">
      <formula>0.300001</formula>
      <formula>0.49999</formula>
    </cfRule>
    <cfRule type="cellIs" dxfId="102" priority="12" operator="lessThan">
      <formula>0.3</formula>
    </cfRule>
    <cfRule type="cellIs" dxfId="101" priority="13" operator="greaterThan">
      <formula>0.5</formula>
    </cfRule>
  </conditionalFormatting>
  <conditionalFormatting sqref="G2:H32 G466:H1048576">
    <cfRule type="cellIs" dxfId="100" priority="7" operator="equal">
      <formula>0.5</formula>
    </cfRule>
  </conditionalFormatting>
  <conditionalFormatting sqref="H2:H32 H466:H1048576">
    <cfRule type="cellIs" dxfId="99" priority="8" operator="lessThan">
      <formula>0.5</formula>
    </cfRule>
    <cfRule type="cellIs" dxfId="98" priority="9" operator="greaterThan">
      <formula>0.5</formula>
    </cfRule>
  </conditionalFormatting>
  <conditionalFormatting sqref="L2:L32 L34 L37 L43:L1048576">
    <cfRule type="cellIs" dxfId="97" priority="6" operator="greaterThanOrEqual">
      <formula>3000</formula>
    </cfRule>
  </conditionalFormatting>
  <conditionalFormatting sqref="Y4 Y6">
    <cfRule type="cellIs" dxfId="96" priority="1" operator="greaterThanOrEqual">
      <formula>3000</formula>
    </cfRule>
  </conditionalFormatting>
  <pageMargins left="0.7" right="0.7" top="0.75" bottom="0.75" header="0.3" footer="0.3"/>
  <ignoredErrors>
    <ignoredError sqref="B2:F4 B6:F32 B5:D5 F5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4DF3B-D5ED-40E9-9E3C-C0B1CAFC14E4}">
  <sheetPr>
    <tabColor theme="4"/>
  </sheetPr>
  <dimension ref="A1:AG325"/>
  <sheetViews>
    <sheetView workbookViewId="0">
      <pane ySplit="1" topLeftCell="A295" activePane="bottomLeft" state="frozen"/>
      <selection pane="bottomLeft" activeCell="D309" sqref="D309"/>
    </sheetView>
  </sheetViews>
  <sheetFormatPr defaultColWidth="12.5703125" defaultRowHeight="13.9"/>
  <cols>
    <col min="1" max="1" width="25.5703125" customWidth="1"/>
    <col min="2" max="2" width="11.5703125" customWidth="1"/>
    <col min="3" max="3" width="22.28515625" style="22" customWidth="1"/>
    <col min="4" max="4" width="16.5703125" style="28" bestFit="1" customWidth="1"/>
    <col min="5" max="5" width="18.85546875" customWidth="1"/>
    <col min="6" max="6" width="16.85546875" customWidth="1"/>
    <col min="7" max="8" width="12.5703125" bestFit="1" customWidth="1"/>
    <col min="9" max="9" width="17.28515625" customWidth="1"/>
    <col min="10" max="13" width="27.42578125" customWidth="1"/>
    <col min="14" max="14" width="29.140625" style="28" bestFit="1" customWidth="1"/>
    <col min="15" max="15" width="19" customWidth="1"/>
    <col min="16" max="16" width="28.140625" customWidth="1"/>
    <col min="17" max="17" width="15.28515625" customWidth="1"/>
    <col min="33" max="33" width="18.140625" customWidth="1"/>
  </cols>
  <sheetData>
    <row r="1" spans="1:33" s="17" customFormat="1" ht="20.100000000000001" customHeight="1">
      <c r="A1" s="13" t="s">
        <v>48</v>
      </c>
      <c r="B1" s="13" t="s">
        <v>49</v>
      </c>
      <c r="C1" s="14" t="s">
        <v>50</v>
      </c>
      <c r="D1" s="103" t="s">
        <v>51</v>
      </c>
      <c r="E1" s="13" t="s">
        <v>52</v>
      </c>
      <c r="F1" s="13" t="s">
        <v>53</v>
      </c>
      <c r="G1" s="13" t="s">
        <v>54</v>
      </c>
      <c r="H1" s="13" t="s">
        <v>55</v>
      </c>
      <c r="I1" s="13" t="s">
        <v>56</v>
      </c>
      <c r="J1" s="15" t="s">
        <v>57</v>
      </c>
      <c r="K1" s="15" t="s">
        <v>25</v>
      </c>
      <c r="L1" s="15" t="s">
        <v>26</v>
      </c>
      <c r="M1" s="15" t="s">
        <v>27</v>
      </c>
      <c r="N1" s="122" t="s">
        <v>58</v>
      </c>
      <c r="O1" s="16" t="s">
        <v>59</v>
      </c>
      <c r="P1" s="16" t="s">
        <v>60</v>
      </c>
      <c r="Q1" s="16" t="s">
        <v>61</v>
      </c>
    </row>
    <row r="2" spans="1:33">
      <c r="A2" s="2" t="s">
        <v>7</v>
      </c>
      <c r="B2" s="172" t="s">
        <v>62</v>
      </c>
      <c r="C2" s="18">
        <v>45779</v>
      </c>
      <c r="D2" s="19" t="s">
        <v>63</v>
      </c>
      <c r="E2" s="19">
        <v>6</v>
      </c>
      <c r="F2" s="19">
        <v>0</v>
      </c>
      <c r="G2" s="19">
        <v>0</v>
      </c>
      <c r="H2" s="19">
        <v>0</v>
      </c>
      <c r="I2" s="19">
        <v>6</v>
      </c>
      <c r="J2" s="20">
        <f>IF(F2=0, 0, G2/F2)</f>
        <v>0</v>
      </c>
      <c r="K2" s="20">
        <f>IF(F2=0, 0, H2/F2)</f>
        <v>0</v>
      </c>
      <c r="L2" s="20">
        <f>IF(E2=0, 0, I2/E2)</f>
        <v>1</v>
      </c>
      <c r="M2" s="20">
        <f>IF(E2=0, 0, F2/E2)</f>
        <v>0</v>
      </c>
      <c r="N2" s="19"/>
      <c r="O2" s="1"/>
      <c r="P2" s="1"/>
      <c r="Q2" s="1"/>
      <c r="AG2" t="s">
        <v>63</v>
      </c>
    </row>
    <row r="3" spans="1:33">
      <c r="A3" s="2" t="s">
        <v>8</v>
      </c>
      <c r="B3" s="172" t="s">
        <v>62</v>
      </c>
      <c r="C3" s="18">
        <v>45779</v>
      </c>
      <c r="D3" s="19" t="s">
        <v>63</v>
      </c>
      <c r="E3" s="19">
        <v>2</v>
      </c>
      <c r="F3" s="19">
        <v>0</v>
      </c>
      <c r="G3" s="19">
        <v>0</v>
      </c>
      <c r="H3" s="19">
        <v>0</v>
      </c>
      <c r="I3" s="19">
        <v>2</v>
      </c>
      <c r="J3" s="20">
        <f t="shared" ref="J3:J66" si="0">IF(F3=0, 0, G3/F3)</f>
        <v>0</v>
      </c>
      <c r="K3" s="20">
        <f t="shared" ref="K3:K66" si="1">IF(F3=0, 0, H3/F3)</f>
        <v>0</v>
      </c>
      <c r="L3" s="20">
        <f t="shared" ref="L3:L66" si="2">IF(E3=0, 0, I3/E3)</f>
        <v>1</v>
      </c>
      <c r="M3" s="20">
        <f t="shared" ref="M3:M66" si="3">IF(E3=0, 0, F3/E3)</f>
        <v>0</v>
      </c>
      <c r="N3" s="19"/>
      <c r="O3" s="1"/>
      <c r="P3" s="1"/>
      <c r="Q3" s="1"/>
      <c r="AG3" t="s">
        <v>64</v>
      </c>
    </row>
    <row r="4" spans="1:33">
      <c r="A4" s="2" t="s">
        <v>65</v>
      </c>
      <c r="B4" s="172" t="s">
        <v>62</v>
      </c>
      <c r="C4" s="18">
        <v>45779</v>
      </c>
      <c r="D4" s="19" t="s">
        <v>63</v>
      </c>
      <c r="E4" s="19">
        <v>4</v>
      </c>
      <c r="F4" s="19">
        <v>1</v>
      </c>
      <c r="G4" s="19">
        <v>1</v>
      </c>
      <c r="H4" s="19">
        <v>0</v>
      </c>
      <c r="I4" s="19">
        <v>3</v>
      </c>
      <c r="J4" s="20">
        <f t="shared" si="0"/>
        <v>1</v>
      </c>
      <c r="K4" s="20">
        <f t="shared" si="1"/>
        <v>0</v>
      </c>
      <c r="L4" s="20">
        <f t="shared" si="2"/>
        <v>0.75</v>
      </c>
      <c r="M4" s="20">
        <f t="shared" si="3"/>
        <v>0.25</v>
      </c>
      <c r="N4" s="19"/>
      <c r="O4" s="1"/>
      <c r="P4" s="1"/>
      <c r="Q4" s="1"/>
      <c r="AG4" t="s">
        <v>66</v>
      </c>
    </row>
    <row r="5" spans="1:33">
      <c r="A5" s="2" t="s">
        <v>10</v>
      </c>
      <c r="B5" s="172" t="s">
        <v>62</v>
      </c>
      <c r="C5" s="18">
        <v>45779</v>
      </c>
      <c r="D5" s="19" t="s">
        <v>63</v>
      </c>
      <c r="E5" s="19">
        <v>5</v>
      </c>
      <c r="F5" s="19">
        <v>4</v>
      </c>
      <c r="G5" s="19">
        <v>2</v>
      </c>
      <c r="H5" s="19">
        <v>2</v>
      </c>
      <c r="I5" s="19">
        <v>1</v>
      </c>
      <c r="J5" s="20">
        <f t="shared" si="0"/>
        <v>0.5</v>
      </c>
      <c r="K5" s="20">
        <f t="shared" si="1"/>
        <v>0.5</v>
      </c>
      <c r="L5" s="20">
        <f t="shared" si="2"/>
        <v>0.2</v>
      </c>
      <c r="M5" s="20">
        <f t="shared" si="3"/>
        <v>0.8</v>
      </c>
      <c r="N5" s="19"/>
      <c r="O5" s="1"/>
      <c r="P5" s="1"/>
      <c r="Q5" s="1"/>
      <c r="AG5" s="21" t="s">
        <v>67</v>
      </c>
    </row>
    <row r="6" spans="1:33">
      <c r="A6" s="2" t="s">
        <v>11</v>
      </c>
      <c r="B6" s="172" t="s">
        <v>62</v>
      </c>
      <c r="C6" s="18">
        <v>45779</v>
      </c>
      <c r="D6" s="19" t="s">
        <v>63</v>
      </c>
      <c r="E6" s="19">
        <v>6</v>
      </c>
      <c r="F6" s="19">
        <v>3</v>
      </c>
      <c r="G6" s="19">
        <v>2</v>
      </c>
      <c r="H6" s="19">
        <v>1</v>
      </c>
      <c r="I6" s="19">
        <v>2</v>
      </c>
      <c r="J6" s="20">
        <f t="shared" si="0"/>
        <v>0.66666666666666663</v>
      </c>
      <c r="K6" s="20">
        <f t="shared" si="1"/>
        <v>0.33333333333333331</v>
      </c>
      <c r="L6" s="20">
        <f t="shared" si="2"/>
        <v>0.33333333333333331</v>
      </c>
      <c r="M6" s="20">
        <f t="shared" si="3"/>
        <v>0.5</v>
      </c>
      <c r="N6" s="19"/>
      <c r="O6" s="1"/>
      <c r="P6" s="1"/>
      <c r="Q6" s="1"/>
    </row>
    <row r="7" spans="1:33">
      <c r="A7" s="2" t="s">
        <v>12</v>
      </c>
      <c r="B7" s="172" t="s">
        <v>62</v>
      </c>
      <c r="C7" s="18">
        <v>45779</v>
      </c>
      <c r="D7" s="19" t="s">
        <v>63</v>
      </c>
      <c r="E7" s="19">
        <v>1</v>
      </c>
      <c r="F7" s="19">
        <v>0</v>
      </c>
      <c r="G7" s="19">
        <v>0</v>
      </c>
      <c r="H7" s="19">
        <v>0</v>
      </c>
      <c r="I7" s="19">
        <v>1</v>
      </c>
      <c r="J7" s="20">
        <f t="shared" si="0"/>
        <v>0</v>
      </c>
      <c r="K7" s="20">
        <f t="shared" si="1"/>
        <v>0</v>
      </c>
      <c r="L7" s="20">
        <f t="shared" si="2"/>
        <v>1</v>
      </c>
      <c r="M7" s="20">
        <f t="shared" si="3"/>
        <v>0</v>
      </c>
      <c r="N7" s="19"/>
      <c r="O7" s="1"/>
      <c r="P7" s="1"/>
      <c r="Q7" s="1"/>
      <c r="AG7" t="s">
        <v>68</v>
      </c>
    </row>
    <row r="8" spans="1:33">
      <c r="A8" s="2" t="s">
        <v>69</v>
      </c>
      <c r="B8" s="172" t="s">
        <v>62</v>
      </c>
      <c r="C8" s="18">
        <v>45779</v>
      </c>
      <c r="D8" s="19" t="s">
        <v>63</v>
      </c>
      <c r="E8" s="19">
        <v>6</v>
      </c>
      <c r="F8" s="19">
        <v>5</v>
      </c>
      <c r="G8" s="19">
        <v>5</v>
      </c>
      <c r="H8" s="19">
        <v>1</v>
      </c>
      <c r="I8" s="19">
        <v>0</v>
      </c>
      <c r="J8" s="20">
        <f t="shared" si="0"/>
        <v>1</v>
      </c>
      <c r="K8" s="20">
        <f t="shared" si="1"/>
        <v>0.2</v>
      </c>
      <c r="L8" s="20">
        <f t="shared" si="2"/>
        <v>0</v>
      </c>
      <c r="M8" s="20">
        <f t="shared" si="3"/>
        <v>0.83333333333333337</v>
      </c>
      <c r="N8" s="19"/>
      <c r="O8" s="1"/>
      <c r="P8" s="1"/>
      <c r="Q8" s="1"/>
      <c r="AG8" s="80" t="s">
        <v>7</v>
      </c>
    </row>
    <row r="9" spans="1:33">
      <c r="A9" s="2" t="s">
        <v>14</v>
      </c>
      <c r="B9" s="172" t="s">
        <v>62</v>
      </c>
      <c r="C9" s="18">
        <v>45779</v>
      </c>
      <c r="D9" s="19" t="s">
        <v>63</v>
      </c>
      <c r="E9" s="19">
        <v>1</v>
      </c>
      <c r="F9" s="19">
        <v>0</v>
      </c>
      <c r="G9" s="19">
        <v>0</v>
      </c>
      <c r="H9" s="19">
        <v>0</v>
      </c>
      <c r="I9" s="19">
        <v>1</v>
      </c>
      <c r="J9" s="20">
        <f t="shared" si="0"/>
        <v>0</v>
      </c>
      <c r="K9" s="20">
        <f t="shared" si="1"/>
        <v>0</v>
      </c>
      <c r="L9" s="20">
        <f t="shared" si="2"/>
        <v>1</v>
      </c>
      <c r="M9" s="20">
        <f t="shared" si="3"/>
        <v>0</v>
      </c>
      <c r="N9" s="19"/>
      <c r="O9" s="1"/>
      <c r="P9" s="1"/>
      <c r="Q9" s="1"/>
      <c r="AG9" s="80" t="s">
        <v>8</v>
      </c>
    </row>
    <row r="10" spans="1:33">
      <c r="A10" s="2" t="s">
        <v>15</v>
      </c>
      <c r="B10" s="172" t="s">
        <v>62</v>
      </c>
      <c r="C10" s="18">
        <v>45779</v>
      </c>
      <c r="D10" s="19" t="s">
        <v>66</v>
      </c>
      <c r="E10" s="19">
        <v>0</v>
      </c>
      <c r="F10" s="19">
        <v>0</v>
      </c>
      <c r="G10" s="19">
        <v>0</v>
      </c>
      <c r="H10" s="19">
        <v>0</v>
      </c>
      <c r="I10" s="19">
        <v>0</v>
      </c>
      <c r="J10" s="20">
        <f t="shared" si="0"/>
        <v>0</v>
      </c>
      <c r="K10" s="20">
        <f t="shared" si="1"/>
        <v>0</v>
      </c>
      <c r="L10" s="20">
        <f t="shared" si="2"/>
        <v>0</v>
      </c>
      <c r="M10" s="20">
        <f t="shared" si="3"/>
        <v>0</v>
      </c>
      <c r="N10" s="19"/>
      <c r="O10" s="1"/>
      <c r="P10" s="1"/>
      <c r="Q10" s="1"/>
      <c r="AG10" s="80" t="s">
        <v>9</v>
      </c>
    </row>
    <row r="11" spans="1:33" s="94" customFormat="1">
      <c r="A11" s="2" t="s">
        <v>70</v>
      </c>
      <c r="B11" s="172" t="s">
        <v>62</v>
      </c>
      <c r="C11" s="18">
        <v>45779</v>
      </c>
      <c r="D11" s="92" t="s">
        <v>63</v>
      </c>
      <c r="E11" s="92">
        <v>6</v>
      </c>
      <c r="F11" s="19">
        <v>2</v>
      </c>
      <c r="G11" s="19">
        <v>1</v>
      </c>
      <c r="H11" s="19">
        <v>1</v>
      </c>
      <c r="I11" s="19">
        <v>5</v>
      </c>
      <c r="J11" s="99">
        <f t="shared" si="0"/>
        <v>0.5</v>
      </c>
      <c r="K11" s="99">
        <f t="shared" si="1"/>
        <v>0.5</v>
      </c>
      <c r="L11" s="99">
        <f t="shared" si="2"/>
        <v>0.83333333333333337</v>
      </c>
      <c r="M11" s="99">
        <f t="shared" si="3"/>
        <v>0.33333333333333331</v>
      </c>
      <c r="N11" s="102"/>
      <c r="O11" s="100"/>
      <c r="P11" s="100"/>
      <c r="Q11" s="100"/>
      <c r="AG11" s="80" t="s">
        <v>10</v>
      </c>
    </row>
    <row r="12" spans="1:33">
      <c r="A12" s="2" t="s">
        <v>71</v>
      </c>
      <c r="B12" s="172" t="s">
        <v>62</v>
      </c>
      <c r="C12" s="18">
        <v>45779</v>
      </c>
      <c r="D12" s="19" t="s">
        <v>63</v>
      </c>
      <c r="E12" s="19">
        <v>5</v>
      </c>
      <c r="F12" s="19">
        <v>3</v>
      </c>
      <c r="G12" s="19">
        <v>2</v>
      </c>
      <c r="H12" s="19">
        <v>1</v>
      </c>
      <c r="I12" s="19">
        <v>2</v>
      </c>
      <c r="J12" s="99">
        <f t="shared" si="0"/>
        <v>0.66666666666666663</v>
      </c>
      <c r="K12" s="99">
        <f t="shared" si="1"/>
        <v>0.33333333333333331</v>
      </c>
      <c r="L12" s="99">
        <f t="shared" si="2"/>
        <v>0.4</v>
      </c>
      <c r="M12" s="99">
        <f t="shared" si="3"/>
        <v>0.6</v>
      </c>
      <c r="N12" s="19"/>
      <c r="O12" s="1"/>
      <c r="P12" s="1"/>
      <c r="Q12" s="1"/>
      <c r="AG12" s="80" t="s">
        <v>11</v>
      </c>
    </row>
    <row r="13" spans="1:33">
      <c r="A13" s="173" t="s">
        <v>72</v>
      </c>
      <c r="B13" s="172" t="s">
        <v>62</v>
      </c>
      <c r="C13" s="18">
        <v>45779</v>
      </c>
      <c r="D13" s="19" t="s">
        <v>63</v>
      </c>
      <c r="E13" s="19">
        <v>1</v>
      </c>
      <c r="F13" s="19">
        <v>0</v>
      </c>
      <c r="G13" s="19">
        <v>0</v>
      </c>
      <c r="H13" s="19">
        <v>0</v>
      </c>
      <c r="I13" s="19">
        <v>1</v>
      </c>
      <c r="J13" s="99">
        <f t="shared" si="0"/>
        <v>0</v>
      </c>
      <c r="K13" s="99">
        <f t="shared" si="1"/>
        <v>0</v>
      </c>
      <c r="L13" s="99">
        <f t="shared" si="2"/>
        <v>1</v>
      </c>
      <c r="M13" s="99">
        <f t="shared" si="3"/>
        <v>0</v>
      </c>
      <c r="N13" s="19"/>
      <c r="O13" s="1"/>
      <c r="P13" s="1"/>
      <c r="Q13" s="1"/>
      <c r="AG13" s="80" t="s">
        <v>12</v>
      </c>
    </row>
    <row r="14" spans="1:33">
      <c r="A14" s="2" t="s">
        <v>7</v>
      </c>
      <c r="B14" s="172" t="s">
        <v>62</v>
      </c>
      <c r="C14" s="18">
        <v>45780</v>
      </c>
      <c r="D14" s="19" t="s">
        <v>66</v>
      </c>
      <c r="E14" s="19">
        <v>0</v>
      </c>
      <c r="F14" s="19">
        <v>0</v>
      </c>
      <c r="G14" s="19">
        <v>0</v>
      </c>
      <c r="H14" s="19">
        <v>0</v>
      </c>
      <c r="I14" s="19">
        <v>0</v>
      </c>
      <c r="J14" s="99">
        <f t="shared" si="0"/>
        <v>0</v>
      </c>
      <c r="K14" s="99">
        <f t="shared" si="1"/>
        <v>0</v>
      </c>
      <c r="L14" s="99">
        <f t="shared" si="2"/>
        <v>0</v>
      </c>
      <c r="M14" s="99">
        <f t="shared" si="3"/>
        <v>0</v>
      </c>
      <c r="N14" s="19"/>
      <c r="O14" s="1"/>
      <c r="P14" s="1"/>
      <c r="Q14" s="1"/>
      <c r="AG14" s="80" t="s">
        <v>73</v>
      </c>
    </row>
    <row r="15" spans="1:33">
      <c r="A15" s="2" t="s">
        <v>8</v>
      </c>
      <c r="B15" s="172" t="s">
        <v>62</v>
      </c>
      <c r="C15" s="18">
        <v>45780</v>
      </c>
      <c r="D15" s="19" t="s">
        <v>63</v>
      </c>
      <c r="E15" s="19">
        <v>1</v>
      </c>
      <c r="F15" s="19">
        <v>0</v>
      </c>
      <c r="G15" s="19">
        <v>1</v>
      </c>
      <c r="H15" s="19">
        <v>0</v>
      </c>
      <c r="I15" s="19">
        <v>0</v>
      </c>
      <c r="J15" s="99">
        <f t="shared" si="0"/>
        <v>0</v>
      </c>
      <c r="K15" s="99">
        <f t="shared" si="1"/>
        <v>0</v>
      </c>
      <c r="L15" s="99">
        <f t="shared" si="2"/>
        <v>0</v>
      </c>
      <c r="M15" s="99">
        <f t="shared" si="3"/>
        <v>0</v>
      </c>
      <c r="N15" s="19"/>
      <c r="O15" s="1"/>
      <c r="P15" s="1"/>
      <c r="Q15" s="1"/>
      <c r="AG15" s="80" t="s">
        <v>14</v>
      </c>
    </row>
    <row r="16" spans="1:33">
      <c r="A16" s="2" t="s">
        <v>65</v>
      </c>
      <c r="B16" s="172" t="s">
        <v>62</v>
      </c>
      <c r="C16" s="18">
        <v>45780</v>
      </c>
      <c r="D16" s="19" t="s">
        <v>63</v>
      </c>
      <c r="E16" s="19">
        <v>2</v>
      </c>
      <c r="F16" s="19">
        <v>1</v>
      </c>
      <c r="G16" s="19">
        <v>1</v>
      </c>
      <c r="H16" s="19">
        <v>0</v>
      </c>
      <c r="I16" s="19">
        <v>1</v>
      </c>
      <c r="J16" s="99">
        <f t="shared" si="0"/>
        <v>1</v>
      </c>
      <c r="K16" s="99">
        <f t="shared" si="1"/>
        <v>0</v>
      </c>
      <c r="L16" s="99">
        <f t="shared" si="2"/>
        <v>0.5</v>
      </c>
      <c r="M16" s="99">
        <f t="shared" si="3"/>
        <v>0.5</v>
      </c>
      <c r="N16" s="19"/>
      <c r="O16" s="1"/>
      <c r="P16" s="1"/>
      <c r="Q16" s="1"/>
      <c r="AG16" s="80" t="s">
        <v>15</v>
      </c>
    </row>
    <row r="17" spans="1:33">
      <c r="A17" s="2" t="s">
        <v>10</v>
      </c>
      <c r="B17" s="172" t="s">
        <v>62</v>
      </c>
      <c r="C17" s="18">
        <v>45780</v>
      </c>
      <c r="D17" s="19" t="s">
        <v>63</v>
      </c>
      <c r="E17" s="19">
        <v>3</v>
      </c>
      <c r="F17" s="19">
        <v>0</v>
      </c>
      <c r="G17" s="19">
        <v>0</v>
      </c>
      <c r="H17" s="19">
        <v>0</v>
      </c>
      <c r="I17" s="19">
        <v>3</v>
      </c>
      <c r="J17" s="99">
        <f t="shared" si="0"/>
        <v>0</v>
      </c>
      <c r="K17" s="99">
        <f t="shared" si="1"/>
        <v>0</v>
      </c>
      <c r="L17" s="99">
        <f t="shared" si="2"/>
        <v>1</v>
      </c>
      <c r="M17" s="99">
        <f t="shared" si="3"/>
        <v>0</v>
      </c>
      <c r="N17" s="19"/>
      <c r="O17" s="1"/>
      <c r="P17" s="1"/>
      <c r="Q17" s="1"/>
      <c r="AG17" s="84" t="s">
        <v>74</v>
      </c>
    </row>
    <row r="18" spans="1:33" s="94" customFormat="1">
      <c r="A18" s="2" t="s">
        <v>11</v>
      </c>
      <c r="B18" s="172" t="s">
        <v>62</v>
      </c>
      <c r="C18" s="18">
        <v>45780</v>
      </c>
      <c r="D18" s="92" t="s">
        <v>63</v>
      </c>
      <c r="E18" s="92">
        <v>4</v>
      </c>
      <c r="F18" s="92">
        <v>3</v>
      </c>
      <c r="G18" s="92">
        <v>3</v>
      </c>
      <c r="H18" s="92">
        <v>0</v>
      </c>
      <c r="I18" s="92">
        <v>1</v>
      </c>
      <c r="J18" s="99">
        <f t="shared" si="0"/>
        <v>1</v>
      </c>
      <c r="K18" s="99">
        <f t="shared" si="1"/>
        <v>0</v>
      </c>
      <c r="L18" s="99">
        <f t="shared" si="2"/>
        <v>0.25</v>
      </c>
      <c r="M18" s="99">
        <f t="shared" si="3"/>
        <v>0.75</v>
      </c>
      <c r="N18" s="102"/>
      <c r="O18" s="100"/>
      <c r="P18" s="100"/>
      <c r="Q18" s="100"/>
      <c r="AG18" s="85" t="s">
        <v>14</v>
      </c>
    </row>
    <row r="19" spans="1:33">
      <c r="A19" s="2" t="s">
        <v>12</v>
      </c>
      <c r="B19" s="172" t="s">
        <v>62</v>
      </c>
      <c r="C19" s="18">
        <v>45780</v>
      </c>
      <c r="D19" s="19" t="s">
        <v>66</v>
      </c>
      <c r="E19" s="19">
        <v>0</v>
      </c>
      <c r="F19" s="19">
        <v>0</v>
      </c>
      <c r="G19" s="19">
        <v>0</v>
      </c>
      <c r="H19" s="19">
        <v>0</v>
      </c>
      <c r="I19" s="19">
        <v>0</v>
      </c>
      <c r="J19" s="99">
        <f t="shared" si="0"/>
        <v>0</v>
      </c>
      <c r="K19" s="99">
        <f t="shared" si="1"/>
        <v>0</v>
      </c>
      <c r="L19" s="99">
        <f t="shared" si="2"/>
        <v>0</v>
      </c>
      <c r="M19" s="99">
        <f t="shared" si="3"/>
        <v>0</v>
      </c>
      <c r="N19" s="19"/>
      <c r="O19" s="1"/>
      <c r="P19" s="1"/>
      <c r="Q19" s="1"/>
      <c r="AG19" s="87" t="s">
        <v>75</v>
      </c>
    </row>
    <row r="20" spans="1:33">
      <c r="A20" s="2" t="s">
        <v>69</v>
      </c>
      <c r="B20" s="172" t="s">
        <v>62</v>
      </c>
      <c r="C20" s="18">
        <v>45780</v>
      </c>
      <c r="D20" s="19" t="s">
        <v>63</v>
      </c>
      <c r="E20" s="19">
        <v>3</v>
      </c>
      <c r="F20" s="19">
        <v>3</v>
      </c>
      <c r="G20" s="19">
        <v>1</v>
      </c>
      <c r="H20" s="19">
        <v>2</v>
      </c>
      <c r="I20" s="19">
        <v>0</v>
      </c>
      <c r="J20" s="99">
        <f t="shared" si="0"/>
        <v>0.33333333333333331</v>
      </c>
      <c r="K20" s="99">
        <f t="shared" si="1"/>
        <v>0.66666666666666663</v>
      </c>
      <c r="L20" s="99">
        <f t="shared" si="2"/>
        <v>0</v>
      </c>
      <c r="M20" s="99">
        <f t="shared" si="3"/>
        <v>1</v>
      </c>
      <c r="N20" s="19"/>
      <c r="O20" s="1"/>
      <c r="P20" s="1"/>
      <c r="Q20" s="1"/>
    </row>
    <row r="21" spans="1:33">
      <c r="A21" s="2" t="s">
        <v>14</v>
      </c>
      <c r="B21" s="172" t="s">
        <v>62</v>
      </c>
      <c r="C21" s="18">
        <v>45780</v>
      </c>
      <c r="D21" s="19" t="s">
        <v>66</v>
      </c>
      <c r="E21" s="19">
        <v>0</v>
      </c>
      <c r="F21" s="19">
        <v>0</v>
      </c>
      <c r="G21" s="19">
        <v>0</v>
      </c>
      <c r="H21" s="19">
        <v>0</v>
      </c>
      <c r="I21" s="19">
        <v>0</v>
      </c>
      <c r="J21" s="99">
        <f t="shared" si="0"/>
        <v>0</v>
      </c>
      <c r="K21" s="99">
        <f t="shared" si="1"/>
        <v>0</v>
      </c>
      <c r="L21" s="99">
        <f t="shared" si="2"/>
        <v>0</v>
      </c>
      <c r="M21" s="99">
        <f t="shared" si="3"/>
        <v>0</v>
      </c>
      <c r="N21" s="19"/>
      <c r="O21" s="1"/>
      <c r="P21" s="1"/>
      <c r="Q21" s="1"/>
    </row>
    <row r="22" spans="1:33">
      <c r="A22" s="2" t="s">
        <v>15</v>
      </c>
      <c r="B22" s="172" t="s">
        <v>62</v>
      </c>
      <c r="C22" s="18">
        <v>45780</v>
      </c>
      <c r="D22" s="19" t="s">
        <v>63</v>
      </c>
      <c r="E22" s="19">
        <v>1</v>
      </c>
      <c r="F22" s="19">
        <v>0</v>
      </c>
      <c r="G22" s="19">
        <v>0</v>
      </c>
      <c r="H22" s="19">
        <v>0</v>
      </c>
      <c r="I22" s="19">
        <v>1</v>
      </c>
      <c r="J22" s="99">
        <f t="shared" si="0"/>
        <v>0</v>
      </c>
      <c r="K22" s="99">
        <f t="shared" si="1"/>
        <v>0</v>
      </c>
      <c r="L22" s="99">
        <f t="shared" si="2"/>
        <v>1</v>
      </c>
      <c r="M22" s="99">
        <f t="shared" si="3"/>
        <v>0</v>
      </c>
      <c r="N22" s="19"/>
      <c r="O22" s="1"/>
      <c r="P22" s="1"/>
      <c r="Q22" s="1"/>
      <c r="AG22" s="19" t="s">
        <v>62</v>
      </c>
    </row>
    <row r="23" spans="1:33">
      <c r="A23" s="2" t="s">
        <v>70</v>
      </c>
      <c r="B23" s="172" t="s">
        <v>62</v>
      </c>
      <c r="C23" s="18">
        <v>45780</v>
      </c>
      <c r="D23" s="19" t="s">
        <v>66</v>
      </c>
      <c r="E23" s="19">
        <v>0</v>
      </c>
      <c r="F23" s="19">
        <v>0</v>
      </c>
      <c r="G23" s="19">
        <v>0</v>
      </c>
      <c r="H23" s="19">
        <v>0</v>
      </c>
      <c r="I23" s="19">
        <v>0</v>
      </c>
      <c r="J23" s="99">
        <f t="shared" si="0"/>
        <v>0</v>
      </c>
      <c r="K23" s="99">
        <f t="shared" si="1"/>
        <v>0</v>
      </c>
      <c r="L23" s="99">
        <f t="shared" si="2"/>
        <v>0</v>
      </c>
      <c r="M23" s="99">
        <f t="shared" si="3"/>
        <v>0</v>
      </c>
      <c r="N23" s="19"/>
      <c r="O23" s="1"/>
      <c r="P23" s="1"/>
      <c r="Q23" s="1"/>
    </row>
    <row r="24" spans="1:33">
      <c r="A24" s="2" t="s">
        <v>71</v>
      </c>
      <c r="B24" s="172" t="s">
        <v>62</v>
      </c>
      <c r="C24" s="18">
        <v>45780</v>
      </c>
      <c r="D24" s="19" t="s">
        <v>63</v>
      </c>
      <c r="E24" s="19">
        <v>3</v>
      </c>
      <c r="F24" s="19">
        <v>1</v>
      </c>
      <c r="G24" s="19">
        <v>1</v>
      </c>
      <c r="H24" s="19">
        <v>0</v>
      </c>
      <c r="I24" s="19">
        <v>2</v>
      </c>
      <c r="J24" s="99">
        <f t="shared" si="0"/>
        <v>1</v>
      </c>
      <c r="K24" s="99">
        <f t="shared" si="1"/>
        <v>0</v>
      </c>
      <c r="L24" s="99">
        <f t="shared" si="2"/>
        <v>0.66666666666666663</v>
      </c>
      <c r="M24" s="99">
        <f t="shared" si="3"/>
        <v>0.33333333333333331</v>
      </c>
      <c r="N24" s="19"/>
      <c r="O24" s="1"/>
      <c r="P24" s="1"/>
      <c r="Q24" s="1"/>
    </row>
    <row r="25" spans="1:33">
      <c r="A25" s="173" t="s">
        <v>72</v>
      </c>
      <c r="B25" s="172" t="s">
        <v>62</v>
      </c>
      <c r="C25" s="18">
        <v>45780</v>
      </c>
      <c r="D25" s="19" t="s">
        <v>66</v>
      </c>
      <c r="E25" s="19">
        <v>0</v>
      </c>
      <c r="F25" s="19">
        <v>0</v>
      </c>
      <c r="G25" s="19">
        <v>0</v>
      </c>
      <c r="H25" s="19">
        <v>0</v>
      </c>
      <c r="I25" s="19">
        <v>0</v>
      </c>
      <c r="J25" s="99">
        <f t="shared" si="0"/>
        <v>0</v>
      </c>
      <c r="K25" s="99">
        <f t="shared" si="1"/>
        <v>0</v>
      </c>
      <c r="L25" s="99">
        <f t="shared" si="2"/>
        <v>0</v>
      </c>
      <c r="M25" s="99">
        <f t="shared" si="3"/>
        <v>0</v>
      </c>
      <c r="N25" s="19"/>
      <c r="O25" s="1"/>
      <c r="P25" s="1"/>
      <c r="Q25" s="1"/>
    </row>
    <row r="26" spans="1:33" ht="15">
      <c r="A26" s="2" t="s">
        <v>7</v>
      </c>
      <c r="B26" s="172" t="s">
        <v>62</v>
      </c>
      <c r="C26" s="18">
        <v>45782</v>
      </c>
      <c r="D26" s="19" t="s">
        <v>63</v>
      </c>
      <c r="E26" s="19">
        <v>7</v>
      </c>
      <c r="F26" s="19">
        <v>0</v>
      </c>
      <c r="G26" s="19">
        <v>0</v>
      </c>
      <c r="H26" s="19">
        <v>0</v>
      </c>
      <c r="I26" s="19">
        <v>7</v>
      </c>
      <c r="J26" s="99">
        <f t="shared" si="0"/>
        <v>0</v>
      </c>
      <c r="K26" s="99">
        <f t="shared" si="1"/>
        <v>0</v>
      </c>
      <c r="L26" s="99">
        <f t="shared" si="2"/>
        <v>1</v>
      </c>
      <c r="M26" s="99">
        <f t="shared" si="3"/>
        <v>0</v>
      </c>
      <c r="N26" s="19"/>
      <c r="O26" s="1"/>
      <c r="P26" s="1"/>
      <c r="Q26" s="1"/>
    </row>
    <row r="27" spans="1:33" ht="15">
      <c r="A27" s="2" t="s">
        <v>8</v>
      </c>
      <c r="B27" s="172" t="s">
        <v>62</v>
      </c>
      <c r="C27" s="18">
        <v>45782</v>
      </c>
      <c r="D27" s="19" t="s">
        <v>66</v>
      </c>
      <c r="E27" s="19">
        <v>0</v>
      </c>
      <c r="F27" s="19">
        <v>0</v>
      </c>
      <c r="G27" s="19">
        <v>0</v>
      </c>
      <c r="H27" s="19">
        <v>0</v>
      </c>
      <c r="I27" s="19">
        <v>0</v>
      </c>
      <c r="J27" s="99">
        <f t="shared" si="0"/>
        <v>0</v>
      </c>
      <c r="K27" s="99">
        <f t="shared" si="1"/>
        <v>0</v>
      </c>
      <c r="L27" s="99">
        <f t="shared" si="2"/>
        <v>0</v>
      </c>
      <c r="M27" s="99">
        <f t="shared" si="3"/>
        <v>0</v>
      </c>
      <c r="N27" s="19"/>
      <c r="O27" s="1"/>
      <c r="P27" s="1"/>
      <c r="Q27" s="1"/>
    </row>
    <row r="28" spans="1:33" s="94" customFormat="1" ht="15">
      <c r="A28" s="2" t="s">
        <v>65</v>
      </c>
      <c r="B28" s="172" t="s">
        <v>62</v>
      </c>
      <c r="C28" s="18">
        <v>45782</v>
      </c>
      <c r="D28" s="19" t="s">
        <v>63</v>
      </c>
      <c r="E28" s="92">
        <v>4</v>
      </c>
      <c r="F28" s="19">
        <v>3</v>
      </c>
      <c r="G28" s="19">
        <v>3</v>
      </c>
      <c r="H28" s="19">
        <v>0</v>
      </c>
      <c r="I28" s="19">
        <v>1</v>
      </c>
      <c r="J28" s="99">
        <f t="shared" si="0"/>
        <v>1</v>
      </c>
      <c r="K28" s="99">
        <f t="shared" si="1"/>
        <v>0</v>
      </c>
      <c r="L28" s="99">
        <f t="shared" si="2"/>
        <v>0.25</v>
      </c>
      <c r="M28" s="99">
        <f t="shared" si="3"/>
        <v>0.75</v>
      </c>
      <c r="N28" s="102"/>
      <c r="O28" s="100"/>
      <c r="P28" s="100"/>
      <c r="Q28" s="100"/>
    </row>
    <row r="29" spans="1:33" ht="15">
      <c r="A29" s="2" t="s">
        <v>10</v>
      </c>
      <c r="B29" s="172" t="s">
        <v>62</v>
      </c>
      <c r="C29" s="18">
        <v>45782</v>
      </c>
      <c r="D29" s="19" t="s">
        <v>63</v>
      </c>
      <c r="E29" s="19">
        <v>4</v>
      </c>
      <c r="F29" s="19">
        <v>0</v>
      </c>
      <c r="G29" s="19">
        <v>0</v>
      </c>
      <c r="H29" s="19">
        <v>0</v>
      </c>
      <c r="I29" s="19">
        <v>4</v>
      </c>
      <c r="J29" s="99">
        <f t="shared" si="0"/>
        <v>0</v>
      </c>
      <c r="K29" s="99">
        <f t="shared" si="1"/>
        <v>0</v>
      </c>
      <c r="L29" s="99">
        <f t="shared" si="2"/>
        <v>1</v>
      </c>
      <c r="M29" s="99">
        <f t="shared" si="3"/>
        <v>0</v>
      </c>
      <c r="N29" s="19"/>
      <c r="O29" s="1"/>
      <c r="P29" s="1"/>
      <c r="Q29" s="1"/>
    </row>
    <row r="30" spans="1:33" ht="15">
      <c r="A30" s="2" t="s">
        <v>11</v>
      </c>
      <c r="B30" s="172" t="s">
        <v>62</v>
      </c>
      <c r="C30" s="18">
        <v>45782</v>
      </c>
      <c r="D30" s="19" t="s">
        <v>63</v>
      </c>
      <c r="E30" s="19">
        <v>5</v>
      </c>
      <c r="F30" s="19">
        <v>3</v>
      </c>
      <c r="G30" s="19">
        <v>2</v>
      </c>
      <c r="H30" s="19">
        <v>1</v>
      </c>
      <c r="I30" s="19">
        <v>2</v>
      </c>
      <c r="J30" s="99">
        <f t="shared" si="0"/>
        <v>0.66666666666666663</v>
      </c>
      <c r="K30" s="99">
        <f t="shared" si="1"/>
        <v>0.33333333333333331</v>
      </c>
      <c r="L30" s="99">
        <f t="shared" si="2"/>
        <v>0.4</v>
      </c>
      <c r="M30" s="99">
        <f t="shared" si="3"/>
        <v>0.6</v>
      </c>
      <c r="N30" s="19"/>
      <c r="O30" s="1"/>
      <c r="P30" s="1"/>
      <c r="Q30" s="1"/>
    </row>
    <row r="31" spans="1:33" s="94" customFormat="1" ht="15">
      <c r="A31" s="2" t="s">
        <v>12</v>
      </c>
      <c r="B31" s="172" t="s">
        <v>62</v>
      </c>
      <c r="C31" s="18">
        <v>45782</v>
      </c>
      <c r="D31" s="92" t="s">
        <v>63</v>
      </c>
      <c r="E31" s="92">
        <v>2</v>
      </c>
      <c r="F31" s="19">
        <v>1</v>
      </c>
      <c r="G31" s="19">
        <v>1</v>
      </c>
      <c r="H31" s="19">
        <v>0</v>
      </c>
      <c r="I31" s="19">
        <v>1</v>
      </c>
      <c r="J31" s="99">
        <f t="shared" si="0"/>
        <v>1</v>
      </c>
      <c r="K31" s="99">
        <f t="shared" si="1"/>
        <v>0</v>
      </c>
      <c r="L31" s="99">
        <f t="shared" si="2"/>
        <v>0.5</v>
      </c>
      <c r="M31" s="99">
        <f t="shared" si="3"/>
        <v>0.5</v>
      </c>
      <c r="N31" s="102"/>
      <c r="O31" s="100"/>
      <c r="P31" s="100"/>
      <c r="Q31" s="100"/>
    </row>
    <row r="32" spans="1:33" ht="15">
      <c r="A32" s="2" t="s">
        <v>69</v>
      </c>
      <c r="B32" s="172" t="s">
        <v>62</v>
      </c>
      <c r="C32" s="18">
        <v>45782</v>
      </c>
      <c r="D32" s="92" t="s">
        <v>63</v>
      </c>
      <c r="E32" s="19">
        <v>3</v>
      </c>
      <c r="F32" s="19">
        <v>0</v>
      </c>
      <c r="G32" s="19">
        <v>0</v>
      </c>
      <c r="H32" s="19">
        <v>0</v>
      </c>
      <c r="I32" s="19">
        <v>3</v>
      </c>
      <c r="J32" s="99">
        <f t="shared" si="0"/>
        <v>0</v>
      </c>
      <c r="K32" s="99">
        <f t="shared" si="1"/>
        <v>0</v>
      </c>
      <c r="L32" s="99">
        <f t="shared" si="2"/>
        <v>1</v>
      </c>
      <c r="M32" s="99">
        <f t="shared" si="3"/>
        <v>0</v>
      </c>
      <c r="N32" s="19"/>
      <c r="O32" s="1"/>
      <c r="P32" s="1"/>
      <c r="Q32" s="1"/>
    </row>
    <row r="33" spans="1:17" ht="15">
      <c r="A33" s="2" t="s">
        <v>14</v>
      </c>
      <c r="B33" s="172" t="s">
        <v>62</v>
      </c>
      <c r="C33" s="18">
        <v>45782</v>
      </c>
      <c r="D33" s="92" t="s">
        <v>63</v>
      </c>
      <c r="E33" s="19">
        <v>1</v>
      </c>
      <c r="F33" s="19">
        <v>0</v>
      </c>
      <c r="G33" s="19">
        <v>0</v>
      </c>
      <c r="H33" s="19">
        <v>0</v>
      </c>
      <c r="I33" s="19">
        <v>1</v>
      </c>
      <c r="J33" s="99">
        <f t="shared" si="0"/>
        <v>0</v>
      </c>
      <c r="K33" s="99">
        <f t="shared" si="1"/>
        <v>0</v>
      </c>
      <c r="L33" s="99">
        <f t="shared" si="2"/>
        <v>1</v>
      </c>
      <c r="M33" s="99">
        <f t="shared" si="3"/>
        <v>0</v>
      </c>
      <c r="N33" s="19"/>
      <c r="O33" s="1"/>
      <c r="P33" s="1"/>
      <c r="Q33" s="1"/>
    </row>
    <row r="34" spans="1:17" ht="15">
      <c r="A34" s="2" t="s">
        <v>15</v>
      </c>
      <c r="B34" s="172" t="s">
        <v>62</v>
      </c>
      <c r="C34" s="18">
        <v>45782</v>
      </c>
      <c r="D34" s="19" t="s">
        <v>63</v>
      </c>
      <c r="E34" s="19">
        <v>7</v>
      </c>
      <c r="F34" s="19">
        <v>0</v>
      </c>
      <c r="G34" s="19">
        <v>0</v>
      </c>
      <c r="H34" s="19">
        <v>0</v>
      </c>
      <c r="I34" s="19">
        <v>7</v>
      </c>
      <c r="J34" s="99">
        <f t="shared" si="0"/>
        <v>0</v>
      </c>
      <c r="K34" s="99">
        <f t="shared" si="1"/>
        <v>0</v>
      </c>
      <c r="L34" s="99">
        <f t="shared" si="2"/>
        <v>1</v>
      </c>
      <c r="M34" s="99">
        <f t="shared" si="3"/>
        <v>0</v>
      </c>
      <c r="N34" s="19"/>
      <c r="O34" s="1"/>
      <c r="P34" s="1"/>
      <c r="Q34" s="1"/>
    </row>
    <row r="35" spans="1:17" ht="15">
      <c r="A35" s="2" t="s">
        <v>70</v>
      </c>
      <c r="B35" s="172" t="s">
        <v>62</v>
      </c>
      <c r="C35" s="18">
        <v>45782</v>
      </c>
      <c r="D35" s="19" t="s">
        <v>63</v>
      </c>
      <c r="E35" s="19">
        <v>3</v>
      </c>
      <c r="F35" s="19">
        <v>3</v>
      </c>
      <c r="G35" s="19">
        <v>3</v>
      </c>
      <c r="H35" s="19">
        <v>0</v>
      </c>
      <c r="I35" s="19">
        <v>0</v>
      </c>
      <c r="J35" s="99">
        <f t="shared" si="0"/>
        <v>1</v>
      </c>
      <c r="K35" s="99">
        <f t="shared" si="1"/>
        <v>0</v>
      </c>
      <c r="L35" s="99">
        <f t="shared" si="2"/>
        <v>0</v>
      </c>
      <c r="M35" s="99">
        <f t="shared" si="3"/>
        <v>1</v>
      </c>
      <c r="N35" s="19"/>
      <c r="O35" s="1"/>
      <c r="P35" s="1"/>
      <c r="Q35" s="1"/>
    </row>
    <row r="36" spans="1:17" ht="15">
      <c r="A36" s="2" t="s">
        <v>71</v>
      </c>
      <c r="B36" s="172" t="s">
        <v>62</v>
      </c>
      <c r="C36" s="18">
        <v>45782</v>
      </c>
      <c r="D36" s="19" t="s">
        <v>63</v>
      </c>
      <c r="E36" s="19">
        <v>4</v>
      </c>
      <c r="F36" s="19">
        <v>1</v>
      </c>
      <c r="G36" s="19">
        <v>1</v>
      </c>
      <c r="H36" s="19">
        <v>0</v>
      </c>
      <c r="I36" s="19">
        <v>3</v>
      </c>
      <c r="J36" s="99">
        <f t="shared" si="0"/>
        <v>1</v>
      </c>
      <c r="K36" s="99">
        <f t="shared" si="1"/>
        <v>0</v>
      </c>
      <c r="L36" s="99">
        <f t="shared" si="2"/>
        <v>0.75</v>
      </c>
      <c r="M36" s="99">
        <f t="shared" si="3"/>
        <v>0.25</v>
      </c>
      <c r="N36" s="19"/>
      <c r="O36" s="1"/>
      <c r="P36" s="1"/>
      <c r="Q36" s="1"/>
    </row>
    <row r="37" spans="1:17" ht="15">
      <c r="A37" s="173" t="s">
        <v>72</v>
      </c>
      <c r="B37" s="172" t="s">
        <v>62</v>
      </c>
      <c r="C37" s="18">
        <v>45782</v>
      </c>
      <c r="D37" s="19" t="s">
        <v>66</v>
      </c>
      <c r="E37" s="19">
        <v>0</v>
      </c>
      <c r="F37" s="19">
        <v>0</v>
      </c>
      <c r="G37" s="19">
        <v>0</v>
      </c>
      <c r="H37" s="19">
        <v>0</v>
      </c>
      <c r="I37" s="19">
        <v>0</v>
      </c>
      <c r="J37" s="99">
        <f t="shared" si="0"/>
        <v>0</v>
      </c>
      <c r="K37" s="99">
        <f t="shared" si="1"/>
        <v>0</v>
      </c>
      <c r="L37" s="99">
        <f t="shared" si="2"/>
        <v>0</v>
      </c>
      <c r="M37" s="99">
        <f t="shared" si="3"/>
        <v>0</v>
      </c>
      <c r="N37" s="19"/>
      <c r="O37" s="1"/>
      <c r="P37" s="1"/>
      <c r="Q37" s="1"/>
    </row>
    <row r="38" spans="1:17" s="27" customFormat="1" ht="15">
      <c r="A38" s="2" t="s">
        <v>7</v>
      </c>
      <c r="B38" s="172" t="s">
        <v>62</v>
      </c>
      <c r="C38" s="98">
        <v>45783</v>
      </c>
      <c r="D38" s="92" t="s">
        <v>63</v>
      </c>
      <c r="E38" s="92">
        <v>7</v>
      </c>
      <c r="F38" s="19">
        <v>0</v>
      </c>
      <c r="G38" s="19">
        <v>0</v>
      </c>
      <c r="H38" s="19">
        <v>0</v>
      </c>
      <c r="I38" s="19">
        <v>7</v>
      </c>
      <c r="J38" s="99">
        <f t="shared" si="0"/>
        <v>0</v>
      </c>
      <c r="K38" s="99">
        <f t="shared" si="1"/>
        <v>0</v>
      </c>
      <c r="L38" s="99">
        <f t="shared" si="2"/>
        <v>1</v>
      </c>
      <c r="M38" s="99">
        <f t="shared" si="3"/>
        <v>0</v>
      </c>
      <c r="N38" s="102"/>
      <c r="O38" s="92"/>
      <c r="P38" s="92"/>
      <c r="Q38" s="92"/>
    </row>
    <row r="39" spans="1:17" ht="15">
      <c r="A39" s="2" t="s">
        <v>8</v>
      </c>
      <c r="B39" s="172" t="s">
        <v>62</v>
      </c>
      <c r="C39" s="98">
        <v>45783</v>
      </c>
      <c r="D39" s="19" t="s">
        <v>63</v>
      </c>
      <c r="E39" s="19">
        <v>3</v>
      </c>
      <c r="F39" s="19">
        <v>2</v>
      </c>
      <c r="G39" s="19">
        <v>0</v>
      </c>
      <c r="H39" s="19">
        <v>2</v>
      </c>
      <c r="I39" s="19">
        <v>1</v>
      </c>
      <c r="J39" s="99">
        <f t="shared" si="0"/>
        <v>0</v>
      </c>
      <c r="K39" s="99">
        <f t="shared" si="1"/>
        <v>1</v>
      </c>
      <c r="L39" s="99">
        <f t="shared" si="2"/>
        <v>0.33333333333333331</v>
      </c>
      <c r="M39" s="99">
        <f t="shared" si="3"/>
        <v>0.66666666666666663</v>
      </c>
      <c r="N39" s="19"/>
      <c r="O39" s="1"/>
      <c r="P39" s="1"/>
      <c r="Q39" s="1"/>
    </row>
    <row r="40" spans="1:17" ht="15">
      <c r="A40" s="2" t="s">
        <v>65</v>
      </c>
      <c r="B40" s="172" t="s">
        <v>62</v>
      </c>
      <c r="C40" s="98">
        <v>45783</v>
      </c>
      <c r="D40" s="19" t="s">
        <v>63</v>
      </c>
      <c r="E40" s="19">
        <v>6</v>
      </c>
      <c r="F40" s="19">
        <v>2</v>
      </c>
      <c r="G40" s="19">
        <v>2</v>
      </c>
      <c r="H40" s="19">
        <v>0</v>
      </c>
      <c r="I40" s="19">
        <v>4</v>
      </c>
      <c r="J40" s="99">
        <f t="shared" si="0"/>
        <v>1</v>
      </c>
      <c r="K40" s="99">
        <f t="shared" si="1"/>
        <v>0</v>
      </c>
      <c r="L40" s="99">
        <f t="shared" si="2"/>
        <v>0.66666666666666663</v>
      </c>
      <c r="M40" s="99">
        <f t="shared" si="3"/>
        <v>0.33333333333333331</v>
      </c>
      <c r="N40" s="19"/>
      <c r="O40" s="1"/>
      <c r="P40" s="1"/>
      <c r="Q40" s="1"/>
    </row>
    <row r="41" spans="1:17" ht="15">
      <c r="A41" s="2" t="s">
        <v>10</v>
      </c>
      <c r="B41" s="172" t="s">
        <v>62</v>
      </c>
      <c r="C41" s="98">
        <v>45783</v>
      </c>
      <c r="D41" s="19" t="s">
        <v>66</v>
      </c>
      <c r="E41" s="19">
        <v>0</v>
      </c>
      <c r="F41" s="19">
        <v>0</v>
      </c>
      <c r="G41" s="19">
        <v>0</v>
      </c>
      <c r="H41" s="19">
        <v>0</v>
      </c>
      <c r="I41" s="19">
        <v>0</v>
      </c>
      <c r="J41" s="99">
        <f t="shared" si="0"/>
        <v>0</v>
      </c>
      <c r="K41" s="99">
        <f t="shared" si="1"/>
        <v>0</v>
      </c>
      <c r="L41" s="99">
        <f t="shared" si="2"/>
        <v>0</v>
      </c>
      <c r="M41" s="99">
        <f t="shared" si="3"/>
        <v>0</v>
      </c>
      <c r="N41" s="19"/>
      <c r="O41" s="1"/>
      <c r="P41" s="1"/>
      <c r="Q41" s="1"/>
    </row>
    <row r="42" spans="1:17" ht="15">
      <c r="A42" s="2" t="s">
        <v>11</v>
      </c>
      <c r="B42" s="172" t="s">
        <v>62</v>
      </c>
      <c r="C42" s="98">
        <v>45783</v>
      </c>
      <c r="D42" s="19" t="s">
        <v>63</v>
      </c>
      <c r="E42" s="19">
        <v>4</v>
      </c>
      <c r="F42" s="19">
        <v>4</v>
      </c>
      <c r="G42" s="19">
        <v>3</v>
      </c>
      <c r="H42" s="19">
        <v>1</v>
      </c>
      <c r="I42" s="19">
        <v>0</v>
      </c>
      <c r="J42" s="99">
        <f t="shared" si="0"/>
        <v>0.75</v>
      </c>
      <c r="K42" s="99">
        <f t="shared" si="1"/>
        <v>0.25</v>
      </c>
      <c r="L42" s="99">
        <f t="shared" si="2"/>
        <v>0</v>
      </c>
      <c r="M42" s="99">
        <f t="shared" si="3"/>
        <v>1</v>
      </c>
      <c r="N42" s="19"/>
      <c r="O42" s="1"/>
      <c r="P42" s="1"/>
      <c r="Q42" s="1"/>
    </row>
    <row r="43" spans="1:17" ht="15">
      <c r="A43" s="2" t="s">
        <v>12</v>
      </c>
      <c r="B43" s="172" t="s">
        <v>62</v>
      </c>
      <c r="C43" s="98">
        <v>45783</v>
      </c>
      <c r="D43" s="19" t="s">
        <v>63</v>
      </c>
      <c r="E43" s="19">
        <v>7</v>
      </c>
      <c r="F43" s="19">
        <v>2</v>
      </c>
      <c r="G43" s="19">
        <v>1</v>
      </c>
      <c r="H43" s="19">
        <v>1</v>
      </c>
      <c r="I43" s="19">
        <v>5</v>
      </c>
      <c r="J43" s="99">
        <f t="shared" si="0"/>
        <v>0.5</v>
      </c>
      <c r="K43" s="99">
        <f t="shared" si="1"/>
        <v>0.5</v>
      </c>
      <c r="L43" s="99">
        <f t="shared" si="2"/>
        <v>0.7142857142857143</v>
      </c>
      <c r="M43" s="99">
        <f t="shared" si="3"/>
        <v>0.2857142857142857</v>
      </c>
      <c r="N43" s="19"/>
      <c r="O43" s="1"/>
      <c r="P43" s="1"/>
      <c r="Q43" s="1"/>
    </row>
    <row r="44" spans="1:17" ht="15">
      <c r="A44" s="2" t="s">
        <v>69</v>
      </c>
      <c r="B44" s="172" t="s">
        <v>62</v>
      </c>
      <c r="C44" s="98">
        <v>45783</v>
      </c>
      <c r="D44" s="19" t="s">
        <v>63</v>
      </c>
      <c r="E44" s="19">
        <v>5</v>
      </c>
      <c r="F44" s="19">
        <v>4</v>
      </c>
      <c r="G44" s="19">
        <v>4</v>
      </c>
      <c r="H44" s="19">
        <v>0</v>
      </c>
      <c r="I44" s="19">
        <v>1</v>
      </c>
      <c r="J44" s="99">
        <f t="shared" si="0"/>
        <v>1</v>
      </c>
      <c r="K44" s="99">
        <f t="shared" si="1"/>
        <v>0</v>
      </c>
      <c r="L44" s="99">
        <f t="shared" si="2"/>
        <v>0.2</v>
      </c>
      <c r="M44" s="99">
        <f t="shared" si="3"/>
        <v>0.8</v>
      </c>
      <c r="N44" s="19"/>
      <c r="O44" s="1"/>
      <c r="P44" s="1"/>
      <c r="Q44" s="1"/>
    </row>
    <row r="45" spans="1:17" ht="15">
      <c r="A45" s="2" t="s">
        <v>14</v>
      </c>
      <c r="B45" s="172" t="s">
        <v>62</v>
      </c>
      <c r="C45" s="98">
        <v>45783</v>
      </c>
      <c r="D45" s="19" t="s">
        <v>63</v>
      </c>
      <c r="E45" s="19">
        <v>1</v>
      </c>
      <c r="F45" s="19">
        <v>0</v>
      </c>
      <c r="G45" s="19">
        <v>0</v>
      </c>
      <c r="H45" s="19">
        <v>0</v>
      </c>
      <c r="I45" s="19">
        <v>1</v>
      </c>
      <c r="J45" s="99">
        <f t="shared" si="0"/>
        <v>0</v>
      </c>
      <c r="K45" s="99">
        <f t="shared" si="1"/>
        <v>0</v>
      </c>
      <c r="L45" s="99">
        <f t="shared" si="2"/>
        <v>1</v>
      </c>
      <c r="M45" s="99">
        <f t="shared" si="3"/>
        <v>0</v>
      </c>
      <c r="N45" s="19"/>
      <c r="O45" s="1"/>
      <c r="P45" s="1"/>
      <c r="Q45" s="1"/>
    </row>
    <row r="46" spans="1:17" ht="15">
      <c r="A46" s="2" t="s">
        <v>15</v>
      </c>
      <c r="B46" s="172" t="s">
        <v>62</v>
      </c>
      <c r="C46" s="98">
        <v>45783</v>
      </c>
      <c r="D46" s="19" t="s">
        <v>63</v>
      </c>
      <c r="E46" s="19">
        <v>5</v>
      </c>
      <c r="F46" s="19">
        <v>0</v>
      </c>
      <c r="G46" s="19">
        <v>0</v>
      </c>
      <c r="H46" s="19">
        <v>0</v>
      </c>
      <c r="I46" s="19">
        <v>5</v>
      </c>
      <c r="J46" s="99">
        <f t="shared" si="0"/>
        <v>0</v>
      </c>
      <c r="K46" s="99">
        <f t="shared" si="1"/>
        <v>0</v>
      </c>
      <c r="L46" s="99">
        <f t="shared" si="2"/>
        <v>1</v>
      </c>
      <c r="M46" s="99">
        <f t="shared" si="3"/>
        <v>0</v>
      </c>
      <c r="N46" s="19"/>
      <c r="O46" s="1"/>
      <c r="P46" s="1"/>
      <c r="Q46" s="1"/>
    </row>
    <row r="47" spans="1:17" ht="15">
      <c r="A47" s="2" t="s">
        <v>70</v>
      </c>
      <c r="B47" s="172" t="s">
        <v>62</v>
      </c>
      <c r="C47" s="98">
        <v>45783</v>
      </c>
      <c r="D47" s="19" t="s">
        <v>63</v>
      </c>
      <c r="E47" s="19">
        <v>2</v>
      </c>
      <c r="F47" s="19">
        <v>1</v>
      </c>
      <c r="G47" s="19">
        <v>1</v>
      </c>
      <c r="H47" s="19">
        <v>0</v>
      </c>
      <c r="I47" s="19">
        <v>1</v>
      </c>
      <c r="J47" s="99">
        <f t="shared" si="0"/>
        <v>1</v>
      </c>
      <c r="K47" s="99">
        <f t="shared" si="1"/>
        <v>0</v>
      </c>
      <c r="L47" s="99">
        <f t="shared" si="2"/>
        <v>0.5</v>
      </c>
      <c r="M47" s="99">
        <f t="shared" si="3"/>
        <v>0.5</v>
      </c>
      <c r="N47" s="19"/>
      <c r="O47" s="1"/>
      <c r="P47" s="1"/>
      <c r="Q47" s="1"/>
    </row>
    <row r="48" spans="1:17" s="94" customFormat="1" ht="15">
      <c r="A48" s="2" t="s">
        <v>71</v>
      </c>
      <c r="B48" s="172" t="s">
        <v>62</v>
      </c>
      <c r="C48" s="98">
        <v>45783</v>
      </c>
      <c r="D48" s="92" t="s">
        <v>63</v>
      </c>
      <c r="E48" s="92">
        <v>1</v>
      </c>
      <c r="F48" s="19">
        <v>0</v>
      </c>
      <c r="G48" s="19">
        <v>0</v>
      </c>
      <c r="H48" s="19">
        <v>0</v>
      </c>
      <c r="I48" s="19">
        <v>1</v>
      </c>
      <c r="J48" s="99">
        <f t="shared" si="0"/>
        <v>0</v>
      </c>
      <c r="K48" s="99">
        <f t="shared" si="1"/>
        <v>0</v>
      </c>
      <c r="L48" s="99">
        <f t="shared" si="2"/>
        <v>1</v>
      </c>
      <c r="M48" s="99">
        <f t="shared" si="3"/>
        <v>0</v>
      </c>
      <c r="N48" s="102"/>
      <c r="O48" s="100"/>
      <c r="P48" s="100"/>
      <c r="Q48" s="100"/>
    </row>
    <row r="49" spans="1:17" ht="15">
      <c r="A49" s="173" t="s">
        <v>72</v>
      </c>
      <c r="B49" s="172" t="s">
        <v>62</v>
      </c>
      <c r="C49" s="98">
        <v>45783</v>
      </c>
      <c r="D49" s="19" t="s">
        <v>66</v>
      </c>
      <c r="E49" s="19">
        <v>0</v>
      </c>
      <c r="F49" s="19">
        <v>0</v>
      </c>
      <c r="G49" s="19">
        <v>0</v>
      </c>
      <c r="H49" s="19">
        <v>0</v>
      </c>
      <c r="I49" s="19">
        <v>0</v>
      </c>
      <c r="J49" s="99">
        <f t="shared" si="0"/>
        <v>0</v>
      </c>
      <c r="K49" s="99">
        <f t="shared" si="1"/>
        <v>0</v>
      </c>
      <c r="L49" s="99">
        <f t="shared" si="2"/>
        <v>0</v>
      </c>
      <c r="M49" s="99">
        <f t="shared" si="3"/>
        <v>0</v>
      </c>
      <c r="N49" s="19"/>
      <c r="O49" s="1"/>
      <c r="P49" s="1"/>
      <c r="Q49" s="1"/>
    </row>
    <row r="50" spans="1:17" ht="15">
      <c r="A50" s="2" t="s">
        <v>7</v>
      </c>
      <c r="B50" s="172" t="s">
        <v>62</v>
      </c>
      <c r="C50" s="18">
        <v>45784</v>
      </c>
      <c r="D50" s="19" t="s">
        <v>63</v>
      </c>
      <c r="E50" s="19">
        <v>2</v>
      </c>
      <c r="F50" s="19">
        <v>0</v>
      </c>
      <c r="G50" s="19">
        <v>0</v>
      </c>
      <c r="H50" s="19">
        <v>0</v>
      </c>
      <c r="I50" s="19">
        <v>2</v>
      </c>
      <c r="J50" s="99">
        <f t="shared" si="0"/>
        <v>0</v>
      </c>
      <c r="K50" s="99">
        <f t="shared" si="1"/>
        <v>0</v>
      </c>
      <c r="L50" s="99">
        <f t="shared" si="2"/>
        <v>1</v>
      </c>
      <c r="M50" s="99">
        <f t="shared" si="3"/>
        <v>0</v>
      </c>
      <c r="N50" s="19"/>
      <c r="O50" s="1"/>
      <c r="P50" s="1"/>
      <c r="Q50" s="1"/>
    </row>
    <row r="51" spans="1:17" ht="15">
      <c r="A51" s="2" t="s">
        <v>8</v>
      </c>
      <c r="B51" s="172" t="s">
        <v>62</v>
      </c>
      <c r="C51" s="18">
        <v>45784</v>
      </c>
      <c r="D51" s="19" t="s">
        <v>63</v>
      </c>
      <c r="E51" s="19">
        <v>3</v>
      </c>
      <c r="F51" s="19">
        <v>2</v>
      </c>
      <c r="G51" s="19">
        <v>1</v>
      </c>
      <c r="H51" s="19">
        <v>1</v>
      </c>
      <c r="I51" s="19">
        <v>1</v>
      </c>
      <c r="J51" s="99">
        <f t="shared" si="0"/>
        <v>0.5</v>
      </c>
      <c r="K51" s="99">
        <f t="shared" si="1"/>
        <v>0.5</v>
      </c>
      <c r="L51" s="99">
        <f t="shared" si="2"/>
        <v>0.33333333333333331</v>
      </c>
      <c r="M51" s="99">
        <f t="shared" si="3"/>
        <v>0.66666666666666663</v>
      </c>
      <c r="N51" s="19"/>
      <c r="O51" s="1"/>
      <c r="P51" s="1"/>
      <c r="Q51" s="1"/>
    </row>
    <row r="52" spans="1:17" ht="15">
      <c r="A52" s="2" t="s">
        <v>65</v>
      </c>
      <c r="B52" s="172" t="s">
        <v>62</v>
      </c>
      <c r="C52" s="18">
        <v>45784</v>
      </c>
      <c r="D52" s="19" t="s">
        <v>63</v>
      </c>
      <c r="E52" s="19">
        <v>3</v>
      </c>
      <c r="F52" s="19">
        <v>2</v>
      </c>
      <c r="G52" s="19">
        <v>1</v>
      </c>
      <c r="H52" s="19">
        <v>1</v>
      </c>
      <c r="I52" s="19">
        <v>1</v>
      </c>
      <c r="J52" s="99">
        <f t="shared" si="0"/>
        <v>0.5</v>
      </c>
      <c r="K52" s="99">
        <f t="shared" si="1"/>
        <v>0.5</v>
      </c>
      <c r="L52" s="99">
        <f t="shared" si="2"/>
        <v>0.33333333333333331</v>
      </c>
      <c r="M52" s="99">
        <f t="shared" si="3"/>
        <v>0.66666666666666663</v>
      </c>
      <c r="N52" s="19"/>
      <c r="O52" s="1"/>
      <c r="P52" s="1"/>
      <c r="Q52" s="1"/>
    </row>
    <row r="53" spans="1:17" ht="15">
      <c r="A53" s="2" t="s">
        <v>10</v>
      </c>
      <c r="B53" s="172" t="s">
        <v>62</v>
      </c>
      <c r="C53" s="18">
        <v>45784</v>
      </c>
      <c r="D53" s="19" t="s">
        <v>63</v>
      </c>
      <c r="E53" s="19">
        <v>2</v>
      </c>
      <c r="F53" s="19">
        <v>0</v>
      </c>
      <c r="G53" s="19">
        <v>0</v>
      </c>
      <c r="H53" s="19">
        <v>0</v>
      </c>
      <c r="I53" s="19">
        <v>2</v>
      </c>
      <c r="J53" s="99">
        <f t="shared" si="0"/>
        <v>0</v>
      </c>
      <c r="K53" s="99">
        <f t="shared" si="1"/>
        <v>0</v>
      </c>
      <c r="L53" s="99">
        <f t="shared" si="2"/>
        <v>1</v>
      </c>
      <c r="M53" s="99">
        <f t="shared" si="3"/>
        <v>0</v>
      </c>
      <c r="N53" s="19"/>
      <c r="O53" s="1"/>
      <c r="P53" s="1"/>
      <c r="Q53" s="1"/>
    </row>
    <row r="54" spans="1:17" ht="15">
      <c r="A54" s="2" t="s">
        <v>11</v>
      </c>
      <c r="B54" s="172" t="s">
        <v>62</v>
      </c>
      <c r="C54" s="18">
        <v>45784</v>
      </c>
      <c r="D54" s="19" t="s">
        <v>63</v>
      </c>
      <c r="E54" s="19">
        <v>4</v>
      </c>
      <c r="F54" s="19">
        <v>4</v>
      </c>
      <c r="G54" s="19">
        <v>3</v>
      </c>
      <c r="H54" s="19">
        <v>1</v>
      </c>
      <c r="I54" s="19">
        <v>0</v>
      </c>
      <c r="J54" s="99">
        <f t="shared" si="0"/>
        <v>0.75</v>
      </c>
      <c r="K54" s="99">
        <f t="shared" si="1"/>
        <v>0.25</v>
      </c>
      <c r="L54" s="99">
        <f t="shared" si="2"/>
        <v>0</v>
      </c>
      <c r="M54" s="99">
        <f t="shared" si="3"/>
        <v>1</v>
      </c>
      <c r="N54" s="19"/>
      <c r="O54" s="1"/>
      <c r="P54" s="1"/>
      <c r="Q54" s="1"/>
    </row>
    <row r="55" spans="1:17" ht="15">
      <c r="A55" s="2" t="s">
        <v>12</v>
      </c>
      <c r="B55" s="172" t="s">
        <v>62</v>
      </c>
      <c r="C55" s="18">
        <v>45784</v>
      </c>
      <c r="D55" s="19" t="s">
        <v>63</v>
      </c>
      <c r="E55" s="19">
        <v>5</v>
      </c>
      <c r="F55" s="19">
        <v>0</v>
      </c>
      <c r="G55" s="19">
        <v>0</v>
      </c>
      <c r="H55" s="19">
        <v>0</v>
      </c>
      <c r="I55" s="19">
        <v>5</v>
      </c>
      <c r="J55" s="99">
        <f t="shared" si="0"/>
        <v>0</v>
      </c>
      <c r="K55" s="99">
        <f t="shared" si="1"/>
        <v>0</v>
      </c>
      <c r="L55" s="99">
        <f t="shared" si="2"/>
        <v>1</v>
      </c>
      <c r="M55" s="99">
        <f t="shared" si="3"/>
        <v>0</v>
      </c>
      <c r="N55" s="19"/>
      <c r="O55" s="1"/>
      <c r="P55" s="1"/>
      <c r="Q55" s="1"/>
    </row>
    <row r="56" spans="1:17" ht="15">
      <c r="A56" s="2" t="s">
        <v>69</v>
      </c>
      <c r="B56" s="172" t="s">
        <v>62</v>
      </c>
      <c r="C56" s="18">
        <v>45784</v>
      </c>
      <c r="D56" s="19" t="s">
        <v>63</v>
      </c>
      <c r="E56" s="19">
        <v>3</v>
      </c>
      <c r="F56" s="19">
        <v>2</v>
      </c>
      <c r="G56" s="19">
        <v>2</v>
      </c>
      <c r="H56" s="19">
        <v>0</v>
      </c>
      <c r="I56" s="19">
        <v>1</v>
      </c>
      <c r="J56" s="99">
        <f t="shared" si="0"/>
        <v>1</v>
      </c>
      <c r="K56" s="99">
        <f t="shared" si="1"/>
        <v>0</v>
      </c>
      <c r="L56" s="99">
        <f t="shared" si="2"/>
        <v>0.33333333333333331</v>
      </c>
      <c r="M56" s="99">
        <f t="shared" si="3"/>
        <v>0.66666666666666663</v>
      </c>
      <c r="N56" s="19"/>
      <c r="O56" s="1"/>
      <c r="P56" s="1"/>
      <c r="Q56" s="1"/>
    </row>
    <row r="57" spans="1:17" ht="15">
      <c r="A57" s="2" t="s">
        <v>14</v>
      </c>
      <c r="B57" s="172" t="s">
        <v>62</v>
      </c>
      <c r="C57" s="18">
        <v>45784</v>
      </c>
      <c r="D57" s="19" t="s">
        <v>63</v>
      </c>
      <c r="E57" s="19">
        <v>6</v>
      </c>
      <c r="F57" s="19">
        <v>4</v>
      </c>
      <c r="G57" s="19">
        <v>0</v>
      </c>
      <c r="H57" s="19">
        <v>4</v>
      </c>
      <c r="I57" s="19">
        <v>2</v>
      </c>
      <c r="J57" s="99">
        <f t="shared" si="0"/>
        <v>0</v>
      </c>
      <c r="K57" s="99">
        <f t="shared" si="1"/>
        <v>1</v>
      </c>
      <c r="L57" s="99">
        <f t="shared" si="2"/>
        <v>0.33333333333333331</v>
      </c>
      <c r="M57" s="99">
        <f t="shared" si="3"/>
        <v>0.66666666666666663</v>
      </c>
      <c r="N57" s="19"/>
      <c r="O57" s="1"/>
      <c r="P57" s="1"/>
      <c r="Q57" s="1"/>
    </row>
    <row r="58" spans="1:17" ht="15">
      <c r="A58" s="2" t="s">
        <v>15</v>
      </c>
      <c r="B58" s="172" t="s">
        <v>62</v>
      </c>
      <c r="C58" s="18">
        <v>45784</v>
      </c>
      <c r="D58" s="19" t="s">
        <v>63</v>
      </c>
      <c r="E58" s="19">
        <v>7</v>
      </c>
      <c r="F58" s="19">
        <v>1</v>
      </c>
      <c r="G58" s="19">
        <v>1</v>
      </c>
      <c r="H58" s="19">
        <v>0</v>
      </c>
      <c r="I58" s="19">
        <v>6</v>
      </c>
      <c r="J58" s="99">
        <f t="shared" si="0"/>
        <v>1</v>
      </c>
      <c r="K58" s="99">
        <f t="shared" si="1"/>
        <v>0</v>
      </c>
      <c r="L58" s="99">
        <f t="shared" si="2"/>
        <v>0.8571428571428571</v>
      </c>
      <c r="M58" s="99">
        <f t="shared" si="3"/>
        <v>0.14285714285714285</v>
      </c>
      <c r="N58" s="19"/>
      <c r="O58" s="1"/>
      <c r="P58" s="1"/>
      <c r="Q58" s="1"/>
    </row>
    <row r="59" spans="1:17" ht="15">
      <c r="A59" s="2" t="s">
        <v>70</v>
      </c>
      <c r="B59" s="172" t="s">
        <v>62</v>
      </c>
      <c r="C59" s="18">
        <v>45784</v>
      </c>
      <c r="D59" s="19" t="s">
        <v>63</v>
      </c>
      <c r="E59" s="19">
        <v>5</v>
      </c>
      <c r="F59" s="19">
        <v>0</v>
      </c>
      <c r="G59" s="19">
        <v>0</v>
      </c>
      <c r="H59" s="19">
        <v>0</v>
      </c>
      <c r="I59" s="19">
        <v>5</v>
      </c>
      <c r="J59" s="99">
        <f t="shared" si="0"/>
        <v>0</v>
      </c>
      <c r="K59" s="99">
        <f t="shared" si="1"/>
        <v>0</v>
      </c>
      <c r="L59" s="99">
        <f t="shared" si="2"/>
        <v>1</v>
      </c>
      <c r="M59" s="99">
        <f t="shared" si="3"/>
        <v>0</v>
      </c>
      <c r="N59" s="19"/>
      <c r="O59" s="1"/>
      <c r="P59" s="1"/>
      <c r="Q59" s="1"/>
    </row>
    <row r="60" spans="1:17" ht="15">
      <c r="A60" s="2" t="s">
        <v>71</v>
      </c>
      <c r="B60" s="172" t="s">
        <v>62</v>
      </c>
      <c r="C60" s="18">
        <v>45784</v>
      </c>
      <c r="D60" s="19" t="s">
        <v>66</v>
      </c>
      <c r="E60" s="19">
        <v>0</v>
      </c>
      <c r="F60" s="19">
        <v>0</v>
      </c>
      <c r="G60" s="19">
        <v>0</v>
      </c>
      <c r="H60" s="19">
        <v>0</v>
      </c>
      <c r="I60" s="19">
        <v>0</v>
      </c>
      <c r="J60" s="99">
        <f t="shared" si="0"/>
        <v>0</v>
      </c>
      <c r="K60" s="99">
        <f t="shared" si="1"/>
        <v>0</v>
      </c>
      <c r="L60" s="99">
        <f t="shared" si="2"/>
        <v>0</v>
      </c>
      <c r="M60" s="99">
        <f t="shared" si="3"/>
        <v>0</v>
      </c>
      <c r="N60" s="19"/>
      <c r="O60" s="1"/>
      <c r="P60" s="1"/>
      <c r="Q60" s="1"/>
    </row>
    <row r="61" spans="1:17" ht="15">
      <c r="A61" s="173" t="s">
        <v>72</v>
      </c>
      <c r="B61" s="172" t="s">
        <v>62</v>
      </c>
      <c r="C61" s="18">
        <v>45784</v>
      </c>
      <c r="D61" s="19" t="s">
        <v>66</v>
      </c>
      <c r="E61" s="19">
        <v>0</v>
      </c>
      <c r="F61" s="19">
        <v>0</v>
      </c>
      <c r="G61" s="19">
        <v>0</v>
      </c>
      <c r="H61" s="19">
        <v>0</v>
      </c>
      <c r="I61" s="19">
        <v>0</v>
      </c>
      <c r="J61" s="99">
        <f t="shared" si="0"/>
        <v>0</v>
      </c>
      <c r="K61" s="99">
        <f t="shared" si="1"/>
        <v>0</v>
      </c>
      <c r="L61" s="99">
        <f t="shared" si="2"/>
        <v>0</v>
      </c>
      <c r="M61" s="99">
        <f t="shared" si="3"/>
        <v>0</v>
      </c>
      <c r="N61" s="19"/>
      <c r="O61" s="1"/>
      <c r="P61" s="1"/>
      <c r="Q61" s="1"/>
    </row>
    <row r="62" spans="1:17" ht="15">
      <c r="A62" s="2" t="s">
        <v>7</v>
      </c>
      <c r="B62" s="172" t="s">
        <v>62</v>
      </c>
      <c r="C62" s="18">
        <v>45785</v>
      </c>
      <c r="D62" s="19" t="s">
        <v>63</v>
      </c>
      <c r="E62" s="19">
        <v>13</v>
      </c>
      <c r="F62" s="19">
        <v>0</v>
      </c>
      <c r="G62" s="19">
        <v>0</v>
      </c>
      <c r="H62" s="19">
        <v>0</v>
      </c>
      <c r="I62" s="19">
        <v>13</v>
      </c>
      <c r="J62" s="99">
        <f t="shared" si="0"/>
        <v>0</v>
      </c>
      <c r="K62" s="99">
        <f t="shared" si="1"/>
        <v>0</v>
      </c>
      <c r="L62" s="99">
        <f t="shared" si="2"/>
        <v>1</v>
      </c>
      <c r="M62" s="99">
        <f t="shared" si="3"/>
        <v>0</v>
      </c>
      <c r="N62" s="19"/>
      <c r="O62" s="1"/>
      <c r="P62" s="1"/>
      <c r="Q62" s="1"/>
    </row>
    <row r="63" spans="1:17" ht="15">
      <c r="A63" s="2" t="s">
        <v>8</v>
      </c>
      <c r="B63" s="172" t="s">
        <v>62</v>
      </c>
      <c r="C63" s="18">
        <v>45785</v>
      </c>
      <c r="D63" s="19" t="s">
        <v>66</v>
      </c>
      <c r="E63" s="19">
        <v>0</v>
      </c>
      <c r="F63" s="19">
        <v>0</v>
      </c>
      <c r="G63" s="19">
        <v>0</v>
      </c>
      <c r="H63" s="19">
        <v>0</v>
      </c>
      <c r="I63" s="19">
        <v>0</v>
      </c>
      <c r="J63" s="99">
        <f t="shared" si="0"/>
        <v>0</v>
      </c>
      <c r="K63" s="99">
        <f t="shared" si="1"/>
        <v>0</v>
      </c>
      <c r="L63" s="99">
        <f t="shared" si="2"/>
        <v>0</v>
      </c>
      <c r="M63" s="99">
        <f t="shared" si="3"/>
        <v>0</v>
      </c>
      <c r="N63" s="19"/>
      <c r="O63" s="1"/>
      <c r="P63" s="1"/>
      <c r="Q63" s="1"/>
    </row>
    <row r="64" spans="1:17" ht="15">
      <c r="A64" s="2" t="s">
        <v>65</v>
      </c>
      <c r="B64" s="172" t="s">
        <v>62</v>
      </c>
      <c r="C64" s="18">
        <v>45785</v>
      </c>
      <c r="D64" s="19" t="s">
        <v>63</v>
      </c>
      <c r="E64" s="19">
        <v>4</v>
      </c>
      <c r="F64" s="19">
        <v>3</v>
      </c>
      <c r="G64" s="19">
        <v>1</v>
      </c>
      <c r="H64" s="19">
        <v>2</v>
      </c>
      <c r="I64" s="19">
        <v>1</v>
      </c>
      <c r="J64" s="99">
        <f t="shared" si="0"/>
        <v>0.33333333333333331</v>
      </c>
      <c r="K64" s="99">
        <f t="shared" si="1"/>
        <v>0.66666666666666663</v>
      </c>
      <c r="L64" s="99">
        <f t="shared" si="2"/>
        <v>0.25</v>
      </c>
      <c r="M64" s="99">
        <f t="shared" si="3"/>
        <v>0.75</v>
      </c>
      <c r="N64" s="19"/>
      <c r="O64" s="1"/>
      <c r="P64" s="1"/>
      <c r="Q64" s="1"/>
    </row>
    <row r="65" spans="1:17" ht="15">
      <c r="A65" s="2" t="s">
        <v>10</v>
      </c>
      <c r="B65" s="172" t="s">
        <v>62</v>
      </c>
      <c r="C65" s="18">
        <v>45785</v>
      </c>
      <c r="D65" s="19" t="s">
        <v>63</v>
      </c>
      <c r="E65" s="19">
        <v>3</v>
      </c>
      <c r="F65" s="19">
        <v>0</v>
      </c>
      <c r="G65" s="19">
        <v>0</v>
      </c>
      <c r="H65" s="19">
        <v>0</v>
      </c>
      <c r="I65" s="19">
        <v>3</v>
      </c>
      <c r="J65" s="99">
        <f t="shared" si="0"/>
        <v>0</v>
      </c>
      <c r="K65" s="99">
        <f t="shared" si="1"/>
        <v>0</v>
      </c>
      <c r="L65" s="99">
        <f t="shared" si="2"/>
        <v>1</v>
      </c>
      <c r="M65" s="99">
        <f t="shared" si="3"/>
        <v>0</v>
      </c>
      <c r="N65" s="19"/>
      <c r="O65" s="1"/>
      <c r="P65" s="1"/>
      <c r="Q65" s="1"/>
    </row>
    <row r="66" spans="1:17" ht="15">
      <c r="A66" s="2" t="s">
        <v>11</v>
      </c>
      <c r="B66" s="172" t="s">
        <v>62</v>
      </c>
      <c r="C66" s="18">
        <v>45785</v>
      </c>
      <c r="D66" s="19" t="s">
        <v>63</v>
      </c>
      <c r="E66" s="19">
        <v>3</v>
      </c>
      <c r="F66" s="19">
        <v>3</v>
      </c>
      <c r="G66" s="19">
        <v>3</v>
      </c>
      <c r="H66" s="19">
        <v>0</v>
      </c>
      <c r="I66" s="19">
        <v>0</v>
      </c>
      <c r="J66" s="99">
        <f t="shared" si="0"/>
        <v>1</v>
      </c>
      <c r="K66" s="99">
        <f t="shared" si="1"/>
        <v>0</v>
      </c>
      <c r="L66" s="99">
        <f t="shared" si="2"/>
        <v>0</v>
      </c>
      <c r="M66" s="99">
        <f t="shared" si="3"/>
        <v>1</v>
      </c>
      <c r="N66" s="19"/>
      <c r="O66" s="1"/>
      <c r="P66" s="1"/>
      <c r="Q66" s="1"/>
    </row>
    <row r="67" spans="1:17" ht="15">
      <c r="A67" s="2" t="s">
        <v>12</v>
      </c>
      <c r="B67" s="172" t="s">
        <v>62</v>
      </c>
      <c r="C67" s="18">
        <v>45785</v>
      </c>
      <c r="D67" s="19" t="s">
        <v>63</v>
      </c>
      <c r="E67" s="19">
        <v>5</v>
      </c>
      <c r="F67" s="19">
        <v>2</v>
      </c>
      <c r="G67" s="19">
        <v>2</v>
      </c>
      <c r="H67" s="19">
        <v>0</v>
      </c>
      <c r="I67" s="19">
        <v>3</v>
      </c>
      <c r="J67" s="99">
        <f t="shared" ref="J67:J130" si="4">IF(F67=0, 0, G67/F67)</f>
        <v>1</v>
      </c>
      <c r="K67" s="99">
        <f t="shared" ref="K67:K130" si="5">IF(F67=0, 0, H67/F67)</f>
        <v>0</v>
      </c>
      <c r="L67" s="99">
        <f t="shared" ref="L67:L130" si="6">IF(E67=0, 0, I67/E67)</f>
        <v>0.6</v>
      </c>
      <c r="M67" s="99">
        <f t="shared" ref="M67:M130" si="7">IF(E67=0, 0, F67/E67)</f>
        <v>0.4</v>
      </c>
      <c r="N67" s="19"/>
      <c r="O67" s="1"/>
      <c r="P67" s="1"/>
      <c r="Q67" s="1"/>
    </row>
    <row r="68" spans="1:17" ht="15">
      <c r="A68" s="2" t="s">
        <v>69</v>
      </c>
      <c r="B68" s="172" t="s">
        <v>62</v>
      </c>
      <c r="C68" s="18">
        <v>45785</v>
      </c>
      <c r="D68" s="19" t="s">
        <v>63</v>
      </c>
      <c r="E68" s="19">
        <v>4</v>
      </c>
      <c r="F68" s="19">
        <v>3</v>
      </c>
      <c r="G68" s="19">
        <v>3</v>
      </c>
      <c r="H68" s="19">
        <v>0</v>
      </c>
      <c r="I68" s="19">
        <v>1</v>
      </c>
      <c r="J68" s="99">
        <f t="shared" si="4"/>
        <v>1</v>
      </c>
      <c r="K68" s="99">
        <f t="shared" si="5"/>
        <v>0</v>
      </c>
      <c r="L68" s="99">
        <f t="shared" si="6"/>
        <v>0.25</v>
      </c>
      <c r="M68" s="99">
        <f t="shared" si="7"/>
        <v>0.75</v>
      </c>
      <c r="N68" s="19"/>
      <c r="O68" s="1"/>
      <c r="P68" s="1"/>
      <c r="Q68" s="1"/>
    </row>
    <row r="69" spans="1:17" ht="15">
      <c r="A69" s="2" t="s">
        <v>14</v>
      </c>
      <c r="B69" s="172" t="s">
        <v>62</v>
      </c>
      <c r="C69" s="18">
        <v>45785</v>
      </c>
      <c r="D69" s="19" t="s">
        <v>66</v>
      </c>
      <c r="E69" s="19">
        <v>0</v>
      </c>
      <c r="F69" s="19">
        <v>0</v>
      </c>
      <c r="G69" s="19">
        <v>0</v>
      </c>
      <c r="H69" s="19">
        <v>0</v>
      </c>
      <c r="I69" s="19">
        <v>0</v>
      </c>
      <c r="J69" s="99">
        <f t="shared" si="4"/>
        <v>0</v>
      </c>
      <c r="K69" s="99">
        <f t="shared" si="5"/>
        <v>0</v>
      </c>
      <c r="L69" s="99">
        <f t="shared" si="6"/>
        <v>0</v>
      </c>
      <c r="M69" s="99">
        <f t="shared" si="7"/>
        <v>0</v>
      </c>
      <c r="N69" s="19"/>
      <c r="O69" s="1"/>
      <c r="P69" s="1"/>
      <c r="Q69" s="1"/>
    </row>
    <row r="70" spans="1:17" ht="15">
      <c r="A70" s="2" t="s">
        <v>15</v>
      </c>
      <c r="B70" s="172" t="s">
        <v>62</v>
      </c>
      <c r="C70" s="18">
        <v>45785</v>
      </c>
      <c r="D70" s="19" t="s">
        <v>63</v>
      </c>
      <c r="E70" s="19">
        <v>11</v>
      </c>
      <c r="F70" s="19">
        <v>3</v>
      </c>
      <c r="G70" s="19">
        <v>1</v>
      </c>
      <c r="H70" s="19">
        <v>2</v>
      </c>
      <c r="I70" s="19">
        <v>8</v>
      </c>
      <c r="J70" s="99">
        <f t="shared" si="4"/>
        <v>0.33333333333333331</v>
      </c>
      <c r="K70" s="99">
        <f t="shared" si="5"/>
        <v>0.66666666666666663</v>
      </c>
      <c r="L70" s="99">
        <f t="shared" si="6"/>
        <v>0.72727272727272729</v>
      </c>
      <c r="M70" s="99">
        <f t="shared" si="7"/>
        <v>0.27272727272727271</v>
      </c>
      <c r="N70" s="19"/>
      <c r="O70" s="1"/>
      <c r="P70" s="1"/>
      <c r="Q70" s="1"/>
    </row>
    <row r="71" spans="1:17" ht="15">
      <c r="A71" s="2" t="s">
        <v>70</v>
      </c>
      <c r="B71" s="172" t="s">
        <v>62</v>
      </c>
      <c r="C71" s="18">
        <v>45785</v>
      </c>
      <c r="D71" s="19" t="s">
        <v>66</v>
      </c>
      <c r="E71" s="19">
        <v>0</v>
      </c>
      <c r="F71" s="19">
        <v>0</v>
      </c>
      <c r="G71" s="19">
        <v>0</v>
      </c>
      <c r="H71" s="19">
        <v>0</v>
      </c>
      <c r="I71" s="19">
        <v>0</v>
      </c>
      <c r="J71" s="99">
        <f t="shared" si="4"/>
        <v>0</v>
      </c>
      <c r="K71" s="99">
        <f t="shared" si="5"/>
        <v>0</v>
      </c>
      <c r="L71" s="99">
        <f t="shared" si="6"/>
        <v>0</v>
      </c>
      <c r="M71" s="99">
        <f t="shared" si="7"/>
        <v>0</v>
      </c>
      <c r="N71" s="19"/>
      <c r="O71" s="1"/>
      <c r="P71" s="1"/>
      <c r="Q71" s="1"/>
    </row>
    <row r="72" spans="1:17" ht="15">
      <c r="A72" s="2" t="s">
        <v>71</v>
      </c>
      <c r="B72" s="172" t="s">
        <v>62</v>
      </c>
      <c r="C72" s="18">
        <v>45785</v>
      </c>
      <c r="D72" s="19" t="s">
        <v>63</v>
      </c>
      <c r="E72" s="19">
        <v>1</v>
      </c>
      <c r="F72" s="19">
        <v>0</v>
      </c>
      <c r="G72" s="19">
        <v>0</v>
      </c>
      <c r="H72" s="19">
        <v>0</v>
      </c>
      <c r="I72" s="19">
        <v>1</v>
      </c>
      <c r="J72" s="99">
        <f t="shared" si="4"/>
        <v>0</v>
      </c>
      <c r="K72" s="99">
        <f t="shared" si="5"/>
        <v>0</v>
      </c>
      <c r="L72" s="99">
        <f t="shared" si="6"/>
        <v>1</v>
      </c>
      <c r="M72" s="99">
        <f t="shared" si="7"/>
        <v>0</v>
      </c>
      <c r="N72" s="19"/>
      <c r="O72" s="1"/>
      <c r="P72" s="1"/>
      <c r="Q72" s="1"/>
    </row>
    <row r="73" spans="1:17" ht="15">
      <c r="A73" s="173" t="s">
        <v>72</v>
      </c>
      <c r="B73" s="172" t="s">
        <v>62</v>
      </c>
      <c r="C73" s="18">
        <v>45785</v>
      </c>
      <c r="D73" s="19" t="s">
        <v>63</v>
      </c>
      <c r="E73" s="19">
        <v>2</v>
      </c>
      <c r="F73" s="19">
        <v>1</v>
      </c>
      <c r="G73" s="19">
        <v>1</v>
      </c>
      <c r="H73" s="19">
        <v>0</v>
      </c>
      <c r="I73" s="19">
        <v>1</v>
      </c>
      <c r="J73" s="99">
        <f t="shared" si="4"/>
        <v>1</v>
      </c>
      <c r="K73" s="99">
        <f t="shared" si="5"/>
        <v>0</v>
      </c>
      <c r="L73" s="99">
        <f t="shared" si="6"/>
        <v>0.5</v>
      </c>
      <c r="M73" s="99">
        <f t="shared" si="7"/>
        <v>0.5</v>
      </c>
      <c r="N73" s="19"/>
      <c r="O73" s="1"/>
      <c r="P73" s="1"/>
      <c r="Q73" s="1"/>
    </row>
    <row r="74" spans="1:17" ht="15">
      <c r="A74" s="2" t="s">
        <v>7</v>
      </c>
      <c r="B74" s="172" t="s">
        <v>62</v>
      </c>
      <c r="C74" s="18">
        <v>45786</v>
      </c>
      <c r="D74" s="19" t="s">
        <v>63</v>
      </c>
      <c r="E74" s="19">
        <v>10</v>
      </c>
      <c r="F74" s="19">
        <v>0</v>
      </c>
      <c r="G74" s="19">
        <v>0</v>
      </c>
      <c r="H74" s="19">
        <v>0</v>
      </c>
      <c r="I74" s="19">
        <v>10</v>
      </c>
      <c r="J74" s="99">
        <f t="shared" si="4"/>
        <v>0</v>
      </c>
      <c r="K74" s="99">
        <f t="shared" si="5"/>
        <v>0</v>
      </c>
      <c r="L74" s="99">
        <f t="shared" si="6"/>
        <v>1</v>
      </c>
      <c r="M74" s="99">
        <f t="shared" si="7"/>
        <v>0</v>
      </c>
      <c r="N74" s="19"/>
      <c r="O74" s="1"/>
      <c r="P74" s="1"/>
      <c r="Q74" s="1"/>
    </row>
    <row r="75" spans="1:17" ht="15">
      <c r="A75" s="2" t="s">
        <v>8</v>
      </c>
      <c r="B75" s="172" t="s">
        <v>62</v>
      </c>
      <c r="C75" s="18">
        <v>45786</v>
      </c>
      <c r="D75" s="19" t="s">
        <v>63</v>
      </c>
      <c r="E75" s="19">
        <v>2</v>
      </c>
      <c r="F75" s="19">
        <v>2</v>
      </c>
      <c r="G75" s="19">
        <v>1</v>
      </c>
      <c r="H75" s="19">
        <v>1</v>
      </c>
      <c r="I75" s="19">
        <v>0</v>
      </c>
      <c r="J75" s="99">
        <f t="shared" si="4"/>
        <v>0.5</v>
      </c>
      <c r="K75" s="99">
        <f t="shared" si="5"/>
        <v>0.5</v>
      </c>
      <c r="L75" s="99">
        <f t="shared" si="6"/>
        <v>0</v>
      </c>
      <c r="M75" s="99">
        <f t="shared" si="7"/>
        <v>1</v>
      </c>
      <c r="N75" s="19"/>
      <c r="O75" s="1"/>
      <c r="P75" s="1"/>
      <c r="Q75" s="1"/>
    </row>
    <row r="76" spans="1:17" ht="15">
      <c r="A76" s="2" t="s">
        <v>65</v>
      </c>
      <c r="B76" s="172" t="s">
        <v>62</v>
      </c>
      <c r="C76" s="18">
        <v>45786</v>
      </c>
      <c r="D76" s="19" t="s">
        <v>63</v>
      </c>
      <c r="E76" s="19">
        <v>10</v>
      </c>
      <c r="F76" s="19">
        <v>6</v>
      </c>
      <c r="G76" s="19">
        <v>1</v>
      </c>
      <c r="H76" s="19">
        <v>5</v>
      </c>
      <c r="I76" s="19">
        <v>4</v>
      </c>
      <c r="J76" s="99">
        <f t="shared" si="4"/>
        <v>0.16666666666666666</v>
      </c>
      <c r="K76" s="99">
        <f t="shared" si="5"/>
        <v>0.83333333333333337</v>
      </c>
      <c r="L76" s="99">
        <f t="shared" si="6"/>
        <v>0.4</v>
      </c>
      <c r="M76" s="99">
        <f t="shared" si="7"/>
        <v>0.6</v>
      </c>
      <c r="N76" s="19"/>
      <c r="O76" s="1"/>
      <c r="P76" s="1"/>
      <c r="Q76" s="1"/>
    </row>
    <row r="77" spans="1:17" ht="15">
      <c r="A77" s="2" t="s">
        <v>10</v>
      </c>
      <c r="B77" s="172" t="s">
        <v>62</v>
      </c>
      <c r="C77" s="18">
        <v>45786</v>
      </c>
      <c r="D77" s="19" t="s">
        <v>63</v>
      </c>
      <c r="E77" s="19">
        <v>3</v>
      </c>
      <c r="F77" s="19">
        <v>0</v>
      </c>
      <c r="G77" s="19">
        <v>0</v>
      </c>
      <c r="H77" s="19">
        <v>0</v>
      </c>
      <c r="I77" s="19">
        <v>3</v>
      </c>
      <c r="J77" s="99">
        <f t="shared" si="4"/>
        <v>0</v>
      </c>
      <c r="K77" s="99">
        <f t="shared" si="5"/>
        <v>0</v>
      </c>
      <c r="L77" s="99">
        <f t="shared" si="6"/>
        <v>1</v>
      </c>
      <c r="M77" s="99">
        <f t="shared" si="7"/>
        <v>0</v>
      </c>
      <c r="N77" s="19"/>
      <c r="O77" s="1"/>
      <c r="P77" s="1"/>
      <c r="Q77" s="1"/>
    </row>
    <row r="78" spans="1:17" ht="15">
      <c r="A78" s="2" t="s">
        <v>11</v>
      </c>
      <c r="B78" s="172" t="s">
        <v>62</v>
      </c>
      <c r="C78" s="18">
        <v>45786</v>
      </c>
      <c r="D78" s="19" t="s">
        <v>63</v>
      </c>
      <c r="E78" s="19">
        <v>6</v>
      </c>
      <c r="F78" s="19">
        <v>5</v>
      </c>
      <c r="G78" s="19">
        <v>4</v>
      </c>
      <c r="H78" s="19">
        <v>1</v>
      </c>
      <c r="I78" s="19">
        <v>1</v>
      </c>
      <c r="J78" s="99">
        <f t="shared" si="4"/>
        <v>0.8</v>
      </c>
      <c r="K78" s="99">
        <f t="shared" si="5"/>
        <v>0.2</v>
      </c>
      <c r="L78" s="99">
        <f t="shared" si="6"/>
        <v>0.16666666666666666</v>
      </c>
      <c r="M78" s="99">
        <f t="shared" si="7"/>
        <v>0.83333333333333337</v>
      </c>
      <c r="N78" s="19"/>
      <c r="O78" s="1"/>
      <c r="P78" s="1"/>
      <c r="Q78" s="1"/>
    </row>
    <row r="79" spans="1:17" ht="15">
      <c r="A79" s="2" t="s">
        <v>12</v>
      </c>
      <c r="B79" s="172" t="s">
        <v>62</v>
      </c>
      <c r="C79" s="18">
        <v>45786</v>
      </c>
      <c r="D79" s="19" t="s">
        <v>63</v>
      </c>
      <c r="E79" s="19">
        <v>6</v>
      </c>
      <c r="F79" s="19">
        <v>5</v>
      </c>
      <c r="G79" s="19">
        <v>4</v>
      </c>
      <c r="H79" s="19">
        <v>1</v>
      </c>
      <c r="I79" s="19">
        <v>1</v>
      </c>
      <c r="J79" s="99">
        <f t="shared" si="4"/>
        <v>0.8</v>
      </c>
      <c r="K79" s="99">
        <f t="shared" si="5"/>
        <v>0.2</v>
      </c>
      <c r="L79" s="99">
        <f t="shared" si="6"/>
        <v>0.16666666666666666</v>
      </c>
      <c r="M79" s="99">
        <f t="shared" si="7"/>
        <v>0.83333333333333337</v>
      </c>
      <c r="N79" s="19"/>
      <c r="O79" s="1"/>
      <c r="P79" s="1"/>
      <c r="Q79" s="1"/>
    </row>
    <row r="80" spans="1:17" ht="15">
      <c r="A80" s="2" t="s">
        <v>69</v>
      </c>
      <c r="B80" s="172" t="s">
        <v>62</v>
      </c>
      <c r="C80" s="18">
        <v>45786</v>
      </c>
      <c r="D80" s="19" t="s">
        <v>63</v>
      </c>
      <c r="E80" s="19">
        <v>6</v>
      </c>
      <c r="F80" s="19">
        <v>4</v>
      </c>
      <c r="G80" s="19">
        <v>4</v>
      </c>
      <c r="H80" s="19">
        <v>0</v>
      </c>
      <c r="I80" s="19">
        <v>2</v>
      </c>
      <c r="J80" s="99">
        <f t="shared" si="4"/>
        <v>1</v>
      </c>
      <c r="K80" s="99">
        <f t="shared" si="5"/>
        <v>0</v>
      </c>
      <c r="L80" s="99">
        <f t="shared" si="6"/>
        <v>0.33333333333333331</v>
      </c>
      <c r="M80" s="99">
        <f t="shared" si="7"/>
        <v>0.66666666666666663</v>
      </c>
      <c r="N80" s="19"/>
      <c r="O80" s="1"/>
      <c r="P80" s="1"/>
      <c r="Q80" s="1"/>
    </row>
    <row r="81" spans="1:17" ht="15">
      <c r="A81" s="2" t="s">
        <v>14</v>
      </c>
      <c r="B81" s="172" t="s">
        <v>62</v>
      </c>
      <c r="C81" s="18">
        <v>45786</v>
      </c>
      <c r="D81" s="19" t="s">
        <v>66</v>
      </c>
      <c r="E81" s="19">
        <v>0</v>
      </c>
      <c r="F81" s="19">
        <v>0</v>
      </c>
      <c r="G81" s="19">
        <v>0</v>
      </c>
      <c r="H81" s="19">
        <v>0</v>
      </c>
      <c r="I81" s="19">
        <v>0</v>
      </c>
      <c r="J81" s="99">
        <f t="shared" si="4"/>
        <v>0</v>
      </c>
      <c r="K81" s="99">
        <f t="shared" si="5"/>
        <v>0</v>
      </c>
      <c r="L81" s="99">
        <f t="shared" si="6"/>
        <v>0</v>
      </c>
      <c r="M81" s="99">
        <f t="shared" si="7"/>
        <v>0</v>
      </c>
      <c r="N81" s="19"/>
      <c r="O81" s="1"/>
      <c r="P81" s="1"/>
      <c r="Q81" s="1"/>
    </row>
    <row r="82" spans="1:17" ht="15">
      <c r="A82" s="2" t="s">
        <v>15</v>
      </c>
      <c r="B82" s="172" t="s">
        <v>62</v>
      </c>
      <c r="C82" s="18">
        <v>45786</v>
      </c>
      <c r="D82" s="19" t="s">
        <v>63</v>
      </c>
      <c r="E82" s="19">
        <v>7</v>
      </c>
      <c r="F82" s="19">
        <v>3</v>
      </c>
      <c r="G82" s="19">
        <v>2</v>
      </c>
      <c r="H82" s="19">
        <v>1</v>
      </c>
      <c r="I82" s="19">
        <v>4</v>
      </c>
      <c r="J82" s="99">
        <f t="shared" si="4"/>
        <v>0.66666666666666663</v>
      </c>
      <c r="K82" s="99">
        <f t="shared" si="5"/>
        <v>0.33333333333333331</v>
      </c>
      <c r="L82" s="99">
        <f t="shared" si="6"/>
        <v>0.5714285714285714</v>
      </c>
      <c r="M82" s="99">
        <f t="shared" si="7"/>
        <v>0.42857142857142855</v>
      </c>
      <c r="N82" s="19"/>
      <c r="O82" s="1"/>
      <c r="P82" s="1"/>
      <c r="Q82" s="1"/>
    </row>
    <row r="83" spans="1:17" ht="15">
      <c r="A83" s="2" t="s">
        <v>70</v>
      </c>
      <c r="B83" s="172" t="s">
        <v>62</v>
      </c>
      <c r="C83" s="18">
        <v>45786</v>
      </c>
      <c r="D83" s="19" t="s">
        <v>66</v>
      </c>
      <c r="E83" s="19">
        <v>0</v>
      </c>
      <c r="F83" s="19">
        <v>0</v>
      </c>
      <c r="G83" s="19">
        <v>0</v>
      </c>
      <c r="H83" s="19">
        <v>0</v>
      </c>
      <c r="I83" s="19">
        <v>0</v>
      </c>
      <c r="J83" s="99">
        <f t="shared" si="4"/>
        <v>0</v>
      </c>
      <c r="K83" s="99">
        <f t="shared" si="5"/>
        <v>0</v>
      </c>
      <c r="L83" s="99">
        <f t="shared" si="6"/>
        <v>0</v>
      </c>
      <c r="M83" s="99">
        <f t="shared" si="7"/>
        <v>0</v>
      </c>
      <c r="N83" s="19"/>
      <c r="O83" s="1"/>
      <c r="P83" s="1"/>
      <c r="Q83" s="1"/>
    </row>
    <row r="84" spans="1:17" ht="15">
      <c r="A84" s="2" t="s">
        <v>71</v>
      </c>
      <c r="B84" s="172" t="s">
        <v>62</v>
      </c>
      <c r="C84" s="18">
        <v>45786</v>
      </c>
      <c r="D84" s="19" t="s">
        <v>63</v>
      </c>
      <c r="E84" s="19">
        <v>4</v>
      </c>
      <c r="F84" s="19">
        <v>3</v>
      </c>
      <c r="G84" s="19">
        <v>3</v>
      </c>
      <c r="H84" s="19">
        <v>0</v>
      </c>
      <c r="I84" s="19">
        <v>1</v>
      </c>
      <c r="J84" s="99">
        <f t="shared" si="4"/>
        <v>1</v>
      </c>
      <c r="K84" s="99">
        <f t="shared" si="5"/>
        <v>0</v>
      </c>
      <c r="L84" s="99">
        <f t="shared" si="6"/>
        <v>0.25</v>
      </c>
      <c r="M84" s="99">
        <f t="shared" si="7"/>
        <v>0.75</v>
      </c>
      <c r="N84" s="19"/>
      <c r="O84" s="1"/>
      <c r="P84" s="1"/>
      <c r="Q84" s="1"/>
    </row>
    <row r="85" spans="1:17" ht="15">
      <c r="A85" s="173" t="s">
        <v>72</v>
      </c>
      <c r="B85" s="172" t="s">
        <v>62</v>
      </c>
      <c r="C85" s="18">
        <v>45786</v>
      </c>
      <c r="D85" s="19" t="s">
        <v>66</v>
      </c>
      <c r="E85" s="19">
        <v>0</v>
      </c>
      <c r="F85" s="19">
        <v>0</v>
      </c>
      <c r="G85" s="19">
        <v>0</v>
      </c>
      <c r="H85" s="19">
        <v>0</v>
      </c>
      <c r="I85" s="19">
        <v>0</v>
      </c>
      <c r="J85" s="99">
        <f t="shared" si="4"/>
        <v>0</v>
      </c>
      <c r="K85" s="99">
        <f t="shared" si="5"/>
        <v>0</v>
      </c>
      <c r="L85" s="99">
        <f t="shared" si="6"/>
        <v>0</v>
      </c>
      <c r="M85" s="99">
        <f t="shared" si="7"/>
        <v>0</v>
      </c>
      <c r="N85" s="19"/>
      <c r="O85" s="1"/>
      <c r="P85" s="1"/>
      <c r="Q85" s="1"/>
    </row>
    <row r="86" spans="1:17" ht="15">
      <c r="A86" s="2" t="s">
        <v>7</v>
      </c>
      <c r="B86" s="172" t="s">
        <v>62</v>
      </c>
      <c r="C86" s="18">
        <v>45787</v>
      </c>
      <c r="D86" s="19" t="s">
        <v>63</v>
      </c>
      <c r="E86" s="19">
        <v>5</v>
      </c>
      <c r="F86" s="19">
        <v>0</v>
      </c>
      <c r="G86" s="19">
        <v>0</v>
      </c>
      <c r="H86" s="19">
        <v>0</v>
      </c>
      <c r="I86" s="19">
        <v>5</v>
      </c>
      <c r="J86" s="99">
        <f t="shared" si="4"/>
        <v>0</v>
      </c>
      <c r="K86" s="99">
        <f t="shared" si="5"/>
        <v>0</v>
      </c>
      <c r="L86" s="99">
        <f t="shared" si="6"/>
        <v>1</v>
      </c>
      <c r="M86" s="99">
        <f t="shared" si="7"/>
        <v>0</v>
      </c>
      <c r="N86" s="19"/>
      <c r="O86" s="1"/>
      <c r="P86" s="1"/>
      <c r="Q86" s="1"/>
    </row>
    <row r="87" spans="1:17" ht="15">
      <c r="A87" s="2" t="s">
        <v>8</v>
      </c>
      <c r="B87" s="172" t="s">
        <v>62</v>
      </c>
      <c r="C87" s="18">
        <v>45787</v>
      </c>
      <c r="D87" s="19" t="s">
        <v>66</v>
      </c>
      <c r="E87" s="19">
        <v>0</v>
      </c>
      <c r="F87" s="19">
        <v>0</v>
      </c>
      <c r="G87" s="19">
        <v>0</v>
      </c>
      <c r="H87" s="19">
        <v>0</v>
      </c>
      <c r="I87" s="19">
        <v>0</v>
      </c>
      <c r="J87" s="99">
        <f t="shared" si="4"/>
        <v>0</v>
      </c>
      <c r="K87" s="99">
        <f t="shared" si="5"/>
        <v>0</v>
      </c>
      <c r="L87" s="99">
        <f t="shared" si="6"/>
        <v>0</v>
      </c>
      <c r="M87" s="99">
        <f t="shared" si="7"/>
        <v>0</v>
      </c>
      <c r="N87" s="19"/>
      <c r="O87" s="1"/>
      <c r="P87" s="1"/>
      <c r="Q87" s="1"/>
    </row>
    <row r="88" spans="1:17" ht="15">
      <c r="A88" s="2" t="s">
        <v>65</v>
      </c>
      <c r="B88" s="172" t="s">
        <v>62</v>
      </c>
      <c r="C88" s="18">
        <v>45787</v>
      </c>
      <c r="D88" s="19" t="s">
        <v>63</v>
      </c>
      <c r="E88" s="19">
        <v>1</v>
      </c>
      <c r="F88" s="19">
        <v>1</v>
      </c>
      <c r="G88" s="19">
        <v>0</v>
      </c>
      <c r="H88" s="19">
        <v>1</v>
      </c>
      <c r="I88" s="19">
        <v>0</v>
      </c>
      <c r="J88" s="99">
        <f t="shared" si="4"/>
        <v>0</v>
      </c>
      <c r="K88" s="99">
        <f t="shared" si="5"/>
        <v>1</v>
      </c>
      <c r="L88" s="99">
        <f t="shared" si="6"/>
        <v>0</v>
      </c>
      <c r="M88" s="99">
        <f t="shared" si="7"/>
        <v>1</v>
      </c>
      <c r="N88" s="19"/>
      <c r="O88" s="1"/>
      <c r="P88" s="1"/>
      <c r="Q88" s="1"/>
    </row>
    <row r="89" spans="1:17" ht="15">
      <c r="A89" s="2" t="s">
        <v>10</v>
      </c>
      <c r="B89" s="172" t="s">
        <v>62</v>
      </c>
      <c r="C89" s="18">
        <v>45787</v>
      </c>
      <c r="D89" s="19" t="s">
        <v>66</v>
      </c>
      <c r="E89" s="19">
        <v>0</v>
      </c>
      <c r="F89" s="19">
        <v>0</v>
      </c>
      <c r="G89" s="19">
        <v>0</v>
      </c>
      <c r="H89" s="19">
        <v>0</v>
      </c>
      <c r="I89" s="19">
        <v>0</v>
      </c>
      <c r="J89" s="99">
        <f t="shared" si="4"/>
        <v>0</v>
      </c>
      <c r="K89" s="99">
        <f t="shared" si="5"/>
        <v>0</v>
      </c>
      <c r="L89" s="99">
        <f t="shared" si="6"/>
        <v>0</v>
      </c>
      <c r="M89" s="99">
        <f t="shared" si="7"/>
        <v>0</v>
      </c>
      <c r="N89" s="19"/>
      <c r="O89" s="1"/>
      <c r="P89" s="1"/>
      <c r="Q89" s="1"/>
    </row>
    <row r="90" spans="1:17" ht="15">
      <c r="A90" s="2" t="s">
        <v>11</v>
      </c>
      <c r="B90" s="172" t="s">
        <v>62</v>
      </c>
      <c r="C90" s="18">
        <v>45787</v>
      </c>
      <c r="D90" s="19" t="s">
        <v>63</v>
      </c>
      <c r="E90" s="19">
        <v>2</v>
      </c>
      <c r="F90" s="19">
        <v>0</v>
      </c>
      <c r="G90" s="19">
        <v>0</v>
      </c>
      <c r="H90" s="19">
        <v>0</v>
      </c>
      <c r="I90" s="19">
        <v>2</v>
      </c>
      <c r="J90" s="99">
        <f t="shared" si="4"/>
        <v>0</v>
      </c>
      <c r="K90" s="99">
        <f t="shared" si="5"/>
        <v>0</v>
      </c>
      <c r="L90" s="99">
        <f t="shared" si="6"/>
        <v>1</v>
      </c>
      <c r="M90" s="99">
        <f t="shared" si="7"/>
        <v>0</v>
      </c>
      <c r="N90" s="19"/>
      <c r="O90" s="1"/>
      <c r="P90" s="1"/>
      <c r="Q90" s="1"/>
    </row>
    <row r="91" spans="1:17" ht="15">
      <c r="A91" s="2" t="s">
        <v>12</v>
      </c>
      <c r="B91" s="172" t="s">
        <v>62</v>
      </c>
      <c r="C91" s="18">
        <v>45787</v>
      </c>
      <c r="D91" s="19" t="s">
        <v>63</v>
      </c>
      <c r="E91" s="19">
        <v>3</v>
      </c>
      <c r="F91" s="19">
        <v>1</v>
      </c>
      <c r="G91" s="19">
        <v>1</v>
      </c>
      <c r="H91" s="19">
        <v>0</v>
      </c>
      <c r="I91" s="19">
        <v>2</v>
      </c>
      <c r="J91" s="99">
        <f t="shared" si="4"/>
        <v>1</v>
      </c>
      <c r="K91" s="99">
        <f t="shared" si="5"/>
        <v>0</v>
      </c>
      <c r="L91" s="99">
        <f t="shared" si="6"/>
        <v>0.66666666666666663</v>
      </c>
      <c r="M91" s="99">
        <f t="shared" si="7"/>
        <v>0.33333333333333331</v>
      </c>
      <c r="N91" s="19"/>
      <c r="O91" s="1"/>
      <c r="P91" s="1"/>
      <c r="Q91" s="1"/>
    </row>
    <row r="92" spans="1:17" ht="15">
      <c r="A92" s="2" t="s">
        <v>69</v>
      </c>
      <c r="B92" s="172" t="s">
        <v>62</v>
      </c>
      <c r="C92" s="18">
        <v>45787</v>
      </c>
      <c r="D92" s="19" t="s">
        <v>63</v>
      </c>
      <c r="E92" s="19">
        <v>4</v>
      </c>
      <c r="F92" s="19">
        <v>3</v>
      </c>
      <c r="G92" s="19">
        <v>2</v>
      </c>
      <c r="H92" s="19">
        <v>1</v>
      </c>
      <c r="I92" s="19">
        <v>1</v>
      </c>
      <c r="J92" s="99">
        <f t="shared" si="4"/>
        <v>0.66666666666666663</v>
      </c>
      <c r="K92" s="99">
        <f t="shared" si="5"/>
        <v>0.33333333333333331</v>
      </c>
      <c r="L92" s="99">
        <f t="shared" si="6"/>
        <v>0.25</v>
      </c>
      <c r="M92" s="99">
        <f t="shared" si="7"/>
        <v>0.75</v>
      </c>
      <c r="N92" s="19"/>
      <c r="O92" s="1"/>
      <c r="P92" s="1"/>
      <c r="Q92" s="1"/>
    </row>
    <row r="93" spans="1:17" ht="15">
      <c r="A93" s="2" t="s">
        <v>14</v>
      </c>
      <c r="B93" s="172" t="s">
        <v>62</v>
      </c>
      <c r="C93" s="18">
        <v>45787</v>
      </c>
      <c r="D93" s="19" t="s">
        <v>66</v>
      </c>
      <c r="E93" s="19">
        <v>0</v>
      </c>
      <c r="F93" s="19">
        <v>0</v>
      </c>
      <c r="G93" s="19">
        <v>0</v>
      </c>
      <c r="H93" s="19">
        <v>0</v>
      </c>
      <c r="I93" s="19">
        <v>0</v>
      </c>
      <c r="J93" s="99">
        <f t="shared" si="4"/>
        <v>0</v>
      </c>
      <c r="K93" s="99">
        <f t="shared" si="5"/>
        <v>0</v>
      </c>
      <c r="L93" s="99">
        <f t="shared" si="6"/>
        <v>0</v>
      </c>
      <c r="M93" s="99">
        <f t="shared" si="7"/>
        <v>0</v>
      </c>
      <c r="N93" s="19"/>
      <c r="O93" s="1"/>
      <c r="P93" s="1"/>
      <c r="Q93" s="1"/>
    </row>
    <row r="94" spans="1:17" ht="15">
      <c r="A94" s="2" t="s">
        <v>15</v>
      </c>
      <c r="B94" s="172" t="s">
        <v>62</v>
      </c>
      <c r="C94" s="18">
        <v>45787</v>
      </c>
      <c r="D94" s="19" t="s">
        <v>66</v>
      </c>
      <c r="E94" s="19">
        <v>0</v>
      </c>
      <c r="F94" s="19">
        <v>0</v>
      </c>
      <c r="G94" s="19">
        <v>0</v>
      </c>
      <c r="H94" s="19">
        <v>0</v>
      </c>
      <c r="I94" s="19">
        <v>0</v>
      </c>
      <c r="J94" s="99">
        <f t="shared" si="4"/>
        <v>0</v>
      </c>
      <c r="K94" s="99">
        <f t="shared" si="5"/>
        <v>0</v>
      </c>
      <c r="L94" s="99">
        <f t="shared" si="6"/>
        <v>0</v>
      </c>
      <c r="M94" s="99">
        <f t="shared" si="7"/>
        <v>0</v>
      </c>
      <c r="N94" s="19"/>
      <c r="O94" s="1"/>
      <c r="P94" s="1"/>
      <c r="Q94" s="1"/>
    </row>
    <row r="95" spans="1:17" ht="15">
      <c r="A95" s="2" t="s">
        <v>70</v>
      </c>
      <c r="B95" s="172" t="s">
        <v>62</v>
      </c>
      <c r="C95" s="18">
        <v>45787</v>
      </c>
      <c r="D95" s="19" t="s">
        <v>66</v>
      </c>
      <c r="E95" s="19">
        <v>0</v>
      </c>
      <c r="F95" s="19">
        <v>0</v>
      </c>
      <c r="G95" s="19">
        <v>0</v>
      </c>
      <c r="H95" s="19">
        <v>0</v>
      </c>
      <c r="I95" s="19">
        <v>0</v>
      </c>
      <c r="J95" s="99">
        <f t="shared" si="4"/>
        <v>0</v>
      </c>
      <c r="K95" s="99">
        <f t="shared" si="5"/>
        <v>0</v>
      </c>
      <c r="L95" s="99">
        <f t="shared" si="6"/>
        <v>0</v>
      </c>
      <c r="M95" s="99">
        <f t="shared" si="7"/>
        <v>0</v>
      </c>
      <c r="N95" s="19"/>
      <c r="O95" s="1"/>
      <c r="P95" s="1"/>
      <c r="Q95" s="1"/>
    </row>
    <row r="96" spans="1:17" ht="15">
      <c r="A96" s="2" t="s">
        <v>71</v>
      </c>
      <c r="B96" s="172" t="s">
        <v>62</v>
      </c>
      <c r="C96" s="18">
        <v>45787</v>
      </c>
      <c r="D96" s="19" t="s">
        <v>63</v>
      </c>
      <c r="E96" s="19">
        <v>2</v>
      </c>
      <c r="F96" s="19">
        <v>2</v>
      </c>
      <c r="G96" s="19">
        <v>2</v>
      </c>
      <c r="H96" s="19">
        <v>0</v>
      </c>
      <c r="I96" s="19">
        <v>0</v>
      </c>
      <c r="J96" s="99">
        <f t="shared" si="4"/>
        <v>1</v>
      </c>
      <c r="K96" s="99">
        <f t="shared" si="5"/>
        <v>0</v>
      </c>
      <c r="L96" s="99">
        <f t="shared" si="6"/>
        <v>0</v>
      </c>
      <c r="M96" s="99">
        <f t="shared" si="7"/>
        <v>1</v>
      </c>
      <c r="N96" s="19"/>
      <c r="O96" s="1"/>
      <c r="P96" s="1"/>
      <c r="Q96" s="1"/>
    </row>
    <row r="97" spans="1:17" ht="15">
      <c r="A97" s="173" t="s">
        <v>72</v>
      </c>
      <c r="B97" s="172" t="s">
        <v>62</v>
      </c>
      <c r="C97" s="18">
        <v>45787</v>
      </c>
      <c r="D97" s="19" t="s">
        <v>66</v>
      </c>
      <c r="E97" s="19">
        <v>0</v>
      </c>
      <c r="F97" s="19">
        <v>0</v>
      </c>
      <c r="G97" s="19">
        <v>0</v>
      </c>
      <c r="H97" s="19">
        <v>0</v>
      </c>
      <c r="I97" s="19">
        <v>0</v>
      </c>
      <c r="J97" s="99">
        <f t="shared" si="4"/>
        <v>0</v>
      </c>
      <c r="K97" s="99">
        <f t="shared" si="5"/>
        <v>0</v>
      </c>
      <c r="L97" s="99">
        <f t="shared" si="6"/>
        <v>0</v>
      </c>
      <c r="M97" s="99">
        <f t="shared" si="7"/>
        <v>0</v>
      </c>
      <c r="N97" s="19"/>
      <c r="O97" s="1"/>
      <c r="P97" s="1"/>
      <c r="Q97" s="1"/>
    </row>
    <row r="98" spans="1:17" ht="15">
      <c r="A98" s="2" t="s">
        <v>7</v>
      </c>
      <c r="B98" s="172" t="s">
        <v>62</v>
      </c>
      <c r="C98" s="18">
        <v>45789</v>
      </c>
      <c r="D98" s="19" t="s">
        <v>63</v>
      </c>
      <c r="E98" s="19">
        <v>5</v>
      </c>
      <c r="F98" s="19">
        <v>0</v>
      </c>
      <c r="G98" s="19">
        <v>0</v>
      </c>
      <c r="H98" s="19">
        <v>0</v>
      </c>
      <c r="I98" s="19">
        <v>5</v>
      </c>
      <c r="J98" s="99">
        <f t="shared" si="4"/>
        <v>0</v>
      </c>
      <c r="K98" s="99">
        <f t="shared" si="5"/>
        <v>0</v>
      </c>
      <c r="L98" s="99">
        <f t="shared" si="6"/>
        <v>1</v>
      </c>
      <c r="M98" s="99">
        <f t="shared" si="7"/>
        <v>0</v>
      </c>
      <c r="N98" s="19"/>
      <c r="O98" s="1"/>
      <c r="P98" s="1"/>
      <c r="Q98" s="1"/>
    </row>
    <row r="99" spans="1:17" ht="15">
      <c r="A99" s="2" t="s">
        <v>8</v>
      </c>
      <c r="B99" s="172" t="s">
        <v>62</v>
      </c>
      <c r="C99" s="18">
        <v>45789</v>
      </c>
      <c r="D99" s="19" t="s">
        <v>63</v>
      </c>
      <c r="E99" s="19">
        <v>2</v>
      </c>
      <c r="F99" s="19">
        <v>1</v>
      </c>
      <c r="G99" s="19">
        <v>0</v>
      </c>
      <c r="H99" s="19">
        <v>1</v>
      </c>
      <c r="I99" s="19">
        <v>1</v>
      </c>
      <c r="J99" s="99">
        <f t="shared" si="4"/>
        <v>0</v>
      </c>
      <c r="K99" s="99">
        <f t="shared" si="5"/>
        <v>1</v>
      </c>
      <c r="L99" s="99">
        <f t="shared" si="6"/>
        <v>0.5</v>
      </c>
      <c r="M99" s="99">
        <f t="shared" si="7"/>
        <v>0.5</v>
      </c>
      <c r="N99" s="19"/>
      <c r="O99" s="1"/>
      <c r="P99" s="1"/>
      <c r="Q99" s="1"/>
    </row>
    <row r="100" spans="1:17" ht="15">
      <c r="A100" s="2" t="s">
        <v>65</v>
      </c>
      <c r="B100" s="172" t="s">
        <v>62</v>
      </c>
      <c r="C100" s="18">
        <v>45789</v>
      </c>
      <c r="D100" s="19" t="s">
        <v>63</v>
      </c>
      <c r="E100" s="19">
        <v>5</v>
      </c>
      <c r="F100" s="19">
        <v>3</v>
      </c>
      <c r="G100" s="19">
        <v>2</v>
      </c>
      <c r="H100" s="19">
        <v>1</v>
      </c>
      <c r="I100" s="19">
        <v>2</v>
      </c>
      <c r="J100" s="99">
        <f t="shared" si="4"/>
        <v>0.66666666666666663</v>
      </c>
      <c r="K100" s="99">
        <f t="shared" si="5"/>
        <v>0.33333333333333331</v>
      </c>
      <c r="L100" s="99">
        <f t="shared" si="6"/>
        <v>0.4</v>
      </c>
      <c r="M100" s="99">
        <f t="shared" si="7"/>
        <v>0.6</v>
      </c>
      <c r="N100" s="19"/>
      <c r="O100" s="1"/>
      <c r="P100" s="1"/>
      <c r="Q100" s="1"/>
    </row>
    <row r="101" spans="1:17" ht="15">
      <c r="A101" s="2" t="s">
        <v>10</v>
      </c>
      <c r="B101" s="172" t="s">
        <v>62</v>
      </c>
      <c r="C101" s="18">
        <v>45789</v>
      </c>
      <c r="D101" s="19" t="s">
        <v>63</v>
      </c>
      <c r="E101" s="19">
        <v>3</v>
      </c>
      <c r="F101" s="19">
        <v>0</v>
      </c>
      <c r="G101" s="19">
        <v>0</v>
      </c>
      <c r="H101" s="19">
        <v>0</v>
      </c>
      <c r="I101" s="19">
        <v>3</v>
      </c>
      <c r="J101" s="99">
        <f t="shared" si="4"/>
        <v>0</v>
      </c>
      <c r="K101" s="99">
        <f t="shared" si="5"/>
        <v>0</v>
      </c>
      <c r="L101" s="99">
        <f t="shared" si="6"/>
        <v>1</v>
      </c>
      <c r="M101" s="99">
        <f t="shared" si="7"/>
        <v>0</v>
      </c>
      <c r="N101" s="19"/>
      <c r="O101" s="1"/>
      <c r="P101" s="1"/>
      <c r="Q101" s="1"/>
    </row>
    <row r="102" spans="1:17" ht="15">
      <c r="A102" s="2" t="s">
        <v>11</v>
      </c>
      <c r="B102" s="172" t="s">
        <v>62</v>
      </c>
      <c r="C102" s="18">
        <v>45789</v>
      </c>
      <c r="D102" s="19" t="s">
        <v>63</v>
      </c>
      <c r="E102" s="19">
        <v>2</v>
      </c>
      <c r="F102" s="19">
        <v>0</v>
      </c>
      <c r="G102" s="19">
        <v>0</v>
      </c>
      <c r="H102" s="19">
        <v>0</v>
      </c>
      <c r="I102" s="19">
        <v>2</v>
      </c>
      <c r="J102" s="99">
        <f t="shared" si="4"/>
        <v>0</v>
      </c>
      <c r="K102" s="99">
        <f t="shared" si="5"/>
        <v>0</v>
      </c>
      <c r="L102" s="99">
        <f t="shared" si="6"/>
        <v>1</v>
      </c>
      <c r="M102" s="99">
        <f t="shared" si="7"/>
        <v>0</v>
      </c>
      <c r="N102" s="19"/>
      <c r="O102" s="1"/>
      <c r="P102" s="1"/>
      <c r="Q102" s="1"/>
    </row>
    <row r="103" spans="1:17" ht="15">
      <c r="A103" s="2" t="s">
        <v>12</v>
      </c>
      <c r="B103" s="172" t="s">
        <v>62</v>
      </c>
      <c r="C103" s="18">
        <v>45789</v>
      </c>
      <c r="D103" s="19" t="s">
        <v>63</v>
      </c>
      <c r="E103" s="19">
        <v>5</v>
      </c>
      <c r="F103" s="19">
        <v>3</v>
      </c>
      <c r="G103" s="19">
        <v>2</v>
      </c>
      <c r="H103" s="19">
        <v>1</v>
      </c>
      <c r="I103" s="19">
        <v>2</v>
      </c>
      <c r="J103" s="99">
        <f t="shared" si="4"/>
        <v>0.66666666666666663</v>
      </c>
      <c r="K103" s="99">
        <f t="shared" si="5"/>
        <v>0.33333333333333331</v>
      </c>
      <c r="L103" s="99">
        <f t="shared" si="6"/>
        <v>0.4</v>
      </c>
      <c r="M103" s="99">
        <f t="shared" si="7"/>
        <v>0.6</v>
      </c>
      <c r="N103" s="19"/>
      <c r="O103" s="1"/>
      <c r="P103" s="1"/>
      <c r="Q103" s="1"/>
    </row>
    <row r="104" spans="1:17" ht="15">
      <c r="A104" s="2" t="s">
        <v>69</v>
      </c>
      <c r="B104" s="172" t="s">
        <v>62</v>
      </c>
      <c r="C104" s="18">
        <v>45789</v>
      </c>
      <c r="D104" s="19" t="s">
        <v>63</v>
      </c>
      <c r="E104" s="19">
        <v>8</v>
      </c>
      <c r="F104" s="19">
        <v>7</v>
      </c>
      <c r="G104" s="19">
        <v>5</v>
      </c>
      <c r="H104" s="19">
        <v>2</v>
      </c>
      <c r="I104" s="19">
        <v>1</v>
      </c>
      <c r="J104" s="99">
        <f t="shared" si="4"/>
        <v>0.7142857142857143</v>
      </c>
      <c r="K104" s="99">
        <f t="shared" si="5"/>
        <v>0.2857142857142857</v>
      </c>
      <c r="L104" s="99">
        <f t="shared" si="6"/>
        <v>0.125</v>
      </c>
      <c r="M104" s="99">
        <f t="shared" si="7"/>
        <v>0.875</v>
      </c>
      <c r="N104" s="19"/>
      <c r="O104" s="1"/>
      <c r="P104" s="1"/>
      <c r="Q104" s="1"/>
    </row>
    <row r="105" spans="1:17" ht="15">
      <c r="A105" s="2" t="s">
        <v>14</v>
      </c>
      <c r="B105" s="172" t="s">
        <v>62</v>
      </c>
      <c r="C105" s="18">
        <v>45789</v>
      </c>
      <c r="D105" s="19" t="s">
        <v>66</v>
      </c>
      <c r="E105" s="19">
        <v>0</v>
      </c>
      <c r="F105" s="19">
        <v>0</v>
      </c>
      <c r="G105" s="19">
        <v>0</v>
      </c>
      <c r="H105" s="19">
        <v>0</v>
      </c>
      <c r="I105" s="19">
        <v>0</v>
      </c>
      <c r="J105" s="99">
        <f t="shared" si="4"/>
        <v>0</v>
      </c>
      <c r="K105" s="99">
        <f t="shared" si="5"/>
        <v>0</v>
      </c>
      <c r="L105" s="99">
        <f t="shared" si="6"/>
        <v>0</v>
      </c>
      <c r="M105" s="99">
        <f t="shared" si="7"/>
        <v>0</v>
      </c>
      <c r="N105" s="19"/>
      <c r="O105" s="1"/>
      <c r="P105" s="1"/>
      <c r="Q105" s="1"/>
    </row>
    <row r="106" spans="1:17" s="94" customFormat="1" ht="15">
      <c r="A106" s="2" t="s">
        <v>15</v>
      </c>
      <c r="B106" s="172" t="s">
        <v>62</v>
      </c>
      <c r="C106" s="18">
        <v>45789</v>
      </c>
      <c r="D106" s="92" t="s">
        <v>63</v>
      </c>
      <c r="E106" s="92">
        <v>3</v>
      </c>
      <c r="F106" s="19">
        <v>2</v>
      </c>
      <c r="G106" s="19">
        <v>1</v>
      </c>
      <c r="H106" s="19">
        <v>1</v>
      </c>
      <c r="I106" s="19">
        <v>1</v>
      </c>
      <c r="J106" s="99">
        <f t="shared" si="4"/>
        <v>0.5</v>
      </c>
      <c r="K106" s="99">
        <f t="shared" si="5"/>
        <v>0.5</v>
      </c>
      <c r="L106" s="99">
        <f t="shared" si="6"/>
        <v>0.33333333333333331</v>
      </c>
      <c r="M106" s="99">
        <f t="shared" si="7"/>
        <v>0.66666666666666663</v>
      </c>
      <c r="N106" s="102"/>
      <c r="O106" s="100"/>
      <c r="P106" s="100"/>
      <c r="Q106" s="100"/>
    </row>
    <row r="107" spans="1:17" ht="15">
      <c r="A107" s="2" t="s">
        <v>70</v>
      </c>
      <c r="B107" s="172" t="s">
        <v>62</v>
      </c>
      <c r="C107" s="18">
        <v>45789</v>
      </c>
      <c r="D107" s="19" t="s">
        <v>66</v>
      </c>
      <c r="E107" s="19">
        <v>0</v>
      </c>
      <c r="F107" s="19">
        <v>0</v>
      </c>
      <c r="G107" s="19">
        <v>0</v>
      </c>
      <c r="H107" s="19">
        <v>0</v>
      </c>
      <c r="I107" s="19">
        <v>0</v>
      </c>
      <c r="J107" s="99">
        <f t="shared" si="4"/>
        <v>0</v>
      </c>
      <c r="K107" s="99">
        <f t="shared" si="5"/>
        <v>0</v>
      </c>
      <c r="L107" s="99">
        <f t="shared" si="6"/>
        <v>0</v>
      </c>
      <c r="M107" s="99">
        <f t="shared" si="7"/>
        <v>0</v>
      </c>
      <c r="N107" s="19"/>
      <c r="O107" s="1"/>
      <c r="P107" s="1"/>
      <c r="Q107" s="1"/>
    </row>
    <row r="108" spans="1:17" ht="15">
      <c r="A108" s="2" t="s">
        <v>71</v>
      </c>
      <c r="B108" s="172" t="s">
        <v>62</v>
      </c>
      <c r="C108" s="18">
        <v>45789</v>
      </c>
      <c r="D108" s="19" t="s">
        <v>63</v>
      </c>
      <c r="E108" s="19">
        <v>5</v>
      </c>
      <c r="F108" s="19">
        <v>4</v>
      </c>
      <c r="G108" s="19">
        <v>3</v>
      </c>
      <c r="H108" s="19">
        <v>1</v>
      </c>
      <c r="I108" s="19">
        <v>1</v>
      </c>
      <c r="J108" s="99">
        <f t="shared" si="4"/>
        <v>0.75</v>
      </c>
      <c r="K108" s="99">
        <f t="shared" si="5"/>
        <v>0.25</v>
      </c>
      <c r="L108" s="99">
        <f t="shared" si="6"/>
        <v>0.2</v>
      </c>
      <c r="M108" s="99">
        <f t="shared" si="7"/>
        <v>0.8</v>
      </c>
      <c r="N108" s="19"/>
      <c r="O108" s="1"/>
      <c r="P108" s="1"/>
      <c r="Q108" s="1"/>
    </row>
    <row r="109" spans="1:17" ht="15">
      <c r="A109" s="173" t="s">
        <v>72</v>
      </c>
      <c r="B109" s="172" t="s">
        <v>62</v>
      </c>
      <c r="C109" s="18">
        <v>45789</v>
      </c>
      <c r="D109" s="19" t="s">
        <v>66</v>
      </c>
      <c r="E109" s="19">
        <v>0</v>
      </c>
      <c r="F109" s="19">
        <v>0</v>
      </c>
      <c r="G109" s="19">
        <v>0</v>
      </c>
      <c r="H109" s="19">
        <v>0</v>
      </c>
      <c r="I109" s="19">
        <v>0</v>
      </c>
      <c r="J109" s="99">
        <f t="shared" si="4"/>
        <v>0</v>
      </c>
      <c r="K109" s="99">
        <f t="shared" si="5"/>
        <v>0</v>
      </c>
      <c r="L109" s="99">
        <f t="shared" si="6"/>
        <v>0</v>
      </c>
      <c r="M109" s="99">
        <f t="shared" si="7"/>
        <v>0</v>
      </c>
      <c r="N109" s="19"/>
      <c r="O109" s="1"/>
      <c r="P109" s="1"/>
      <c r="Q109" s="1"/>
    </row>
    <row r="110" spans="1:17" ht="15">
      <c r="A110" s="2" t="s">
        <v>7</v>
      </c>
      <c r="B110" s="172" t="s">
        <v>62</v>
      </c>
      <c r="C110" s="18">
        <v>45790</v>
      </c>
      <c r="D110" s="19" t="s">
        <v>63</v>
      </c>
      <c r="E110" s="19">
        <v>6</v>
      </c>
      <c r="F110" s="19">
        <v>0</v>
      </c>
      <c r="G110" s="19">
        <v>0</v>
      </c>
      <c r="H110" s="19">
        <v>0</v>
      </c>
      <c r="I110" s="19">
        <v>6</v>
      </c>
      <c r="J110" s="99">
        <f t="shared" si="4"/>
        <v>0</v>
      </c>
      <c r="K110" s="99">
        <f t="shared" si="5"/>
        <v>0</v>
      </c>
      <c r="L110" s="99">
        <f t="shared" si="6"/>
        <v>1</v>
      </c>
      <c r="M110" s="99">
        <f t="shared" si="7"/>
        <v>0</v>
      </c>
      <c r="N110" s="19"/>
      <c r="O110" s="1"/>
      <c r="P110" s="1"/>
      <c r="Q110" s="1"/>
    </row>
    <row r="111" spans="1:17" ht="15">
      <c r="A111" s="2" t="s">
        <v>8</v>
      </c>
      <c r="B111" s="172" t="s">
        <v>62</v>
      </c>
      <c r="C111" s="18">
        <v>45790</v>
      </c>
      <c r="D111" s="19" t="s">
        <v>63</v>
      </c>
      <c r="E111" s="19">
        <v>2</v>
      </c>
      <c r="F111" s="92">
        <v>2</v>
      </c>
      <c r="G111" s="92">
        <v>2</v>
      </c>
      <c r="H111" s="92">
        <v>0</v>
      </c>
      <c r="I111" s="92">
        <v>0</v>
      </c>
      <c r="J111" s="99">
        <f t="shared" si="4"/>
        <v>1</v>
      </c>
      <c r="K111" s="99">
        <f t="shared" si="5"/>
        <v>0</v>
      </c>
      <c r="L111" s="99">
        <f t="shared" si="6"/>
        <v>0</v>
      </c>
      <c r="M111" s="99">
        <f t="shared" si="7"/>
        <v>1</v>
      </c>
      <c r="N111" s="19"/>
      <c r="O111" s="1"/>
      <c r="P111" s="1"/>
      <c r="Q111" s="1"/>
    </row>
    <row r="112" spans="1:17" ht="15">
      <c r="A112" s="2" t="s">
        <v>65</v>
      </c>
      <c r="B112" s="172" t="s">
        <v>62</v>
      </c>
      <c r="C112" s="18">
        <v>45790</v>
      </c>
      <c r="D112" s="19" t="s">
        <v>63</v>
      </c>
      <c r="E112" s="19">
        <v>4</v>
      </c>
      <c r="F112" s="19">
        <v>3</v>
      </c>
      <c r="G112" s="19">
        <v>2</v>
      </c>
      <c r="H112" s="19">
        <v>1</v>
      </c>
      <c r="I112" s="19">
        <v>1</v>
      </c>
      <c r="J112" s="99">
        <f t="shared" si="4"/>
        <v>0.66666666666666663</v>
      </c>
      <c r="K112" s="99">
        <f t="shared" si="5"/>
        <v>0.33333333333333331</v>
      </c>
      <c r="L112" s="99">
        <f t="shared" si="6"/>
        <v>0.25</v>
      </c>
      <c r="M112" s="99">
        <f t="shared" si="7"/>
        <v>0.75</v>
      </c>
      <c r="N112" s="19"/>
      <c r="O112" s="1"/>
      <c r="P112" s="1"/>
      <c r="Q112" s="1"/>
    </row>
    <row r="113" spans="1:17" ht="15">
      <c r="A113" s="2" t="s">
        <v>10</v>
      </c>
      <c r="B113" s="172" t="s">
        <v>62</v>
      </c>
      <c r="C113" s="18">
        <v>45790</v>
      </c>
      <c r="D113" s="19" t="s">
        <v>63</v>
      </c>
      <c r="E113" s="19">
        <v>4</v>
      </c>
      <c r="F113" s="19">
        <v>2</v>
      </c>
      <c r="G113" s="19">
        <v>1</v>
      </c>
      <c r="H113" s="19">
        <v>1</v>
      </c>
      <c r="I113" s="19">
        <v>2</v>
      </c>
      <c r="J113" s="99">
        <f t="shared" si="4"/>
        <v>0.5</v>
      </c>
      <c r="K113" s="99">
        <f t="shared" si="5"/>
        <v>0.5</v>
      </c>
      <c r="L113" s="99">
        <f t="shared" si="6"/>
        <v>0.5</v>
      </c>
      <c r="M113" s="99">
        <f t="shared" si="7"/>
        <v>0.5</v>
      </c>
      <c r="N113" s="19"/>
      <c r="O113" s="1"/>
      <c r="P113" s="1"/>
      <c r="Q113" s="1"/>
    </row>
    <row r="114" spans="1:17" ht="15">
      <c r="A114" s="2" t="s">
        <v>11</v>
      </c>
      <c r="B114" s="172" t="s">
        <v>62</v>
      </c>
      <c r="C114" s="18">
        <v>45790</v>
      </c>
      <c r="D114" s="19" t="s">
        <v>63</v>
      </c>
      <c r="E114" s="19">
        <v>3</v>
      </c>
      <c r="F114" s="19">
        <v>3</v>
      </c>
      <c r="G114" s="19">
        <v>2</v>
      </c>
      <c r="H114" s="19">
        <v>1</v>
      </c>
      <c r="I114" s="19">
        <v>0</v>
      </c>
      <c r="J114" s="99">
        <f t="shared" si="4"/>
        <v>0.66666666666666663</v>
      </c>
      <c r="K114" s="99">
        <f t="shared" si="5"/>
        <v>0.33333333333333331</v>
      </c>
      <c r="L114" s="99">
        <f t="shared" si="6"/>
        <v>0</v>
      </c>
      <c r="M114" s="99">
        <f t="shared" si="7"/>
        <v>1</v>
      </c>
      <c r="N114" s="19"/>
      <c r="O114" s="1"/>
      <c r="P114" s="1"/>
      <c r="Q114" s="1"/>
    </row>
    <row r="115" spans="1:17" ht="15">
      <c r="A115" s="2" t="s">
        <v>12</v>
      </c>
      <c r="B115" s="172" t="s">
        <v>62</v>
      </c>
      <c r="C115" s="18">
        <v>45790</v>
      </c>
      <c r="D115" s="19" t="s">
        <v>63</v>
      </c>
      <c r="E115" s="19">
        <v>1</v>
      </c>
      <c r="F115" s="19">
        <v>1</v>
      </c>
      <c r="G115" s="19">
        <v>1</v>
      </c>
      <c r="H115" s="19">
        <v>0</v>
      </c>
      <c r="I115" s="19">
        <v>0</v>
      </c>
      <c r="J115" s="99">
        <f t="shared" si="4"/>
        <v>1</v>
      </c>
      <c r="K115" s="99">
        <f t="shared" si="5"/>
        <v>0</v>
      </c>
      <c r="L115" s="99">
        <f t="shared" si="6"/>
        <v>0</v>
      </c>
      <c r="M115" s="99">
        <f t="shared" si="7"/>
        <v>1</v>
      </c>
      <c r="N115" s="19"/>
      <c r="O115" s="1"/>
      <c r="P115" s="1"/>
      <c r="Q115" s="1"/>
    </row>
    <row r="116" spans="1:17" ht="15">
      <c r="A116" s="2" t="s">
        <v>69</v>
      </c>
      <c r="B116" s="172" t="s">
        <v>62</v>
      </c>
      <c r="C116" s="18">
        <v>45790</v>
      </c>
      <c r="D116" s="19" t="s">
        <v>63</v>
      </c>
      <c r="E116" s="19">
        <v>5</v>
      </c>
      <c r="F116" s="19">
        <v>0</v>
      </c>
      <c r="G116" s="19">
        <v>0</v>
      </c>
      <c r="H116" s="19">
        <v>0</v>
      </c>
      <c r="I116" s="19">
        <v>0</v>
      </c>
      <c r="J116" s="99">
        <f t="shared" si="4"/>
        <v>0</v>
      </c>
      <c r="K116" s="99">
        <f t="shared" si="5"/>
        <v>0</v>
      </c>
      <c r="L116" s="99">
        <f t="shared" si="6"/>
        <v>0</v>
      </c>
      <c r="M116" s="99">
        <f t="shared" si="7"/>
        <v>0</v>
      </c>
      <c r="N116" s="19"/>
      <c r="O116" s="1"/>
      <c r="P116" s="1"/>
      <c r="Q116" s="1"/>
    </row>
    <row r="117" spans="1:17" ht="15">
      <c r="A117" s="2" t="s">
        <v>14</v>
      </c>
      <c r="B117" s="172" t="s">
        <v>62</v>
      </c>
      <c r="C117" s="18">
        <v>45790</v>
      </c>
      <c r="D117" s="19" t="s">
        <v>63</v>
      </c>
      <c r="E117" s="19">
        <v>10</v>
      </c>
      <c r="F117" s="19">
        <v>0</v>
      </c>
      <c r="G117" s="19">
        <v>0</v>
      </c>
      <c r="H117" s="19">
        <v>0</v>
      </c>
      <c r="I117" s="19">
        <v>10</v>
      </c>
      <c r="J117" s="99">
        <f t="shared" si="4"/>
        <v>0</v>
      </c>
      <c r="K117" s="99">
        <f t="shared" si="5"/>
        <v>0</v>
      </c>
      <c r="L117" s="99">
        <f t="shared" si="6"/>
        <v>1</v>
      </c>
      <c r="M117" s="99">
        <f t="shared" si="7"/>
        <v>0</v>
      </c>
      <c r="N117" s="19"/>
      <c r="O117" s="1"/>
      <c r="P117" s="1"/>
      <c r="Q117" s="1"/>
    </row>
    <row r="118" spans="1:17" ht="15">
      <c r="A118" s="2" t="s">
        <v>15</v>
      </c>
      <c r="B118" s="172" t="s">
        <v>62</v>
      </c>
      <c r="C118" s="18">
        <v>45790</v>
      </c>
      <c r="D118" s="19" t="s">
        <v>63</v>
      </c>
      <c r="E118" s="19">
        <v>4</v>
      </c>
      <c r="F118" s="19">
        <v>4</v>
      </c>
      <c r="G118" s="19">
        <v>2</v>
      </c>
      <c r="H118" s="19">
        <v>2</v>
      </c>
      <c r="I118" s="19">
        <v>0</v>
      </c>
      <c r="J118" s="99">
        <f t="shared" si="4"/>
        <v>0.5</v>
      </c>
      <c r="K118" s="99">
        <f t="shared" si="5"/>
        <v>0.5</v>
      </c>
      <c r="L118" s="99">
        <f t="shared" si="6"/>
        <v>0</v>
      </c>
      <c r="M118" s="99">
        <f t="shared" si="7"/>
        <v>1</v>
      </c>
      <c r="N118" s="19"/>
      <c r="O118" s="1"/>
      <c r="P118" s="1"/>
      <c r="Q118" s="1"/>
    </row>
    <row r="119" spans="1:17" ht="15">
      <c r="A119" s="2" t="s">
        <v>70</v>
      </c>
      <c r="B119" s="172" t="s">
        <v>62</v>
      </c>
      <c r="C119" s="18">
        <v>45790</v>
      </c>
      <c r="D119" s="19" t="s">
        <v>66</v>
      </c>
      <c r="E119" s="19">
        <v>0</v>
      </c>
      <c r="F119" s="19">
        <v>0</v>
      </c>
      <c r="G119" s="19">
        <v>0</v>
      </c>
      <c r="H119" s="19">
        <v>0</v>
      </c>
      <c r="I119" s="19">
        <v>0</v>
      </c>
      <c r="J119" s="99">
        <f t="shared" si="4"/>
        <v>0</v>
      </c>
      <c r="K119" s="99">
        <f t="shared" si="5"/>
        <v>0</v>
      </c>
      <c r="L119" s="99">
        <f t="shared" si="6"/>
        <v>0</v>
      </c>
      <c r="M119" s="99">
        <f t="shared" si="7"/>
        <v>0</v>
      </c>
      <c r="N119" s="19"/>
      <c r="O119" s="1"/>
      <c r="P119" s="1"/>
      <c r="Q119" s="1"/>
    </row>
    <row r="120" spans="1:17" ht="15">
      <c r="A120" s="2" t="s">
        <v>71</v>
      </c>
      <c r="B120" s="172" t="s">
        <v>62</v>
      </c>
      <c r="C120" s="18">
        <v>45790</v>
      </c>
      <c r="D120" s="19" t="s">
        <v>63</v>
      </c>
      <c r="E120" s="19">
        <v>2</v>
      </c>
      <c r="F120" s="92">
        <v>2</v>
      </c>
      <c r="G120" s="92">
        <v>2</v>
      </c>
      <c r="H120" s="92">
        <v>0</v>
      </c>
      <c r="I120" s="92">
        <v>0</v>
      </c>
      <c r="J120" s="99">
        <f t="shared" si="4"/>
        <v>1</v>
      </c>
      <c r="K120" s="99">
        <f t="shared" si="5"/>
        <v>0</v>
      </c>
      <c r="L120" s="99">
        <f t="shared" si="6"/>
        <v>0</v>
      </c>
      <c r="M120" s="99">
        <f t="shared" si="7"/>
        <v>1</v>
      </c>
      <c r="N120" s="19"/>
      <c r="O120" s="1"/>
      <c r="P120" s="1"/>
      <c r="Q120" s="1"/>
    </row>
    <row r="121" spans="1:17" ht="15">
      <c r="A121" s="173" t="s">
        <v>72</v>
      </c>
      <c r="B121" s="172" t="s">
        <v>62</v>
      </c>
      <c r="C121" s="18">
        <v>45790</v>
      </c>
      <c r="D121" s="19" t="s">
        <v>66</v>
      </c>
      <c r="E121" s="19">
        <v>0</v>
      </c>
      <c r="F121" s="19">
        <v>0</v>
      </c>
      <c r="G121" s="19">
        <v>0</v>
      </c>
      <c r="H121" s="19">
        <v>0</v>
      </c>
      <c r="I121" s="19">
        <v>0</v>
      </c>
      <c r="J121" s="99">
        <f t="shared" si="4"/>
        <v>0</v>
      </c>
      <c r="K121" s="99">
        <f t="shared" si="5"/>
        <v>0</v>
      </c>
      <c r="L121" s="99">
        <f t="shared" si="6"/>
        <v>0</v>
      </c>
      <c r="M121" s="99">
        <f t="shared" si="7"/>
        <v>0</v>
      </c>
      <c r="N121" s="19"/>
      <c r="O121" s="1"/>
      <c r="P121" s="1"/>
      <c r="Q121" s="1"/>
    </row>
    <row r="122" spans="1:17" ht="15">
      <c r="A122" s="2" t="s">
        <v>7</v>
      </c>
      <c r="B122" s="172" t="s">
        <v>62</v>
      </c>
      <c r="C122" s="18">
        <v>45791</v>
      </c>
      <c r="D122" s="19" t="s">
        <v>63</v>
      </c>
      <c r="E122" s="19">
        <v>12</v>
      </c>
      <c r="F122" s="19">
        <v>4</v>
      </c>
      <c r="G122" s="19">
        <v>2</v>
      </c>
      <c r="H122" s="19">
        <v>2</v>
      </c>
      <c r="I122" s="19">
        <v>8</v>
      </c>
      <c r="J122" s="99">
        <f t="shared" si="4"/>
        <v>0.5</v>
      </c>
      <c r="K122" s="99">
        <f t="shared" si="5"/>
        <v>0.5</v>
      </c>
      <c r="L122" s="99">
        <f t="shared" si="6"/>
        <v>0.66666666666666663</v>
      </c>
      <c r="M122" s="99">
        <f t="shared" si="7"/>
        <v>0.33333333333333331</v>
      </c>
      <c r="N122" s="19"/>
      <c r="O122" s="1"/>
      <c r="P122" s="1"/>
      <c r="Q122" s="1"/>
    </row>
    <row r="123" spans="1:17" ht="15">
      <c r="A123" s="2" t="s">
        <v>8</v>
      </c>
      <c r="B123" s="172" t="s">
        <v>62</v>
      </c>
      <c r="C123" s="18">
        <v>45791</v>
      </c>
      <c r="D123" s="19" t="s">
        <v>63</v>
      </c>
      <c r="E123" s="19">
        <v>3</v>
      </c>
      <c r="F123" s="19">
        <v>3</v>
      </c>
      <c r="G123" s="19">
        <v>2</v>
      </c>
      <c r="H123" s="19">
        <v>1</v>
      </c>
      <c r="I123" s="19">
        <v>0</v>
      </c>
      <c r="J123" s="99">
        <f t="shared" si="4"/>
        <v>0.66666666666666663</v>
      </c>
      <c r="K123" s="99">
        <f t="shared" si="5"/>
        <v>0.33333333333333331</v>
      </c>
      <c r="L123" s="99">
        <f t="shared" si="6"/>
        <v>0</v>
      </c>
      <c r="M123" s="99">
        <f t="shared" si="7"/>
        <v>1</v>
      </c>
      <c r="N123" s="19"/>
      <c r="O123" s="1"/>
      <c r="P123" s="1"/>
      <c r="Q123" s="1"/>
    </row>
    <row r="124" spans="1:17" ht="15">
      <c r="A124" s="2" t="s">
        <v>65</v>
      </c>
      <c r="B124" s="172" t="s">
        <v>62</v>
      </c>
      <c r="C124" s="18">
        <v>45791</v>
      </c>
      <c r="D124" s="19" t="s">
        <v>63</v>
      </c>
      <c r="E124" s="19">
        <v>2</v>
      </c>
      <c r="F124" s="19">
        <v>1</v>
      </c>
      <c r="G124" s="19">
        <v>1</v>
      </c>
      <c r="H124" s="19">
        <v>0</v>
      </c>
      <c r="I124" s="19">
        <v>1</v>
      </c>
      <c r="J124" s="99">
        <f t="shared" si="4"/>
        <v>1</v>
      </c>
      <c r="K124" s="99">
        <f t="shared" si="5"/>
        <v>0</v>
      </c>
      <c r="L124" s="99">
        <f t="shared" si="6"/>
        <v>0.5</v>
      </c>
      <c r="M124" s="99">
        <f t="shared" si="7"/>
        <v>0.5</v>
      </c>
      <c r="N124" s="19"/>
      <c r="O124" s="1"/>
      <c r="P124" s="1"/>
      <c r="Q124" s="1"/>
    </row>
    <row r="125" spans="1:17" ht="15">
      <c r="A125" s="2" t="s">
        <v>10</v>
      </c>
      <c r="B125" s="172" t="s">
        <v>62</v>
      </c>
      <c r="C125" s="18">
        <v>45791</v>
      </c>
      <c r="D125" s="19" t="s">
        <v>63</v>
      </c>
      <c r="E125" s="19">
        <v>5</v>
      </c>
      <c r="F125" s="19">
        <v>5</v>
      </c>
      <c r="G125" s="19">
        <v>3</v>
      </c>
      <c r="H125" s="19">
        <v>2</v>
      </c>
      <c r="I125" s="19">
        <v>0</v>
      </c>
      <c r="J125" s="99">
        <f t="shared" si="4"/>
        <v>0.6</v>
      </c>
      <c r="K125" s="99">
        <f t="shared" si="5"/>
        <v>0.4</v>
      </c>
      <c r="L125" s="99">
        <f t="shared" si="6"/>
        <v>0</v>
      </c>
      <c r="M125" s="99">
        <f t="shared" si="7"/>
        <v>1</v>
      </c>
      <c r="N125" s="19"/>
      <c r="O125" s="1"/>
      <c r="P125" s="1"/>
      <c r="Q125" s="1"/>
    </row>
    <row r="126" spans="1:17" s="94" customFormat="1" ht="15">
      <c r="A126" s="2" t="s">
        <v>11</v>
      </c>
      <c r="B126" s="172" t="s">
        <v>62</v>
      </c>
      <c r="C126" s="18">
        <v>45791</v>
      </c>
      <c r="D126" s="92" t="s">
        <v>63</v>
      </c>
      <c r="E126" s="92">
        <v>2</v>
      </c>
      <c r="F126" s="19">
        <v>0</v>
      </c>
      <c r="G126" s="19">
        <v>0</v>
      </c>
      <c r="H126" s="19">
        <v>0</v>
      </c>
      <c r="I126" s="19">
        <v>0</v>
      </c>
      <c r="J126" s="99">
        <f t="shared" si="4"/>
        <v>0</v>
      </c>
      <c r="K126" s="99">
        <f t="shared" si="5"/>
        <v>0</v>
      </c>
      <c r="L126" s="99">
        <f t="shared" si="6"/>
        <v>0</v>
      </c>
      <c r="M126" s="99">
        <f t="shared" si="7"/>
        <v>0</v>
      </c>
      <c r="N126" s="102"/>
      <c r="O126" s="100"/>
      <c r="P126" s="100"/>
      <c r="Q126" s="100"/>
    </row>
    <row r="127" spans="1:17" ht="15">
      <c r="A127" s="2" t="s">
        <v>12</v>
      </c>
      <c r="B127" s="172" t="s">
        <v>62</v>
      </c>
      <c r="C127" s="18">
        <v>45791</v>
      </c>
      <c r="D127" s="19" t="s">
        <v>63</v>
      </c>
      <c r="E127" s="19">
        <v>1</v>
      </c>
      <c r="F127" s="19">
        <v>0</v>
      </c>
      <c r="G127" s="19">
        <v>0</v>
      </c>
      <c r="H127" s="19">
        <v>0</v>
      </c>
      <c r="I127" s="19">
        <v>1</v>
      </c>
      <c r="J127" s="99">
        <f t="shared" si="4"/>
        <v>0</v>
      </c>
      <c r="K127" s="99">
        <f t="shared" si="5"/>
        <v>0</v>
      </c>
      <c r="L127" s="99">
        <f t="shared" si="6"/>
        <v>1</v>
      </c>
      <c r="M127" s="99">
        <f t="shared" si="7"/>
        <v>0</v>
      </c>
      <c r="N127" s="19"/>
      <c r="O127" s="1"/>
      <c r="P127" s="1"/>
      <c r="Q127" s="1"/>
    </row>
    <row r="128" spans="1:17" ht="15">
      <c r="A128" s="2" t="s">
        <v>69</v>
      </c>
      <c r="B128" s="172" t="s">
        <v>62</v>
      </c>
      <c r="C128" s="18">
        <v>45791</v>
      </c>
      <c r="D128" s="19" t="s">
        <v>63</v>
      </c>
      <c r="E128" s="19">
        <v>1</v>
      </c>
      <c r="F128" s="19">
        <v>1</v>
      </c>
      <c r="G128" s="19">
        <v>1</v>
      </c>
      <c r="H128" s="19">
        <v>0</v>
      </c>
      <c r="I128" s="19">
        <v>0</v>
      </c>
      <c r="J128" s="99">
        <f t="shared" si="4"/>
        <v>1</v>
      </c>
      <c r="K128" s="99">
        <f t="shared" si="5"/>
        <v>0</v>
      </c>
      <c r="L128" s="99">
        <f t="shared" si="6"/>
        <v>0</v>
      </c>
      <c r="M128" s="99">
        <f t="shared" si="7"/>
        <v>1</v>
      </c>
      <c r="N128" s="19"/>
      <c r="O128" s="1"/>
      <c r="P128" s="1"/>
      <c r="Q128" s="1"/>
    </row>
    <row r="129" spans="1:17" ht="15">
      <c r="A129" s="2" t="s">
        <v>14</v>
      </c>
      <c r="B129" s="172" t="s">
        <v>62</v>
      </c>
      <c r="C129" s="18">
        <v>45791</v>
      </c>
      <c r="D129" s="19" t="s">
        <v>66</v>
      </c>
      <c r="E129" s="19">
        <v>0</v>
      </c>
      <c r="F129" s="19">
        <v>0</v>
      </c>
      <c r="G129" s="19">
        <v>0</v>
      </c>
      <c r="H129" s="19">
        <v>0</v>
      </c>
      <c r="I129" s="19">
        <v>0</v>
      </c>
      <c r="J129" s="99">
        <f t="shared" si="4"/>
        <v>0</v>
      </c>
      <c r="K129" s="99">
        <f t="shared" si="5"/>
        <v>0</v>
      </c>
      <c r="L129" s="99">
        <f t="shared" si="6"/>
        <v>0</v>
      </c>
      <c r="M129" s="99">
        <f t="shared" si="7"/>
        <v>0</v>
      </c>
      <c r="N129" s="19"/>
      <c r="O129" s="1"/>
      <c r="P129" s="1"/>
      <c r="Q129" s="1"/>
    </row>
    <row r="130" spans="1:17" ht="15">
      <c r="A130" s="2" t="s">
        <v>15</v>
      </c>
      <c r="B130" s="172" t="s">
        <v>62</v>
      </c>
      <c r="C130" s="18">
        <v>45791</v>
      </c>
      <c r="D130" s="19" t="s">
        <v>63</v>
      </c>
      <c r="E130" s="19">
        <v>5</v>
      </c>
      <c r="F130" s="19">
        <v>3</v>
      </c>
      <c r="G130" s="19">
        <v>2</v>
      </c>
      <c r="H130" s="19">
        <v>1</v>
      </c>
      <c r="I130" s="19">
        <v>2</v>
      </c>
      <c r="J130" s="99">
        <f t="shared" si="4"/>
        <v>0.66666666666666663</v>
      </c>
      <c r="K130" s="99">
        <f t="shared" si="5"/>
        <v>0.33333333333333331</v>
      </c>
      <c r="L130" s="99">
        <f t="shared" si="6"/>
        <v>0.4</v>
      </c>
      <c r="M130" s="99">
        <f t="shared" si="7"/>
        <v>0.6</v>
      </c>
      <c r="N130" s="19"/>
      <c r="O130" s="1"/>
      <c r="P130" s="1"/>
      <c r="Q130" s="1"/>
    </row>
    <row r="131" spans="1:17" ht="15">
      <c r="A131" s="2" t="s">
        <v>70</v>
      </c>
      <c r="B131" s="172" t="s">
        <v>62</v>
      </c>
      <c r="C131" s="18">
        <v>45791</v>
      </c>
      <c r="D131" s="19" t="s">
        <v>66</v>
      </c>
      <c r="E131" s="19">
        <v>0</v>
      </c>
      <c r="F131" s="19">
        <v>0</v>
      </c>
      <c r="G131" s="19">
        <v>0</v>
      </c>
      <c r="H131" s="19">
        <v>0</v>
      </c>
      <c r="I131" s="19">
        <v>0</v>
      </c>
      <c r="J131" s="99">
        <f t="shared" ref="J131:J194" si="8">IF(F131=0, 0, G131/F131)</f>
        <v>0</v>
      </c>
      <c r="K131" s="99">
        <f t="shared" ref="K131:K194" si="9">IF(F131=0, 0, H131/F131)</f>
        <v>0</v>
      </c>
      <c r="L131" s="99">
        <f t="shared" ref="L131:L194" si="10">IF(E131=0, 0, I131/E131)</f>
        <v>0</v>
      </c>
      <c r="M131" s="99">
        <f t="shared" ref="M131:M194" si="11">IF(E131=0, 0, F131/E131)</f>
        <v>0</v>
      </c>
      <c r="N131" s="19"/>
      <c r="O131" s="1"/>
      <c r="P131" s="1"/>
      <c r="Q131" s="1"/>
    </row>
    <row r="132" spans="1:17" ht="15">
      <c r="A132" s="2" t="s">
        <v>71</v>
      </c>
      <c r="B132" s="172" t="s">
        <v>62</v>
      </c>
      <c r="C132" s="18">
        <v>45791</v>
      </c>
      <c r="D132" s="19" t="s">
        <v>63</v>
      </c>
      <c r="E132" s="19">
        <v>3</v>
      </c>
      <c r="F132" s="19">
        <v>0</v>
      </c>
      <c r="G132" s="19">
        <v>0</v>
      </c>
      <c r="H132" s="19">
        <v>0</v>
      </c>
      <c r="I132" s="19">
        <v>3</v>
      </c>
      <c r="J132" s="99">
        <f t="shared" si="8"/>
        <v>0</v>
      </c>
      <c r="K132" s="99">
        <f t="shared" si="9"/>
        <v>0</v>
      </c>
      <c r="L132" s="99">
        <f t="shared" si="10"/>
        <v>1</v>
      </c>
      <c r="M132" s="99">
        <f t="shared" si="11"/>
        <v>0</v>
      </c>
      <c r="N132" s="19"/>
      <c r="O132" s="1"/>
      <c r="P132" s="1"/>
      <c r="Q132" s="1"/>
    </row>
    <row r="133" spans="1:17" ht="15">
      <c r="A133" s="173" t="s">
        <v>72</v>
      </c>
      <c r="B133" s="172" t="s">
        <v>62</v>
      </c>
      <c r="C133" s="18">
        <v>45791</v>
      </c>
      <c r="D133" s="19" t="s">
        <v>66</v>
      </c>
      <c r="E133" s="19">
        <v>0</v>
      </c>
      <c r="F133" s="19">
        <v>0</v>
      </c>
      <c r="G133" s="19">
        <v>0</v>
      </c>
      <c r="H133" s="19">
        <v>0</v>
      </c>
      <c r="I133" s="19">
        <v>0</v>
      </c>
      <c r="J133" s="99">
        <f t="shared" si="8"/>
        <v>0</v>
      </c>
      <c r="K133" s="99">
        <f t="shared" si="9"/>
        <v>0</v>
      </c>
      <c r="L133" s="99">
        <f t="shared" si="10"/>
        <v>0</v>
      </c>
      <c r="M133" s="99">
        <f t="shared" si="11"/>
        <v>0</v>
      </c>
      <c r="N133" s="19"/>
      <c r="O133" s="1"/>
      <c r="P133" s="1"/>
      <c r="Q133" s="1"/>
    </row>
    <row r="134" spans="1:17" ht="15">
      <c r="A134" s="2" t="s">
        <v>7</v>
      </c>
      <c r="B134" s="172" t="s">
        <v>62</v>
      </c>
      <c r="C134" s="18">
        <v>45792</v>
      </c>
      <c r="D134" s="19" t="s">
        <v>63</v>
      </c>
      <c r="E134" s="19">
        <v>13</v>
      </c>
      <c r="F134" s="19">
        <v>5</v>
      </c>
      <c r="G134" s="19">
        <v>5</v>
      </c>
      <c r="H134" s="19">
        <v>0</v>
      </c>
      <c r="I134" s="19">
        <v>8</v>
      </c>
      <c r="J134" s="99">
        <f t="shared" si="8"/>
        <v>1</v>
      </c>
      <c r="K134" s="99">
        <f t="shared" si="9"/>
        <v>0</v>
      </c>
      <c r="L134" s="99">
        <f t="shared" si="10"/>
        <v>0.61538461538461542</v>
      </c>
      <c r="M134" s="99">
        <f t="shared" si="11"/>
        <v>0.38461538461538464</v>
      </c>
      <c r="N134" s="19"/>
      <c r="O134" s="1"/>
      <c r="P134" s="1"/>
      <c r="Q134" s="1"/>
    </row>
    <row r="135" spans="1:17" ht="15">
      <c r="A135" s="2" t="s">
        <v>8</v>
      </c>
      <c r="B135" s="172" t="s">
        <v>62</v>
      </c>
      <c r="C135" s="18">
        <v>45792</v>
      </c>
      <c r="D135" s="19" t="s">
        <v>66</v>
      </c>
      <c r="E135" s="19">
        <v>0</v>
      </c>
      <c r="F135" s="19">
        <v>0</v>
      </c>
      <c r="G135" s="19">
        <v>0</v>
      </c>
      <c r="H135" s="19">
        <v>0</v>
      </c>
      <c r="I135" s="19">
        <v>0</v>
      </c>
      <c r="J135" s="99">
        <f t="shared" si="8"/>
        <v>0</v>
      </c>
      <c r="K135" s="99">
        <f t="shared" si="9"/>
        <v>0</v>
      </c>
      <c r="L135" s="99">
        <f t="shared" si="10"/>
        <v>0</v>
      </c>
      <c r="M135" s="99">
        <f t="shared" si="11"/>
        <v>0</v>
      </c>
      <c r="N135" s="19"/>
      <c r="O135" s="1"/>
      <c r="P135" s="1"/>
      <c r="Q135" s="1"/>
    </row>
    <row r="136" spans="1:17" ht="15">
      <c r="A136" s="2" t="s">
        <v>65</v>
      </c>
      <c r="B136" s="172" t="s">
        <v>62</v>
      </c>
      <c r="C136" s="18">
        <v>45792</v>
      </c>
      <c r="D136" s="19" t="s">
        <v>66</v>
      </c>
      <c r="E136" s="19">
        <v>0</v>
      </c>
      <c r="F136" s="19">
        <v>0</v>
      </c>
      <c r="G136" s="19">
        <v>0</v>
      </c>
      <c r="H136" s="19">
        <v>0</v>
      </c>
      <c r="I136" s="19">
        <v>0</v>
      </c>
      <c r="J136" s="99">
        <f t="shared" si="8"/>
        <v>0</v>
      </c>
      <c r="K136" s="99">
        <f t="shared" si="9"/>
        <v>0</v>
      </c>
      <c r="L136" s="99">
        <f t="shared" si="10"/>
        <v>0</v>
      </c>
      <c r="M136" s="99">
        <f t="shared" si="11"/>
        <v>0</v>
      </c>
      <c r="N136" s="19"/>
      <c r="O136" s="1"/>
      <c r="P136" s="1"/>
      <c r="Q136" s="1"/>
    </row>
    <row r="137" spans="1:17" ht="15">
      <c r="A137" s="2" t="s">
        <v>10</v>
      </c>
      <c r="B137" s="172" t="s">
        <v>62</v>
      </c>
      <c r="C137" s="18">
        <v>45792</v>
      </c>
      <c r="D137" s="19" t="s">
        <v>63</v>
      </c>
      <c r="E137" s="19">
        <v>2</v>
      </c>
      <c r="F137" s="19">
        <v>1</v>
      </c>
      <c r="G137" s="19">
        <v>1</v>
      </c>
      <c r="H137" s="19">
        <v>0</v>
      </c>
      <c r="I137" s="19">
        <v>1</v>
      </c>
      <c r="J137" s="99">
        <f t="shared" si="8"/>
        <v>1</v>
      </c>
      <c r="K137" s="99">
        <f t="shared" si="9"/>
        <v>0</v>
      </c>
      <c r="L137" s="99">
        <f t="shared" si="10"/>
        <v>0.5</v>
      </c>
      <c r="M137" s="99">
        <f t="shared" si="11"/>
        <v>0.5</v>
      </c>
      <c r="N137" s="19"/>
      <c r="O137" s="1"/>
      <c r="P137" s="1"/>
      <c r="Q137" s="1"/>
    </row>
    <row r="138" spans="1:17" ht="15">
      <c r="A138" s="2" t="s">
        <v>11</v>
      </c>
      <c r="B138" s="172" t="s">
        <v>62</v>
      </c>
      <c r="C138" s="18">
        <v>45792</v>
      </c>
      <c r="D138" s="19" t="s">
        <v>63</v>
      </c>
      <c r="E138" s="19">
        <v>3</v>
      </c>
      <c r="F138" s="19">
        <v>3</v>
      </c>
      <c r="G138" s="19">
        <v>3</v>
      </c>
      <c r="H138" s="19">
        <v>0</v>
      </c>
      <c r="I138" s="19">
        <v>0</v>
      </c>
      <c r="J138" s="99">
        <f t="shared" si="8"/>
        <v>1</v>
      </c>
      <c r="K138" s="99">
        <f t="shared" si="9"/>
        <v>0</v>
      </c>
      <c r="L138" s="99">
        <f t="shared" si="10"/>
        <v>0</v>
      </c>
      <c r="M138" s="99">
        <f t="shared" si="11"/>
        <v>1</v>
      </c>
      <c r="N138" s="19"/>
      <c r="O138" s="1"/>
      <c r="P138" s="1"/>
      <c r="Q138" s="1"/>
    </row>
    <row r="139" spans="1:17" ht="15">
      <c r="A139" s="2" t="s">
        <v>12</v>
      </c>
      <c r="B139" s="172" t="s">
        <v>62</v>
      </c>
      <c r="C139" s="18">
        <v>45792</v>
      </c>
      <c r="D139" s="19" t="s">
        <v>63</v>
      </c>
      <c r="E139" s="19">
        <v>2</v>
      </c>
      <c r="F139" s="19">
        <v>2</v>
      </c>
      <c r="G139" s="19">
        <v>2</v>
      </c>
      <c r="H139" s="19">
        <v>0</v>
      </c>
      <c r="I139" s="19">
        <v>0</v>
      </c>
      <c r="J139" s="99">
        <f t="shared" si="8"/>
        <v>1</v>
      </c>
      <c r="K139" s="99">
        <f t="shared" si="9"/>
        <v>0</v>
      </c>
      <c r="L139" s="99">
        <f t="shared" si="10"/>
        <v>0</v>
      </c>
      <c r="M139" s="99">
        <f t="shared" si="11"/>
        <v>1</v>
      </c>
      <c r="N139" s="19"/>
      <c r="O139" s="1"/>
      <c r="P139" s="1"/>
      <c r="Q139" s="1"/>
    </row>
    <row r="140" spans="1:17" ht="15">
      <c r="A140" s="2" t="s">
        <v>69</v>
      </c>
      <c r="B140" s="172" t="s">
        <v>62</v>
      </c>
      <c r="C140" s="18">
        <v>45792</v>
      </c>
      <c r="D140" s="19" t="s">
        <v>63</v>
      </c>
      <c r="E140" s="19">
        <v>1</v>
      </c>
      <c r="F140" s="19">
        <v>0</v>
      </c>
      <c r="G140" s="19">
        <v>0</v>
      </c>
      <c r="H140" s="19">
        <v>0</v>
      </c>
      <c r="I140" s="19">
        <v>1</v>
      </c>
      <c r="J140" s="99">
        <f t="shared" si="8"/>
        <v>0</v>
      </c>
      <c r="K140" s="99">
        <f t="shared" si="9"/>
        <v>0</v>
      </c>
      <c r="L140" s="99">
        <f t="shared" si="10"/>
        <v>1</v>
      </c>
      <c r="M140" s="99">
        <f t="shared" si="11"/>
        <v>0</v>
      </c>
      <c r="N140" s="19"/>
      <c r="O140" s="1"/>
      <c r="P140" s="1"/>
      <c r="Q140" s="1"/>
    </row>
    <row r="141" spans="1:17" ht="15">
      <c r="A141" s="2" t="s">
        <v>14</v>
      </c>
      <c r="B141" s="172" t="s">
        <v>62</v>
      </c>
      <c r="C141" s="18">
        <v>45792</v>
      </c>
      <c r="D141" s="19" t="s">
        <v>66</v>
      </c>
      <c r="E141" s="19">
        <v>0</v>
      </c>
      <c r="F141" s="19">
        <v>0</v>
      </c>
      <c r="G141" s="19">
        <v>0</v>
      </c>
      <c r="H141" s="19">
        <v>0</v>
      </c>
      <c r="I141" s="19">
        <v>0</v>
      </c>
      <c r="J141" s="99">
        <f t="shared" si="8"/>
        <v>0</v>
      </c>
      <c r="K141" s="99">
        <f t="shared" si="9"/>
        <v>0</v>
      </c>
      <c r="L141" s="99">
        <f t="shared" si="10"/>
        <v>0</v>
      </c>
      <c r="M141" s="99">
        <f t="shared" si="11"/>
        <v>0</v>
      </c>
      <c r="N141" s="19"/>
      <c r="O141" s="1"/>
      <c r="P141" s="1"/>
      <c r="Q141" s="1"/>
    </row>
    <row r="142" spans="1:17" ht="15">
      <c r="A142" s="2" t="s">
        <v>15</v>
      </c>
      <c r="B142" s="172" t="s">
        <v>62</v>
      </c>
      <c r="C142" s="18">
        <v>45792</v>
      </c>
      <c r="D142" s="19" t="s">
        <v>63</v>
      </c>
      <c r="E142" s="19">
        <v>7</v>
      </c>
      <c r="F142" s="19">
        <v>3</v>
      </c>
      <c r="G142" s="19">
        <v>2</v>
      </c>
      <c r="H142" s="19">
        <v>1</v>
      </c>
      <c r="I142" s="19">
        <v>4</v>
      </c>
      <c r="J142" s="99">
        <f t="shared" si="8"/>
        <v>0.66666666666666663</v>
      </c>
      <c r="K142" s="99">
        <f t="shared" si="9"/>
        <v>0.33333333333333331</v>
      </c>
      <c r="L142" s="99">
        <f t="shared" si="10"/>
        <v>0.5714285714285714</v>
      </c>
      <c r="M142" s="99">
        <f t="shared" si="11"/>
        <v>0.42857142857142855</v>
      </c>
      <c r="N142" s="19"/>
      <c r="O142" s="1"/>
      <c r="P142" s="1"/>
      <c r="Q142" s="1"/>
    </row>
    <row r="143" spans="1:17" ht="15">
      <c r="A143" s="2" t="s">
        <v>70</v>
      </c>
      <c r="B143" s="172" t="s">
        <v>62</v>
      </c>
      <c r="C143" s="18">
        <v>45792</v>
      </c>
      <c r="D143" s="19" t="s">
        <v>66</v>
      </c>
      <c r="E143" s="19">
        <v>0</v>
      </c>
      <c r="F143" s="19">
        <v>0</v>
      </c>
      <c r="G143" s="19">
        <v>0</v>
      </c>
      <c r="H143" s="19">
        <v>0</v>
      </c>
      <c r="I143" s="19">
        <v>0</v>
      </c>
      <c r="J143" s="99">
        <f t="shared" si="8"/>
        <v>0</v>
      </c>
      <c r="K143" s="99">
        <f t="shared" si="9"/>
        <v>0</v>
      </c>
      <c r="L143" s="99">
        <f t="shared" si="10"/>
        <v>0</v>
      </c>
      <c r="M143" s="99">
        <f t="shared" si="11"/>
        <v>0</v>
      </c>
      <c r="N143" s="19"/>
      <c r="O143" s="1"/>
      <c r="P143" s="1"/>
      <c r="Q143" s="1"/>
    </row>
    <row r="144" spans="1:17" ht="15">
      <c r="A144" s="2" t="s">
        <v>71</v>
      </c>
      <c r="B144" s="172" t="s">
        <v>62</v>
      </c>
      <c r="C144" s="18">
        <v>45792</v>
      </c>
      <c r="D144" s="19" t="s">
        <v>63</v>
      </c>
      <c r="E144" s="19">
        <v>1</v>
      </c>
      <c r="F144" s="19">
        <v>0</v>
      </c>
      <c r="G144" s="19">
        <v>0</v>
      </c>
      <c r="H144" s="19">
        <v>0</v>
      </c>
      <c r="I144" s="19">
        <v>1</v>
      </c>
      <c r="J144" s="99">
        <f t="shared" si="8"/>
        <v>0</v>
      </c>
      <c r="K144" s="99">
        <f t="shared" si="9"/>
        <v>0</v>
      </c>
      <c r="L144" s="99">
        <f t="shared" si="10"/>
        <v>1</v>
      </c>
      <c r="M144" s="99">
        <f t="shared" si="11"/>
        <v>0</v>
      </c>
      <c r="N144" s="19"/>
      <c r="O144" s="1"/>
      <c r="P144" s="1"/>
      <c r="Q144" s="1"/>
    </row>
    <row r="145" spans="1:17" ht="15">
      <c r="A145" s="173" t="s">
        <v>72</v>
      </c>
      <c r="B145" s="172" t="s">
        <v>62</v>
      </c>
      <c r="C145" s="18">
        <v>45792</v>
      </c>
      <c r="D145" s="19" t="s">
        <v>66</v>
      </c>
      <c r="E145" s="19">
        <v>0</v>
      </c>
      <c r="F145" s="19">
        <v>0</v>
      </c>
      <c r="G145" s="19">
        <v>0</v>
      </c>
      <c r="H145" s="19">
        <v>0</v>
      </c>
      <c r="I145" s="19">
        <v>0</v>
      </c>
      <c r="J145" s="99">
        <f t="shared" si="8"/>
        <v>0</v>
      </c>
      <c r="K145" s="99">
        <f t="shared" si="9"/>
        <v>0</v>
      </c>
      <c r="L145" s="99">
        <f t="shared" si="10"/>
        <v>0</v>
      </c>
      <c r="M145" s="99">
        <f t="shared" si="11"/>
        <v>0</v>
      </c>
      <c r="N145" s="19"/>
      <c r="O145" s="1"/>
      <c r="P145" s="1"/>
      <c r="Q145" s="1"/>
    </row>
    <row r="146" spans="1:17" s="94" customFormat="1" ht="15">
      <c r="A146" s="2" t="s">
        <v>7</v>
      </c>
      <c r="B146" s="172" t="s">
        <v>62</v>
      </c>
      <c r="C146" s="98">
        <v>45793</v>
      </c>
      <c r="D146" s="92" t="s">
        <v>63</v>
      </c>
      <c r="E146" s="92">
        <v>8</v>
      </c>
      <c r="F146" s="19">
        <v>1</v>
      </c>
      <c r="G146" s="19">
        <v>1</v>
      </c>
      <c r="H146" s="19">
        <v>0</v>
      </c>
      <c r="I146" s="19">
        <v>7</v>
      </c>
      <c r="J146" s="99">
        <f t="shared" si="8"/>
        <v>1</v>
      </c>
      <c r="K146" s="99">
        <f t="shared" si="9"/>
        <v>0</v>
      </c>
      <c r="L146" s="99">
        <f t="shared" si="10"/>
        <v>0.875</v>
      </c>
      <c r="M146" s="99">
        <f t="shared" si="11"/>
        <v>0.125</v>
      </c>
      <c r="N146" s="102"/>
      <c r="O146" s="100"/>
      <c r="P146" s="100"/>
      <c r="Q146" s="100"/>
    </row>
    <row r="147" spans="1:17" ht="15">
      <c r="A147" s="2" t="s">
        <v>8</v>
      </c>
      <c r="B147" s="172" t="s">
        <v>62</v>
      </c>
      <c r="C147" s="98">
        <v>45793</v>
      </c>
      <c r="D147" s="19" t="s">
        <v>63</v>
      </c>
      <c r="E147" s="19">
        <v>1</v>
      </c>
      <c r="F147" s="19">
        <v>0</v>
      </c>
      <c r="G147" s="19">
        <v>0</v>
      </c>
      <c r="H147" s="19">
        <v>0</v>
      </c>
      <c r="I147" s="19">
        <v>0</v>
      </c>
      <c r="J147" s="99">
        <f t="shared" si="8"/>
        <v>0</v>
      </c>
      <c r="K147" s="99">
        <f t="shared" si="9"/>
        <v>0</v>
      </c>
      <c r="L147" s="99">
        <f t="shared" si="10"/>
        <v>0</v>
      </c>
      <c r="M147" s="99">
        <f t="shared" si="11"/>
        <v>0</v>
      </c>
      <c r="N147" s="19"/>
      <c r="O147" s="1"/>
      <c r="P147" s="1"/>
      <c r="Q147" s="1"/>
    </row>
    <row r="148" spans="1:17" ht="15">
      <c r="A148" s="2" t="s">
        <v>65</v>
      </c>
      <c r="B148" s="172" t="s">
        <v>62</v>
      </c>
      <c r="C148" s="98">
        <v>45793</v>
      </c>
      <c r="D148" s="92" t="s">
        <v>63</v>
      </c>
      <c r="E148" s="19">
        <v>3</v>
      </c>
      <c r="F148" s="19">
        <v>2</v>
      </c>
      <c r="G148" s="19">
        <v>2</v>
      </c>
      <c r="H148" s="19">
        <v>0</v>
      </c>
      <c r="I148" s="19">
        <v>1</v>
      </c>
      <c r="J148" s="99">
        <f t="shared" si="8"/>
        <v>1</v>
      </c>
      <c r="K148" s="99">
        <f t="shared" si="9"/>
        <v>0</v>
      </c>
      <c r="L148" s="99">
        <f t="shared" si="10"/>
        <v>0.33333333333333331</v>
      </c>
      <c r="M148" s="99">
        <f t="shared" si="11"/>
        <v>0.66666666666666663</v>
      </c>
      <c r="N148" s="19"/>
      <c r="O148" s="1"/>
      <c r="P148" s="1"/>
      <c r="Q148" s="1"/>
    </row>
    <row r="149" spans="1:17" ht="15">
      <c r="A149" s="2" t="s">
        <v>10</v>
      </c>
      <c r="B149" s="172" t="s">
        <v>62</v>
      </c>
      <c r="C149" s="98">
        <v>45793</v>
      </c>
      <c r="D149" s="92" t="s">
        <v>63</v>
      </c>
      <c r="E149" s="19">
        <v>5</v>
      </c>
      <c r="F149" s="19">
        <v>5</v>
      </c>
      <c r="G149" s="19">
        <v>3</v>
      </c>
      <c r="H149" s="19">
        <v>2</v>
      </c>
      <c r="I149" s="19">
        <v>0</v>
      </c>
      <c r="J149" s="99">
        <f t="shared" si="8"/>
        <v>0.6</v>
      </c>
      <c r="K149" s="99">
        <f t="shared" si="9"/>
        <v>0.4</v>
      </c>
      <c r="L149" s="99">
        <f t="shared" si="10"/>
        <v>0</v>
      </c>
      <c r="M149" s="99">
        <f t="shared" si="11"/>
        <v>1</v>
      </c>
      <c r="N149" s="19"/>
      <c r="O149" s="1"/>
      <c r="P149" s="1"/>
      <c r="Q149" s="1"/>
    </row>
    <row r="150" spans="1:17" ht="15">
      <c r="A150" s="2" t="s">
        <v>11</v>
      </c>
      <c r="B150" s="172" t="s">
        <v>62</v>
      </c>
      <c r="C150" s="98">
        <v>45793</v>
      </c>
      <c r="D150" s="92" t="s">
        <v>63</v>
      </c>
      <c r="E150" s="19">
        <v>2</v>
      </c>
      <c r="F150" s="19">
        <v>2</v>
      </c>
      <c r="G150" s="19">
        <v>2</v>
      </c>
      <c r="H150" s="19">
        <v>0</v>
      </c>
      <c r="I150" s="19">
        <v>0</v>
      </c>
      <c r="J150" s="99">
        <f t="shared" si="8"/>
        <v>1</v>
      </c>
      <c r="K150" s="99">
        <f t="shared" si="9"/>
        <v>0</v>
      </c>
      <c r="L150" s="99">
        <f t="shared" si="10"/>
        <v>0</v>
      </c>
      <c r="M150" s="99">
        <f t="shared" si="11"/>
        <v>1</v>
      </c>
      <c r="N150" s="19"/>
      <c r="O150" s="1"/>
      <c r="P150" s="1"/>
      <c r="Q150" s="1"/>
    </row>
    <row r="151" spans="1:17" ht="15">
      <c r="A151" s="2" t="s">
        <v>12</v>
      </c>
      <c r="B151" s="172" t="s">
        <v>62</v>
      </c>
      <c r="C151" s="98">
        <v>45793</v>
      </c>
      <c r="D151" s="19" t="s">
        <v>63</v>
      </c>
      <c r="E151" s="19">
        <v>2</v>
      </c>
      <c r="F151" s="19">
        <v>0</v>
      </c>
      <c r="G151" s="19">
        <v>0</v>
      </c>
      <c r="H151" s="19">
        <v>0</v>
      </c>
      <c r="I151" s="19">
        <v>2</v>
      </c>
      <c r="J151" s="99">
        <f t="shared" si="8"/>
        <v>0</v>
      </c>
      <c r="K151" s="99">
        <f t="shared" si="9"/>
        <v>0</v>
      </c>
      <c r="L151" s="99">
        <f t="shared" si="10"/>
        <v>1</v>
      </c>
      <c r="M151" s="99">
        <f t="shared" si="11"/>
        <v>0</v>
      </c>
      <c r="N151" s="19"/>
      <c r="O151" s="1"/>
      <c r="P151" s="1"/>
      <c r="Q151" s="1"/>
    </row>
    <row r="152" spans="1:17" ht="15">
      <c r="A152" s="2" t="s">
        <v>69</v>
      </c>
      <c r="B152" s="172" t="s">
        <v>62</v>
      </c>
      <c r="C152" s="98">
        <v>45793</v>
      </c>
      <c r="D152" s="92" t="s">
        <v>63</v>
      </c>
      <c r="E152" s="19">
        <v>4</v>
      </c>
      <c r="F152" s="19">
        <v>4</v>
      </c>
      <c r="G152" s="19">
        <v>3</v>
      </c>
      <c r="H152" s="19">
        <v>1</v>
      </c>
      <c r="I152" s="19">
        <v>0</v>
      </c>
      <c r="J152" s="99">
        <f t="shared" si="8"/>
        <v>0.75</v>
      </c>
      <c r="K152" s="99">
        <f t="shared" si="9"/>
        <v>0.25</v>
      </c>
      <c r="L152" s="99">
        <f t="shared" si="10"/>
        <v>0</v>
      </c>
      <c r="M152" s="99">
        <f t="shared" si="11"/>
        <v>1</v>
      </c>
      <c r="N152" s="19"/>
      <c r="O152" s="1"/>
      <c r="P152" s="1"/>
      <c r="Q152" s="1"/>
    </row>
    <row r="153" spans="1:17" s="94" customFormat="1" ht="15">
      <c r="A153" s="2" t="s">
        <v>14</v>
      </c>
      <c r="B153" s="172" t="s">
        <v>62</v>
      </c>
      <c r="C153" s="98">
        <v>45793</v>
      </c>
      <c r="D153" s="92" t="s">
        <v>63</v>
      </c>
      <c r="E153" s="92">
        <v>2</v>
      </c>
      <c r="F153" s="19">
        <v>0</v>
      </c>
      <c r="G153" s="19">
        <v>0</v>
      </c>
      <c r="H153" s="19">
        <v>0</v>
      </c>
      <c r="I153" s="19">
        <v>2</v>
      </c>
      <c r="J153" s="99">
        <f t="shared" si="8"/>
        <v>0</v>
      </c>
      <c r="K153" s="99">
        <f t="shared" si="9"/>
        <v>0</v>
      </c>
      <c r="L153" s="99">
        <f t="shared" si="10"/>
        <v>1</v>
      </c>
      <c r="M153" s="99">
        <f t="shared" si="11"/>
        <v>0</v>
      </c>
      <c r="N153" s="102"/>
      <c r="O153" s="100"/>
      <c r="P153" s="100"/>
      <c r="Q153" s="100"/>
    </row>
    <row r="154" spans="1:17" ht="15">
      <c r="A154" s="2" t="s">
        <v>15</v>
      </c>
      <c r="B154" s="172" t="s">
        <v>62</v>
      </c>
      <c r="C154" s="98">
        <v>45793</v>
      </c>
      <c r="D154" s="92" t="s">
        <v>63</v>
      </c>
      <c r="E154" s="19">
        <v>3</v>
      </c>
      <c r="F154" s="19">
        <v>0</v>
      </c>
      <c r="G154" s="19">
        <v>0</v>
      </c>
      <c r="H154" s="19">
        <v>0</v>
      </c>
      <c r="I154" s="19">
        <v>3</v>
      </c>
      <c r="J154" s="99">
        <f t="shared" si="8"/>
        <v>0</v>
      </c>
      <c r="K154" s="99">
        <f t="shared" si="9"/>
        <v>0</v>
      </c>
      <c r="L154" s="99">
        <f t="shared" si="10"/>
        <v>1</v>
      </c>
      <c r="M154" s="99">
        <f t="shared" si="11"/>
        <v>0</v>
      </c>
      <c r="N154" s="19"/>
      <c r="O154" s="1"/>
      <c r="P154" s="1"/>
      <c r="Q154" s="1"/>
    </row>
    <row r="155" spans="1:17" ht="15">
      <c r="A155" s="2" t="s">
        <v>70</v>
      </c>
      <c r="B155" s="172" t="s">
        <v>62</v>
      </c>
      <c r="C155" s="98">
        <v>45793</v>
      </c>
      <c r="D155" s="19" t="s">
        <v>66</v>
      </c>
      <c r="E155" s="19">
        <v>0</v>
      </c>
      <c r="F155" s="19">
        <v>0</v>
      </c>
      <c r="G155" s="19">
        <v>0</v>
      </c>
      <c r="H155" s="19">
        <v>0</v>
      </c>
      <c r="I155" s="19">
        <v>0</v>
      </c>
      <c r="J155" s="99">
        <f t="shared" si="8"/>
        <v>0</v>
      </c>
      <c r="K155" s="99">
        <f t="shared" si="9"/>
        <v>0</v>
      </c>
      <c r="L155" s="99">
        <f t="shared" si="10"/>
        <v>0</v>
      </c>
      <c r="M155" s="99">
        <f t="shared" si="11"/>
        <v>0</v>
      </c>
      <c r="N155" s="19"/>
      <c r="O155" s="1"/>
      <c r="P155" s="1"/>
      <c r="Q155" s="1"/>
    </row>
    <row r="156" spans="1:17" ht="15">
      <c r="A156" s="2" t="s">
        <v>71</v>
      </c>
      <c r="B156" s="172" t="s">
        <v>62</v>
      </c>
      <c r="C156" s="98">
        <v>45793</v>
      </c>
      <c r="D156" s="19" t="s">
        <v>63</v>
      </c>
      <c r="E156" s="19">
        <v>2</v>
      </c>
      <c r="F156" s="19">
        <v>0</v>
      </c>
      <c r="G156" s="19">
        <v>0</v>
      </c>
      <c r="H156" s="19">
        <v>0</v>
      </c>
      <c r="I156" s="19">
        <v>2</v>
      </c>
      <c r="J156" s="99">
        <f t="shared" si="8"/>
        <v>0</v>
      </c>
      <c r="K156" s="99">
        <f t="shared" si="9"/>
        <v>0</v>
      </c>
      <c r="L156" s="99">
        <f t="shared" si="10"/>
        <v>1</v>
      </c>
      <c r="M156" s="99">
        <f t="shared" si="11"/>
        <v>0</v>
      </c>
      <c r="N156" s="19"/>
      <c r="O156" s="1"/>
      <c r="P156" s="1"/>
      <c r="Q156" s="1"/>
    </row>
    <row r="157" spans="1:17" ht="15">
      <c r="A157" s="173" t="s">
        <v>72</v>
      </c>
      <c r="B157" s="172" t="s">
        <v>62</v>
      </c>
      <c r="C157" s="98">
        <v>45793</v>
      </c>
      <c r="D157" s="19" t="s">
        <v>66</v>
      </c>
      <c r="E157" s="19">
        <v>0</v>
      </c>
      <c r="F157" s="19">
        <v>0</v>
      </c>
      <c r="G157" s="19">
        <v>0</v>
      </c>
      <c r="H157" s="19">
        <v>0</v>
      </c>
      <c r="I157" s="19">
        <v>0</v>
      </c>
      <c r="J157" s="99">
        <f t="shared" si="8"/>
        <v>0</v>
      </c>
      <c r="K157" s="99">
        <f t="shared" si="9"/>
        <v>0</v>
      </c>
      <c r="L157" s="99">
        <f t="shared" si="10"/>
        <v>0</v>
      </c>
      <c r="M157" s="99">
        <f t="shared" si="11"/>
        <v>0</v>
      </c>
      <c r="N157" s="19"/>
      <c r="O157" s="1"/>
      <c r="P157" s="1"/>
      <c r="Q157" s="1"/>
    </row>
    <row r="158" spans="1:17" ht="15">
      <c r="A158" s="2" t="s">
        <v>7</v>
      </c>
      <c r="B158" s="172" t="s">
        <v>62</v>
      </c>
      <c r="C158" s="18">
        <v>45794</v>
      </c>
      <c r="D158" s="19" t="s">
        <v>66</v>
      </c>
      <c r="E158" s="19">
        <v>0</v>
      </c>
      <c r="F158" s="19">
        <v>0</v>
      </c>
      <c r="G158" s="19">
        <v>0</v>
      </c>
      <c r="H158" s="19">
        <v>0</v>
      </c>
      <c r="I158" s="19">
        <v>0</v>
      </c>
      <c r="J158" s="99">
        <f t="shared" si="8"/>
        <v>0</v>
      </c>
      <c r="K158" s="99">
        <f t="shared" si="9"/>
        <v>0</v>
      </c>
      <c r="L158" s="99">
        <f t="shared" si="10"/>
        <v>0</v>
      </c>
      <c r="M158" s="99">
        <f t="shared" si="11"/>
        <v>0</v>
      </c>
      <c r="N158" s="19"/>
      <c r="O158" s="1"/>
      <c r="P158" s="1"/>
      <c r="Q158" s="1"/>
    </row>
    <row r="159" spans="1:17" ht="15">
      <c r="A159" s="2" t="s">
        <v>8</v>
      </c>
      <c r="B159" s="172" t="s">
        <v>62</v>
      </c>
      <c r="C159" s="18">
        <v>45794</v>
      </c>
      <c r="D159" s="19" t="s">
        <v>66</v>
      </c>
      <c r="E159" s="19">
        <v>0</v>
      </c>
      <c r="F159" s="19">
        <v>0</v>
      </c>
      <c r="G159" s="19">
        <v>0</v>
      </c>
      <c r="H159" s="19">
        <v>0</v>
      </c>
      <c r="I159" s="19">
        <v>0</v>
      </c>
      <c r="J159" s="99">
        <f t="shared" si="8"/>
        <v>0</v>
      </c>
      <c r="K159" s="99">
        <f t="shared" si="9"/>
        <v>0</v>
      </c>
      <c r="L159" s="99">
        <f t="shared" si="10"/>
        <v>0</v>
      </c>
      <c r="M159" s="99">
        <f t="shared" si="11"/>
        <v>0</v>
      </c>
      <c r="N159" s="19"/>
      <c r="O159" s="1"/>
      <c r="P159" s="1"/>
      <c r="Q159" s="1"/>
    </row>
    <row r="160" spans="1:17" ht="15">
      <c r="A160" s="2" t="s">
        <v>65</v>
      </c>
      <c r="B160" s="172" t="s">
        <v>62</v>
      </c>
      <c r="C160" s="18">
        <v>45794</v>
      </c>
      <c r="D160" s="19" t="s">
        <v>63</v>
      </c>
      <c r="E160" s="19">
        <v>1</v>
      </c>
      <c r="F160" s="19">
        <v>0</v>
      </c>
      <c r="G160" s="19">
        <v>0</v>
      </c>
      <c r="H160" s="19">
        <v>0</v>
      </c>
      <c r="I160" s="92">
        <v>1</v>
      </c>
      <c r="J160" s="99">
        <f t="shared" si="8"/>
        <v>0</v>
      </c>
      <c r="K160" s="99">
        <f t="shared" si="9"/>
        <v>0</v>
      </c>
      <c r="L160" s="99">
        <f t="shared" si="10"/>
        <v>1</v>
      </c>
      <c r="M160" s="99">
        <f t="shared" si="11"/>
        <v>0</v>
      </c>
      <c r="N160" s="19"/>
      <c r="O160" s="1"/>
      <c r="P160" s="1"/>
      <c r="Q160" s="1"/>
    </row>
    <row r="161" spans="1:17" ht="15">
      <c r="A161" s="2" t="s">
        <v>10</v>
      </c>
      <c r="B161" s="172" t="s">
        <v>62</v>
      </c>
      <c r="C161" s="18">
        <v>45794</v>
      </c>
      <c r="D161" s="19" t="s">
        <v>63</v>
      </c>
      <c r="E161" s="19">
        <v>1</v>
      </c>
      <c r="F161" s="19">
        <v>0</v>
      </c>
      <c r="G161" s="19">
        <v>0</v>
      </c>
      <c r="H161" s="19">
        <v>0</v>
      </c>
      <c r="I161" s="19">
        <v>1</v>
      </c>
      <c r="J161" s="99">
        <f t="shared" si="8"/>
        <v>0</v>
      </c>
      <c r="K161" s="99">
        <f t="shared" si="9"/>
        <v>0</v>
      </c>
      <c r="L161" s="99">
        <f t="shared" si="10"/>
        <v>1</v>
      </c>
      <c r="M161" s="99">
        <f t="shared" si="11"/>
        <v>0</v>
      </c>
      <c r="N161" s="19"/>
      <c r="O161" s="1"/>
      <c r="P161" s="1"/>
      <c r="Q161" s="1"/>
    </row>
    <row r="162" spans="1:17" ht="15">
      <c r="A162" s="2" t="s">
        <v>11</v>
      </c>
      <c r="B162" s="172" t="s">
        <v>62</v>
      </c>
      <c r="C162" s="18">
        <v>45794</v>
      </c>
      <c r="D162" s="19" t="s">
        <v>66</v>
      </c>
      <c r="E162" s="19">
        <v>0</v>
      </c>
      <c r="F162" s="19">
        <v>0</v>
      </c>
      <c r="G162" s="19">
        <v>0</v>
      </c>
      <c r="H162" s="19">
        <v>0</v>
      </c>
      <c r="I162" s="19">
        <v>0</v>
      </c>
      <c r="J162" s="99">
        <f t="shared" si="8"/>
        <v>0</v>
      </c>
      <c r="K162" s="99">
        <f t="shared" si="9"/>
        <v>0</v>
      </c>
      <c r="L162" s="99">
        <f t="shared" si="10"/>
        <v>0</v>
      </c>
      <c r="M162" s="99">
        <f t="shared" si="11"/>
        <v>0</v>
      </c>
      <c r="N162" s="19"/>
      <c r="O162" s="1"/>
      <c r="P162" s="1"/>
      <c r="Q162" s="1"/>
    </row>
    <row r="163" spans="1:17" s="94" customFormat="1" ht="15">
      <c r="A163" s="2" t="s">
        <v>12</v>
      </c>
      <c r="B163" s="172" t="s">
        <v>62</v>
      </c>
      <c r="C163" s="18">
        <v>45794</v>
      </c>
      <c r="D163" s="92" t="s">
        <v>63</v>
      </c>
      <c r="E163" s="92">
        <v>2</v>
      </c>
      <c r="F163" s="19">
        <v>0</v>
      </c>
      <c r="G163" s="19">
        <v>0</v>
      </c>
      <c r="H163" s="19">
        <v>0</v>
      </c>
      <c r="I163" s="19">
        <v>2</v>
      </c>
      <c r="J163" s="99">
        <f t="shared" si="8"/>
        <v>0</v>
      </c>
      <c r="K163" s="99">
        <f t="shared" si="9"/>
        <v>0</v>
      </c>
      <c r="L163" s="99">
        <f t="shared" si="10"/>
        <v>1</v>
      </c>
      <c r="M163" s="99">
        <f t="shared" si="11"/>
        <v>0</v>
      </c>
      <c r="N163" s="102"/>
      <c r="O163" s="100"/>
      <c r="P163" s="100"/>
      <c r="Q163" s="100"/>
    </row>
    <row r="164" spans="1:17" ht="15">
      <c r="A164" s="2" t="s">
        <v>69</v>
      </c>
      <c r="B164" s="172" t="s">
        <v>62</v>
      </c>
      <c r="C164" s="18">
        <v>45794</v>
      </c>
      <c r="D164" s="19" t="s">
        <v>63</v>
      </c>
      <c r="E164" s="19">
        <v>1</v>
      </c>
      <c r="F164" s="19">
        <v>1</v>
      </c>
      <c r="G164" s="19">
        <v>0</v>
      </c>
      <c r="H164" s="19">
        <v>1</v>
      </c>
      <c r="I164" s="19">
        <v>0</v>
      </c>
      <c r="J164" s="99">
        <f t="shared" si="8"/>
        <v>0</v>
      </c>
      <c r="K164" s="99">
        <f t="shared" si="9"/>
        <v>1</v>
      </c>
      <c r="L164" s="99">
        <f t="shared" si="10"/>
        <v>0</v>
      </c>
      <c r="M164" s="99">
        <f t="shared" si="11"/>
        <v>1</v>
      </c>
      <c r="N164" s="19"/>
      <c r="O164" s="1"/>
      <c r="P164" s="1"/>
      <c r="Q164" s="1"/>
    </row>
    <row r="165" spans="1:17" ht="15">
      <c r="A165" s="2" t="s">
        <v>14</v>
      </c>
      <c r="B165" s="172" t="s">
        <v>62</v>
      </c>
      <c r="C165" s="18">
        <v>45794</v>
      </c>
      <c r="D165" s="19" t="s">
        <v>66</v>
      </c>
      <c r="E165" s="19">
        <v>0</v>
      </c>
      <c r="F165" s="19">
        <v>0</v>
      </c>
      <c r="G165" s="19">
        <v>0</v>
      </c>
      <c r="H165" s="19">
        <v>0</v>
      </c>
      <c r="I165" s="19">
        <v>0</v>
      </c>
      <c r="J165" s="99">
        <f t="shared" si="8"/>
        <v>0</v>
      </c>
      <c r="K165" s="99">
        <f t="shared" si="9"/>
        <v>0</v>
      </c>
      <c r="L165" s="99">
        <f t="shared" si="10"/>
        <v>0</v>
      </c>
      <c r="M165" s="99">
        <f t="shared" si="11"/>
        <v>0</v>
      </c>
      <c r="N165" s="19"/>
      <c r="O165" s="1"/>
      <c r="P165" s="1"/>
      <c r="Q165" s="1"/>
    </row>
    <row r="166" spans="1:17" s="94" customFormat="1" ht="15">
      <c r="A166" s="2" t="s">
        <v>15</v>
      </c>
      <c r="B166" s="172" t="s">
        <v>62</v>
      </c>
      <c r="C166" s="18">
        <v>45794</v>
      </c>
      <c r="D166" s="19" t="s">
        <v>66</v>
      </c>
      <c r="E166" s="92">
        <v>0</v>
      </c>
      <c r="F166" s="19">
        <v>0</v>
      </c>
      <c r="G166" s="19">
        <v>0</v>
      </c>
      <c r="H166" s="19">
        <v>0</v>
      </c>
      <c r="I166" s="19">
        <v>0</v>
      </c>
      <c r="J166" s="99">
        <f t="shared" si="8"/>
        <v>0</v>
      </c>
      <c r="K166" s="99">
        <f t="shared" si="9"/>
        <v>0</v>
      </c>
      <c r="L166" s="99">
        <f t="shared" si="10"/>
        <v>0</v>
      </c>
      <c r="M166" s="99">
        <f t="shared" si="11"/>
        <v>0</v>
      </c>
      <c r="N166" s="102"/>
      <c r="O166" s="100"/>
      <c r="P166" s="100"/>
      <c r="Q166" s="100"/>
    </row>
    <row r="167" spans="1:17" ht="15">
      <c r="A167" s="2" t="s">
        <v>70</v>
      </c>
      <c r="B167" s="172" t="s">
        <v>62</v>
      </c>
      <c r="C167" s="18">
        <v>45794</v>
      </c>
      <c r="D167" s="19" t="s">
        <v>66</v>
      </c>
      <c r="E167" s="19">
        <v>0</v>
      </c>
      <c r="F167" s="19">
        <v>0</v>
      </c>
      <c r="G167" s="19">
        <v>0</v>
      </c>
      <c r="H167" s="19">
        <v>0</v>
      </c>
      <c r="I167" s="19">
        <v>0</v>
      </c>
      <c r="J167" s="99">
        <f t="shared" si="8"/>
        <v>0</v>
      </c>
      <c r="K167" s="99">
        <f t="shared" si="9"/>
        <v>0</v>
      </c>
      <c r="L167" s="99">
        <f t="shared" si="10"/>
        <v>0</v>
      </c>
      <c r="M167" s="99">
        <f t="shared" si="11"/>
        <v>0</v>
      </c>
      <c r="N167" s="19"/>
      <c r="O167" s="1"/>
      <c r="P167" s="1"/>
      <c r="Q167" s="1"/>
    </row>
    <row r="168" spans="1:17" ht="15">
      <c r="A168" s="2" t="s">
        <v>71</v>
      </c>
      <c r="B168" s="172" t="s">
        <v>62</v>
      </c>
      <c r="C168" s="18">
        <v>45794</v>
      </c>
      <c r="D168" s="19" t="s">
        <v>63</v>
      </c>
      <c r="E168" s="19">
        <v>1</v>
      </c>
      <c r="F168" s="19">
        <v>0</v>
      </c>
      <c r="G168" s="19">
        <v>0</v>
      </c>
      <c r="H168" s="19">
        <v>0</v>
      </c>
      <c r="I168" s="19">
        <v>1</v>
      </c>
      <c r="J168" s="99">
        <f t="shared" si="8"/>
        <v>0</v>
      </c>
      <c r="K168" s="99">
        <f t="shared" si="9"/>
        <v>0</v>
      </c>
      <c r="L168" s="99">
        <f t="shared" si="10"/>
        <v>1</v>
      </c>
      <c r="M168" s="99">
        <f t="shared" si="11"/>
        <v>0</v>
      </c>
      <c r="N168" s="19"/>
      <c r="O168" s="1"/>
      <c r="P168" s="1"/>
      <c r="Q168" s="1"/>
    </row>
    <row r="169" spans="1:17" ht="15">
      <c r="A169" s="173" t="s">
        <v>72</v>
      </c>
      <c r="B169" s="172" t="s">
        <v>62</v>
      </c>
      <c r="C169" s="18">
        <v>45794</v>
      </c>
      <c r="D169" s="19" t="s">
        <v>66</v>
      </c>
      <c r="E169" s="19">
        <v>0</v>
      </c>
      <c r="F169" s="19">
        <v>0</v>
      </c>
      <c r="G169" s="19">
        <v>0</v>
      </c>
      <c r="H169" s="19">
        <v>0</v>
      </c>
      <c r="I169" s="19">
        <v>0</v>
      </c>
      <c r="J169" s="99">
        <f t="shared" si="8"/>
        <v>0</v>
      </c>
      <c r="K169" s="99">
        <f t="shared" si="9"/>
        <v>0</v>
      </c>
      <c r="L169" s="99">
        <f t="shared" si="10"/>
        <v>0</v>
      </c>
      <c r="M169" s="99">
        <f t="shared" si="11"/>
        <v>0</v>
      </c>
      <c r="N169" s="19"/>
      <c r="O169" s="1"/>
      <c r="P169" s="1"/>
      <c r="Q169" s="1"/>
    </row>
    <row r="170" spans="1:17" ht="15">
      <c r="A170" s="2" t="s">
        <v>7</v>
      </c>
      <c r="B170" s="172" t="s">
        <v>62</v>
      </c>
      <c r="C170" s="18">
        <v>45796</v>
      </c>
      <c r="D170" s="19" t="s">
        <v>63</v>
      </c>
      <c r="E170" s="19">
        <v>8</v>
      </c>
      <c r="F170" s="19">
        <v>0</v>
      </c>
      <c r="G170" s="19">
        <v>0</v>
      </c>
      <c r="H170" s="19">
        <v>0</v>
      </c>
      <c r="I170" s="19">
        <v>8</v>
      </c>
      <c r="J170" s="99">
        <f t="shared" si="8"/>
        <v>0</v>
      </c>
      <c r="K170" s="99">
        <f t="shared" si="9"/>
        <v>0</v>
      </c>
      <c r="L170" s="99">
        <f t="shared" si="10"/>
        <v>1</v>
      </c>
      <c r="M170" s="99">
        <f t="shared" si="11"/>
        <v>0</v>
      </c>
      <c r="N170" s="19"/>
      <c r="O170" s="1"/>
      <c r="P170" s="1"/>
      <c r="Q170" s="1"/>
    </row>
    <row r="171" spans="1:17" ht="15">
      <c r="A171" s="2" t="s">
        <v>8</v>
      </c>
      <c r="B171" s="172" t="s">
        <v>62</v>
      </c>
      <c r="C171" s="18">
        <v>45796</v>
      </c>
      <c r="D171" s="19" t="s">
        <v>63</v>
      </c>
      <c r="E171" s="19">
        <v>1</v>
      </c>
      <c r="F171" s="19">
        <v>0</v>
      </c>
      <c r="G171" s="19">
        <v>0</v>
      </c>
      <c r="H171" s="19">
        <v>0</v>
      </c>
      <c r="I171" s="19">
        <v>1</v>
      </c>
      <c r="J171" s="99">
        <f t="shared" si="8"/>
        <v>0</v>
      </c>
      <c r="K171" s="99">
        <f t="shared" si="9"/>
        <v>0</v>
      </c>
      <c r="L171" s="99">
        <f t="shared" si="10"/>
        <v>1</v>
      </c>
      <c r="M171" s="99">
        <f t="shared" si="11"/>
        <v>0</v>
      </c>
      <c r="N171" s="19"/>
      <c r="O171" s="1"/>
      <c r="P171" s="1"/>
      <c r="Q171" s="1"/>
    </row>
    <row r="172" spans="1:17" ht="15">
      <c r="A172" s="2" t="s">
        <v>65</v>
      </c>
      <c r="B172" s="172" t="s">
        <v>62</v>
      </c>
      <c r="C172" s="18">
        <v>45796</v>
      </c>
      <c r="D172" s="19" t="s">
        <v>63</v>
      </c>
      <c r="E172" s="19">
        <v>7</v>
      </c>
      <c r="F172" s="19">
        <v>5</v>
      </c>
      <c r="G172" s="19">
        <v>2</v>
      </c>
      <c r="H172" s="19">
        <v>3</v>
      </c>
      <c r="I172" s="19">
        <v>2</v>
      </c>
      <c r="J172" s="99">
        <f t="shared" si="8"/>
        <v>0.4</v>
      </c>
      <c r="K172" s="99">
        <f t="shared" si="9"/>
        <v>0.6</v>
      </c>
      <c r="L172" s="99">
        <f t="shared" si="10"/>
        <v>0.2857142857142857</v>
      </c>
      <c r="M172" s="99">
        <f t="shared" si="11"/>
        <v>0.7142857142857143</v>
      </c>
      <c r="N172" s="19"/>
      <c r="O172" s="1"/>
      <c r="P172" s="1"/>
      <c r="Q172" s="1"/>
    </row>
    <row r="173" spans="1:17" ht="15">
      <c r="A173" s="2" t="s">
        <v>10</v>
      </c>
      <c r="B173" s="172" t="s">
        <v>62</v>
      </c>
      <c r="C173" s="18">
        <v>45796</v>
      </c>
      <c r="D173" s="19" t="s">
        <v>63</v>
      </c>
      <c r="E173" s="19">
        <v>4</v>
      </c>
      <c r="F173" s="19">
        <v>0</v>
      </c>
      <c r="G173" s="19">
        <v>0</v>
      </c>
      <c r="H173" s="19">
        <v>0</v>
      </c>
      <c r="I173" s="19">
        <v>4</v>
      </c>
      <c r="J173" s="99">
        <f t="shared" si="8"/>
        <v>0</v>
      </c>
      <c r="K173" s="99">
        <f t="shared" si="9"/>
        <v>0</v>
      </c>
      <c r="L173" s="99">
        <f t="shared" si="10"/>
        <v>1</v>
      </c>
      <c r="M173" s="99">
        <f t="shared" si="11"/>
        <v>0</v>
      </c>
      <c r="N173" s="19"/>
      <c r="O173" s="1"/>
      <c r="P173" s="1"/>
      <c r="Q173" s="1"/>
    </row>
    <row r="174" spans="1:17" ht="15">
      <c r="A174" s="2" t="s">
        <v>11</v>
      </c>
      <c r="B174" s="172" t="s">
        <v>62</v>
      </c>
      <c r="C174" s="18">
        <v>45796</v>
      </c>
      <c r="D174" s="19" t="s">
        <v>63</v>
      </c>
      <c r="E174" s="19">
        <v>3</v>
      </c>
      <c r="F174" s="19">
        <v>3</v>
      </c>
      <c r="G174" s="19">
        <v>2</v>
      </c>
      <c r="H174" s="19">
        <v>1</v>
      </c>
      <c r="I174" s="19">
        <v>0</v>
      </c>
      <c r="J174" s="99">
        <f t="shared" si="8"/>
        <v>0.66666666666666663</v>
      </c>
      <c r="K174" s="99">
        <f t="shared" si="9"/>
        <v>0.33333333333333331</v>
      </c>
      <c r="L174" s="99">
        <f t="shared" si="10"/>
        <v>0</v>
      </c>
      <c r="M174" s="99">
        <f t="shared" si="11"/>
        <v>1</v>
      </c>
      <c r="N174" s="19"/>
      <c r="O174" s="1"/>
      <c r="P174" s="1"/>
      <c r="Q174" s="1"/>
    </row>
    <row r="175" spans="1:17" ht="15">
      <c r="A175" s="2" t="s">
        <v>12</v>
      </c>
      <c r="B175" s="172" t="s">
        <v>62</v>
      </c>
      <c r="C175" s="18">
        <v>45796</v>
      </c>
      <c r="D175" s="19" t="s">
        <v>63</v>
      </c>
      <c r="E175" s="19">
        <v>2</v>
      </c>
      <c r="F175" s="19">
        <v>1</v>
      </c>
      <c r="G175" s="19">
        <v>0</v>
      </c>
      <c r="H175" s="19">
        <v>1</v>
      </c>
      <c r="I175" s="19">
        <v>1</v>
      </c>
      <c r="J175" s="99">
        <f t="shared" si="8"/>
        <v>0</v>
      </c>
      <c r="K175" s="99">
        <f t="shared" si="9"/>
        <v>1</v>
      </c>
      <c r="L175" s="99">
        <f t="shared" si="10"/>
        <v>0.5</v>
      </c>
      <c r="M175" s="99">
        <f t="shared" si="11"/>
        <v>0.5</v>
      </c>
      <c r="N175" s="19"/>
      <c r="O175" s="1"/>
      <c r="P175" s="1"/>
      <c r="Q175" s="1"/>
    </row>
    <row r="176" spans="1:17" ht="15">
      <c r="A176" s="2" t="s">
        <v>69</v>
      </c>
      <c r="B176" s="172" t="s">
        <v>62</v>
      </c>
      <c r="C176" s="18">
        <v>45796</v>
      </c>
      <c r="D176" s="19" t="s">
        <v>63</v>
      </c>
      <c r="E176" s="19">
        <v>3</v>
      </c>
      <c r="F176" s="19">
        <v>3</v>
      </c>
      <c r="G176" s="19">
        <v>2</v>
      </c>
      <c r="H176" s="19">
        <v>1</v>
      </c>
      <c r="I176" s="19">
        <v>0</v>
      </c>
      <c r="J176" s="99">
        <f t="shared" si="8"/>
        <v>0.66666666666666663</v>
      </c>
      <c r="K176" s="99">
        <f t="shared" si="9"/>
        <v>0.33333333333333331</v>
      </c>
      <c r="L176" s="99">
        <f t="shared" si="10"/>
        <v>0</v>
      </c>
      <c r="M176" s="99">
        <f t="shared" si="11"/>
        <v>1</v>
      </c>
      <c r="N176" s="19"/>
      <c r="O176" s="1"/>
      <c r="P176" s="1"/>
      <c r="Q176" s="1"/>
    </row>
    <row r="177" spans="1:17" ht="15">
      <c r="A177" s="2" t="s">
        <v>14</v>
      </c>
      <c r="B177" s="172" t="s">
        <v>62</v>
      </c>
      <c r="C177" s="18">
        <v>45796</v>
      </c>
      <c r="D177" s="19" t="s">
        <v>66</v>
      </c>
      <c r="E177" s="19">
        <v>0</v>
      </c>
      <c r="F177" s="19">
        <v>0</v>
      </c>
      <c r="G177" s="19">
        <v>0</v>
      </c>
      <c r="H177" s="19">
        <v>0</v>
      </c>
      <c r="I177" s="19">
        <v>0</v>
      </c>
      <c r="J177" s="99">
        <f t="shared" si="8"/>
        <v>0</v>
      </c>
      <c r="K177" s="99">
        <f t="shared" si="9"/>
        <v>0</v>
      </c>
      <c r="L177" s="99">
        <f t="shared" si="10"/>
        <v>0</v>
      </c>
      <c r="M177" s="99">
        <f t="shared" si="11"/>
        <v>0</v>
      </c>
      <c r="N177" s="19"/>
      <c r="O177" s="1"/>
      <c r="P177" s="1"/>
      <c r="Q177" s="1"/>
    </row>
    <row r="178" spans="1:17" ht="15">
      <c r="A178" s="2" t="s">
        <v>15</v>
      </c>
      <c r="B178" s="172" t="s">
        <v>62</v>
      </c>
      <c r="C178" s="18">
        <v>45796</v>
      </c>
      <c r="D178" s="19" t="s">
        <v>63</v>
      </c>
      <c r="E178" s="19">
        <v>4</v>
      </c>
      <c r="F178" s="19">
        <v>0</v>
      </c>
      <c r="G178" s="19">
        <v>0</v>
      </c>
      <c r="H178" s="19">
        <v>0</v>
      </c>
      <c r="I178" s="19">
        <v>4</v>
      </c>
      <c r="J178" s="99">
        <f t="shared" si="8"/>
        <v>0</v>
      </c>
      <c r="K178" s="99">
        <f t="shared" si="9"/>
        <v>0</v>
      </c>
      <c r="L178" s="99">
        <f t="shared" si="10"/>
        <v>1</v>
      </c>
      <c r="M178" s="99">
        <f t="shared" si="11"/>
        <v>0</v>
      </c>
      <c r="N178" s="19"/>
      <c r="O178" s="1"/>
      <c r="P178" s="1"/>
      <c r="Q178" s="1"/>
    </row>
    <row r="179" spans="1:17" ht="15">
      <c r="A179" s="2" t="s">
        <v>70</v>
      </c>
      <c r="B179" s="172" t="s">
        <v>62</v>
      </c>
      <c r="C179" s="18">
        <v>45796</v>
      </c>
      <c r="D179" s="19" t="s">
        <v>66</v>
      </c>
      <c r="E179" s="19">
        <v>0</v>
      </c>
      <c r="F179" s="19">
        <v>0</v>
      </c>
      <c r="G179" s="19">
        <v>0</v>
      </c>
      <c r="H179" s="19">
        <v>0</v>
      </c>
      <c r="I179" s="19">
        <v>0</v>
      </c>
      <c r="J179" s="99">
        <f t="shared" si="8"/>
        <v>0</v>
      </c>
      <c r="K179" s="99">
        <f t="shared" si="9"/>
        <v>0</v>
      </c>
      <c r="L179" s="99">
        <f t="shared" si="10"/>
        <v>0</v>
      </c>
      <c r="M179" s="99">
        <f t="shared" si="11"/>
        <v>0</v>
      </c>
      <c r="N179" s="19"/>
      <c r="O179" s="1"/>
      <c r="P179" s="1"/>
      <c r="Q179" s="1"/>
    </row>
    <row r="180" spans="1:17" ht="15">
      <c r="A180" s="2" t="s">
        <v>71</v>
      </c>
      <c r="B180" s="172" t="s">
        <v>62</v>
      </c>
      <c r="C180" s="18">
        <v>45796</v>
      </c>
      <c r="D180" s="19" t="s">
        <v>63</v>
      </c>
      <c r="E180" s="19">
        <v>4</v>
      </c>
      <c r="F180" s="19">
        <v>1</v>
      </c>
      <c r="G180" s="19">
        <v>1</v>
      </c>
      <c r="H180" s="19">
        <v>0</v>
      </c>
      <c r="I180" s="19">
        <v>3</v>
      </c>
      <c r="J180" s="99">
        <f t="shared" si="8"/>
        <v>1</v>
      </c>
      <c r="K180" s="99">
        <f t="shared" si="9"/>
        <v>0</v>
      </c>
      <c r="L180" s="99">
        <f t="shared" si="10"/>
        <v>0.75</v>
      </c>
      <c r="M180" s="99">
        <f t="shared" si="11"/>
        <v>0.25</v>
      </c>
      <c r="N180" s="19"/>
      <c r="O180" s="1"/>
      <c r="P180" s="1"/>
      <c r="Q180" s="1"/>
    </row>
    <row r="181" spans="1:17" ht="15">
      <c r="A181" s="173" t="s">
        <v>72</v>
      </c>
      <c r="B181" s="172" t="s">
        <v>62</v>
      </c>
      <c r="C181" s="18">
        <v>45796</v>
      </c>
      <c r="D181" s="19" t="s">
        <v>66</v>
      </c>
      <c r="E181" s="19">
        <v>0</v>
      </c>
      <c r="F181" s="19">
        <v>0</v>
      </c>
      <c r="G181" s="19">
        <v>0</v>
      </c>
      <c r="H181" s="19">
        <v>0</v>
      </c>
      <c r="I181" s="19">
        <v>0</v>
      </c>
      <c r="J181" s="99">
        <f t="shared" si="8"/>
        <v>0</v>
      </c>
      <c r="K181" s="99">
        <f t="shared" si="9"/>
        <v>0</v>
      </c>
      <c r="L181" s="99">
        <f t="shared" si="10"/>
        <v>0</v>
      </c>
      <c r="M181" s="99">
        <f t="shared" si="11"/>
        <v>0</v>
      </c>
      <c r="N181" s="19"/>
      <c r="O181" s="1"/>
      <c r="P181" s="1"/>
      <c r="Q181" s="1"/>
    </row>
    <row r="182" spans="1:17" ht="15">
      <c r="A182" s="2" t="s">
        <v>7</v>
      </c>
      <c r="B182" s="172" t="s">
        <v>62</v>
      </c>
      <c r="C182" s="18">
        <v>45797</v>
      </c>
      <c r="D182" s="19" t="s">
        <v>63</v>
      </c>
      <c r="E182" s="19">
        <v>8</v>
      </c>
      <c r="F182" s="19">
        <v>4</v>
      </c>
      <c r="G182" s="19">
        <v>4</v>
      </c>
      <c r="H182" s="19">
        <v>0</v>
      </c>
      <c r="I182" s="19">
        <v>4</v>
      </c>
      <c r="J182" s="99">
        <f t="shared" si="8"/>
        <v>1</v>
      </c>
      <c r="K182" s="99">
        <f t="shared" si="9"/>
        <v>0</v>
      </c>
      <c r="L182" s="99">
        <f t="shared" si="10"/>
        <v>0.5</v>
      </c>
      <c r="M182" s="99">
        <f t="shared" si="11"/>
        <v>0.5</v>
      </c>
      <c r="N182" s="19"/>
      <c r="O182" s="1"/>
      <c r="P182" s="1"/>
      <c r="Q182" s="1"/>
    </row>
    <row r="183" spans="1:17" ht="15">
      <c r="A183" s="2" t="s">
        <v>8</v>
      </c>
      <c r="B183" s="172" t="s">
        <v>62</v>
      </c>
      <c r="C183" s="18">
        <v>45797</v>
      </c>
      <c r="D183" s="19" t="s">
        <v>66</v>
      </c>
      <c r="E183" s="19">
        <v>0</v>
      </c>
      <c r="F183" s="19">
        <v>0</v>
      </c>
      <c r="G183" s="19">
        <v>0</v>
      </c>
      <c r="H183" s="19">
        <v>0</v>
      </c>
      <c r="I183" s="19">
        <v>0</v>
      </c>
      <c r="J183" s="99">
        <f t="shared" si="8"/>
        <v>0</v>
      </c>
      <c r="K183" s="99">
        <f t="shared" si="9"/>
        <v>0</v>
      </c>
      <c r="L183" s="99">
        <f t="shared" si="10"/>
        <v>0</v>
      </c>
      <c r="M183" s="99">
        <f t="shared" si="11"/>
        <v>0</v>
      </c>
      <c r="N183" s="19"/>
      <c r="O183" s="1"/>
      <c r="P183" s="1"/>
      <c r="Q183" s="1"/>
    </row>
    <row r="184" spans="1:17" ht="15">
      <c r="A184" s="2" t="s">
        <v>65</v>
      </c>
      <c r="B184" s="172" t="s">
        <v>62</v>
      </c>
      <c r="C184" s="18">
        <v>45797</v>
      </c>
      <c r="D184" s="19" t="s">
        <v>63</v>
      </c>
      <c r="E184" s="19">
        <v>6</v>
      </c>
      <c r="F184" s="19">
        <v>4</v>
      </c>
      <c r="G184" s="19">
        <v>4</v>
      </c>
      <c r="H184" s="19">
        <v>0</v>
      </c>
      <c r="I184" s="19">
        <v>2</v>
      </c>
      <c r="J184" s="99">
        <f t="shared" si="8"/>
        <v>1</v>
      </c>
      <c r="K184" s="99">
        <f t="shared" si="9"/>
        <v>0</v>
      </c>
      <c r="L184" s="99">
        <f t="shared" si="10"/>
        <v>0.33333333333333331</v>
      </c>
      <c r="M184" s="99">
        <f t="shared" si="11"/>
        <v>0.66666666666666663</v>
      </c>
      <c r="N184" s="19"/>
      <c r="O184" s="1"/>
      <c r="P184" s="1"/>
      <c r="Q184" s="1"/>
    </row>
    <row r="185" spans="1:17" ht="15">
      <c r="A185" s="2" t="s">
        <v>10</v>
      </c>
      <c r="B185" s="172" t="s">
        <v>62</v>
      </c>
      <c r="C185" s="18">
        <v>45797</v>
      </c>
      <c r="D185" s="19" t="s">
        <v>63</v>
      </c>
      <c r="E185" s="19">
        <v>2</v>
      </c>
      <c r="F185" s="19">
        <v>0</v>
      </c>
      <c r="G185" s="19">
        <v>0</v>
      </c>
      <c r="H185" s="19">
        <v>0</v>
      </c>
      <c r="I185" s="19">
        <v>2</v>
      </c>
      <c r="J185" s="99">
        <f t="shared" si="8"/>
        <v>0</v>
      </c>
      <c r="K185" s="99">
        <f t="shared" si="9"/>
        <v>0</v>
      </c>
      <c r="L185" s="99">
        <f t="shared" si="10"/>
        <v>1</v>
      </c>
      <c r="M185" s="99">
        <f t="shared" si="11"/>
        <v>0</v>
      </c>
      <c r="N185" s="19"/>
      <c r="O185" s="1"/>
      <c r="P185" s="1"/>
      <c r="Q185" s="1"/>
    </row>
    <row r="186" spans="1:17" s="94" customFormat="1" ht="15">
      <c r="A186" s="2" t="s">
        <v>11</v>
      </c>
      <c r="B186" s="172" t="s">
        <v>62</v>
      </c>
      <c r="C186" s="18">
        <v>45797</v>
      </c>
      <c r="D186" s="19" t="s">
        <v>63</v>
      </c>
      <c r="E186" s="92">
        <v>4</v>
      </c>
      <c r="F186" s="19">
        <v>4</v>
      </c>
      <c r="G186" s="19">
        <v>3</v>
      </c>
      <c r="H186" s="19">
        <v>1</v>
      </c>
      <c r="I186" s="19">
        <v>0</v>
      </c>
      <c r="J186" s="99">
        <f t="shared" si="8"/>
        <v>0.75</v>
      </c>
      <c r="K186" s="99">
        <f t="shared" si="9"/>
        <v>0.25</v>
      </c>
      <c r="L186" s="99">
        <f t="shared" si="10"/>
        <v>0</v>
      </c>
      <c r="M186" s="99">
        <f t="shared" si="11"/>
        <v>1</v>
      </c>
      <c r="N186" s="102"/>
      <c r="O186" s="100"/>
      <c r="P186" s="100"/>
      <c r="Q186" s="100"/>
    </row>
    <row r="187" spans="1:17" ht="15">
      <c r="A187" s="2" t="s">
        <v>12</v>
      </c>
      <c r="B187" s="172" t="s">
        <v>62</v>
      </c>
      <c r="C187" s="18">
        <v>45797</v>
      </c>
      <c r="D187" s="19" t="s">
        <v>63</v>
      </c>
      <c r="E187" s="19">
        <v>4</v>
      </c>
      <c r="F187" s="19">
        <v>4</v>
      </c>
      <c r="G187" s="19">
        <v>4</v>
      </c>
      <c r="H187" s="19">
        <v>0</v>
      </c>
      <c r="I187" s="19">
        <v>0</v>
      </c>
      <c r="J187" s="99">
        <f t="shared" si="8"/>
        <v>1</v>
      </c>
      <c r="K187" s="99">
        <f t="shared" si="9"/>
        <v>0</v>
      </c>
      <c r="L187" s="99">
        <f t="shared" si="10"/>
        <v>0</v>
      </c>
      <c r="M187" s="99">
        <f t="shared" si="11"/>
        <v>1</v>
      </c>
      <c r="N187" s="19"/>
      <c r="O187" s="1"/>
      <c r="P187" s="1"/>
      <c r="Q187" s="1"/>
    </row>
    <row r="188" spans="1:17" ht="15">
      <c r="A188" s="2" t="s">
        <v>69</v>
      </c>
      <c r="B188" s="172" t="s">
        <v>62</v>
      </c>
      <c r="C188" s="18">
        <v>45797</v>
      </c>
      <c r="D188" s="19" t="s">
        <v>63</v>
      </c>
      <c r="E188" s="19">
        <v>2</v>
      </c>
      <c r="F188" s="19">
        <v>2</v>
      </c>
      <c r="G188" s="19">
        <v>1</v>
      </c>
      <c r="H188" s="19">
        <v>1</v>
      </c>
      <c r="I188" s="19">
        <v>0</v>
      </c>
      <c r="J188" s="99">
        <f t="shared" si="8"/>
        <v>0.5</v>
      </c>
      <c r="K188" s="99">
        <f t="shared" si="9"/>
        <v>0.5</v>
      </c>
      <c r="L188" s="99">
        <f t="shared" si="10"/>
        <v>0</v>
      </c>
      <c r="M188" s="99">
        <f t="shared" si="11"/>
        <v>1</v>
      </c>
      <c r="N188" s="19"/>
      <c r="O188" s="1"/>
      <c r="P188" s="1"/>
      <c r="Q188" s="1"/>
    </row>
    <row r="189" spans="1:17" ht="15">
      <c r="A189" s="2" t="s">
        <v>14</v>
      </c>
      <c r="B189" s="172" t="s">
        <v>62</v>
      </c>
      <c r="C189" s="18">
        <v>45797</v>
      </c>
      <c r="D189" s="19" t="s">
        <v>66</v>
      </c>
      <c r="E189" s="19">
        <v>0</v>
      </c>
      <c r="F189" s="19">
        <v>0</v>
      </c>
      <c r="G189" s="19">
        <v>0</v>
      </c>
      <c r="H189" s="19">
        <v>0</v>
      </c>
      <c r="I189" s="19">
        <v>0</v>
      </c>
      <c r="J189" s="99">
        <f t="shared" si="8"/>
        <v>0</v>
      </c>
      <c r="K189" s="99">
        <f t="shared" si="9"/>
        <v>0</v>
      </c>
      <c r="L189" s="99">
        <f t="shared" si="10"/>
        <v>0</v>
      </c>
      <c r="M189" s="99">
        <f t="shared" si="11"/>
        <v>0</v>
      </c>
      <c r="N189" s="19"/>
      <c r="O189" s="1"/>
      <c r="P189" s="1"/>
      <c r="Q189" s="1"/>
    </row>
    <row r="190" spans="1:17" ht="15">
      <c r="A190" s="2" t="s">
        <v>15</v>
      </c>
      <c r="B190" s="172" t="s">
        <v>62</v>
      </c>
      <c r="C190" s="18">
        <v>45797</v>
      </c>
      <c r="D190" s="19" t="s">
        <v>63</v>
      </c>
      <c r="E190" s="19">
        <v>4</v>
      </c>
      <c r="F190" s="19">
        <v>0</v>
      </c>
      <c r="G190" s="19">
        <v>0</v>
      </c>
      <c r="H190" s="19">
        <v>0</v>
      </c>
      <c r="I190" s="19">
        <v>4</v>
      </c>
      <c r="J190" s="99">
        <f t="shared" si="8"/>
        <v>0</v>
      </c>
      <c r="K190" s="99">
        <f t="shared" si="9"/>
        <v>0</v>
      </c>
      <c r="L190" s="99">
        <f t="shared" si="10"/>
        <v>1</v>
      </c>
      <c r="M190" s="99">
        <f t="shared" si="11"/>
        <v>0</v>
      </c>
      <c r="N190" s="19"/>
      <c r="O190" s="1"/>
      <c r="P190" s="1"/>
      <c r="Q190" s="1"/>
    </row>
    <row r="191" spans="1:17" ht="15">
      <c r="A191" s="2" t="s">
        <v>70</v>
      </c>
      <c r="B191" s="172" t="s">
        <v>62</v>
      </c>
      <c r="C191" s="18">
        <v>45797</v>
      </c>
      <c r="D191" s="19" t="s">
        <v>66</v>
      </c>
      <c r="E191" s="19">
        <v>0</v>
      </c>
      <c r="F191" s="19">
        <v>0</v>
      </c>
      <c r="G191" s="19">
        <v>0</v>
      </c>
      <c r="H191" s="19">
        <v>0</v>
      </c>
      <c r="I191" s="19">
        <v>0</v>
      </c>
      <c r="J191" s="99">
        <f t="shared" si="8"/>
        <v>0</v>
      </c>
      <c r="K191" s="99">
        <f t="shared" si="9"/>
        <v>0</v>
      </c>
      <c r="L191" s="99">
        <f t="shared" si="10"/>
        <v>0</v>
      </c>
      <c r="M191" s="99">
        <f t="shared" si="11"/>
        <v>0</v>
      </c>
      <c r="N191" s="19"/>
      <c r="O191" s="1"/>
      <c r="P191" s="1"/>
      <c r="Q191" s="1"/>
    </row>
    <row r="192" spans="1:17" ht="15">
      <c r="A192" s="2" t="s">
        <v>71</v>
      </c>
      <c r="B192" s="172" t="s">
        <v>62</v>
      </c>
      <c r="C192" s="18">
        <v>45797</v>
      </c>
      <c r="D192" s="19" t="s">
        <v>63</v>
      </c>
      <c r="E192" s="19">
        <v>2</v>
      </c>
      <c r="F192" s="19">
        <v>0</v>
      </c>
      <c r="G192" s="19">
        <v>0</v>
      </c>
      <c r="H192" s="19">
        <v>0</v>
      </c>
      <c r="I192" s="19">
        <v>2</v>
      </c>
      <c r="J192" s="99">
        <f t="shared" si="8"/>
        <v>0</v>
      </c>
      <c r="K192" s="99">
        <f t="shared" si="9"/>
        <v>0</v>
      </c>
      <c r="L192" s="99">
        <f t="shared" si="10"/>
        <v>1</v>
      </c>
      <c r="M192" s="99">
        <f t="shared" si="11"/>
        <v>0</v>
      </c>
      <c r="N192" s="19"/>
      <c r="O192" s="1"/>
      <c r="P192" s="1"/>
      <c r="Q192" s="1"/>
    </row>
    <row r="193" spans="1:17" ht="15">
      <c r="A193" s="173" t="s">
        <v>72</v>
      </c>
      <c r="B193" s="172" t="s">
        <v>62</v>
      </c>
      <c r="C193" s="18">
        <v>45797</v>
      </c>
      <c r="D193" s="19" t="s">
        <v>66</v>
      </c>
      <c r="E193" s="19">
        <v>0</v>
      </c>
      <c r="F193" s="19">
        <v>0</v>
      </c>
      <c r="G193" s="19">
        <v>0</v>
      </c>
      <c r="H193" s="19">
        <v>0</v>
      </c>
      <c r="I193" s="19">
        <v>0</v>
      </c>
      <c r="J193" s="99">
        <f t="shared" si="8"/>
        <v>0</v>
      </c>
      <c r="K193" s="99">
        <f t="shared" si="9"/>
        <v>0</v>
      </c>
      <c r="L193" s="99">
        <f t="shared" si="10"/>
        <v>0</v>
      </c>
      <c r="M193" s="99">
        <f t="shared" si="11"/>
        <v>0</v>
      </c>
      <c r="N193" s="19"/>
      <c r="O193" s="1"/>
      <c r="P193" s="1"/>
      <c r="Q193" s="1"/>
    </row>
    <row r="194" spans="1:17" ht="15">
      <c r="A194" s="2" t="s">
        <v>7</v>
      </c>
      <c r="B194" s="172" t="s">
        <v>62</v>
      </c>
      <c r="C194" s="18">
        <v>45798</v>
      </c>
      <c r="D194" s="19" t="s">
        <v>63</v>
      </c>
      <c r="E194" s="19">
        <v>12</v>
      </c>
      <c r="F194" s="19">
        <v>8</v>
      </c>
      <c r="G194" s="19">
        <v>6</v>
      </c>
      <c r="H194" s="19">
        <v>2</v>
      </c>
      <c r="I194" s="19">
        <v>5</v>
      </c>
      <c r="J194" s="99">
        <f t="shared" si="8"/>
        <v>0.75</v>
      </c>
      <c r="K194" s="99">
        <f t="shared" si="9"/>
        <v>0.25</v>
      </c>
      <c r="L194" s="99">
        <f t="shared" si="10"/>
        <v>0.41666666666666669</v>
      </c>
      <c r="M194" s="99">
        <f t="shared" si="11"/>
        <v>0.66666666666666663</v>
      </c>
      <c r="N194" s="19"/>
      <c r="O194" s="1"/>
      <c r="P194" s="1"/>
      <c r="Q194" s="1"/>
    </row>
    <row r="195" spans="1:17" ht="15">
      <c r="A195" s="2" t="s">
        <v>8</v>
      </c>
      <c r="B195" s="172" t="s">
        <v>62</v>
      </c>
      <c r="C195" s="18">
        <v>45798</v>
      </c>
      <c r="D195" s="19" t="s">
        <v>66</v>
      </c>
      <c r="E195" s="19">
        <v>0</v>
      </c>
      <c r="F195" s="19">
        <v>0</v>
      </c>
      <c r="G195" s="19">
        <v>0</v>
      </c>
      <c r="H195" s="19">
        <v>0</v>
      </c>
      <c r="I195" s="19">
        <v>0</v>
      </c>
      <c r="J195" s="99">
        <f t="shared" ref="J195:J251" si="12">IF(F195=0, 0, G195/F195)</f>
        <v>0</v>
      </c>
      <c r="K195" s="99">
        <f t="shared" ref="K195:K251" si="13">IF(F195=0, 0, H195/F195)</f>
        <v>0</v>
      </c>
      <c r="L195" s="99">
        <f t="shared" ref="L195:L251" si="14">IF(E195=0, 0, I195/E195)</f>
        <v>0</v>
      </c>
      <c r="M195" s="99">
        <f t="shared" ref="M195:M251" si="15">IF(E195=0, 0, F195/E195)</f>
        <v>0</v>
      </c>
      <c r="N195" s="19"/>
      <c r="O195" s="1"/>
      <c r="P195" s="1"/>
      <c r="Q195" s="1"/>
    </row>
    <row r="196" spans="1:17" ht="15">
      <c r="A196" s="2" t="s">
        <v>65</v>
      </c>
      <c r="B196" s="172" t="s">
        <v>62</v>
      </c>
      <c r="C196" s="18">
        <v>45798</v>
      </c>
      <c r="D196" s="19" t="s">
        <v>63</v>
      </c>
      <c r="E196" s="19">
        <v>9</v>
      </c>
      <c r="F196" s="19">
        <v>7</v>
      </c>
      <c r="G196" s="19">
        <v>7</v>
      </c>
      <c r="H196" s="19">
        <v>0</v>
      </c>
      <c r="I196" s="19">
        <v>2</v>
      </c>
      <c r="J196" s="99">
        <f t="shared" si="12"/>
        <v>1</v>
      </c>
      <c r="K196" s="99">
        <f t="shared" si="13"/>
        <v>0</v>
      </c>
      <c r="L196" s="99">
        <f t="shared" si="14"/>
        <v>0.22222222222222221</v>
      </c>
      <c r="M196" s="99">
        <f t="shared" si="15"/>
        <v>0.77777777777777779</v>
      </c>
      <c r="N196" s="19"/>
      <c r="O196" s="1"/>
      <c r="P196" s="1"/>
      <c r="Q196" s="1"/>
    </row>
    <row r="197" spans="1:17" ht="15">
      <c r="A197" s="2" t="s">
        <v>10</v>
      </c>
      <c r="B197" s="172" t="s">
        <v>62</v>
      </c>
      <c r="C197" s="18">
        <v>45798</v>
      </c>
      <c r="D197" s="19" t="s">
        <v>63</v>
      </c>
      <c r="E197" s="19">
        <v>4</v>
      </c>
      <c r="F197" s="19">
        <v>1</v>
      </c>
      <c r="G197" s="19">
        <v>0</v>
      </c>
      <c r="H197" s="19">
        <v>1</v>
      </c>
      <c r="I197" s="19">
        <v>3</v>
      </c>
      <c r="J197" s="99">
        <f t="shared" si="12"/>
        <v>0</v>
      </c>
      <c r="K197" s="99">
        <f t="shared" si="13"/>
        <v>1</v>
      </c>
      <c r="L197" s="99">
        <f t="shared" si="14"/>
        <v>0.75</v>
      </c>
      <c r="M197" s="99">
        <f t="shared" si="15"/>
        <v>0.25</v>
      </c>
      <c r="N197" s="19"/>
      <c r="O197" s="1"/>
      <c r="P197" s="1"/>
      <c r="Q197" s="1"/>
    </row>
    <row r="198" spans="1:17" ht="15">
      <c r="A198" s="2" t="s">
        <v>11</v>
      </c>
      <c r="B198" s="172" t="s">
        <v>62</v>
      </c>
      <c r="C198" s="18">
        <v>45798</v>
      </c>
      <c r="D198" s="19" t="s">
        <v>66</v>
      </c>
      <c r="E198" s="19">
        <v>0</v>
      </c>
      <c r="F198" s="19">
        <v>0</v>
      </c>
      <c r="G198" s="19">
        <v>0</v>
      </c>
      <c r="H198" s="19">
        <v>0</v>
      </c>
      <c r="I198" s="19">
        <v>0</v>
      </c>
      <c r="J198" s="99">
        <f t="shared" si="12"/>
        <v>0</v>
      </c>
      <c r="K198" s="99">
        <f t="shared" si="13"/>
        <v>0</v>
      </c>
      <c r="L198" s="99">
        <f t="shared" si="14"/>
        <v>0</v>
      </c>
      <c r="M198" s="99">
        <f t="shared" si="15"/>
        <v>0</v>
      </c>
      <c r="N198" s="19"/>
      <c r="O198" s="1"/>
      <c r="P198" s="1"/>
      <c r="Q198" s="1"/>
    </row>
    <row r="199" spans="1:17" ht="15">
      <c r="A199" s="2" t="s">
        <v>12</v>
      </c>
      <c r="B199" s="172" t="s">
        <v>62</v>
      </c>
      <c r="C199" s="18">
        <v>45798</v>
      </c>
      <c r="D199" s="19" t="s">
        <v>63</v>
      </c>
      <c r="E199" s="19">
        <v>5</v>
      </c>
      <c r="F199" s="19">
        <v>2</v>
      </c>
      <c r="G199" s="19">
        <v>2</v>
      </c>
      <c r="H199" s="19">
        <v>0</v>
      </c>
      <c r="I199" s="19">
        <v>3</v>
      </c>
      <c r="J199" s="99">
        <f t="shared" si="12"/>
        <v>1</v>
      </c>
      <c r="K199" s="99">
        <f t="shared" si="13"/>
        <v>0</v>
      </c>
      <c r="L199" s="99">
        <f t="shared" si="14"/>
        <v>0.6</v>
      </c>
      <c r="M199" s="99">
        <f t="shared" si="15"/>
        <v>0.4</v>
      </c>
      <c r="N199" s="19"/>
      <c r="O199" s="1"/>
      <c r="P199" s="1"/>
      <c r="Q199" s="1"/>
    </row>
    <row r="200" spans="1:17" ht="15">
      <c r="A200" s="2" t="s">
        <v>69</v>
      </c>
      <c r="B200" s="172" t="s">
        <v>62</v>
      </c>
      <c r="C200" s="18">
        <v>45798</v>
      </c>
      <c r="D200" s="19" t="s">
        <v>63</v>
      </c>
      <c r="E200" s="19">
        <v>4</v>
      </c>
      <c r="F200" s="19">
        <v>3</v>
      </c>
      <c r="G200" s="19">
        <v>3</v>
      </c>
      <c r="H200" s="19">
        <v>0</v>
      </c>
      <c r="I200" s="19">
        <v>1</v>
      </c>
      <c r="J200" s="99">
        <f t="shared" si="12"/>
        <v>1</v>
      </c>
      <c r="K200" s="99">
        <f t="shared" si="13"/>
        <v>0</v>
      </c>
      <c r="L200" s="99">
        <f t="shared" si="14"/>
        <v>0.25</v>
      </c>
      <c r="M200" s="99">
        <f t="shared" si="15"/>
        <v>0.75</v>
      </c>
      <c r="N200" s="19"/>
      <c r="O200" s="1"/>
      <c r="P200" s="1"/>
      <c r="Q200" s="1"/>
    </row>
    <row r="201" spans="1:17" ht="15">
      <c r="A201" s="2" t="s">
        <v>14</v>
      </c>
      <c r="B201" s="172" t="s">
        <v>62</v>
      </c>
      <c r="C201" s="18">
        <v>45798</v>
      </c>
      <c r="D201" s="19" t="s">
        <v>66</v>
      </c>
      <c r="E201" s="19">
        <v>0</v>
      </c>
      <c r="F201" s="19">
        <v>0</v>
      </c>
      <c r="G201" s="19">
        <v>0</v>
      </c>
      <c r="H201" s="19">
        <v>0</v>
      </c>
      <c r="I201" s="19">
        <v>0</v>
      </c>
      <c r="J201" s="99">
        <f t="shared" si="12"/>
        <v>0</v>
      </c>
      <c r="K201" s="99">
        <f t="shared" si="13"/>
        <v>0</v>
      </c>
      <c r="L201" s="99">
        <f t="shared" si="14"/>
        <v>0</v>
      </c>
      <c r="M201" s="99">
        <f t="shared" si="15"/>
        <v>0</v>
      </c>
      <c r="N201" s="19"/>
      <c r="O201" s="1"/>
      <c r="P201" s="1"/>
      <c r="Q201" s="1"/>
    </row>
    <row r="202" spans="1:17" ht="15">
      <c r="A202" s="2" t="s">
        <v>15</v>
      </c>
      <c r="B202" s="172" t="s">
        <v>62</v>
      </c>
      <c r="C202" s="18">
        <v>45798</v>
      </c>
      <c r="D202" s="19" t="s">
        <v>63</v>
      </c>
      <c r="E202" s="19">
        <v>3</v>
      </c>
      <c r="F202" s="19">
        <v>2</v>
      </c>
      <c r="G202" s="19">
        <v>1</v>
      </c>
      <c r="H202" s="19">
        <v>2</v>
      </c>
      <c r="I202" s="19">
        <v>0</v>
      </c>
      <c r="J202" s="99">
        <f t="shared" si="12"/>
        <v>0.5</v>
      </c>
      <c r="K202" s="99">
        <f t="shared" si="13"/>
        <v>1</v>
      </c>
      <c r="L202" s="99">
        <f t="shared" si="14"/>
        <v>0</v>
      </c>
      <c r="M202" s="99">
        <f t="shared" si="15"/>
        <v>0.66666666666666663</v>
      </c>
      <c r="N202" s="19"/>
      <c r="O202" s="1"/>
      <c r="P202" s="1"/>
      <c r="Q202" s="1"/>
    </row>
    <row r="203" spans="1:17" s="94" customFormat="1" ht="15">
      <c r="A203" s="2" t="s">
        <v>70</v>
      </c>
      <c r="B203" s="172" t="s">
        <v>62</v>
      </c>
      <c r="C203" s="18">
        <v>45798</v>
      </c>
      <c r="D203" s="19" t="s">
        <v>66</v>
      </c>
      <c r="E203" s="92">
        <v>0</v>
      </c>
      <c r="F203" s="19">
        <v>0</v>
      </c>
      <c r="G203" s="19">
        <v>0</v>
      </c>
      <c r="H203" s="19">
        <v>0</v>
      </c>
      <c r="I203" s="19">
        <v>0</v>
      </c>
      <c r="J203" s="99">
        <f t="shared" si="12"/>
        <v>0</v>
      </c>
      <c r="K203" s="99">
        <f t="shared" si="13"/>
        <v>0</v>
      </c>
      <c r="L203" s="99">
        <f t="shared" si="14"/>
        <v>0</v>
      </c>
      <c r="M203" s="99">
        <f t="shared" si="15"/>
        <v>0</v>
      </c>
      <c r="N203" s="102"/>
      <c r="O203" s="100"/>
      <c r="P203" s="100"/>
      <c r="Q203" s="100"/>
    </row>
    <row r="204" spans="1:17" ht="15">
      <c r="A204" s="2" t="s">
        <v>71</v>
      </c>
      <c r="B204" s="172" t="s">
        <v>62</v>
      </c>
      <c r="C204" s="18">
        <v>45798</v>
      </c>
      <c r="D204" s="19" t="s">
        <v>63</v>
      </c>
      <c r="E204" s="19">
        <v>3</v>
      </c>
      <c r="F204" s="19">
        <v>0</v>
      </c>
      <c r="G204" s="19">
        <v>0</v>
      </c>
      <c r="H204" s="19">
        <v>0</v>
      </c>
      <c r="I204" s="19">
        <v>3</v>
      </c>
      <c r="J204" s="99">
        <f t="shared" si="12"/>
        <v>0</v>
      </c>
      <c r="K204" s="99">
        <f t="shared" si="13"/>
        <v>0</v>
      </c>
      <c r="L204" s="99">
        <f t="shared" si="14"/>
        <v>1</v>
      </c>
      <c r="M204" s="99">
        <f t="shared" si="15"/>
        <v>0</v>
      </c>
      <c r="N204" s="19"/>
      <c r="O204" s="1"/>
      <c r="P204" s="1"/>
      <c r="Q204" s="1"/>
    </row>
    <row r="205" spans="1:17" ht="15">
      <c r="A205" s="173" t="s">
        <v>72</v>
      </c>
      <c r="B205" s="172" t="s">
        <v>62</v>
      </c>
      <c r="C205" s="18">
        <v>45798</v>
      </c>
      <c r="D205" s="19" t="s">
        <v>66</v>
      </c>
      <c r="E205" s="19">
        <v>0</v>
      </c>
      <c r="F205" s="19">
        <v>0</v>
      </c>
      <c r="G205" s="19">
        <v>0</v>
      </c>
      <c r="H205" s="19">
        <v>0</v>
      </c>
      <c r="I205" s="19">
        <v>0</v>
      </c>
      <c r="J205" s="99">
        <f t="shared" si="12"/>
        <v>0</v>
      </c>
      <c r="K205" s="99">
        <f t="shared" si="13"/>
        <v>0</v>
      </c>
      <c r="L205" s="99">
        <f t="shared" si="14"/>
        <v>0</v>
      </c>
      <c r="M205" s="99">
        <f t="shared" si="15"/>
        <v>0</v>
      </c>
      <c r="N205" s="19"/>
      <c r="O205" s="1"/>
      <c r="P205" s="1"/>
      <c r="Q205" s="1"/>
    </row>
    <row r="206" spans="1:17" s="94" customFormat="1" ht="15">
      <c r="A206" s="2" t="s">
        <v>7</v>
      </c>
      <c r="B206" s="172" t="s">
        <v>62</v>
      </c>
      <c r="C206" s="98">
        <v>45799</v>
      </c>
      <c r="D206" s="92" t="s">
        <v>63</v>
      </c>
      <c r="E206" s="92">
        <v>7</v>
      </c>
      <c r="F206" s="19">
        <v>3</v>
      </c>
      <c r="G206" s="19">
        <v>2</v>
      </c>
      <c r="H206" s="19">
        <v>1</v>
      </c>
      <c r="I206" s="19">
        <v>2</v>
      </c>
      <c r="J206" s="99">
        <f t="shared" si="12"/>
        <v>0.66666666666666663</v>
      </c>
      <c r="K206" s="99">
        <f t="shared" si="13"/>
        <v>0.33333333333333331</v>
      </c>
      <c r="L206" s="99">
        <f t="shared" si="14"/>
        <v>0.2857142857142857</v>
      </c>
      <c r="M206" s="99">
        <f t="shared" si="15"/>
        <v>0.42857142857142855</v>
      </c>
      <c r="N206" s="102"/>
      <c r="O206" s="100"/>
      <c r="P206" s="100"/>
      <c r="Q206" s="100"/>
    </row>
    <row r="207" spans="1:17" ht="15">
      <c r="A207" s="2" t="s">
        <v>8</v>
      </c>
      <c r="B207" s="172" t="s">
        <v>62</v>
      </c>
      <c r="C207" s="98">
        <v>45799</v>
      </c>
      <c r="D207" s="19" t="s">
        <v>66</v>
      </c>
      <c r="E207" s="19">
        <v>0</v>
      </c>
      <c r="F207" s="19">
        <v>0</v>
      </c>
      <c r="G207" s="19">
        <v>0</v>
      </c>
      <c r="H207" s="19">
        <v>0</v>
      </c>
      <c r="I207" s="19">
        <v>0</v>
      </c>
      <c r="J207" s="99">
        <f t="shared" si="12"/>
        <v>0</v>
      </c>
      <c r="K207" s="99">
        <f t="shared" si="13"/>
        <v>0</v>
      </c>
      <c r="L207" s="99">
        <f t="shared" si="14"/>
        <v>0</v>
      </c>
      <c r="M207" s="99">
        <f t="shared" si="15"/>
        <v>0</v>
      </c>
      <c r="N207" s="19"/>
      <c r="O207" s="1"/>
      <c r="P207" s="1"/>
      <c r="Q207" s="1"/>
    </row>
    <row r="208" spans="1:17" ht="15">
      <c r="A208" s="2" t="s">
        <v>65</v>
      </c>
      <c r="B208" s="172" t="s">
        <v>62</v>
      </c>
      <c r="C208" s="98">
        <v>45799</v>
      </c>
      <c r="D208" s="92" t="s">
        <v>63</v>
      </c>
      <c r="E208" s="19">
        <v>8</v>
      </c>
      <c r="F208" s="19">
        <v>7</v>
      </c>
      <c r="G208" s="19">
        <v>5</v>
      </c>
      <c r="H208" s="19">
        <v>2</v>
      </c>
      <c r="I208" s="19">
        <v>1</v>
      </c>
      <c r="J208" s="99">
        <f t="shared" si="12"/>
        <v>0.7142857142857143</v>
      </c>
      <c r="K208" s="99">
        <f t="shared" si="13"/>
        <v>0.2857142857142857</v>
      </c>
      <c r="L208" s="99">
        <f t="shared" si="14"/>
        <v>0.125</v>
      </c>
      <c r="M208" s="99">
        <f t="shared" si="15"/>
        <v>0.875</v>
      </c>
      <c r="N208" s="19"/>
      <c r="O208" s="1"/>
      <c r="P208" s="1"/>
      <c r="Q208" s="1"/>
    </row>
    <row r="209" spans="1:17" ht="15">
      <c r="A209" s="2" t="s">
        <v>10</v>
      </c>
      <c r="B209" s="172" t="s">
        <v>62</v>
      </c>
      <c r="C209" s="98">
        <v>45799</v>
      </c>
      <c r="D209" s="92" t="s">
        <v>63</v>
      </c>
      <c r="E209" s="19">
        <v>2</v>
      </c>
      <c r="F209" s="19">
        <v>0</v>
      </c>
      <c r="G209" s="19">
        <v>0</v>
      </c>
      <c r="H209" s="19">
        <v>0</v>
      </c>
      <c r="I209" s="19">
        <v>2</v>
      </c>
      <c r="J209" s="99">
        <f t="shared" si="12"/>
        <v>0</v>
      </c>
      <c r="K209" s="99">
        <f t="shared" si="13"/>
        <v>0</v>
      </c>
      <c r="L209" s="99">
        <f t="shared" si="14"/>
        <v>1</v>
      </c>
      <c r="M209" s="99">
        <f t="shared" si="15"/>
        <v>0</v>
      </c>
      <c r="N209" s="19"/>
      <c r="O209" s="1"/>
      <c r="P209" s="1"/>
      <c r="Q209" s="1"/>
    </row>
    <row r="210" spans="1:17" ht="15">
      <c r="A210" s="2" t="s">
        <v>11</v>
      </c>
      <c r="B210" s="172" t="s">
        <v>62</v>
      </c>
      <c r="C210" s="98">
        <v>45799</v>
      </c>
      <c r="D210" s="92" t="s">
        <v>63</v>
      </c>
      <c r="E210" s="19">
        <v>3</v>
      </c>
      <c r="F210" s="19">
        <v>3</v>
      </c>
      <c r="G210" s="19">
        <v>3</v>
      </c>
      <c r="H210" s="19">
        <v>0</v>
      </c>
      <c r="I210" s="19">
        <v>0</v>
      </c>
      <c r="J210" s="99">
        <f t="shared" si="12"/>
        <v>1</v>
      </c>
      <c r="K210" s="99">
        <f t="shared" si="13"/>
        <v>0</v>
      </c>
      <c r="L210" s="99">
        <f t="shared" si="14"/>
        <v>0</v>
      </c>
      <c r="M210" s="99">
        <f t="shared" si="15"/>
        <v>1</v>
      </c>
      <c r="N210" s="19"/>
      <c r="O210" s="1"/>
      <c r="P210" s="1"/>
      <c r="Q210" s="1"/>
    </row>
    <row r="211" spans="1:17" ht="15">
      <c r="A211" s="2" t="s">
        <v>12</v>
      </c>
      <c r="B211" s="172" t="s">
        <v>62</v>
      </c>
      <c r="C211" s="98">
        <v>45799</v>
      </c>
      <c r="D211" s="92" t="s">
        <v>63</v>
      </c>
      <c r="E211" s="19">
        <v>3</v>
      </c>
      <c r="F211" s="19">
        <v>0</v>
      </c>
      <c r="G211" s="19">
        <v>0</v>
      </c>
      <c r="H211" s="19">
        <v>0</v>
      </c>
      <c r="I211" s="19">
        <v>3</v>
      </c>
      <c r="J211" s="99">
        <f t="shared" si="12"/>
        <v>0</v>
      </c>
      <c r="K211" s="99">
        <f t="shared" si="13"/>
        <v>0</v>
      </c>
      <c r="L211" s="99">
        <f t="shared" si="14"/>
        <v>1</v>
      </c>
      <c r="M211" s="99">
        <f t="shared" si="15"/>
        <v>0</v>
      </c>
      <c r="N211" s="19"/>
      <c r="O211" s="1"/>
      <c r="P211" s="1"/>
      <c r="Q211" s="1"/>
    </row>
    <row r="212" spans="1:17" ht="15">
      <c r="A212" s="2" t="s">
        <v>69</v>
      </c>
      <c r="B212" s="172" t="s">
        <v>62</v>
      </c>
      <c r="C212" s="98">
        <v>45799</v>
      </c>
      <c r="D212" s="92" t="s">
        <v>63</v>
      </c>
      <c r="E212" s="19">
        <v>5</v>
      </c>
      <c r="F212" s="19">
        <v>5</v>
      </c>
      <c r="G212" s="19">
        <v>3</v>
      </c>
      <c r="H212" s="19">
        <v>2</v>
      </c>
      <c r="I212" s="19">
        <v>0</v>
      </c>
      <c r="J212" s="99">
        <f t="shared" si="12"/>
        <v>0.6</v>
      </c>
      <c r="K212" s="99">
        <f t="shared" si="13"/>
        <v>0.4</v>
      </c>
      <c r="L212" s="99">
        <f t="shared" si="14"/>
        <v>0</v>
      </c>
      <c r="M212" s="99">
        <f t="shared" si="15"/>
        <v>1</v>
      </c>
      <c r="N212" s="19"/>
      <c r="O212" s="1"/>
      <c r="P212" s="1"/>
      <c r="Q212" s="1"/>
    </row>
    <row r="213" spans="1:17" ht="15">
      <c r="A213" s="2" t="s">
        <v>14</v>
      </c>
      <c r="B213" s="172" t="s">
        <v>62</v>
      </c>
      <c r="C213" s="98">
        <v>45799</v>
      </c>
      <c r="D213" s="19" t="s">
        <v>66</v>
      </c>
      <c r="E213" s="19">
        <v>0</v>
      </c>
      <c r="F213" s="19">
        <v>0</v>
      </c>
      <c r="G213" s="19">
        <v>0</v>
      </c>
      <c r="H213" s="19">
        <v>0</v>
      </c>
      <c r="I213" s="19">
        <v>0</v>
      </c>
      <c r="J213" s="99">
        <f t="shared" si="12"/>
        <v>0</v>
      </c>
      <c r="K213" s="99">
        <f t="shared" si="13"/>
        <v>0</v>
      </c>
      <c r="L213" s="99">
        <f t="shared" si="14"/>
        <v>0</v>
      </c>
      <c r="M213" s="99">
        <f t="shared" si="15"/>
        <v>0</v>
      </c>
      <c r="N213" s="123"/>
      <c r="O213" s="1"/>
      <c r="P213" s="1"/>
      <c r="Q213" s="1"/>
    </row>
    <row r="214" spans="1:17" ht="15">
      <c r="A214" s="2" t="s">
        <v>15</v>
      </c>
      <c r="B214" s="172" t="s">
        <v>62</v>
      </c>
      <c r="C214" s="98">
        <v>45799</v>
      </c>
      <c r="D214" s="92" t="s">
        <v>63</v>
      </c>
      <c r="E214" s="19">
        <v>4</v>
      </c>
      <c r="F214" s="19">
        <v>2</v>
      </c>
      <c r="G214" s="19">
        <v>2</v>
      </c>
      <c r="H214" s="19">
        <v>0</v>
      </c>
      <c r="I214" s="19">
        <v>2</v>
      </c>
      <c r="J214" s="99">
        <f t="shared" si="12"/>
        <v>1</v>
      </c>
      <c r="K214" s="99">
        <f t="shared" si="13"/>
        <v>0</v>
      </c>
      <c r="L214" s="99">
        <f t="shared" si="14"/>
        <v>0.5</v>
      </c>
      <c r="M214" s="99">
        <f t="shared" si="15"/>
        <v>0.5</v>
      </c>
      <c r="N214" s="19"/>
      <c r="O214" s="1"/>
      <c r="P214" s="1"/>
      <c r="Q214" s="1"/>
    </row>
    <row r="215" spans="1:17" ht="15">
      <c r="A215" s="2" t="s">
        <v>70</v>
      </c>
      <c r="B215" s="172" t="s">
        <v>62</v>
      </c>
      <c r="C215" s="98">
        <v>45799</v>
      </c>
      <c r="D215" s="19" t="s">
        <v>66</v>
      </c>
      <c r="E215" s="19">
        <v>0</v>
      </c>
      <c r="F215" s="19">
        <v>0</v>
      </c>
      <c r="G215" s="19">
        <v>0</v>
      </c>
      <c r="H215" s="19">
        <v>0</v>
      </c>
      <c r="I215" s="19">
        <v>0</v>
      </c>
      <c r="J215" s="99">
        <f t="shared" si="12"/>
        <v>0</v>
      </c>
      <c r="K215" s="99">
        <f t="shared" si="13"/>
        <v>0</v>
      </c>
      <c r="L215" s="99">
        <f t="shared" si="14"/>
        <v>0</v>
      </c>
      <c r="M215" s="99">
        <f t="shared" si="15"/>
        <v>0</v>
      </c>
      <c r="N215" s="19"/>
      <c r="O215" s="1"/>
      <c r="P215" s="1"/>
      <c r="Q215" s="1"/>
    </row>
    <row r="216" spans="1:17" ht="15">
      <c r="A216" s="2" t="s">
        <v>71</v>
      </c>
      <c r="B216" s="172" t="s">
        <v>62</v>
      </c>
      <c r="C216" s="98">
        <v>45799</v>
      </c>
      <c r="D216" s="92" t="s">
        <v>63</v>
      </c>
      <c r="E216" s="19">
        <v>4</v>
      </c>
      <c r="F216" s="19">
        <v>3</v>
      </c>
      <c r="G216" s="19">
        <v>2</v>
      </c>
      <c r="H216" s="19">
        <v>1</v>
      </c>
      <c r="I216" s="19">
        <v>1</v>
      </c>
      <c r="J216" s="99">
        <f t="shared" si="12"/>
        <v>0.66666666666666663</v>
      </c>
      <c r="K216" s="99">
        <f t="shared" si="13"/>
        <v>0.33333333333333331</v>
      </c>
      <c r="L216" s="99">
        <f t="shared" si="14"/>
        <v>0.25</v>
      </c>
      <c r="M216" s="99">
        <f t="shared" si="15"/>
        <v>0.75</v>
      </c>
      <c r="N216" s="19"/>
      <c r="O216" s="1"/>
      <c r="P216" s="1"/>
      <c r="Q216" s="1"/>
    </row>
    <row r="217" spans="1:17" ht="15">
      <c r="A217" s="173" t="s">
        <v>72</v>
      </c>
      <c r="B217" s="172" t="s">
        <v>62</v>
      </c>
      <c r="C217" s="98">
        <v>45799</v>
      </c>
      <c r="D217" s="19" t="s">
        <v>66</v>
      </c>
      <c r="E217" s="19">
        <v>0</v>
      </c>
      <c r="F217" s="19">
        <v>0</v>
      </c>
      <c r="G217" s="19">
        <v>0</v>
      </c>
      <c r="H217" s="19">
        <v>0</v>
      </c>
      <c r="I217" s="19">
        <v>0</v>
      </c>
      <c r="J217" s="99">
        <f t="shared" si="12"/>
        <v>0</v>
      </c>
      <c r="K217" s="99">
        <f t="shared" si="13"/>
        <v>0</v>
      </c>
      <c r="L217" s="99">
        <f t="shared" si="14"/>
        <v>0</v>
      </c>
      <c r="M217" s="99">
        <f t="shared" si="15"/>
        <v>0</v>
      </c>
      <c r="N217" s="19"/>
      <c r="O217" s="1"/>
      <c r="P217" s="1"/>
      <c r="Q217" s="1"/>
    </row>
    <row r="218" spans="1:17" ht="15">
      <c r="A218" s="2" t="s">
        <v>7</v>
      </c>
      <c r="B218" s="172" t="s">
        <v>62</v>
      </c>
      <c r="C218" s="18">
        <v>45800</v>
      </c>
      <c r="D218" s="19" t="s">
        <v>63</v>
      </c>
      <c r="E218" s="19">
        <v>8</v>
      </c>
      <c r="F218" s="19">
        <v>4</v>
      </c>
      <c r="G218" s="19">
        <v>4</v>
      </c>
      <c r="H218" s="19">
        <v>0</v>
      </c>
      <c r="I218" s="19">
        <v>4</v>
      </c>
      <c r="J218" s="99">
        <f t="shared" si="12"/>
        <v>1</v>
      </c>
      <c r="K218" s="99">
        <f t="shared" si="13"/>
        <v>0</v>
      </c>
      <c r="L218" s="99">
        <f t="shared" si="14"/>
        <v>0.5</v>
      </c>
      <c r="M218" s="99">
        <f t="shared" si="15"/>
        <v>0.5</v>
      </c>
      <c r="N218" s="19"/>
      <c r="O218" s="1"/>
      <c r="P218" s="1"/>
      <c r="Q218" s="1"/>
    </row>
    <row r="219" spans="1:17" ht="15">
      <c r="A219" s="2" t="s">
        <v>8</v>
      </c>
      <c r="B219" s="172" t="s">
        <v>62</v>
      </c>
      <c r="C219" s="18">
        <v>45800</v>
      </c>
      <c r="D219" s="19" t="s">
        <v>66</v>
      </c>
      <c r="E219" s="19">
        <v>0</v>
      </c>
      <c r="F219" s="19">
        <v>0</v>
      </c>
      <c r="G219" s="19">
        <v>0</v>
      </c>
      <c r="H219" s="19">
        <v>0</v>
      </c>
      <c r="I219" s="19">
        <v>0</v>
      </c>
      <c r="J219" s="99">
        <f t="shared" si="12"/>
        <v>0</v>
      </c>
      <c r="K219" s="99">
        <f t="shared" si="13"/>
        <v>0</v>
      </c>
      <c r="L219" s="99">
        <f t="shared" si="14"/>
        <v>0</v>
      </c>
      <c r="M219" s="99">
        <f t="shared" si="15"/>
        <v>0</v>
      </c>
      <c r="N219" s="19"/>
      <c r="O219" s="1"/>
      <c r="P219" s="1"/>
      <c r="Q219" s="1"/>
    </row>
    <row r="220" spans="1:17" ht="15">
      <c r="A220" s="2" t="s">
        <v>65</v>
      </c>
      <c r="B220" s="172" t="s">
        <v>62</v>
      </c>
      <c r="C220" s="18">
        <v>45800</v>
      </c>
      <c r="D220" s="19" t="s">
        <v>63</v>
      </c>
      <c r="E220" s="19">
        <v>5</v>
      </c>
      <c r="F220" s="19">
        <v>2</v>
      </c>
      <c r="G220" s="19">
        <v>1</v>
      </c>
      <c r="H220" s="19">
        <v>1</v>
      </c>
      <c r="I220" s="19">
        <v>3</v>
      </c>
      <c r="J220" s="99">
        <f t="shared" si="12"/>
        <v>0.5</v>
      </c>
      <c r="K220" s="99">
        <f t="shared" si="13"/>
        <v>0.5</v>
      </c>
      <c r="L220" s="99">
        <f t="shared" si="14"/>
        <v>0.6</v>
      </c>
      <c r="M220" s="99">
        <f t="shared" si="15"/>
        <v>0.4</v>
      </c>
      <c r="N220" s="19"/>
      <c r="O220" s="1"/>
      <c r="P220" s="1"/>
      <c r="Q220" s="1"/>
    </row>
    <row r="221" spans="1:17" ht="15">
      <c r="A221" s="2" t="s">
        <v>10</v>
      </c>
      <c r="B221" s="172" t="s">
        <v>62</v>
      </c>
      <c r="C221" s="18">
        <v>45800</v>
      </c>
      <c r="D221" s="19" t="s">
        <v>63</v>
      </c>
      <c r="E221" s="19">
        <v>4</v>
      </c>
      <c r="F221" s="19">
        <v>0</v>
      </c>
      <c r="G221" s="19">
        <v>0</v>
      </c>
      <c r="H221" s="19">
        <v>0</v>
      </c>
      <c r="I221" s="19">
        <v>4</v>
      </c>
      <c r="J221" s="99">
        <f t="shared" si="12"/>
        <v>0</v>
      </c>
      <c r="K221" s="99">
        <f t="shared" si="13"/>
        <v>0</v>
      </c>
      <c r="L221" s="99">
        <f t="shared" si="14"/>
        <v>1</v>
      </c>
      <c r="M221" s="99">
        <f t="shared" si="15"/>
        <v>0</v>
      </c>
      <c r="N221" s="19"/>
      <c r="O221" s="1"/>
      <c r="P221" s="1"/>
      <c r="Q221" s="1"/>
    </row>
    <row r="222" spans="1:17" ht="15">
      <c r="A222" s="2" t="s">
        <v>11</v>
      </c>
      <c r="B222" s="172" t="s">
        <v>62</v>
      </c>
      <c r="C222" s="18">
        <v>45800</v>
      </c>
      <c r="D222" s="19" t="s">
        <v>63</v>
      </c>
      <c r="E222" s="19">
        <v>8</v>
      </c>
      <c r="F222" s="19">
        <v>8</v>
      </c>
      <c r="G222" s="19">
        <v>8</v>
      </c>
      <c r="H222" s="19">
        <v>0</v>
      </c>
      <c r="I222" s="19">
        <v>0</v>
      </c>
      <c r="J222" s="99">
        <f t="shared" si="12"/>
        <v>1</v>
      </c>
      <c r="K222" s="99">
        <f t="shared" si="13"/>
        <v>0</v>
      </c>
      <c r="L222" s="99">
        <f t="shared" si="14"/>
        <v>0</v>
      </c>
      <c r="M222" s="99">
        <f t="shared" si="15"/>
        <v>1</v>
      </c>
      <c r="N222" s="19"/>
      <c r="O222" s="1"/>
      <c r="P222" s="1"/>
      <c r="Q222" s="1"/>
    </row>
    <row r="223" spans="1:17" s="94" customFormat="1" ht="15">
      <c r="A223" s="2" t="s">
        <v>12</v>
      </c>
      <c r="B223" s="172" t="s">
        <v>62</v>
      </c>
      <c r="C223" s="18">
        <v>45800</v>
      </c>
      <c r="D223" s="19" t="s">
        <v>63</v>
      </c>
      <c r="E223" s="92">
        <v>2</v>
      </c>
      <c r="F223" s="19">
        <v>0</v>
      </c>
      <c r="G223" s="19">
        <v>0</v>
      </c>
      <c r="H223" s="19">
        <v>0</v>
      </c>
      <c r="I223" s="19">
        <v>2</v>
      </c>
      <c r="J223" s="99">
        <f t="shared" si="12"/>
        <v>0</v>
      </c>
      <c r="K223" s="99">
        <f t="shared" si="13"/>
        <v>0</v>
      </c>
      <c r="L223" s="99">
        <f t="shared" si="14"/>
        <v>1</v>
      </c>
      <c r="M223" s="99">
        <f t="shared" si="15"/>
        <v>0</v>
      </c>
      <c r="N223" s="102"/>
      <c r="O223" s="100"/>
      <c r="P223" s="100"/>
      <c r="Q223" s="100"/>
    </row>
    <row r="224" spans="1:17" ht="15">
      <c r="A224" s="2" t="s">
        <v>69</v>
      </c>
      <c r="B224" s="172" t="s">
        <v>62</v>
      </c>
      <c r="C224" s="18">
        <v>45800</v>
      </c>
      <c r="D224" s="19" t="s">
        <v>63</v>
      </c>
      <c r="E224" s="19">
        <v>3</v>
      </c>
      <c r="F224" s="19">
        <v>2</v>
      </c>
      <c r="G224" s="19">
        <v>1</v>
      </c>
      <c r="H224" s="19">
        <v>1</v>
      </c>
      <c r="I224" s="19">
        <v>1</v>
      </c>
      <c r="J224" s="99">
        <f t="shared" si="12"/>
        <v>0.5</v>
      </c>
      <c r="K224" s="99">
        <f t="shared" si="13"/>
        <v>0.5</v>
      </c>
      <c r="L224" s="99">
        <f t="shared" si="14"/>
        <v>0.33333333333333331</v>
      </c>
      <c r="M224" s="99">
        <f t="shared" si="15"/>
        <v>0.66666666666666663</v>
      </c>
      <c r="N224" s="19"/>
      <c r="O224" s="1"/>
      <c r="P224" s="1"/>
      <c r="Q224" s="1"/>
    </row>
    <row r="225" spans="1:17" ht="15">
      <c r="A225" s="2" t="s">
        <v>14</v>
      </c>
      <c r="B225" s="172" t="s">
        <v>62</v>
      </c>
      <c r="C225" s="18">
        <v>45800</v>
      </c>
      <c r="D225" s="19" t="s">
        <v>66</v>
      </c>
      <c r="E225" s="19">
        <v>0</v>
      </c>
      <c r="F225" s="19">
        <v>0</v>
      </c>
      <c r="G225" s="19">
        <v>0</v>
      </c>
      <c r="H225" s="19">
        <v>0</v>
      </c>
      <c r="I225" s="19">
        <v>0</v>
      </c>
      <c r="J225" s="99">
        <f t="shared" si="12"/>
        <v>0</v>
      </c>
      <c r="K225" s="99">
        <f t="shared" si="13"/>
        <v>0</v>
      </c>
      <c r="L225" s="99">
        <f t="shared" si="14"/>
        <v>0</v>
      </c>
      <c r="M225" s="99">
        <f t="shared" si="15"/>
        <v>0</v>
      </c>
      <c r="N225" s="19"/>
      <c r="O225" s="1"/>
      <c r="P225" s="1"/>
      <c r="Q225" s="1"/>
    </row>
    <row r="226" spans="1:17" ht="15">
      <c r="A226" s="2" t="s">
        <v>15</v>
      </c>
      <c r="B226" s="172" t="s">
        <v>62</v>
      </c>
      <c r="C226" s="18">
        <v>45800</v>
      </c>
      <c r="D226" s="19" t="s">
        <v>63</v>
      </c>
      <c r="E226" s="19">
        <v>8</v>
      </c>
      <c r="F226" s="19">
        <v>3</v>
      </c>
      <c r="G226" s="19">
        <v>2</v>
      </c>
      <c r="H226" s="19">
        <v>1</v>
      </c>
      <c r="I226" s="19">
        <v>5</v>
      </c>
      <c r="J226" s="99">
        <f t="shared" si="12"/>
        <v>0.66666666666666663</v>
      </c>
      <c r="K226" s="99">
        <f t="shared" si="13"/>
        <v>0.33333333333333331</v>
      </c>
      <c r="L226" s="99">
        <f t="shared" si="14"/>
        <v>0.625</v>
      </c>
      <c r="M226" s="99">
        <f t="shared" si="15"/>
        <v>0.375</v>
      </c>
      <c r="N226" s="19"/>
      <c r="O226" s="1"/>
      <c r="P226" s="1"/>
      <c r="Q226" s="1"/>
    </row>
    <row r="227" spans="1:17" ht="15">
      <c r="A227" s="2" t="s">
        <v>70</v>
      </c>
      <c r="B227" s="172" t="s">
        <v>62</v>
      </c>
      <c r="C227" s="18">
        <v>45800</v>
      </c>
      <c r="D227" s="19" t="s">
        <v>66</v>
      </c>
      <c r="E227" s="19">
        <v>0</v>
      </c>
      <c r="F227" s="19">
        <v>0</v>
      </c>
      <c r="G227" s="19">
        <v>0</v>
      </c>
      <c r="H227" s="19">
        <v>0</v>
      </c>
      <c r="I227" s="19">
        <v>0</v>
      </c>
      <c r="J227" s="99">
        <f t="shared" si="12"/>
        <v>0</v>
      </c>
      <c r="K227" s="99">
        <f t="shared" si="13"/>
        <v>0</v>
      </c>
      <c r="L227" s="99">
        <f t="shared" si="14"/>
        <v>0</v>
      </c>
      <c r="M227" s="99">
        <f t="shared" si="15"/>
        <v>0</v>
      </c>
      <c r="N227" s="19"/>
      <c r="O227" s="1"/>
      <c r="P227" s="1"/>
      <c r="Q227" s="1"/>
    </row>
    <row r="228" spans="1:17" ht="15">
      <c r="A228" s="2" t="s">
        <v>71</v>
      </c>
      <c r="B228" s="172" t="s">
        <v>62</v>
      </c>
      <c r="C228" s="18">
        <v>45800</v>
      </c>
      <c r="D228" s="19" t="s">
        <v>63</v>
      </c>
      <c r="E228" s="19">
        <v>4</v>
      </c>
      <c r="F228" s="19">
        <v>3</v>
      </c>
      <c r="G228" s="19">
        <v>1</v>
      </c>
      <c r="H228" s="19">
        <v>2</v>
      </c>
      <c r="I228" s="19">
        <v>1</v>
      </c>
      <c r="J228" s="99">
        <f t="shared" si="12"/>
        <v>0.33333333333333331</v>
      </c>
      <c r="K228" s="99">
        <f t="shared" si="13"/>
        <v>0.66666666666666663</v>
      </c>
      <c r="L228" s="99">
        <f t="shared" si="14"/>
        <v>0.25</v>
      </c>
      <c r="M228" s="99">
        <f t="shared" si="15"/>
        <v>0.75</v>
      </c>
      <c r="N228" s="19"/>
      <c r="O228" s="1"/>
      <c r="P228" s="1"/>
      <c r="Q228" s="1"/>
    </row>
    <row r="229" spans="1:17" ht="15">
      <c r="A229" s="173" t="s">
        <v>72</v>
      </c>
      <c r="B229" s="172" t="s">
        <v>62</v>
      </c>
      <c r="C229" s="18">
        <v>45800</v>
      </c>
      <c r="D229" s="19" t="s">
        <v>66</v>
      </c>
      <c r="E229" s="19">
        <v>0</v>
      </c>
      <c r="F229" s="19">
        <v>0</v>
      </c>
      <c r="G229" s="19">
        <v>0</v>
      </c>
      <c r="H229" s="19">
        <v>0</v>
      </c>
      <c r="I229" s="19">
        <v>0</v>
      </c>
      <c r="J229" s="99">
        <f t="shared" si="12"/>
        <v>0</v>
      </c>
      <c r="K229" s="99">
        <f t="shared" si="13"/>
        <v>0</v>
      </c>
      <c r="L229" s="99">
        <f t="shared" si="14"/>
        <v>0</v>
      </c>
      <c r="M229" s="99">
        <f t="shared" si="15"/>
        <v>0</v>
      </c>
      <c r="N229" s="19"/>
      <c r="O229" s="1"/>
      <c r="P229" s="1"/>
      <c r="Q229" s="1"/>
    </row>
    <row r="230" spans="1:17" ht="15">
      <c r="A230" s="2" t="s">
        <v>7</v>
      </c>
      <c r="B230" s="172" t="s">
        <v>62</v>
      </c>
      <c r="C230" s="98">
        <v>45801</v>
      </c>
      <c r="D230" s="19" t="s">
        <v>63</v>
      </c>
      <c r="E230" s="19">
        <v>11</v>
      </c>
      <c r="F230" s="19">
        <v>3</v>
      </c>
      <c r="G230" s="19">
        <v>0</v>
      </c>
      <c r="H230" s="19">
        <v>3</v>
      </c>
      <c r="I230" s="19">
        <v>8</v>
      </c>
      <c r="J230" s="99">
        <f t="shared" si="12"/>
        <v>0</v>
      </c>
      <c r="K230" s="99">
        <f t="shared" si="13"/>
        <v>1</v>
      </c>
      <c r="L230" s="99">
        <f t="shared" si="14"/>
        <v>0.72727272727272729</v>
      </c>
      <c r="M230" s="99">
        <f t="shared" si="15"/>
        <v>0.27272727272727271</v>
      </c>
      <c r="N230" s="19"/>
      <c r="O230" s="1"/>
      <c r="P230" s="1"/>
      <c r="Q230" s="1"/>
    </row>
    <row r="231" spans="1:17" ht="15">
      <c r="A231" s="2" t="s">
        <v>8</v>
      </c>
      <c r="B231" s="172" t="s">
        <v>62</v>
      </c>
      <c r="C231" s="98">
        <v>45801</v>
      </c>
      <c r="D231" s="19" t="s">
        <v>66</v>
      </c>
      <c r="E231" s="19">
        <v>0</v>
      </c>
      <c r="F231" s="19">
        <v>0</v>
      </c>
      <c r="G231" s="19">
        <v>0</v>
      </c>
      <c r="H231" s="19">
        <v>0</v>
      </c>
      <c r="I231" s="19">
        <v>0</v>
      </c>
      <c r="J231" s="99">
        <f t="shared" si="12"/>
        <v>0</v>
      </c>
      <c r="K231" s="99">
        <f t="shared" si="13"/>
        <v>0</v>
      </c>
      <c r="L231" s="99">
        <f t="shared" si="14"/>
        <v>0</v>
      </c>
      <c r="M231" s="99">
        <f t="shared" si="15"/>
        <v>0</v>
      </c>
      <c r="N231" s="19"/>
      <c r="O231" s="1"/>
      <c r="P231" s="1"/>
      <c r="Q231" s="1"/>
    </row>
    <row r="232" spans="1:17" ht="15">
      <c r="A232" s="2" t="s">
        <v>65</v>
      </c>
      <c r="B232" s="172" t="s">
        <v>62</v>
      </c>
      <c r="C232" s="98">
        <v>45801</v>
      </c>
      <c r="D232" s="19" t="s">
        <v>63</v>
      </c>
      <c r="E232" s="19">
        <v>2</v>
      </c>
      <c r="F232" s="19">
        <v>1</v>
      </c>
      <c r="G232" s="19">
        <v>1</v>
      </c>
      <c r="H232" s="19">
        <v>0</v>
      </c>
      <c r="I232" s="19">
        <v>1</v>
      </c>
      <c r="J232" s="99">
        <f t="shared" si="12"/>
        <v>1</v>
      </c>
      <c r="K232" s="99">
        <f t="shared" si="13"/>
        <v>0</v>
      </c>
      <c r="L232" s="99">
        <f t="shared" si="14"/>
        <v>0.5</v>
      </c>
      <c r="M232" s="99">
        <f t="shared" si="15"/>
        <v>0.5</v>
      </c>
      <c r="N232" s="19"/>
      <c r="O232" s="1"/>
      <c r="P232" s="1"/>
      <c r="Q232" s="1"/>
    </row>
    <row r="233" spans="1:17" ht="15">
      <c r="A233" s="2" t="s">
        <v>10</v>
      </c>
      <c r="B233" s="172" t="s">
        <v>62</v>
      </c>
      <c r="C233" s="98">
        <v>45801</v>
      </c>
      <c r="D233" s="19" t="s">
        <v>63</v>
      </c>
      <c r="E233" s="19">
        <v>4</v>
      </c>
      <c r="F233" s="19">
        <v>0</v>
      </c>
      <c r="G233" s="19">
        <v>0</v>
      </c>
      <c r="H233" s="19">
        <v>0</v>
      </c>
      <c r="I233" s="19">
        <v>4</v>
      </c>
      <c r="J233" s="99">
        <f t="shared" si="12"/>
        <v>0</v>
      </c>
      <c r="K233" s="99">
        <f t="shared" si="13"/>
        <v>0</v>
      </c>
      <c r="L233" s="99">
        <f t="shared" si="14"/>
        <v>1</v>
      </c>
      <c r="M233" s="99">
        <f t="shared" si="15"/>
        <v>0</v>
      </c>
      <c r="N233" s="19"/>
      <c r="O233" s="1"/>
      <c r="P233" s="1"/>
      <c r="Q233" s="1"/>
    </row>
    <row r="234" spans="1:17" ht="15">
      <c r="A234" s="2" t="s">
        <v>11</v>
      </c>
      <c r="B234" s="172" t="s">
        <v>62</v>
      </c>
      <c r="C234" s="98">
        <v>45801</v>
      </c>
      <c r="D234" s="19" t="s">
        <v>66</v>
      </c>
      <c r="E234" s="19">
        <v>0</v>
      </c>
      <c r="F234" s="19">
        <v>0</v>
      </c>
      <c r="G234" s="19">
        <v>0</v>
      </c>
      <c r="H234" s="19">
        <v>0</v>
      </c>
      <c r="I234" s="19">
        <v>0</v>
      </c>
      <c r="J234" s="99">
        <f t="shared" si="12"/>
        <v>0</v>
      </c>
      <c r="K234" s="99">
        <f t="shared" si="13"/>
        <v>0</v>
      </c>
      <c r="L234" s="99">
        <f t="shared" si="14"/>
        <v>0</v>
      </c>
      <c r="M234" s="99">
        <f t="shared" si="15"/>
        <v>0</v>
      </c>
      <c r="N234" s="19"/>
      <c r="O234" s="1"/>
      <c r="P234" s="1"/>
      <c r="Q234" s="1"/>
    </row>
    <row r="235" spans="1:17" ht="15">
      <c r="A235" s="2" t="s">
        <v>12</v>
      </c>
      <c r="B235" s="172" t="s">
        <v>62</v>
      </c>
      <c r="C235" s="98">
        <v>45801</v>
      </c>
      <c r="D235" s="19" t="s">
        <v>63</v>
      </c>
      <c r="E235" s="19">
        <v>4</v>
      </c>
      <c r="F235" s="19">
        <v>0</v>
      </c>
      <c r="G235" s="19">
        <v>0</v>
      </c>
      <c r="H235" s="19">
        <v>0</v>
      </c>
      <c r="I235" s="19">
        <v>4</v>
      </c>
      <c r="J235" s="99">
        <f t="shared" si="12"/>
        <v>0</v>
      </c>
      <c r="K235" s="99">
        <f t="shared" si="13"/>
        <v>0</v>
      </c>
      <c r="L235" s="99">
        <f t="shared" si="14"/>
        <v>1</v>
      </c>
      <c r="M235" s="99">
        <f t="shared" si="15"/>
        <v>0</v>
      </c>
      <c r="N235" s="19"/>
      <c r="O235" s="1"/>
      <c r="P235" s="1"/>
      <c r="Q235" s="1"/>
    </row>
    <row r="236" spans="1:17" s="94" customFormat="1" ht="15">
      <c r="A236" s="2" t="s">
        <v>69</v>
      </c>
      <c r="B236" s="172" t="s">
        <v>62</v>
      </c>
      <c r="C236" s="98">
        <v>45801</v>
      </c>
      <c r="D236" s="92" t="s">
        <v>63</v>
      </c>
      <c r="E236" s="19">
        <v>2</v>
      </c>
      <c r="F236" s="19">
        <v>2</v>
      </c>
      <c r="G236" s="19">
        <v>2</v>
      </c>
      <c r="H236" s="19">
        <v>0</v>
      </c>
      <c r="I236" s="19">
        <v>0</v>
      </c>
      <c r="J236" s="99">
        <f t="shared" si="12"/>
        <v>1</v>
      </c>
      <c r="K236" s="99">
        <f t="shared" si="13"/>
        <v>0</v>
      </c>
      <c r="L236" s="99">
        <f t="shared" si="14"/>
        <v>0</v>
      </c>
      <c r="M236" s="99">
        <f t="shared" si="15"/>
        <v>1</v>
      </c>
      <c r="N236" s="102"/>
      <c r="O236" s="100"/>
      <c r="P236" s="100"/>
      <c r="Q236" s="100"/>
    </row>
    <row r="237" spans="1:17" ht="15">
      <c r="A237" s="2" t="s">
        <v>14</v>
      </c>
      <c r="B237" s="172" t="s">
        <v>62</v>
      </c>
      <c r="C237" s="98">
        <v>45801</v>
      </c>
      <c r="D237" s="19" t="s">
        <v>66</v>
      </c>
      <c r="E237" s="19">
        <v>0</v>
      </c>
      <c r="F237" s="19">
        <v>0</v>
      </c>
      <c r="G237" s="19">
        <v>0</v>
      </c>
      <c r="H237" s="19">
        <v>0</v>
      </c>
      <c r="I237" s="19">
        <v>0</v>
      </c>
      <c r="J237" s="99">
        <f t="shared" si="12"/>
        <v>0</v>
      </c>
      <c r="K237" s="99">
        <f t="shared" si="13"/>
        <v>0</v>
      </c>
      <c r="L237" s="99">
        <f t="shared" si="14"/>
        <v>0</v>
      </c>
      <c r="M237" s="99">
        <f t="shared" si="15"/>
        <v>0</v>
      </c>
      <c r="N237" s="19"/>
      <c r="O237" s="1"/>
      <c r="P237" s="1"/>
      <c r="Q237" s="1"/>
    </row>
    <row r="238" spans="1:17" ht="15">
      <c r="A238" s="2" t="s">
        <v>15</v>
      </c>
      <c r="B238" s="172" t="s">
        <v>62</v>
      </c>
      <c r="C238" s="98">
        <v>45801</v>
      </c>
      <c r="D238" s="19" t="s">
        <v>66</v>
      </c>
      <c r="E238" s="19">
        <v>0</v>
      </c>
      <c r="F238" s="19">
        <v>0</v>
      </c>
      <c r="G238" s="19">
        <v>0</v>
      </c>
      <c r="H238" s="19">
        <v>0</v>
      </c>
      <c r="I238" s="19">
        <v>0</v>
      </c>
      <c r="J238" s="99">
        <f t="shared" si="12"/>
        <v>0</v>
      </c>
      <c r="K238" s="99">
        <f t="shared" si="13"/>
        <v>0</v>
      </c>
      <c r="L238" s="99">
        <f t="shared" si="14"/>
        <v>0</v>
      </c>
      <c r="M238" s="99">
        <f t="shared" si="15"/>
        <v>0</v>
      </c>
      <c r="N238" s="19"/>
      <c r="O238" s="1"/>
      <c r="P238" s="1"/>
      <c r="Q238" s="1"/>
    </row>
    <row r="239" spans="1:17" ht="15">
      <c r="A239" s="2" t="s">
        <v>70</v>
      </c>
      <c r="B239" s="172" t="s">
        <v>62</v>
      </c>
      <c r="C239" s="98">
        <v>45801</v>
      </c>
      <c r="D239" s="19" t="s">
        <v>66</v>
      </c>
      <c r="E239" s="19">
        <v>0</v>
      </c>
      <c r="F239" s="19">
        <v>0</v>
      </c>
      <c r="G239" s="19">
        <v>0</v>
      </c>
      <c r="H239" s="19">
        <v>0</v>
      </c>
      <c r="I239" s="19">
        <v>0</v>
      </c>
      <c r="J239" s="99">
        <f t="shared" si="12"/>
        <v>0</v>
      </c>
      <c r="K239" s="99">
        <f t="shared" si="13"/>
        <v>0</v>
      </c>
      <c r="L239" s="99">
        <f t="shared" si="14"/>
        <v>0</v>
      </c>
      <c r="M239" s="99">
        <f t="shared" si="15"/>
        <v>0</v>
      </c>
      <c r="N239" s="19"/>
      <c r="O239" s="1"/>
      <c r="P239" s="1"/>
      <c r="Q239" s="1"/>
    </row>
    <row r="240" spans="1:17" ht="15">
      <c r="A240" s="2" t="s">
        <v>71</v>
      </c>
      <c r="B240" s="172" t="s">
        <v>62</v>
      </c>
      <c r="C240" s="98">
        <v>45801</v>
      </c>
      <c r="D240" s="19" t="s">
        <v>63</v>
      </c>
      <c r="E240" s="19">
        <v>1</v>
      </c>
      <c r="F240" s="19">
        <v>0</v>
      </c>
      <c r="G240" s="19">
        <v>0</v>
      </c>
      <c r="H240" s="19">
        <v>0</v>
      </c>
      <c r="I240" s="19">
        <v>1</v>
      </c>
      <c r="J240" s="99">
        <f t="shared" si="12"/>
        <v>0</v>
      </c>
      <c r="K240" s="99">
        <f t="shared" si="13"/>
        <v>0</v>
      </c>
      <c r="L240" s="99">
        <f t="shared" si="14"/>
        <v>1</v>
      </c>
      <c r="M240" s="99">
        <f t="shared" si="15"/>
        <v>0</v>
      </c>
      <c r="N240" s="19"/>
      <c r="O240" s="1"/>
      <c r="P240" s="1"/>
      <c r="Q240" s="1"/>
    </row>
    <row r="241" spans="1:17" ht="15">
      <c r="A241" s="173" t="s">
        <v>72</v>
      </c>
      <c r="B241" s="172" t="s">
        <v>62</v>
      </c>
      <c r="C241" s="98">
        <v>45801</v>
      </c>
      <c r="D241" s="19" t="s">
        <v>66</v>
      </c>
      <c r="E241" s="19">
        <v>0</v>
      </c>
      <c r="F241" s="19">
        <v>0</v>
      </c>
      <c r="G241" s="19">
        <v>0</v>
      </c>
      <c r="H241" s="19">
        <v>0</v>
      </c>
      <c r="I241" s="19">
        <v>0</v>
      </c>
      <c r="J241" s="99">
        <f t="shared" si="12"/>
        <v>0</v>
      </c>
      <c r="K241" s="99">
        <f t="shared" si="13"/>
        <v>0</v>
      </c>
      <c r="L241" s="99">
        <f t="shared" si="14"/>
        <v>0</v>
      </c>
      <c r="M241" s="99">
        <f t="shared" si="15"/>
        <v>0</v>
      </c>
      <c r="N241" s="19"/>
      <c r="O241" s="1"/>
      <c r="P241" s="1"/>
      <c r="Q241" s="1"/>
    </row>
    <row r="242" spans="1:17" ht="15">
      <c r="A242" s="2" t="s">
        <v>7</v>
      </c>
      <c r="B242" s="172" t="s">
        <v>62</v>
      </c>
      <c r="C242" s="98">
        <v>45803</v>
      </c>
      <c r="D242" s="19" t="s">
        <v>63</v>
      </c>
      <c r="E242" s="19">
        <v>6</v>
      </c>
      <c r="F242" s="19">
        <v>0</v>
      </c>
      <c r="G242" s="19">
        <v>0</v>
      </c>
      <c r="H242" s="19">
        <v>0</v>
      </c>
      <c r="I242" s="19">
        <v>6</v>
      </c>
      <c r="J242" s="99">
        <f t="shared" si="12"/>
        <v>0</v>
      </c>
      <c r="K242" s="99">
        <f t="shared" si="13"/>
        <v>0</v>
      </c>
      <c r="L242" s="99">
        <f t="shared" si="14"/>
        <v>1</v>
      </c>
      <c r="M242" s="99">
        <f t="shared" si="15"/>
        <v>0</v>
      </c>
      <c r="N242" s="19"/>
      <c r="O242" s="1"/>
      <c r="P242" s="1"/>
      <c r="Q242" s="1"/>
    </row>
    <row r="243" spans="1:17" ht="15">
      <c r="A243" s="2" t="s">
        <v>8</v>
      </c>
      <c r="B243" s="172" t="s">
        <v>62</v>
      </c>
      <c r="C243" s="98">
        <v>45803</v>
      </c>
      <c r="D243" s="19" t="s">
        <v>66</v>
      </c>
      <c r="E243" s="19">
        <v>0</v>
      </c>
      <c r="F243" s="19">
        <v>0</v>
      </c>
      <c r="G243" s="19">
        <v>0</v>
      </c>
      <c r="H243" s="19">
        <v>0</v>
      </c>
      <c r="I243" s="19">
        <v>0</v>
      </c>
      <c r="J243" s="99">
        <f t="shared" si="12"/>
        <v>0</v>
      </c>
      <c r="K243" s="99">
        <f t="shared" si="13"/>
        <v>0</v>
      </c>
      <c r="L243" s="99">
        <f t="shared" si="14"/>
        <v>0</v>
      </c>
      <c r="M243" s="99">
        <f t="shared" si="15"/>
        <v>0</v>
      </c>
      <c r="N243" s="19"/>
      <c r="O243" s="1"/>
      <c r="P243" s="1"/>
      <c r="Q243" s="1"/>
    </row>
    <row r="244" spans="1:17" ht="15">
      <c r="A244" s="2" t="s">
        <v>65</v>
      </c>
      <c r="B244" s="172" t="s">
        <v>62</v>
      </c>
      <c r="C244" s="98">
        <v>45803</v>
      </c>
      <c r="D244" s="19" t="s">
        <v>63</v>
      </c>
      <c r="E244" s="19">
        <v>5</v>
      </c>
      <c r="F244" s="19">
        <v>4</v>
      </c>
      <c r="G244" s="19">
        <v>2</v>
      </c>
      <c r="H244" s="19">
        <v>2</v>
      </c>
      <c r="I244" s="19">
        <v>1</v>
      </c>
      <c r="J244" s="99">
        <f t="shared" si="12"/>
        <v>0.5</v>
      </c>
      <c r="K244" s="99">
        <f t="shared" si="13"/>
        <v>0.5</v>
      </c>
      <c r="L244" s="99">
        <f t="shared" si="14"/>
        <v>0.2</v>
      </c>
      <c r="M244" s="99">
        <f t="shared" si="15"/>
        <v>0.8</v>
      </c>
      <c r="N244" s="19"/>
      <c r="O244" s="1"/>
      <c r="P244" s="1"/>
      <c r="Q244" s="1"/>
    </row>
    <row r="245" spans="1:17" ht="15">
      <c r="A245" s="2" t="s">
        <v>10</v>
      </c>
      <c r="B245" s="172" t="s">
        <v>62</v>
      </c>
      <c r="C245" s="98">
        <v>45803</v>
      </c>
      <c r="D245" s="19" t="s">
        <v>63</v>
      </c>
      <c r="E245" s="19">
        <v>9</v>
      </c>
      <c r="F245" s="19">
        <v>6</v>
      </c>
      <c r="G245" s="19">
        <v>6</v>
      </c>
      <c r="H245" s="19">
        <v>0</v>
      </c>
      <c r="I245" s="19">
        <v>3</v>
      </c>
      <c r="J245" s="99">
        <f t="shared" si="12"/>
        <v>1</v>
      </c>
      <c r="K245" s="99">
        <f t="shared" si="13"/>
        <v>0</v>
      </c>
      <c r="L245" s="99">
        <f t="shared" si="14"/>
        <v>0.33333333333333331</v>
      </c>
      <c r="M245" s="99">
        <f t="shared" si="15"/>
        <v>0.66666666666666663</v>
      </c>
      <c r="N245" s="19"/>
      <c r="O245" s="1"/>
      <c r="P245" s="1"/>
      <c r="Q245" s="1"/>
    </row>
    <row r="246" spans="1:17" ht="15">
      <c r="A246" s="2" t="s">
        <v>11</v>
      </c>
      <c r="B246" s="172" t="s">
        <v>62</v>
      </c>
      <c r="C246" s="98">
        <v>45803</v>
      </c>
      <c r="D246" s="19" t="s">
        <v>63</v>
      </c>
      <c r="E246" s="19">
        <v>4</v>
      </c>
      <c r="F246" s="19">
        <v>4</v>
      </c>
      <c r="G246" s="19">
        <v>2</v>
      </c>
      <c r="H246" s="19">
        <v>2</v>
      </c>
      <c r="I246" s="19">
        <v>0</v>
      </c>
      <c r="J246" s="99">
        <f t="shared" si="12"/>
        <v>0.5</v>
      </c>
      <c r="K246" s="99">
        <f t="shared" si="13"/>
        <v>0.5</v>
      </c>
      <c r="L246" s="99">
        <f t="shared" si="14"/>
        <v>0</v>
      </c>
      <c r="M246" s="99">
        <f t="shared" si="15"/>
        <v>1</v>
      </c>
      <c r="N246" s="19"/>
      <c r="O246" s="1"/>
      <c r="P246" s="1"/>
      <c r="Q246" s="1"/>
    </row>
    <row r="247" spans="1:17" ht="15">
      <c r="A247" s="2" t="s">
        <v>12</v>
      </c>
      <c r="B247" s="172" t="s">
        <v>62</v>
      </c>
      <c r="C247" s="98">
        <v>45803</v>
      </c>
      <c r="D247" s="19" t="s">
        <v>63</v>
      </c>
      <c r="E247" s="19">
        <v>5</v>
      </c>
      <c r="F247" s="19">
        <v>3</v>
      </c>
      <c r="G247" s="19">
        <v>3</v>
      </c>
      <c r="H247" s="19">
        <v>0</v>
      </c>
      <c r="I247" s="19">
        <v>2</v>
      </c>
      <c r="J247" s="99">
        <f t="shared" si="12"/>
        <v>1</v>
      </c>
      <c r="K247" s="99">
        <f t="shared" si="13"/>
        <v>0</v>
      </c>
      <c r="L247" s="99">
        <f t="shared" si="14"/>
        <v>0.4</v>
      </c>
      <c r="M247" s="99">
        <f t="shared" si="15"/>
        <v>0.6</v>
      </c>
      <c r="N247" s="19"/>
      <c r="O247" s="1"/>
      <c r="P247" s="1"/>
      <c r="Q247" s="1"/>
    </row>
    <row r="248" spans="1:17" ht="15">
      <c r="A248" s="2" t="s">
        <v>69</v>
      </c>
      <c r="B248" s="172" t="s">
        <v>62</v>
      </c>
      <c r="C248" s="98">
        <v>45803</v>
      </c>
      <c r="D248" s="19" t="s">
        <v>63</v>
      </c>
      <c r="E248" s="19">
        <v>5</v>
      </c>
      <c r="F248" s="19">
        <v>5</v>
      </c>
      <c r="G248" s="19">
        <v>3</v>
      </c>
      <c r="H248" s="19">
        <v>2</v>
      </c>
      <c r="I248" s="19">
        <v>0</v>
      </c>
      <c r="J248" s="99">
        <f t="shared" si="12"/>
        <v>0.6</v>
      </c>
      <c r="K248" s="99">
        <f t="shared" si="13"/>
        <v>0.4</v>
      </c>
      <c r="L248" s="99">
        <f t="shared" si="14"/>
        <v>0</v>
      </c>
      <c r="M248" s="99">
        <f t="shared" si="15"/>
        <v>1</v>
      </c>
      <c r="N248" s="19"/>
      <c r="O248" s="1"/>
      <c r="P248" s="1"/>
      <c r="Q248" s="1"/>
    </row>
    <row r="249" spans="1:17" ht="15">
      <c r="A249" s="2" t="s">
        <v>14</v>
      </c>
      <c r="B249" s="172" t="s">
        <v>62</v>
      </c>
      <c r="C249" s="98">
        <v>45803</v>
      </c>
      <c r="D249" s="19" t="s">
        <v>66</v>
      </c>
      <c r="E249" s="19">
        <v>0</v>
      </c>
      <c r="F249" s="19">
        <v>0</v>
      </c>
      <c r="G249" s="19">
        <v>0</v>
      </c>
      <c r="H249" s="19">
        <v>0</v>
      </c>
      <c r="I249" s="19">
        <v>0</v>
      </c>
      <c r="J249" s="99">
        <f t="shared" si="12"/>
        <v>0</v>
      </c>
      <c r="K249" s="99">
        <f t="shared" si="13"/>
        <v>0</v>
      </c>
      <c r="L249" s="99">
        <f t="shared" si="14"/>
        <v>0</v>
      </c>
      <c r="M249" s="99">
        <f t="shared" si="15"/>
        <v>0</v>
      </c>
      <c r="N249" s="19"/>
      <c r="O249" s="1"/>
      <c r="P249" s="1"/>
      <c r="Q249" s="1"/>
    </row>
    <row r="250" spans="1:17" ht="15">
      <c r="A250" s="2" t="s">
        <v>15</v>
      </c>
      <c r="B250" s="172" t="s">
        <v>62</v>
      </c>
      <c r="C250" s="98">
        <v>45803</v>
      </c>
      <c r="D250" s="19" t="s">
        <v>63</v>
      </c>
      <c r="E250" s="19">
        <v>6</v>
      </c>
      <c r="F250" s="19">
        <v>1</v>
      </c>
      <c r="G250" s="19">
        <v>1</v>
      </c>
      <c r="H250" s="19">
        <v>0</v>
      </c>
      <c r="I250" s="19">
        <v>4</v>
      </c>
      <c r="J250" s="99">
        <f t="shared" si="12"/>
        <v>1</v>
      </c>
      <c r="K250" s="99">
        <f t="shared" si="13"/>
        <v>0</v>
      </c>
      <c r="L250" s="99">
        <f t="shared" si="14"/>
        <v>0.66666666666666663</v>
      </c>
      <c r="M250" s="99">
        <f t="shared" si="15"/>
        <v>0.16666666666666666</v>
      </c>
      <c r="N250" s="19"/>
      <c r="O250" s="1"/>
      <c r="P250" s="1"/>
      <c r="Q250" s="1"/>
    </row>
    <row r="251" spans="1:17" ht="15">
      <c r="A251" s="2" t="s">
        <v>76</v>
      </c>
      <c r="B251" s="172" t="s">
        <v>62</v>
      </c>
      <c r="C251" s="98">
        <v>45803</v>
      </c>
      <c r="D251" s="19" t="s">
        <v>63</v>
      </c>
      <c r="E251" s="19">
        <v>3</v>
      </c>
      <c r="F251" s="19">
        <v>2</v>
      </c>
      <c r="G251" s="19">
        <v>0</v>
      </c>
      <c r="H251" s="19">
        <v>2</v>
      </c>
      <c r="I251" s="19">
        <v>1</v>
      </c>
      <c r="J251" s="99">
        <f t="shared" si="12"/>
        <v>0</v>
      </c>
      <c r="K251" s="99">
        <f t="shared" si="13"/>
        <v>1</v>
      </c>
      <c r="L251" s="99">
        <f t="shared" si="14"/>
        <v>0.33333333333333331</v>
      </c>
      <c r="M251" s="99">
        <f t="shared" si="15"/>
        <v>0.66666666666666663</v>
      </c>
      <c r="N251" s="19"/>
      <c r="O251" s="1"/>
      <c r="P251" s="1"/>
      <c r="Q251" s="1"/>
    </row>
    <row r="252" spans="1:17" ht="15">
      <c r="A252" s="2" t="s">
        <v>71</v>
      </c>
      <c r="B252" s="172" t="s">
        <v>62</v>
      </c>
      <c r="C252" s="192">
        <v>45803</v>
      </c>
      <c r="D252" s="193" t="s">
        <v>63</v>
      </c>
      <c r="E252" s="28">
        <v>4</v>
      </c>
      <c r="F252" s="19">
        <v>0</v>
      </c>
      <c r="G252" s="19">
        <v>0</v>
      </c>
      <c r="H252" s="19">
        <v>0</v>
      </c>
      <c r="I252" s="19">
        <v>4</v>
      </c>
      <c r="J252" s="99">
        <f>IF(F252=0, 0, G252/F252)</f>
        <v>0</v>
      </c>
      <c r="K252" s="99">
        <f>IF(F252=0, 0, H252/F252)</f>
        <v>0</v>
      </c>
      <c r="L252" s="99">
        <f>IF(E252=0, 0, I252/E252)</f>
        <v>1</v>
      </c>
      <c r="M252" s="99">
        <f>IF(E252=0, 0, F252/E252)</f>
        <v>0</v>
      </c>
    </row>
    <row r="253" spans="1:17" ht="15">
      <c r="A253" s="173" t="s">
        <v>72</v>
      </c>
      <c r="B253" s="172" t="s">
        <v>62</v>
      </c>
      <c r="C253" s="188">
        <v>45803</v>
      </c>
      <c r="D253" s="189" t="s">
        <v>66</v>
      </c>
      <c r="E253" s="189">
        <v>0</v>
      </c>
      <c r="F253" s="191">
        <v>0</v>
      </c>
      <c r="G253" s="19">
        <v>0</v>
      </c>
      <c r="H253" s="19">
        <v>0</v>
      </c>
      <c r="I253" s="19">
        <v>0</v>
      </c>
      <c r="J253" s="99">
        <f>IF(F253=0, 0, G253/F253)</f>
        <v>0</v>
      </c>
      <c r="K253" s="99">
        <f>IF(F253=0, 0, H253/F253)</f>
        <v>0</v>
      </c>
      <c r="L253" s="99">
        <f>IF(E253=0, 0, I253/E253)</f>
        <v>0</v>
      </c>
      <c r="M253" s="99">
        <f>IF(E253=0, 0, F253/E253)</f>
        <v>0</v>
      </c>
    </row>
    <row r="254" spans="1:17" ht="15">
      <c r="A254" s="2" t="s">
        <v>7</v>
      </c>
      <c r="B254" s="172" t="s">
        <v>62</v>
      </c>
      <c r="C254" s="190">
        <v>45804</v>
      </c>
      <c r="D254" s="189" t="s">
        <v>63</v>
      </c>
      <c r="E254" s="189">
        <v>5</v>
      </c>
      <c r="F254" s="191">
        <v>5</v>
      </c>
      <c r="G254" s="19">
        <v>5</v>
      </c>
      <c r="H254" s="19">
        <v>0</v>
      </c>
      <c r="I254" s="19">
        <v>0</v>
      </c>
      <c r="J254" s="99">
        <f>IF(F254=0, 0, G254/F254)</f>
        <v>1</v>
      </c>
      <c r="K254" s="99">
        <f>IF(F254=0, 0, H254/F254)</f>
        <v>0</v>
      </c>
      <c r="L254" s="99">
        <f>IF(E254=0, 0, I254/E254)</f>
        <v>0</v>
      </c>
      <c r="M254" s="99">
        <f>IF(E254=0, 0, F254/E254)</f>
        <v>1</v>
      </c>
    </row>
    <row r="255" spans="1:17" ht="15">
      <c r="A255" s="2" t="s">
        <v>8</v>
      </c>
      <c r="B255" s="172" t="s">
        <v>62</v>
      </c>
      <c r="C255" s="190">
        <v>45804</v>
      </c>
      <c r="D255" s="189" t="s">
        <v>66</v>
      </c>
      <c r="E255" s="189">
        <v>0</v>
      </c>
      <c r="F255" s="191">
        <v>0</v>
      </c>
      <c r="G255" s="19">
        <v>0</v>
      </c>
      <c r="H255" s="19">
        <v>0</v>
      </c>
      <c r="I255" s="19">
        <v>0</v>
      </c>
      <c r="J255" s="99">
        <f>IF(F255=0, 0, G255/F255)</f>
        <v>0</v>
      </c>
      <c r="K255" s="99">
        <f>IF(F255=0, 0, H255/F255)</f>
        <v>0</v>
      </c>
      <c r="L255" s="99">
        <f>IF(E255=0, 0, I255/E255)</f>
        <v>0</v>
      </c>
      <c r="M255" s="99">
        <f>IF(E255=0, 0, F255/E255)</f>
        <v>0</v>
      </c>
    </row>
    <row r="256" spans="1:17" ht="15">
      <c r="A256" s="2" t="s">
        <v>65</v>
      </c>
      <c r="B256" s="172" t="s">
        <v>62</v>
      </c>
      <c r="C256" s="190">
        <v>45804</v>
      </c>
      <c r="D256" s="189" t="s">
        <v>63</v>
      </c>
      <c r="E256" s="189">
        <v>4</v>
      </c>
      <c r="F256" s="191">
        <v>3</v>
      </c>
      <c r="G256" s="19">
        <v>3</v>
      </c>
      <c r="H256" s="19">
        <v>0</v>
      </c>
      <c r="I256" s="19">
        <v>1</v>
      </c>
      <c r="J256" s="99">
        <f>IF(F256=0, 0, G256/F256)</f>
        <v>1</v>
      </c>
      <c r="K256" s="99">
        <f>IF(F256=0, 0, H256/F256)</f>
        <v>0</v>
      </c>
      <c r="L256" s="99">
        <f>IF(E256=0, 0, I256/E256)</f>
        <v>0.25</v>
      </c>
      <c r="M256" s="99">
        <f>IF(E256=0, 0, F256/E256)</f>
        <v>0.75</v>
      </c>
    </row>
    <row r="257" spans="1:13" ht="15">
      <c r="A257" s="2" t="s">
        <v>10</v>
      </c>
      <c r="B257" s="172" t="s">
        <v>62</v>
      </c>
      <c r="C257" s="190">
        <v>45804</v>
      </c>
      <c r="D257" s="189" t="s">
        <v>63</v>
      </c>
      <c r="E257" s="189">
        <v>3</v>
      </c>
      <c r="F257" s="191">
        <v>3</v>
      </c>
      <c r="G257" s="19">
        <v>2</v>
      </c>
      <c r="H257" s="19">
        <v>1</v>
      </c>
      <c r="I257" s="19">
        <v>0</v>
      </c>
      <c r="J257" s="99">
        <f>IF(F257=0, 0, G257/F257)</f>
        <v>0.66666666666666663</v>
      </c>
      <c r="K257" s="99">
        <f>IF(F257=0, 0, H257/F257)</f>
        <v>0.33333333333333331</v>
      </c>
      <c r="L257" s="99">
        <f>IF(E257=0, 0, I257/E257)</f>
        <v>0</v>
      </c>
      <c r="M257" s="99">
        <f>IF(E257=0, 0, F257/E257)</f>
        <v>1</v>
      </c>
    </row>
    <row r="258" spans="1:13" ht="15">
      <c r="A258" s="2" t="s">
        <v>11</v>
      </c>
      <c r="B258" s="172" t="s">
        <v>62</v>
      </c>
      <c r="C258" s="190">
        <v>45804</v>
      </c>
      <c r="D258" s="189" t="s">
        <v>63</v>
      </c>
      <c r="E258" s="189">
        <v>2</v>
      </c>
      <c r="F258" s="191">
        <v>2</v>
      </c>
      <c r="G258" s="19">
        <v>2</v>
      </c>
      <c r="H258" s="19">
        <v>0</v>
      </c>
      <c r="I258" s="19">
        <v>0</v>
      </c>
      <c r="J258" s="99">
        <f>IF(F258=0, 0, G258/F258)</f>
        <v>1</v>
      </c>
      <c r="K258" s="99">
        <f>IF(F258=0, 0, H258/F258)</f>
        <v>0</v>
      </c>
      <c r="L258" s="99">
        <f>IF(E258=0, 0, I258/E258)</f>
        <v>0</v>
      </c>
      <c r="M258" s="99">
        <f>IF(E258=0, 0, F258/E258)</f>
        <v>1</v>
      </c>
    </row>
    <row r="259" spans="1:13" ht="15">
      <c r="A259" s="2" t="s">
        <v>12</v>
      </c>
      <c r="B259" s="172" t="s">
        <v>62</v>
      </c>
      <c r="C259" s="190">
        <v>45804</v>
      </c>
      <c r="D259" s="189" t="s">
        <v>63</v>
      </c>
      <c r="E259" s="189">
        <v>3</v>
      </c>
      <c r="F259" s="191">
        <v>2</v>
      </c>
      <c r="G259" s="19">
        <v>1</v>
      </c>
      <c r="H259" s="19">
        <v>1</v>
      </c>
      <c r="I259" s="19">
        <v>1</v>
      </c>
      <c r="J259" s="99">
        <f>IF(F259=0, 0, G259/F259)</f>
        <v>0.5</v>
      </c>
      <c r="K259" s="99">
        <f>IF(F259=0, 0, H259/F259)</f>
        <v>0.5</v>
      </c>
      <c r="L259" s="99">
        <f>IF(E259=0, 0, I259/E259)</f>
        <v>0.33333333333333331</v>
      </c>
      <c r="M259" s="99">
        <f>IF(E259=0, 0, F259/E259)</f>
        <v>0.66666666666666663</v>
      </c>
    </row>
    <row r="260" spans="1:13" ht="15">
      <c r="A260" s="2" t="s">
        <v>69</v>
      </c>
      <c r="B260" s="172" t="s">
        <v>62</v>
      </c>
      <c r="C260" s="190">
        <v>45804</v>
      </c>
      <c r="D260" s="189" t="s">
        <v>63</v>
      </c>
      <c r="E260" s="189">
        <v>1</v>
      </c>
      <c r="F260" s="191">
        <v>1</v>
      </c>
      <c r="G260" s="19">
        <v>1</v>
      </c>
      <c r="H260" s="19">
        <v>0</v>
      </c>
      <c r="I260" s="19">
        <v>0</v>
      </c>
      <c r="J260" s="99">
        <f>IF(F260=0, 0, G260/F260)</f>
        <v>1</v>
      </c>
      <c r="K260" s="99">
        <f>IF(F260=0, 0, H260/F260)</f>
        <v>0</v>
      </c>
      <c r="L260" s="99">
        <f>IF(E260=0, 0, I260/E260)</f>
        <v>0</v>
      </c>
      <c r="M260" s="99">
        <f>IF(E260=0, 0, F260/E260)</f>
        <v>1</v>
      </c>
    </row>
    <row r="261" spans="1:13" ht="15">
      <c r="A261" s="2" t="s">
        <v>14</v>
      </c>
      <c r="B261" s="172" t="s">
        <v>62</v>
      </c>
      <c r="C261" s="190">
        <v>45804</v>
      </c>
      <c r="D261" s="189" t="s">
        <v>63</v>
      </c>
      <c r="E261" s="189">
        <v>9</v>
      </c>
      <c r="F261" s="191">
        <v>0</v>
      </c>
      <c r="G261" s="19">
        <v>0</v>
      </c>
      <c r="H261" s="19">
        <v>0</v>
      </c>
      <c r="I261" s="19">
        <v>9</v>
      </c>
      <c r="J261" s="99">
        <f>IF(F261=0, 0, G261/F261)</f>
        <v>0</v>
      </c>
      <c r="K261" s="99">
        <f>IF(F261=0, 0, H261/F261)</f>
        <v>0</v>
      </c>
      <c r="L261" s="99">
        <f>IF(E261=0, 0, I261/E261)</f>
        <v>1</v>
      </c>
      <c r="M261" s="99">
        <f>IF(E261=0, 0, F261/E261)</f>
        <v>0</v>
      </c>
    </row>
    <row r="262" spans="1:13" ht="15">
      <c r="A262" s="2" t="s">
        <v>15</v>
      </c>
      <c r="B262" s="172" t="s">
        <v>62</v>
      </c>
      <c r="C262" s="190">
        <v>45804</v>
      </c>
      <c r="D262" s="189" t="s">
        <v>63</v>
      </c>
      <c r="E262" s="189">
        <v>3</v>
      </c>
      <c r="F262" s="191">
        <v>2</v>
      </c>
      <c r="G262" s="19">
        <v>0</v>
      </c>
      <c r="H262" s="19">
        <v>2</v>
      </c>
      <c r="I262" s="19">
        <v>1</v>
      </c>
      <c r="J262" s="99">
        <f>IF(F262=0, 0, G262/F262)</f>
        <v>0</v>
      </c>
      <c r="K262" s="99">
        <f>IF(F262=0, 0, H262/F262)</f>
        <v>1</v>
      </c>
      <c r="L262" s="99">
        <f>IF(E262=0, 0, I262/E262)</f>
        <v>0.33333333333333331</v>
      </c>
      <c r="M262" s="99">
        <f>IF(E262=0, 0, F262/E262)</f>
        <v>0.66666666666666663</v>
      </c>
    </row>
    <row r="263" spans="1:13" ht="15">
      <c r="A263" s="2" t="s">
        <v>76</v>
      </c>
      <c r="B263" s="172" t="s">
        <v>62</v>
      </c>
      <c r="C263" s="190">
        <v>45804</v>
      </c>
      <c r="D263" s="189" t="s">
        <v>63</v>
      </c>
      <c r="E263" s="189">
        <v>3</v>
      </c>
      <c r="F263" s="191">
        <v>0</v>
      </c>
      <c r="G263" s="19">
        <v>0</v>
      </c>
      <c r="H263" s="19">
        <v>0</v>
      </c>
      <c r="I263" s="19">
        <v>3</v>
      </c>
      <c r="J263" s="99">
        <f>IF(F263=0, 0, G263/F263)</f>
        <v>0</v>
      </c>
      <c r="K263" s="99">
        <f>IF(F263=0, 0, H263/F263)</f>
        <v>0</v>
      </c>
      <c r="L263" s="99">
        <f>IF(E263=0, 0, I263/E263)</f>
        <v>1</v>
      </c>
      <c r="M263" s="99">
        <f>IF(E263=0, 0, F263/E263)</f>
        <v>0</v>
      </c>
    </row>
    <row r="264" spans="1:13" ht="15">
      <c r="A264" s="173" t="s">
        <v>71</v>
      </c>
      <c r="B264" s="172" t="s">
        <v>62</v>
      </c>
      <c r="C264" s="195">
        <v>45804</v>
      </c>
      <c r="D264" s="196" t="s">
        <v>63</v>
      </c>
      <c r="E264" s="196">
        <v>5</v>
      </c>
      <c r="F264" s="197">
        <v>1</v>
      </c>
      <c r="G264" s="193">
        <v>0</v>
      </c>
      <c r="H264" s="193">
        <v>1</v>
      </c>
      <c r="I264" s="193">
        <v>4</v>
      </c>
      <c r="J264" s="99">
        <f>IF(F264=0, 0, G264/F264)</f>
        <v>0</v>
      </c>
      <c r="K264" s="99">
        <f>IF(F264=0, 0, H264/F264)</f>
        <v>1</v>
      </c>
      <c r="L264" s="99">
        <f>IF(E264=0, 0, I264/E264)</f>
        <v>0.8</v>
      </c>
      <c r="M264" s="99">
        <f>IF(E264=0, 0, F264/E264)</f>
        <v>0.2</v>
      </c>
    </row>
    <row r="265" spans="1:13" ht="15">
      <c r="A265" s="2" t="s">
        <v>72</v>
      </c>
      <c r="B265" s="2" t="s">
        <v>62</v>
      </c>
      <c r="C265" s="190">
        <v>45804</v>
      </c>
      <c r="D265" s="189" t="s">
        <v>66</v>
      </c>
      <c r="E265" s="189">
        <v>0</v>
      </c>
      <c r="F265" s="19">
        <v>0</v>
      </c>
      <c r="G265" s="19">
        <v>0</v>
      </c>
      <c r="H265" s="19">
        <v>0</v>
      </c>
      <c r="I265" s="19">
        <v>0</v>
      </c>
      <c r="J265" s="99">
        <f>IF(F265=0, 0, G265/F265)</f>
        <v>0</v>
      </c>
      <c r="K265" s="99">
        <f>IF(F265=0, 0, H265/F265)</f>
        <v>0</v>
      </c>
      <c r="L265" s="99">
        <f>IF(E265=0, 0, I265/E265)</f>
        <v>0</v>
      </c>
      <c r="M265" s="99">
        <f>IF(E265=0, 0, F265/E265)</f>
        <v>0</v>
      </c>
    </row>
    <row r="266" spans="1:13" ht="15">
      <c r="A266" s="2" t="s">
        <v>7</v>
      </c>
      <c r="B266" s="2" t="s">
        <v>62</v>
      </c>
      <c r="C266" s="18">
        <v>45805</v>
      </c>
      <c r="D266" s="19" t="s">
        <v>66</v>
      </c>
      <c r="E266" s="19">
        <v>0</v>
      </c>
      <c r="F266" s="19">
        <v>0</v>
      </c>
      <c r="G266" s="19">
        <v>0</v>
      </c>
      <c r="H266" s="19">
        <v>0</v>
      </c>
      <c r="I266" s="19">
        <v>0</v>
      </c>
      <c r="J266" s="99">
        <f>IF(F266=0, 0, G266/F266)</f>
        <v>0</v>
      </c>
      <c r="K266" s="99">
        <f>IF(F266=0, 0, H266/F266)</f>
        <v>0</v>
      </c>
      <c r="L266" s="99">
        <f>IF(E266=0, 0, I266/E266)</f>
        <v>0</v>
      </c>
      <c r="M266" s="99">
        <f>IF(E266=0, 0, F266/E266)</f>
        <v>0</v>
      </c>
    </row>
    <row r="267" spans="1:13" ht="15">
      <c r="A267" s="2" t="s">
        <v>8</v>
      </c>
      <c r="B267" s="2" t="s">
        <v>62</v>
      </c>
      <c r="C267" s="18">
        <v>45805</v>
      </c>
      <c r="D267" s="19" t="s">
        <v>66</v>
      </c>
      <c r="E267" s="19">
        <v>0</v>
      </c>
      <c r="F267" s="19">
        <v>0</v>
      </c>
      <c r="G267" s="19">
        <v>0</v>
      </c>
      <c r="H267" s="19">
        <v>0</v>
      </c>
      <c r="I267" s="19">
        <v>0</v>
      </c>
      <c r="J267" s="99">
        <f>IF(F267=0, 0, G267/F267)</f>
        <v>0</v>
      </c>
      <c r="K267" s="99">
        <f>IF(F267=0, 0, H267/F267)</f>
        <v>0</v>
      </c>
      <c r="L267" s="99">
        <f>IF(E267=0, 0, I267/E267)</f>
        <v>0</v>
      </c>
      <c r="M267" s="99">
        <f>IF(E267=0, 0, F267/E267)</f>
        <v>0</v>
      </c>
    </row>
    <row r="268" spans="1:13" ht="15">
      <c r="A268" s="2" t="s">
        <v>65</v>
      </c>
      <c r="B268" s="2" t="s">
        <v>62</v>
      </c>
      <c r="C268" s="18">
        <v>45805</v>
      </c>
      <c r="D268" s="19" t="s">
        <v>63</v>
      </c>
      <c r="E268" s="19">
        <v>4</v>
      </c>
      <c r="F268" s="19">
        <v>3</v>
      </c>
      <c r="G268" s="19">
        <v>3</v>
      </c>
      <c r="H268" s="19">
        <v>0</v>
      </c>
      <c r="I268" s="19">
        <v>1</v>
      </c>
      <c r="J268" s="99">
        <f>IF(F268=0, 0, G268/F268)</f>
        <v>1</v>
      </c>
      <c r="K268" s="99">
        <f>IF(F268=0, 0, H268/F268)</f>
        <v>0</v>
      </c>
      <c r="L268" s="99">
        <f>IF(E268=0, 0, I268/E268)</f>
        <v>0.25</v>
      </c>
      <c r="M268" s="99">
        <f>IF(E268=0, 0, F268/E268)</f>
        <v>0.75</v>
      </c>
    </row>
    <row r="269" spans="1:13" ht="15">
      <c r="A269" s="2" t="s">
        <v>10</v>
      </c>
      <c r="B269" s="2" t="s">
        <v>62</v>
      </c>
      <c r="C269" s="18">
        <v>45805</v>
      </c>
      <c r="D269" s="19" t="s">
        <v>63</v>
      </c>
      <c r="E269" s="19">
        <v>3</v>
      </c>
      <c r="F269" s="19">
        <v>3</v>
      </c>
      <c r="G269" s="19">
        <v>3</v>
      </c>
      <c r="H269" s="19">
        <v>0</v>
      </c>
      <c r="I269" s="19">
        <v>0</v>
      </c>
      <c r="J269" s="99">
        <f>IF(F269=0, 0, G269/F269)</f>
        <v>1</v>
      </c>
      <c r="K269" s="99">
        <f>IF(F269=0, 0, H269/F269)</f>
        <v>0</v>
      </c>
      <c r="L269" s="99">
        <f>IF(E269=0, 0, I269/E269)</f>
        <v>0</v>
      </c>
      <c r="M269" s="99">
        <f>IF(E269=0, 0, F269/E269)</f>
        <v>1</v>
      </c>
    </row>
    <row r="270" spans="1:13" ht="15">
      <c r="A270" s="2" t="s">
        <v>11</v>
      </c>
      <c r="B270" s="2" t="s">
        <v>62</v>
      </c>
      <c r="C270" s="18">
        <v>45805</v>
      </c>
      <c r="D270" s="19" t="s">
        <v>63</v>
      </c>
      <c r="E270" s="19">
        <v>3</v>
      </c>
      <c r="F270" s="19">
        <v>3</v>
      </c>
      <c r="G270" s="19">
        <v>3</v>
      </c>
      <c r="H270" s="19">
        <v>0</v>
      </c>
      <c r="I270" s="19">
        <v>0</v>
      </c>
      <c r="J270" s="99">
        <f>IF(F270=0, 0, G270/F270)</f>
        <v>1</v>
      </c>
      <c r="K270" s="99">
        <f>IF(F270=0, 0, H270/F270)</f>
        <v>0</v>
      </c>
      <c r="L270" s="99">
        <f>IF(E270=0, 0, I270/E270)</f>
        <v>0</v>
      </c>
      <c r="M270" s="99">
        <f>IF(E270=0, 0, F270/E270)</f>
        <v>1</v>
      </c>
    </row>
    <row r="271" spans="1:13" ht="15">
      <c r="A271" s="2" t="s">
        <v>12</v>
      </c>
      <c r="B271" s="2" t="s">
        <v>62</v>
      </c>
      <c r="C271" s="18">
        <v>45805</v>
      </c>
      <c r="D271" s="19" t="s">
        <v>63</v>
      </c>
      <c r="E271" s="19">
        <v>1</v>
      </c>
      <c r="F271" s="19">
        <v>1</v>
      </c>
      <c r="G271" s="19">
        <v>0</v>
      </c>
      <c r="H271" s="19">
        <v>1</v>
      </c>
      <c r="I271" s="19">
        <v>0</v>
      </c>
      <c r="J271" s="99">
        <f>IF(F271=0, 0, G271/F271)</f>
        <v>0</v>
      </c>
      <c r="K271" s="99">
        <f>IF(F271=0, 0, H271/F271)</f>
        <v>1</v>
      </c>
      <c r="L271" s="99">
        <f>IF(E271=0, 0, I271/E271)</f>
        <v>0</v>
      </c>
      <c r="M271" s="99">
        <f>IF(E271=0, 0, F271/E271)</f>
        <v>1</v>
      </c>
    </row>
    <row r="272" spans="1:13" ht="15">
      <c r="A272" s="2" t="s">
        <v>69</v>
      </c>
      <c r="B272" s="2" t="s">
        <v>62</v>
      </c>
      <c r="C272" s="18">
        <v>45805</v>
      </c>
      <c r="D272" s="19" t="s">
        <v>63</v>
      </c>
      <c r="E272" s="19">
        <v>3</v>
      </c>
      <c r="F272" s="19">
        <v>3</v>
      </c>
      <c r="G272" s="19">
        <v>3</v>
      </c>
      <c r="H272" s="19">
        <v>0</v>
      </c>
      <c r="I272" s="19">
        <v>0</v>
      </c>
      <c r="J272" s="99">
        <f>IF(F272=0, 0, G272/F272)</f>
        <v>1</v>
      </c>
      <c r="K272" s="99">
        <f>IF(F272=0, 0, H272/F272)</f>
        <v>0</v>
      </c>
      <c r="L272" s="99">
        <f>IF(E272=0, 0, I272/E272)</f>
        <v>0</v>
      </c>
      <c r="M272" s="99">
        <f>IF(E272=0, 0, F272/E272)</f>
        <v>1</v>
      </c>
    </row>
    <row r="273" spans="1:13" ht="15">
      <c r="A273" s="2" t="s">
        <v>14</v>
      </c>
      <c r="B273" s="2" t="s">
        <v>62</v>
      </c>
      <c r="C273" s="18">
        <v>45805</v>
      </c>
      <c r="D273" s="19" t="s">
        <v>66</v>
      </c>
      <c r="E273" s="19">
        <v>0</v>
      </c>
      <c r="F273" s="19">
        <v>0</v>
      </c>
      <c r="G273" s="19">
        <v>0</v>
      </c>
      <c r="H273" s="19">
        <v>0</v>
      </c>
      <c r="I273" s="19">
        <v>0</v>
      </c>
      <c r="J273" s="99">
        <f>IF(F273=0, 0, G273/F273)</f>
        <v>0</v>
      </c>
      <c r="K273" s="99">
        <f>IF(F273=0, 0, H273/F273)</f>
        <v>0</v>
      </c>
      <c r="L273" s="99">
        <f>IF(E273=0, 0, I273/E273)</f>
        <v>0</v>
      </c>
      <c r="M273" s="99">
        <f>IF(E273=0, 0, F273/E273)</f>
        <v>0</v>
      </c>
    </row>
    <row r="274" spans="1:13" ht="15">
      <c r="A274" s="2" t="s">
        <v>15</v>
      </c>
      <c r="B274" s="2" t="s">
        <v>62</v>
      </c>
      <c r="C274" s="18">
        <v>45805</v>
      </c>
      <c r="D274" s="19" t="s">
        <v>63</v>
      </c>
      <c r="E274" s="19">
        <v>7</v>
      </c>
      <c r="F274" s="19">
        <v>5</v>
      </c>
      <c r="G274" s="19">
        <v>4</v>
      </c>
      <c r="H274" s="19">
        <v>1</v>
      </c>
      <c r="I274" s="19">
        <v>2</v>
      </c>
      <c r="J274" s="99">
        <f>IF(F274=0, 0, G274/F274)</f>
        <v>0.8</v>
      </c>
      <c r="K274" s="99">
        <f>IF(F274=0, 0, H274/F274)</f>
        <v>0.2</v>
      </c>
      <c r="L274" s="99">
        <f>IF(E274=0, 0, I274/E274)</f>
        <v>0.2857142857142857</v>
      </c>
      <c r="M274" s="99">
        <f>IF(E274=0, 0, F274/E274)</f>
        <v>0.7142857142857143</v>
      </c>
    </row>
    <row r="275" spans="1:13" ht="15">
      <c r="A275" s="2" t="s">
        <v>76</v>
      </c>
      <c r="B275" s="2" t="s">
        <v>62</v>
      </c>
      <c r="C275" s="18">
        <v>45805</v>
      </c>
      <c r="D275" s="19" t="s">
        <v>63</v>
      </c>
      <c r="E275" s="19">
        <v>4</v>
      </c>
      <c r="F275" s="19">
        <v>0</v>
      </c>
      <c r="G275" s="19">
        <v>0</v>
      </c>
      <c r="H275" s="19">
        <v>0</v>
      </c>
      <c r="I275" s="19">
        <v>4</v>
      </c>
      <c r="J275" s="99">
        <f>IF(F275=0, 0, G275/F275)</f>
        <v>0</v>
      </c>
      <c r="K275" s="99">
        <f>IF(F275=0, 0, H275/F275)</f>
        <v>0</v>
      </c>
      <c r="L275" s="99">
        <f>IF(E275=0, 0, I275/E275)</f>
        <v>1</v>
      </c>
      <c r="M275" s="99">
        <f>IF(E275=0, 0, F275/E275)</f>
        <v>0</v>
      </c>
    </row>
    <row r="276" spans="1:13" ht="15">
      <c r="A276" s="2" t="s">
        <v>71</v>
      </c>
      <c r="B276" s="2" t="s">
        <v>62</v>
      </c>
      <c r="C276" s="18">
        <v>45805</v>
      </c>
      <c r="D276" s="19" t="s">
        <v>63</v>
      </c>
      <c r="E276" s="19">
        <v>8</v>
      </c>
      <c r="F276" s="19">
        <v>6</v>
      </c>
      <c r="G276" s="19">
        <v>6</v>
      </c>
      <c r="H276" s="19">
        <v>0</v>
      </c>
      <c r="I276" s="19">
        <v>2</v>
      </c>
      <c r="J276" s="99">
        <f>IF(F276=0, 0, G276/F276)</f>
        <v>1</v>
      </c>
      <c r="K276" s="99">
        <f>IF(F276=0, 0, H276/F276)</f>
        <v>0</v>
      </c>
      <c r="L276" s="99">
        <f>IF(E276=0, 0, I276/E276)</f>
        <v>0.25</v>
      </c>
      <c r="M276" s="99">
        <f>IF(E276=0, 0, F276/E276)</f>
        <v>0.75</v>
      </c>
    </row>
    <row r="277" spans="1:13" ht="15">
      <c r="A277" s="173" t="s">
        <v>72</v>
      </c>
      <c r="B277" s="173" t="s">
        <v>62</v>
      </c>
      <c r="C277" s="198">
        <v>45805</v>
      </c>
      <c r="D277" s="193" t="s">
        <v>66</v>
      </c>
      <c r="E277" s="193">
        <v>0</v>
      </c>
      <c r="F277" s="19">
        <v>0</v>
      </c>
      <c r="G277" s="19">
        <v>0</v>
      </c>
      <c r="H277" s="19">
        <v>0</v>
      </c>
      <c r="I277" s="19">
        <v>0</v>
      </c>
      <c r="J277" s="99">
        <f>IF(F277=0, 0, G277/F277)</f>
        <v>0</v>
      </c>
      <c r="K277" s="99">
        <f>IF(F277=0, 0, H277/F277)</f>
        <v>0</v>
      </c>
      <c r="L277" s="99">
        <f>IF(E277=0, 0, I277/E277)</f>
        <v>0</v>
      </c>
      <c r="M277" s="99">
        <f>IF(E277=0, 0, F277/E277)</f>
        <v>0</v>
      </c>
    </row>
    <row r="278" spans="1:13" ht="15">
      <c r="A278" s="2" t="s">
        <v>7</v>
      </c>
      <c r="B278" s="2" t="s">
        <v>62</v>
      </c>
      <c r="C278" s="18">
        <v>45806</v>
      </c>
      <c r="D278" s="19" t="s">
        <v>63</v>
      </c>
      <c r="E278" s="19">
        <v>7</v>
      </c>
      <c r="F278" s="191">
        <v>0</v>
      </c>
      <c r="G278" s="19">
        <v>0</v>
      </c>
      <c r="H278" s="19">
        <v>0</v>
      </c>
      <c r="I278" s="19">
        <v>7</v>
      </c>
      <c r="J278" s="99">
        <f>IF(F278=0, 0, G278/F278)</f>
        <v>0</v>
      </c>
      <c r="K278" s="99">
        <f>IF(F278=0, 0, H278/F278)</f>
        <v>0</v>
      </c>
      <c r="L278" s="99">
        <f>IF(E278=0, 0, I278/E278)</f>
        <v>1</v>
      </c>
      <c r="M278" s="99">
        <f>IF(E278=0, 0, F278/E278)</f>
        <v>0</v>
      </c>
    </row>
    <row r="279" spans="1:13" ht="15">
      <c r="A279" s="2" t="s">
        <v>8</v>
      </c>
      <c r="B279" s="2" t="s">
        <v>62</v>
      </c>
      <c r="C279" s="18">
        <v>45806</v>
      </c>
      <c r="D279" s="19" t="s">
        <v>66</v>
      </c>
      <c r="E279" s="19">
        <v>0</v>
      </c>
      <c r="F279" s="191">
        <v>0</v>
      </c>
      <c r="G279" s="19">
        <v>0</v>
      </c>
      <c r="H279" s="19">
        <v>0</v>
      </c>
      <c r="I279" s="19">
        <v>0</v>
      </c>
      <c r="J279" s="99">
        <f>IF(F279=0, 0, G279/F279)</f>
        <v>0</v>
      </c>
      <c r="K279" s="99">
        <f>IF(F279=0, 0, H279/F279)</f>
        <v>0</v>
      </c>
      <c r="L279" s="99">
        <f>IF(E279=0, 0, I279/E279)</f>
        <v>0</v>
      </c>
      <c r="M279" s="99">
        <f>IF(E279=0, 0, F279/E279)</f>
        <v>0</v>
      </c>
    </row>
    <row r="280" spans="1:13" ht="15">
      <c r="A280" s="2" t="s">
        <v>65</v>
      </c>
      <c r="B280" s="2" t="s">
        <v>62</v>
      </c>
      <c r="C280" s="18">
        <v>45806</v>
      </c>
      <c r="D280" s="19" t="s">
        <v>63</v>
      </c>
      <c r="E280" s="19">
        <v>2</v>
      </c>
      <c r="F280" s="191">
        <v>2</v>
      </c>
      <c r="G280" s="19">
        <v>2</v>
      </c>
      <c r="H280" s="19">
        <v>0</v>
      </c>
      <c r="I280" s="19">
        <v>0</v>
      </c>
      <c r="J280" s="99">
        <f>IF(F280=0, 0, G280/F280)</f>
        <v>1</v>
      </c>
      <c r="K280" s="99">
        <f>IF(F280=0, 0, H280/F280)</f>
        <v>0</v>
      </c>
      <c r="L280" s="99">
        <f>IF(E280=0, 0, I280/E280)</f>
        <v>0</v>
      </c>
      <c r="M280" s="99">
        <f>IF(E280=0, 0, F280/E280)</f>
        <v>1</v>
      </c>
    </row>
    <row r="281" spans="1:13" ht="15">
      <c r="A281" s="2" t="s">
        <v>10</v>
      </c>
      <c r="B281" s="2" t="s">
        <v>62</v>
      </c>
      <c r="C281" s="18">
        <v>45806</v>
      </c>
      <c r="D281" s="19" t="s">
        <v>63</v>
      </c>
      <c r="E281" s="19">
        <v>3</v>
      </c>
      <c r="F281" s="191">
        <v>0</v>
      </c>
      <c r="G281" s="19">
        <v>0</v>
      </c>
      <c r="H281" s="19">
        <v>0</v>
      </c>
      <c r="I281" s="19">
        <v>0</v>
      </c>
      <c r="J281" s="99">
        <f>IF(F281=0, 0, G281/F281)</f>
        <v>0</v>
      </c>
      <c r="K281" s="99">
        <f>IF(F281=0, 0, H281/F281)</f>
        <v>0</v>
      </c>
      <c r="L281" s="99">
        <f>IF(E281=0, 0, I281/E281)</f>
        <v>0</v>
      </c>
      <c r="M281" s="99">
        <f>IF(E281=0, 0, F281/E281)</f>
        <v>0</v>
      </c>
    </row>
    <row r="282" spans="1:13" ht="15">
      <c r="A282" s="2" t="s">
        <v>11</v>
      </c>
      <c r="B282" s="2" t="s">
        <v>62</v>
      </c>
      <c r="C282" s="18">
        <v>45806</v>
      </c>
      <c r="D282" s="19" t="s">
        <v>63</v>
      </c>
      <c r="E282" s="19">
        <v>3</v>
      </c>
      <c r="F282" s="191">
        <v>3</v>
      </c>
      <c r="G282" s="19">
        <v>3</v>
      </c>
      <c r="H282" s="19">
        <v>0</v>
      </c>
      <c r="I282" s="19">
        <v>0</v>
      </c>
      <c r="J282" s="99">
        <f>IF(F282=0, 0, G282/F282)</f>
        <v>1</v>
      </c>
      <c r="K282" s="99">
        <f>IF(F282=0, 0, H282/F282)</f>
        <v>0</v>
      </c>
      <c r="L282" s="99">
        <f>IF(E282=0, 0, I282/E282)</f>
        <v>0</v>
      </c>
      <c r="M282" s="99">
        <f>IF(E282=0, 0, F282/E282)</f>
        <v>1</v>
      </c>
    </row>
    <row r="283" spans="1:13" ht="15">
      <c r="A283" s="2" t="s">
        <v>12</v>
      </c>
      <c r="B283" s="2" t="s">
        <v>62</v>
      </c>
      <c r="C283" s="18">
        <v>45806</v>
      </c>
      <c r="D283" s="19" t="s">
        <v>63</v>
      </c>
      <c r="E283" s="19">
        <v>2</v>
      </c>
      <c r="F283" s="191">
        <v>0</v>
      </c>
      <c r="G283" s="19">
        <v>0</v>
      </c>
      <c r="H283" s="19">
        <v>0</v>
      </c>
      <c r="I283" s="19">
        <v>2</v>
      </c>
      <c r="J283" s="99">
        <f>IF(F283=0, 0, G283/F283)</f>
        <v>0</v>
      </c>
      <c r="K283" s="99">
        <f>IF(F283=0, 0, H283/F283)</f>
        <v>0</v>
      </c>
      <c r="L283" s="99">
        <f>IF(E283=0, 0, I283/E283)</f>
        <v>1</v>
      </c>
      <c r="M283" s="99">
        <f>IF(E283=0, 0, F283/E283)</f>
        <v>0</v>
      </c>
    </row>
    <row r="284" spans="1:13" ht="15">
      <c r="A284" s="2" t="s">
        <v>69</v>
      </c>
      <c r="B284" s="2" t="s">
        <v>62</v>
      </c>
      <c r="C284" s="18">
        <v>45806</v>
      </c>
      <c r="D284" s="19" t="s">
        <v>63</v>
      </c>
      <c r="E284" s="19">
        <v>4</v>
      </c>
      <c r="F284" s="191">
        <v>4</v>
      </c>
      <c r="G284" s="19">
        <v>3</v>
      </c>
      <c r="H284" s="19">
        <v>1</v>
      </c>
      <c r="I284" s="19">
        <v>0</v>
      </c>
      <c r="J284" s="99">
        <f>IF(F284=0, 0, G284/F284)</f>
        <v>0.75</v>
      </c>
      <c r="K284" s="99">
        <f>IF(F284=0, 0, H284/F284)</f>
        <v>0.25</v>
      </c>
      <c r="L284" s="99">
        <f>IF(E284=0, 0, I284/E284)</f>
        <v>0</v>
      </c>
      <c r="M284" s="99">
        <f>IF(E284=0, 0, F284/E284)</f>
        <v>1</v>
      </c>
    </row>
    <row r="285" spans="1:13" ht="15">
      <c r="A285" s="2" t="s">
        <v>14</v>
      </c>
      <c r="B285" s="2" t="s">
        <v>62</v>
      </c>
      <c r="C285" s="18">
        <v>45806</v>
      </c>
      <c r="D285" s="19" t="s">
        <v>66</v>
      </c>
      <c r="E285" s="19">
        <v>0</v>
      </c>
      <c r="F285" s="191">
        <v>0</v>
      </c>
      <c r="G285" s="19">
        <v>0</v>
      </c>
      <c r="H285" s="19">
        <v>0</v>
      </c>
      <c r="I285" s="19">
        <v>0</v>
      </c>
      <c r="J285" s="99">
        <f>IF(F285=0, 0, G285/F285)</f>
        <v>0</v>
      </c>
      <c r="K285" s="99">
        <f>IF(F285=0, 0, H285/F285)</f>
        <v>0</v>
      </c>
      <c r="L285" s="99">
        <f>IF(E285=0, 0, I285/E285)</f>
        <v>0</v>
      </c>
      <c r="M285" s="99">
        <f>IF(E285=0, 0, F285/E285)</f>
        <v>0</v>
      </c>
    </row>
    <row r="286" spans="1:13" ht="15">
      <c r="A286" s="2" t="s">
        <v>15</v>
      </c>
      <c r="B286" s="2" t="s">
        <v>62</v>
      </c>
      <c r="C286" s="18">
        <v>45806</v>
      </c>
      <c r="D286" s="19" t="s">
        <v>63</v>
      </c>
      <c r="E286" s="19">
        <v>7</v>
      </c>
      <c r="F286" s="191">
        <v>7</v>
      </c>
      <c r="G286" s="19">
        <v>3</v>
      </c>
      <c r="H286" s="19">
        <v>4</v>
      </c>
      <c r="I286" s="19">
        <v>0</v>
      </c>
      <c r="J286" s="99">
        <f>IF(F286=0, 0, G286/F286)</f>
        <v>0.42857142857142855</v>
      </c>
      <c r="K286" s="99">
        <f>IF(F286=0, 0, H286/F286)</f>
        <v>0.5714285714285714</v>
      </c>
      <c r="L286" s="99">
        <f>IF(E286=0, 0, I286/E286)</f>
        <v>0</v>
      </c>
      <c r="M286" s="99">
        <f>IF(E286=0, 0, F286/E286)</f>
        <v>1</v>
      </c>
    </row>
    <row r="287" spans="1:13" ht="15">
      <c r="A287" s="2" t="s">
        <v>76</v>
      </c>
      <c r="B287" s="2" t="s">
        <v>62</v>
      </c>
      <c r="C287" s="18">
        <v>45806</v>
      </c>
      <c r="D287" s="19" t="s">
        <v>66</v>
      </c>
      <c r="E287" s="19">
        <v>0</v>
      </c>
      <c r="F287" s="191">
        <v>0</v>
      </c>
      <c r="G287" s="19">
        <v>0</v>
      </c>
      <c r="H287" s="19">
        <v>0</v>
      </c>
      <c r="I287" s="19">
        <v>0</v>
      </c>
      <c r="J287" s="99">
        <f>IF(F287=0, 0, G287/F287)</f>
        <v>0</v>
      </c>
      <c r="K287" s="99">
        <f>IF(F287=0, 0, H287/F287)</f>
        <v>0</v>
      </c>
      <c r="L287" s="99">
        <f>IF(E287=0, 0, I287/E287)</f>
        <v>0</v>
      </c>
      <c r="M287" s="99">
        <f>IF(E287=0, 0, F287/E287)</f>
        <v>0</v>
      </c>
    </row>
    <row r="288" spans="1:13" ht="15">
      <c r="A288" s="2" t="s">
        <v>71</v>
      </c>
      <c r="B288" s="2" t="s">
        <v>62</v>
      </c>
      <c r="C288" s="198">
        <v>45806</v>
      </c>
      <c r="D288" s="193" t="s">
        <v>63</v>
      </c>
      <c r="E288" s="193">
        <v>4</v>
      </c>
      <c r="F288" s="197">
        <v>2</v>
      </c>
      <c r="G288" s="193">
        <v>1</v>
      </c>
      <c r="H288" s="193">
        <v>1</v>
      </c>
      <c r="I288" s="193">
        <v>2</v>
      </c>
      <c r="J288" s="99">
        <f>IF(F288=0, 0, G288/F288)</f>
        <v>0.5</v>
      </c>
      <c r="K288" s="99">
        <f>IF(F288=0, 0, H288/F288)</f>
        <v>0.5</v>
      </c>
      <c r="L288" s="99">
        <f>IF(E288=0, 0, I288/E288)</f>
        <v>0.5</v>
      </c>
      <c r="M288" s="99">
        <f>IF(E288=0, 0, F288/E288)</f>
        <v>0.5</v>
      </c>
    </row>
    <row r="289" spans="1:13" ht="15">
      <c r="A289" s="2" t="s">
        <v>72</v>
      </c>
      <c r="B289" s="199" t="s">
        <v>62</v>
      </c>
      <c r="C289" s="18">
        <v>45806</v>
      </c>
      <c r="D289" s="19" t="s">
        <v>66</v>
      </c>
      <c r="E289" s="19">
        <v>0</v>
      </c>
      <c r="F289" s="19">
        <v>0</v>
      </c>
      <c r="G289" s="19">
        <v>0</v>
      </c>
      <c r="H289" s="19">
        <v>0</v>
      </c>
      <c r="I289" s="19">
        <v>0</v>
      </c>
      <c r="J289" s="99">
        <f>IF(F289=0, 0, G289/F289)</f>
        <v>0</v>
      </c>
      <c r="K289" s="99">
        <f>IF(F289=0, 0, H289/F289)</f>
        <v>0</v>
      </c>
      <c r="L289" s="99">
        <f>IF(E289=0, 0, I289/E289)</f>
        <v>0</v>
      </c>
      <c r="M289" s="99">
        <f>IF(E289=0, 0, F289/E289)</f>
        <v>0</v>
      </c>
    </row>
    <row r="290" spans="1:13" ht="15">
      <c r="A290" s="2" t="s">
        <v>7</v>
      </c>
      <c r="B290" s="199" t="s">
        <v>62</v>
      </c>
      <c r="C290" s="18">
        <v>45807</v>
      </c>
      <c r="D290" s="19" t="s">
        <v>63</v>
      </c>
      <c r="E290" s="200">
        <v>7</v>
      </c>
      <c r="F290" s="200">
        <v>1</v>
      </c>
      <c r="G290" s="200">
        <v>1</v>
      </c>
      <c r="H290" s="200">
        <v>0</v>
      </c>
      <c r="I290" s="200">
        <v>6</v>
      </c>
      <c r="J290" s="99">
        <f>IF(F290=0, 0, G290/F290)</f>
        <v>1</v>
      </c>
      <c r="K290" s="99">
        <f>IF(F290=0, 0, H290/F290)</f>
        <v>0</v>
      </c>
      <c r="L290" s="99">
        <f>IF(E290=0, 0, I290/E290)</f>
        <v>0.8571428571428571</v>
      </c>
      <c r="M290" s="99">
        <f>IF(E290=0, 0, F290/E290)</f>
        <v>0.14285714285714285</v>
      </c>
    </row>
    <row r="291" spans="1:13" ht="15">
      <c r="A291" s="2" t="s">
        <v>8</v>
      </c>
      <c r="B291" s="199" t="s">
        <v>62</v>
      </c>
      <c r="C291" s="18">
        <v>45807</v>
      </c>
      <c r="D291" s="19" t="s">
        <v>66</v>
      </c>
      <c r="E291" s="200">
        <v>0</v>
      </c>
      <c r="F291" s="200">
        <v>0</v>
      </c>
      <c r="G291" s="200">
        <v>0</v>
      </c>
      <c r="H291" s="200">
        <v>0</v>
      </c>
      <c r="I291" s="200">
        <v>0</v>
      </c>
      <c r="J291" s="99">
        <f>IF(F291=0, 0, G291/F291)</f>
        <v>0</v>
      </c>
      <c r="K291" s="99">
        <f>IF(F291=0, 0, H291/F291)</f>
        <v>0</v>
      </c>
      <c r="L291" s="99">
        <f>IF(E291=0, 0, I291/E291)</f>
        <v>0</v>
      </c>
      <c r="M291" s="99">
        <f>IF(E291=0, 0, F291/E291)</f>
        <v>0</v>
      </c>
    </row>
    <row r="292" spans="1:13" ht="15">
      <c r="A292" s="2" t="s">
        <v>65</v>
      </c>
      <c r="B292" s="199" t="s">
        <v>62</v>
      </c>
      <c r="C292" s="18">
        <v>45807</v>
      </c>
      <c r="D292" s="19" t="s">
        <v>63</v>
      </c>
      <c r="E292" s="200">
        <v>4</v>
      </c>
      <c r="F292" s="200">
        <v>4</v>
      </c>
      <c r="G292" s="200">
        <v>2</v>
      </c>
      <c r="H292" s="200">
        <v>2</v>
      </c>
      <c r="I292" s="200">
        <v>0</v>
      </c>
      <c r="J292" s="99">
        <f>IF(F292=0, 0, G292/F292)</f>
        <v>0.5</v>
      </c>
      <c r="K292" s="99">
        <f>IF(F292=0, 0, H292/F292)</f>
        <v>0.5</v>
      </c>
      <c r="L292" s="99">
        <f>IF(E292=0, 0, I292/E292)</f>
        <v>0</v>
      </c>
      <c r="M292" s="99">
        <f>IF(E292=0, 0, F292/E292)</f>
        <v>1</v>
      </c>
    </row>
    <row r="293" spans="1:13" ht="15">
      <c r="A293" s="2" t="s">
        <v>10</v>
      </c>
      <c r="B293" s="199" t="s">
        <v>62</v>
      </c>
      <c r="C293" s="18">
        <v>45807</v>
      </c>
      <c r="D293" s="19" t="s">
        <v>63</v>
      </c>
      <c r="E293" s="200">
        <v>4</v>
      </c>
      <c r="F293" s="200">
        <v>4</v>
      </c>
      <c r="G293" s="200">
        <v>3</v>
      </c>
      <c r="H293" s="200">
        <v>1</v>
      </c>
      <c r="I293" s="200">
        <v>0</v>
      </c>
      <c r="J293" s="99">
        <f>IF(F293=0, 0, G293/F293)</f>
        <v>0.75</v>
      </c>
      <c r="K293" s="99">
        <f>IF(F293=0, 0, H293/F293)</f>
        <v>0.25</v>
      </c>
      <c r="L293" s="99">
        <f>IF(E293=0, 0, I293/E293)</f>
        <v>0</v>
      </c>
      <c r="M293" s="99">
        <f>IF(E293=0, 0, F293/E293)</f>
        <v>1</v>
      </c>
    </row>
    <row r="294" spans="1:13" ht="15">
      <c r="A294" s="2" t="s">
        <v>11</v>
      </c>
      <c r="B294" s="199" t="s">
        <v>62</v>
      </c>
      <c r="C294" s="18">
        <v>45807</v>
      </c>
      <c r="D294" s="19" t="s">
        <v>63</v>
      </c>
      <c r="E294" s="200">
        <v>4</v>
      </c>
      <c r="F294" s="200">
        <v>3</v>
      </c>
      <c r="G294" s="200">
        <v>2</v>
      </c>
      <c r="H294" s="200">
        <v>1</v>
      </c>
      <c r="I294" s="200">
        <v>1</v>
      </c>
      <c r="J294" s="99">
        <f>IF(F294=0, 0, G294/F294)</f>
        <v>0.66666666666666663</v>
      </c>
      <c r="K294" s="99">
        <f>IF(F294=0, 0, H294/F294)</f>
        <v>0.33333333333333331</v>
      </c>
      <c r="L294" s="99">
        <f>IF(E294=0, 0, I294/E294)</f>
        <v>0.25</v>
      </c>
      <c r="M294" s="99">
        <f>IF(E294=0, 0, F294/E294)</f>
        <v>0.75</v>
      </c>
    </row>
    <row r="295" spans="1:13" ht="15">
      <c r="A295" s="2" t="s">
        <v>12</v>
      </c>
      <c r="B295" s="199" t="s">
        <v>62</v>
      </c>
      <c r="C295" s="18">
        <v>45807</v>
      </c>
      <c r="D295" s="19" t="s">
        <v>63</v>
      </c>
      <c r="E295" s="200">
        <v>8</v>
      </c>
      <c r="F295" s="200">
        <v>4</v>
      </c>
      <c r="G295" s="200">
        <v>4</v>
      </c>
      <c r="H295" s="200">
        <v>0</v>
      </c>
      <c r="I295" s="200">
        <v>4</v>
      </c>
      <c r="J295" s="99">
        <f>IF(F295=0, 0, G295/F295)</f>
        <v>1</v>
      </c>
      <c r="K295" s="99">
        <f>IF(F295=0, 0, H295/F295)</f>
        <v>0</v>
      </c>
      <c r="L295" s="99">
        <f>IF(E295=0, 0, I295/E295)</f>
        <v>0.5</v>
      </c>
      <c r="M295" s="99">
        <f>IF(E295=0, 0, F295/E295)</f>
        <v>0.5</v>
      </c>
    </row>
    <row r="296" spans="1:13" ht="15">
      <c r="A296" s="2" t="s">
        <v>69</v>
      </c>
      <c r="B296" s="199" t="s">
        <v>62</v>
      </c>
      <c r="C296" s="18">
        <v>45807</v>
      </c>
      <c r="D296" s="19" t="s">
        <v>63</v>
      </c>
      <c r="E296" s="200">
        <v>6</v>
      </c>
      <c r="F296" s="200">
        <v>6</v>
      </c>
      <c r="G296" s="200">
        <v>1</v>
      </c>
      <c r="H296" s="200">
        <v>5</v>
      </c>
      <c r="I296" s="200">
        <v>0</v>
      </c>
      <c r="J296" s="99">
        <f>IF(F296=0, 0, G296/F296)</f>
        <v>0.16666666666666666</v>
      </c>
      <c r="K296" s="99">
        <f>IF(F296=0, 0, H296/F296)</f>
        <v>0.83333333333333337</v>
      </c>
      <c r="L296" s="99">
        <f>IF(E296=0, 0, I296/E296)</f>
        <v>0</v>
      </c>
      <c r="M296" s="99">
        <f>IF(E296=0, 0, F296/E296)</f>
        <v>1</v>
      </c>
    </row>
    <row r="297" spans="1:13" ht="15">
      <c r="A297" s="2" t="s">
        <v>14</v>
      </c>
      <c r="B297" s="199" t="s">
        <v>62</v>
      </c>
      <c r="C297" s="18">
        <v>45807</v>
      </c>
      <c r="D297" s="19" t="s">
        <v>66</v>
      </c>
      <c r="E297" s="200">
        <v>0</v>
      </c>
      <c r="F297" s="200">
        <v>0</v>
      </c>
      <c r="G297" s="200">
        <v>0</v>
      </c>
      <c r="H297" s="200">
        <v>0</v>
      </c>
      <c r="I297" s="200">
        <v>0</v>
      </c>
      <c r="J297" s="99">
        <f>IF(F297=0, 0, G297/F297)</f>
        <v>0</v>
      </c>
      <c r="K297" s="99">
        <f>IF(F297=0, 0, H297/F297)</f>
        <v>0</v>
      </c>
      <c r="L297" s="99">
        <f>IF(E297=0, 0, I297/E297)</f>
        <v>0</v>
      </c>
      <c r="M297" s="99">
        <f>IF(E297=0, 0, F297/E297)</f>
        <v>0</v>
      </c>
    </row>
    <row r="298" spans="1:13" ht="15">
      <c r="A298" s="2" t="s">
        <v>15</v>
      </c>
      <c r="B298" s="199" t="s">
        <v>62</v>
      </c>
      <c r="C298" s="18">
        <v>45807</v>
      </c>
      <c r="D298" s="19" t="s">
        <v>63</v>
      </c>
      <c r="E298" s="200">
        <v>7</v>
      </c>
      <c r="F298" s="200">
        <v>3</v>
      </c>
      <c r="G298" s="200">
        <v>3</v>
      </c>
      <c r="H298" s="200">
        <v>0</v>
      </c>
      <c r="I298" s="200">
        <v>4</v>
      </c>
      <c r="J298" s="99">
        <f>IF(F298=0, 0, G298/F298)</f>
        <v>1</v>
      </c>
      <c r="K298" s="99">
        <f>IF(F298=0, 0, H298/F298)</f>
        <v>0</v>
      </c>
      <c r="L298" s="99">
        <f>IF(E298=0, 0, I298/E298)</f>
        <v>0.5714285714285714</v>
      </c>
      <c r="M298" s="99">
        <f>IF(E298=0, 0, F298/E298)</f>
        <v>0.42857142857142855</v>
      </c>
    </row>
    <row r="299" spans="1:13" ht="15">
      <c r="A299" s="2" t="s">
        <v>76</v>
      </c>
      <c r="B299" s="199" t="s">
        <v>62</v>
      </c>
      <c r="C299" s="18">
        <v>45807</v>
      </c>
      <c r="D299" s="19" t="s">
        <v>66</v>
      </c>
      <c r="E299" s="200">
        <v>0</v>
      </c>
      <c r="F299" s="200">
        <v>0</v>
      </c>
      <c r="G299" s="200">
        <v>0</v>
      </c>
      <c r="H299" s="200">
        <v>0</v>
      </c>
      <c r="I299" s="200">
        <v>0</v>
      </c>
      <c r="J299" s="99">
        <f>IF(F299=0, 0, G299/F299)</f>
        <v>0</v>
      </c>
      <c r="K299" s="99">
        <f>IF(F299=0, 0, H299/F299)</f>
        <v>0</v>
      </c>
      <c r="L299" s="99">
        <f>IF(E299=0, 0, I299/E299)</f>
        <v>0</v>
      </c>
      <c r="M299" s="99">
        <f>IF(E299=0, 0, F299/E299)</f>
        <v>0</v>
      </c>
    </row>
    <row r="300" spans="1:13" ht="15">
      <c r="A300" s="2" t="s">
        <v>71</v>
      </c>
      <c r="B300" s="199" t="s">
        <v>62</v>
      </c>
      <c r="C300" s="18">
        <v>45807</v>
      </c>
      <c r="D300" s="19" t="s">
        <v>63</v>
      </c>
      <c r="E300" s="200">
        <v>2</v>
      </c>
      <c r="F300" s="200">
        <v>2</v>
      </c>
      <c r="G300" s="200">
        <v>1</v>
      </c>
      <c r="H300" s="200">
        <v>1</v>
      </c>
      <c r="I300" s="200">
        <v>0</v>
      </c>
      <c r="J300" s="99">
        <f>IF(F300=0, 0, G300/F300)</f>
        <v>0.5</v>
      </c>
      <c r="K300" s="99">
        <f>IF(F300=0, 0, H300/F300)</f>
        <v>0.5</v>
      </c>
      <c r="L300" s="99">
        <f>IF(E300=0, 0, I300/E300)</f>
        <v>0</v>
      </c>
      <c r="M300" s="99">
        <f>IF(E300=0, 0, F300/E300)</f>
        <v>1</v>
      </c>
    </row>
    <row r="301" spans="1:13" ht="15">
      <c r="A301" s="2" t="s">
        <v>72</v>
      </c>
      <c r="B301" s="199" t="s">
        <v>62</v>
      </c>
      <c r="C301" s="18">
        <v>45807</v>
      </c>
      <c r="D301" s="19" t="s">
        <v>66</v>
      </c>
      <c r="E301" s="200">
        <v>0</v>
      </c>
      <c r="F301" s="200">
        <v>0</v>
      </c>
      <c r="G301" s="200">
        <v>0</v>
      </c>
      <c r="H301" s="200">
        <v>0</v>
      </c>
      <c r="I301" s="200">
        <v>0</v>
      </c>
      <c r="J301" s="99">
        <f>IF(F301=0, 0, G301/F301)</f>
        <v>0</v>
      </c>
      <c r="K301" s="99">
        <f>IF(F301=0, 0, H301/F301)</f>
        <v>0</v>
      </c>
      <c r="L301" s="99">
        <f>IF(E301=0, 0, I301/E301)</f>
        <v>0</v>
      </c>
      <c r="M301" s="99">
        <f>IF(E301=0, 0, F301/E301)</f>
        <v>0</v>
      </c>
    </row>
    <row r="302" spans="1:13" ht="15">
      <c r="A302" s="2" t="s">
        <v>7</v>
      </c>
      <c r="B302" s="199" t="s">
        <v>62</v>
      </c>
      <c r="C302" s="18">
        <v>45808</v>
      </c>
      <c r="D302" s="19" t="s">
        <v>63</v>
      </c>
      <c r="E302" s="201">
        <v>4</v>
      </c>
      <c r="F302" s="201">
        <v>0</v>
      </c>
      <c r="G302" s="201">
        <v>0</v>
      </c>
      <c r="H302" s="201">
        <v>0</v>
      </c>
      <c r="I302" s="201">
        <v>4</v>
      </c>
      <c r="J302" s="99">
        <f>IF(F302=0, 0, G302/F302)</f>
        <v>0</v>
      </c>
      <c r="K302" s="99">
        <f>IF(F302=0, 0, H302/F302)</f>
        <v>0</v>
      </c>
      <c r="L302" s="99">
        <f>IF(E302=0, 0, I302/E302)</f>
        <v>1</v>
      </c>
      <c r="M302" s="99">
        <f>IF(E302=0, 0, F302/E302)</f>
        <v>0</v>
      </c>
    </row>
    <row r="303" spans="1:13" ht="15">
      <c r="A303" s="2" t="s">
        <v>8</v>
      </c>
      <c r="B303" s="199" t="s">
        <v>62</v>
      </c>
      <c r="C303" s="18">
        <v>45808</v>
      </c>
      <c r="D303" s="19" t="s">
        <v>66</v>
      </c>
      <c r="E303" s="201">
        <v>0</v>
      </c>
      <c r="F303" s="201">
        <v>0</v>
      </c>
      <c r="G303" s="201">
        <v>0</v>
      </c>
      <c r="H303" s="201">
        <v>0</v>
      </c>
      <c r="I303" s="201">
        <v>0</v>
      </c>
      <c r="J303" s="99">
        <f>IF(F303=0, 0, G303/F303)</f>
        <v>0</v>
      </c>
      <c r="K303" s="99">
        <f>IF(F303=0, 0, H303/F303)</f>
        <v>0</v>
      </c>
      <c r="L303" s="99">
        <f>IF(E303=0, 0, I303/E303)</f>
        <v>0</v>
      </c>
      <c r="M303" s="99">
        <f>IF(E303=0, 0, F303/E303)</f>
        <v>0</v>
      </c>
    </row>
    <row r="304" spans="1:13" ht="15">
      <c r="A304" s="2" t="s">
        <v>65</v>
      </c>
      <c r="B304" s="199" t="s">
        <v>62</v>
      </c>
      <c r="C304" s="18">
        <v>45808</v>
      </c>
      <c r="D304" s="19" t="s">
        <v>66</v>
      </c>
      <c r="E304" s="201">
        <v>0</v>
      </c>
      <c r="F304" s="201">
        <v>0</v>
      </c>
      <c r="G304" s="201">
        <v>0</v>
      </c>
      <c r="H304" s="201">
        <v>0</v>
      </c>
      <c r="I304" s="201">
        <v>0</v>
      </c>
      <c r="J304" s="99">
        <f>IF(F304=0, 0, G304/F304)</f>
        <v>0</v>
      </c>
      <c r="K304" s="99">
        <f>IF(F304=0, 0, H304/F304)</f>
        <v>0</v>
      </c>
      <c r="L304" s="99">
        <f>IF(E304=0, 0, I304/E304)</f>
        <v>0</v>
      </c>
      <c r="M304" s="99">
        <f>IF(E304=0, 0, F304/E304)</f>
        <v>0</v>
      </c>
    </row>
    <row r="305" spans="1:13" ht="15">
      <c r="A305" s="2" t="s">
        <v>10</v>
      </c>
      <c r="B305" s="199" t="s">
        <v>62</v>
      </c>
      <c r="C305" s="18">
        <v>45808</v>
      </c>
      <c r="D305" s="19" t="s">
        <v>66</v>
      </c>
      <c r="E305" s="201">
        <v>0</v>
      </c>
      <c r="F305" s="201">
        <v>0</v>
      </c>
      <c r="G305" s="201">
        <v>0</v>
      </c>
      <c r="H305" s="201">
        <v>0</v>
      </c>
      <c r="I305" s="201">
        <v>0</v>
      </c>
      <c r="J305" s="99">
        <f>IF(F305=0, 0, G305/F305)</f>
        <v>0</v>
      </c>
      <c r="K305" s="99">
        <f>IF(F305=0, 0, H305/F305)</f>
        <v>0</v>
      </c>
      <c r="L305" s="99">
        <f>IF(E305=0, 0, I305/E305)</f>
        <v>0</v>
      </c>
      <c r="M305" s="99">
        <f>IF(E305=0, 0, F305/E305)</f>
        <v>0</v>
      </c>
    </row>
    <row r="306" spans="1:13" ht="15">
      <c r="A306" s="2" t="s">
        <v>11</v>
      </c>
      <c r="B306" s="199" t="s">
        <v>62</v>
      </c>
      <c r="C306" s="18">
        <v>45808</v>
      </c>
      <c r="D306" s="19" t="s">
        <v>63</v>
      </c>
      <c r="E306" s="201">
        <v>2</v>
      </c>
      <c r="F306" s="201">
        <v>0</v>
      </c>
      <c r="G306" s="201">
        <v>0</v>
      </c>
      <c r="H306" s="201">
        <v>0</v>
      </c>
      <c r="I306" s="201">
        <v>2</v>
      </c>
      <c r="J306" s="99">
        <f>IF(F306=0, 0, G306/F306)</f>
        <v>0</v>
      </c>
      <c r="K306" s="99">
        <f>IF(F306=0, 0, H306/F306)</f>
        <v>0</v>
      </c>
      <c r="L306" s="99">
        <f>IF(E306=0, 0, I306/E306)</f>
        <v>1</v>
      </c>
      <c r="M306" s="99">
        <f>IF(E306=0, 0, F306/E306)</f>
        <v>0</v>
      </c>
    </row>
    <row r="307" spans="1:13" ht="15">
      <c r="A307" s="2" t="s">
        <v>12</v>
      </c>
      <c r="B307" s="199" t="s">
        <v>62</v>
      </c>
      <c r="C307" s="18">
        <v>45808</v>
      </c>
      <c r="D307" s="19" t="s">
        <v>63</v>
      </c>
      <c r="E307" s="201">
        <v>1</v>
      </c>
      <c r="F307" s="201">
        <v>0</v>
      </c>
      <c r="G307" s="201">
        <v>0</v>
      </c>
      <c r="H307" s="201">
        <v>0</v>
      </c>
      <c r="I307" s="201">
        <v>1</v>
      </c>
      <c r="J307" s="99">
        <f>IF(F307=0, 0, G307/F307)</f>
        <v>0</v>
      </c>
      <c r="K307" s="99">
        <f>IF(F307=0, 0, H307/F307)</f>
        <v>0</v>
      </c>
      <c r="L307" s="99">
        <f>IF(E307=0, 0, I307/E307)</f>
        <v>1</v>
      </c>
      <c r="M307" s="99">
        <f>IF(E307=0, 0, F307/E307)</f>
        <v>0</v>
      </c>
    </row>
    <row r="308" spans="1:13" ht="15">
      <c r="A308" s="2" t="s">
        <v>69</v>
      </c>
      <c r="B308" s="199" t="s">
        <v>62</v>
      </c>
      <c r="C308" s="18">
        <v>45808</v>
      </c>
      <c r="D308" s="19" t="s">
        <v>66</v>
      </c>
      <c r="E308" s="201">
        <v>0</v>
      </c>
      <c r="F308" s="201">
        <v>0</v>
      </c>
      <c r="G308" s="201">
        <v>0</v>
      </c>
      <c r="H308" s="201">
        <v>0</v>
      </c>
      <c r="I308" s="201">
        <v>0</v>
      </c>
      <c r="J308" s="99">
        <f>IF(F308=0, 0, G308/F308)</f>
        <v>0</v>
      </c>
      <c r="K308" s="99">
        <f>IF(F308=0, 0, H308/F308)</f>
        <v>0</v>
      </c>
      <c r="L308" s="99">
        <f>IF(E308=0, 0, I308/E308)</f>
        <v>0</v>
      </c>
      <c r="M308" s="99">
        <f>IF(E308=0, 0, F308/E308)</f>
        <v>0</v>
      </c>
    </row>
    <row r="309" spans="1:13" ht="15">
      <c r="A309" s="2" t="s">
        <v>14</v>
      </c>
      <c r="B309" s="199" t="s">
        <v>62</v>
      </c>
      <c r="C309" s="18">
        <v>45808</v>
      </c>
      <c r="D309" s="19" t="s">
        <v>63</v>
      </c>
      <c r="E309" s="201">
        <v>9</v>
      </c>
      <c r="F309" s="201">
        <v>0</v>
      </c>
      <c r="G309" s="201">
        <v>0</v>
      </c>
      <c r="H309" s="201">
        <v>0</v>
      </c>
      <c r="I309" s="201">
        <v>9</v>
      </c>
      <c r="J309" s="99">
        <f>IF(F309=0, 0, G309/F309)</f>
        <v>0</v>
      </c>
      <c r="K309" s="99">
        <f>IF(F309=0, 0, H309/F309)</f>
        <v>0</v>
      </c>
      <c r="L309" s="99">
        <f>IF(E309=0, 0, I309/E309)</f>
        <v>1</v>
      </c>
      <c r="M309" s="99">
        <f>IF(E309=0, 0, F309/E309)</f>
        <v>0</v>
      </c>
    </row>
    <row r="310" spans="1:13" ht="15">
      <c r="A310" s="2" t="s">
        <v>15</v>
      </c>
      <c r="B310" s="199" t="s">
        <v>62</v>
      </c>
      <c r="C310" s="18">
        <v>45808</v>
      </c>
      <c r="D310" s="19" t="s">
        <v>66</v>
      </c>
      <c r="E310" s="201">
        <v>0</v>
      </c>
      <c r="F310" s="201">
        <v>0</v>
      </c>
      <c r="G310" s="201">
        <v>0</v>
      </c>
      <c r="H310" s="201">
        <v>0</v>
      </c>
      <c r="I310" s="201">
        <v>0</v>
      </c>
      <c r="J310" s="99">
        <f>IF(F310=0, 0, G310/F310)</f>
        <v>0</v>
      </c>
      <c r="K310" s="99">
        <f>IF(F310=0, 0, H310/F310)</f>
        <v>0</v>
      </c>
      <c r="L310" s="99">
        <f>IF(E310=0, 0, I310/E310)</f>
        <v>0</v>
      </c>
      <c r="M310" s="99">
        <f>IF(E310=0, 0, F310/E310)</f>
        <v>0</v>
      </c>
    </row>
    <row r="311" spans="1:13" ht="15">
      <c r="A311" s="2" t="s">
        <v>76</v>
      </c>
      <c r="B311" s="199" t="s">
        <v>62</v>
      </c>
      <c r="C311" s="18">
        <v>45808</v>
      </c>
      <c r="D311" s="19" t="s">
        <v>66</v>
      </c>
      <c r="E311" s="201">
        <v>0</v>
      </c>
      <c r="F311" s="201">
        <v>0</v>
      </c>
      <c r="G311" s="201">
        <v>0</v>
      </c>
      <c r="H311" s="201">
        <v>0</v>
      </c>
      <c r="I311" s="201">
        <v>0</v>
      </c>
      <c r="J311" s="99">
        <f>IF(F311=0, 0, G311/F311)</f>
        <v>0</v>
      </c>
      <c r="K311" s="99">
        <f>IF(F311=0, 0, H311/F311)</f>
        <v>0</v>
      </c>
      <c r="L311" s="99">
        <f>IF(E311=0, 0, I311/E311)</f>
        <v>0</v>
      </c>
      <c r="M311" s="99">
        <f>IF(E311=0, 0, F311/E311)</f>
        <v>0</v>
      </c>
    </row>
    <row r="312" spans="1:13" ht="15">
      <c r="A312" s="2" t="s">
        <v>71</v>
      </c>
      <c r="B312" s="199" t="s">
        <v>62</v>
      </c>
      <c r="C312" s="18">
        <v>45808</v>
      </c>
      <c r="D312" s="19" t="s">
        <v>63</v>
      </c>
      <c r="E312" s="201">
        <v>4</v>
      </c>
      <c r="F312" s="201">
        <v>0</v>
      </c>
      <c r="G312" s="201">
        <v>0</v>
      </c>
      <c r="H312" s="201">
        <v>0</v>
      </c>
      <c r="I312" s="201">
        <v>4</v>
      </c>
      <c r="J312" s="99">
        <f>IF(F312=0, 0, G312/F312)</f>
        <v>0</v>
      </c>
      <c r="K312" s="99">
        <f>IF(F312=0, 0, H312/F312)</f>
        <v>0</v>
      </c>
      <c r="L312" s="99">
        <f>IF(E312=0, 0, I312/E312)</f>
        <v>1</v>
      </c>
      <c r="M312" s="99">
        <f>IF(E312=0, 0, F312/E312)</f>
        <v>0</v>
      </c>
    </row>
    <row r="313" spans="1:13" ht="15">
      <c r="A313" s="2" t="s">
        <v>72</v>
      </c>
      <c r="B313" s="199" t="s">
        <v>62</v>
      </c>
      <c r="C313" s="18">
        <v>45808</v>
      </c>
      <c r="D313" s="19" t="s">
        <v>66</v>
      </c>
      <c r="E313" s="201">
        <v>0</v>
      </c>
      <c r="F313" s="201">
        <v>0</v>
      </c>
      <c r="G313" s="201">
        <v>0</v>
      </c>
      <c r="H313" s="201">
        <v>0</v>
      </c>
      <c r="I313" s="201">
        <v>0</v>
      </c>
      <c r="J313" s="99">
        <f>IF(F313=0, 0, G313/F313)</f>
        <v>0</v>
      </c>
      <c r="K313" s="99">
        <f>IF(F313=0, 0, H313/F313)</f>
        <v>0</v>
      </c>
      <c r="L313" s="99">
        <f>IF(E313=0, 0, I313/E313)</f>
        <v>0</v>
      </c>
      <c r="M313" s="99">
        <f>IF(E313=0, 0, F313/E313)</f>
        <v>0</v>
      </c>
    </row>
    <row r="314" spans="1:13" ht="15">
      <c r="A314" s="2"/>
      <c r="B314" s="199"/>
      <c r="C314" s="98"/>
      <c r="D314" s="92"/>
      <c r="E314" s="200"/>
      <c r="F314" s="200"/>
      <c r="G314" s="200"/>
      <c r="H314" s="200"/>
      <c r="I314" s="200"/>
      <c r="J314" s="99"/>
      <c r="K314" s="99"/>
      <c r="L314" s="99"/>
      <c r="M314" s="99"/>
    </row>
    <row r="315" spans="1:13" ht="15">
      <c r="A315" s="2"/>
      <c r="B315" s="199"/>
      <c r="C315" s="98"/>
      <c r="D315" s="92"/>
      <c r="E315" s="200"/>
      <c r="F315" s="200"/>
      <c r="G315" s="200"/>
      <c r="H315" s="200"/>
      <c r="I315" s="200"/>
      <c r="J315" s="99"/>
      <c r="K315" s="99"/>
      <c r="L315" s="99"/>
      <c r="M315" s="99"/>
    </row>
    <row r="316" spans="1:13" ht="15">
      <c r="A316" s="2"/>
      <c r="B316" s="199"/>
      <c r="C316" s="98"/>
      <c r="D316" s="92"/>
      <c r="E316" s="200"/>
      <c r="F316" s="200"/>
      <c r="G316" s="200"/>
      <c r="H316" s="200"/>
      <c r="I316" s="200"/>
      <c r="J316" s="99"/>
      <c r="K316" s="99"/>
      <c r="L316" s="99"/>
      <c r="M316" s="99"/>
    </row>
    <row r="317" spans="1:13" ht="15">
      <c r="A317" s="2"/>
      <c r="B317" s="199"/>
      <c r="C317" s="98"/>
      <c r="D317" s="92"/>
      <c r="E317" s="200"/>
      <c r="F317" s="200"/>
      <c r="G317" s="200"/>
      <c r="H317" s="200"/>
      <c r="I317" s="200"/>
      <c r="J317" s="99"/>
      <c r="K317" s="99"/>
      <c r="L317" s="99"/>
      <c r="M317" s="99"/>
    </row>
    <row r="318" spans="1:13" ht="15">
      <c r="A318" s="2"/>
      <c r="B318" s="199"/>
      <c r="C318" s="98"/>
      <c r="D318" s="92"/>
      <c r="E318" s="200"/>
      <c r="F318" s="200"/>
      <c r="G318" s="200"/>
      <c r="H318" s="200"/>
      <c r="I318" s="200"/>
      <c r="J318" s="99"/>
      <c r="K318" s="99"/>
      <c r="L318" s="99"/>
      <c r="M318" s="99"/>
    </row>
    <row r="319" spans="1:13" ht="15">
      <c r="A319" s="2"/>
      <c r="B319" s="199"/>
      <c r="C319" s="98"/>
      <c r="D319" s="92"/>
      <c r="E319" s="200"/>
      <c r="F319" s="200"/>
      <c r="G319" s="200"/>
      <c r="H319" s="200"/>
      <c r="I319" s="200"/>
      <c r="J319" s="99"/>
      <c r="K319" s="99"/>
      <c r="L319" s="99"/>
      <c r="M319" s="99"/>
    </row>
    <row r="320" spans="1:13" ht="15">
      <c r="A320" s="2"/>
      <c r="B320" s="199"/>
      <c r="C320" s="98"/>
      <c r="D320" s="92"/>
      <c r="E320" s="200"/>
      <c r="F320" s="200"/>
      <c r="G320" s="200"/>
      <c r="H320" s="200"/>
      <c r="I320" s="200"/>
      <c r="J320" s="99"/>
      <c r="K320" s="99"/>
      <c r="L320" s="99"/>
      <c r="M320" s="99"/>
    </row>
    <row r="321" spans="1:13" ht="15">
      <c r="A321" s="2"/>
      <c r="B321" s="199"/>
      <c r="C321" s="98"/>
      <c r="D321" s="92"/>
      <c r="E321" s="200"/>
      <c r="F321" s="200"/>
      <c r="G321" s="200"/>
      <c r="H321" s="200"/>
      <c r="I321" s="200"/>
      <c r="J321" s="99"/>
      <c r="K321" s="99"/>
      <c r="L321" s="99"/>
      <c r="M321" s="99"/>
    </row>
    <row r="322" spans="1:13" ht="15">
      <c r="A322" s="2"/>
      <c r="B322" s="199"/>
      <c r="C322" s="98"/>
      <c r="D322" s="92"/>
      <c r="E322" s="200"/>
      <c r="F322" s="200"/>
      <c r="G322" s="200"/>
      <c r="H322" s="200"/>
      <c r="I322" s="200"/>
      <c r="J322" s="99"/>
      <c r="K322" s="99"/>
      <c r="L322" s="99"/>
      <c r="M322" s="99"/>
    </row>
    <row r="323" spans="1:13" ht="15">
      <c r="A323" s="2"/>
      <c r="B323" s="199"/>
      <c r="C323" s="98"/>
      <c r="D323" s="92"/>
      <c r="E323" s="200"/>
      <c r="F323" s="200"/>
      <c r="G323" s="200"/>
      <c r="H323" s="200"/>
      <c r="I323" s="200"/>
      <c r="J323" s="99"/>
      <c r="K323" s="99"/>
      <c r="L323" s="99"/>
      <c r="M323" s="99"/>
    </row>
    <row r="324" spans="1:13" ht="15">
      <c r="A324" s="2"/>
      <c r="B324" s="199"/>
      <c r="C324" s="98"/>
      <c r="D324" s="92"/>
      <c r="E324" s="200"/>
      <c r="F324" s="200"/>
      <c r="G324" s="200"/>
      <c r="H324" s="200"/>
      <c r="I324" s="200"/>
      <c r="J324" s="99"/>
      <c r="K324" s="99"/>
      <c r="L324" s="99"/>
      <c r="M324" s="99"/>
    </row>
    <row r="325" spans="1:13" ht="15">
      <c r="A325" s="2"/>
      <c r="B325" s="199"/>
      <c r="C325" s="98"/>
      <c r="D325" s="92"/>
      <c r="E325" s="200"/>
      <c r="F325" s="200"/>
      <c r="G325" s="200"/>
      <c r="H325" s="200"/>
      <c r="I325" s="200"/>
      <c r="J325" s="99"/>
      <c r="K325" s="99"/>
      <c r="L325" s="99"/>
      <c r="M325" s="99"/>
    </row>
  </sheetData>
  <autoFilter ref="A1:Q239" xr:uid="{75336F4A-03F7-4B9F-B0AD-9E1F301629C8}"/>
  <conditionalFormatting sqref="B1:B1048576">
    <cfRule type="containsText" dxfId="95" priority="1" operator="containsText" text="D3">
      <formula>NOT(ISERROR(SEARCH("D3",B1)))</formula>
    </cfRule>
    <cfRule type="containsText" dxfId="94" priority="2" operator="containsText" text="D2">
      <formula>NOT(ISERROR(SEARCH("D2",B1)))</formula>
    </cfRule>
  </conditionalFormatting>
  <conditionalFormatting sqref="D1:D1048576">
    <cfRule type="containsText" dxfId="93" priority="5" operator="containsText" text="En cours">
      <formula>NOT(ISERROR(SEARCH("En cours",D1)))</formula>
    </cfRule>
    <cfRule type="containsText" dxfId="92" priority="7" operator="containsText" text="Non commencée">
      <formula>NOT(ISERROR(SEARCH("Non commencée",D1)))</formula>
    </cfRule>
    <cfRule type="containsText" dxfId="91" priority="8" operator="containsText" text="Terminée">
      <formula>NOT(ISERROR(SEARCH("Terminée",D1)))</formula>
    </cfRule>
    <cfRule type="containsText" dxfId="90" priority="30" operator="containsText" text="Pas commencé">
      <formula>NOT(ISERROR(SEARCH("Pas commencé",D1)))</formula>
    </cfRule>
    <cfRule type="containsText" dxfId="89" priority="32" operator="containsText" text="Bloqué">
      <formula>NOT(ISERROR(SEARCH("Bloqué",D1)))</formula>
    </cfRule>
    <cfRule type="containsText" dxfId="88" priority="33" operator="containsText" text="Terminée">
      <formula>NOT(ISERROR(SEARCH("Terminée",D1)))</formula>
    </cfRule>
  </conditionalFormatting>
  <conditionalFormatting sqref="J1:J1048576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4">
      <colorScale>
        <cfvo type="min"/>
        <cfvo type="max"/>
        <color rgb="FFFCFCFF"/>
        <color rgb="FF63BE7B"/>
      </colorScale>
    </cfRule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:M1">
    <cfRule type="notContainsBlanks" dxfId="87" priority="9">
      <formula>LEN(TRIM(J1))&gt;0</formula>
    </cfRule>
  </conditionalFormatting>
  <conditionalFormatting sqref="K1:K1048576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:L104857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:M1048576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2:AG4 AG7">
    <cfRule type="expression" dxfId="86" priority="22">
      <formula>$Q2&lt;&gt;0</formula>
    </cfRule>
    <cfRule type="containsText" dxfId="85" priority="23" operator="containsText" text="Pas commencé">
      <formula>NOT(ISERROR(SEARCH("Pas commencé",AG2)))</formula>
    </cfRule>
    <cfRule type="containsText" dxfId="84" priority="24" operator="containsText" text="En cours">
      <formula>NOT(ISERROR(SEARCH("En cours",AG2)))</formula>
    </cfRule>
    <cfRule type="containsText" dxfId="83" priority="25" operator="containsText" text="Bloqué">
      <formula>NOT(ISERROR(SEARCH("Bloqué",AG2)))</formula>
    </cfRule>
    <cfRule type="containsText" dxfId="82" priority="26" operator="containsText" text="Terminée">
      <formula>NOT(ISERROR(SEARCH("Terminée",AG2)))</formula>
    </cfRule>
  </conditionalFormatting>
  <conditionalFormatting sqref="AG22">
    <cfRule type="containsText" dxfId="81" priority="3" operator="containsText" text="D3">
      <formula>NOT(ISERROR(SEARCH("D3",AG22)))</formula>
    </cfRule>
    <cfRule type="containsText" dxfId="80" priority="4" operator="containsText" text="D2">
      <formula>NOT(ISERROR(SEARCH("D2",AG22)))</formula>
    </cfRule>
  </conditionalFormatting>
  <dataValidations count="8">
    <dataValidation type="list" allowBlank="1" showInputMessage="1" showErrorMessage="1" sqref="A1 A326:A1048576" xr:uid="{687F3D2E-8FFA-4F91-9FFA-41E0FFA2ADA0}">
      <formula1>$AF$2:$AF$12</formula1>
    </dataValidation>
    <dataValidation type="list" allowBlank="1" showInputMessage="1" showErrorMessage="1" sqref="B1 B326:B1048576" xr:uid="{786C0517-9E59-4581-807B-571238861649}">
      <formula1>$AJ$2:$AJ$3</formula1>
    </dataValidation>
    <dataValidation type="list" allowBlank="1" showInputMessage="1" showErrorMessage="1" sqref="AG2:AG4" xr:uid="{99719D1F-7C1A-492E-994B-57FCB00F4A9B}">
      <formula1>$AG$2:$AG$4</formula1>
    </dataValidation>
    <dataValidation allowBlank="1" showInputMessage="1" showErrorMessage="1" sqref="AG8:AG17 A2:A325" xr:uid="{B243D87C-05C1-4F0D-95E5-A09AA3ACEA5F}"/>
    <dataValidation type="list" allowBlank="1" showInputMessage="1" showErrorMessage="1" sqref="D1:D1048576" xr:uid="{C867C6BA-42A7-4901-ACE4-96AFAA16785C}">
      <formula1>$AG$2:$AG$5</formula1>
    </dataValidation>
    <dataValidation type="list" allowBlank="1" showInputMessage="1" showErrorMessage="1" sqref="AG18:AG19" xr:uid="{C51BBC82-F3FE-4A48-B450-E81DFB36DFCF}">
      <formula1>$AA$13:$AA$23</formula1>
    </dataValidation>
    <dataValidation type="list" allowBlank="1" showInputMessage="1" showErrorMessage="1" sqref="AG22" xr:uid="{37F10F47-9C0E-4DB1-9E15-4F7E370889A8}">
      <formula1>$AE$2:$AE$3</formula1>
    </dataValidation>
    <dataValidation type="list" allowBlank="1" showInputMessage="1" showErrorMessage="1" sqref="B2:B325" xr:uid="{5A6ED60D-F578-4D76-88E3-8BCE6AFA5FEE}">
      <formula1>$AG$22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17A34-52B9-49D9-AEC8-86A52AA3F66D}">
  <sheetPr>
    <tabColor theme="5"/>
  </sheetPr>
  <dimension ref="A1:AC354"/>
  <sheetViews>
    <sheetView topLeftCell="A85" workbookViewId="0">
      <selection activeCell="E100" sqref="E100"/>
    </sheetView>
  </sheetViews>
  <sheetFormatPr defaultColWidth="12.5703125" defaultRowHeight="13.9"/>
  <cols>
    <col min="1" max="1" width="25.5703125" style="27" customWidth="1"/>
    <col min="2" max="2" width="12.42578125" bestFit="1" customWidth="1"/>
    <col min="3" max="3" width="22.28515625" style="22" customWidth="1"/>
    <col min="4" max="4" width="16.42578125" style="28" customWidth="1"/>
    <col min="5" max="5" width="31.5703125" customWidth="1"/>
    <col min="6" max="7" width="12.42578125" bestFit="1" customWidth="1"/>
    <col min="8" max="8" width="27.42578125" customWidth="1"/>
    <col min="9" max="9" width="21.42578125" style="28" customWidth="1"/>
    <col min="10" max="10" width="22.42578125" style="28" customWidth="1"/>
    <col min="11" max="11" width="28.140625" customWidth="1"/>
    <col min="12" max="12" width="0" hidden="1" customWidth="1"/>
    <col min="13" max="26" width="9.140625"/>
    <col min="27" max="27" width="15" customWidth="1"/>
  </cols>
  <sheetData>
    <row r="1" spans="1:29" ht="20.100000000000001" customHeight="1">
      <c r="A1" s="23" t="s">
        <v>48</v>
      </c>
      <c r="B1" s="24" t="s">
        <v>49</v>
      </c>
      <c r="C1" s="25" t="s">
        <v>50</v>
      </c>
      <c r="D1" s="26" t="s">
        <v>51</v>
      </c>
      <c r="E1" s="24" t="s">
        <v>77</v>
      </c>
      <c r="F1" s="24" t="s">
        <v>54</v>
      </c>
      <c r="G1" s="24" t="s">
        <v>55</v>
      </c>
      <c r="H1" s="24" t="s">
        <v>78</v>
      </c>
      <c r="I1" s="26" t="s">
        <v>58</v>
      </c>
      <c r="J1" s="26" t="s">
        <v>59</v>
      </c>
      <c r="K1" s="24" t="s">
        <v>60</v>
      </c>
      <c r="L1" s="24" t="s">
        <v>61</v>
      </c>
    </row>
    <row r="2" spans="1:29">
      <c r="A2" s="92" t="s">
        <v>14</v>
      </c>
      <c r="B2" s="124" t="s">
        <v>62</v>
      </c>
      <c r="C2" s="125">
        <v>45779</v>
      </c>
      <c r="D2" s="126" t="s">
        <v>63</v>
      </c>
      <c r="E2" s="126">
        <v>2</v>
      </c>
      <c r="F2" s="126">
        <v>0</v>
      </c>
      <c r="G2" s="126">
        <v>1</v>
      </c>
      <c r="H2" s="126">
        <v>1</v>
      </c>
      <c r="I2" s="126"/>
      <c r="J2" s="126"/>
      <c r="K2" s="127"/>
      <c r="L2">
        <v>0</v>
      </c>
      <c r="AA2" t="s">
        <v>63</v>
      </c>
    </row>
    <row r="3" spans="1:29" s="94" customFormat="1">
      <c r="A3" s="92" t="s">
        <v>11</v>
      </c>
      <c r="B3" s="124" t="s">
        <v>62</v>
      </c>
      <c r="C3" s="125">
        <v>45779</v>
      </c>
      <c r="D3" s="128" t="s">
        <v>66</v>
      </c>
      <c r="E3" s="128">
        <v>0</v>
      </c>
      <c r="F3" s="128">
        <v>0</v>
      </c>
      <c r="G3" s="128">
        <v>0</v>
      </c>
      <c r="H3" s="128"/>
      <c r="I3" s="129"/>
      <c r="J3" s="128" t="s">
        <v>79</v>
      </c>
      <c r="K3" s="130"/>
      <c r="AA3" t="s">
        <v>64</v>
      </c>
    </row>
    <row r="4" spans="1:29" s="27" customFormat="1" ht="15">
      <c r="A4" s="92" t="s">
        <v>72</v>
      </c>
      <c r="B4" s="124" t="s">
        <v>62</v>
      </c>
      <c r="C4" s="125">
        <v>45779</v>
      </c>
      <c r="D4" s="128" t="s">
        <v>63</v>
      </c>
      <c r="E4" s="128">
        <v>4</v>
      </c>
      <c r="F4" s="128">
        <v>2</v>
      </c>
      <c r="G4" s="128">
        <v>0</v>
      </c>
      <c r="H4" s="128">
        <v>2</v>
      </c>
      <c r="I4" s="129"/>
      <c r="J4" s="128"/>
      <c r="K4" s="128"/>
      <c r="AA4" s="27" t="s">
        <v>66</v>
      </c>
      <c r="AC4"/>
    </row>
    <row r="5" spans="1:29">
      <c r="A5" s="92" t="s">
        <v>14</v>
      </c>
      <c r="B5" s="124" t="s">
        <v>62</v>
      </c>
      <c r="C5" s="125">
        <v>45780</v>
      </c>
      <c r="D5" s="126" t="s">
        <v>66</v>
      </c>
      <c r="E5" s="128">
        <v>0</v>
      </c>
      <c r="F5" s="128">
        <v>0</v>
      </c>
      <c r="G5" s="128">
        <v>0</v>
      </c>
      <c r="H5" s="128">
        <v>0</v>
      </c>
      <c r="I5" s="126"/>
      <c r="J5" s="126"/>
      <c r="K5" s="127"/>
      <c r="Y5" t="s">
        <v>80</v>
      </c>
      <c r="AA5" s="21" t="s">
        <v>67</v>
      </c>
      <c r="AC5" t="s">
        <v>14</v>
      </c>
    </row>
    <row r="6" spans="1:29">
      <c r="A6" s="92" t="s">
        <v>11</v>
      </c>
      <c r="B6" s="124" t="s">
        <v>62</v>
      </c>
      <c r="C6" s="125">
        <v>45780</v>
      </c>
      <c r="D6" s="126" t="s">
        <v>66</v>
      </c>
      <c r="E6" s="128">
        <v>0</v>
      </c>
      <c r="F6" s="128">
        <v>0</v>
      </c>
      <c r="G6" s="128">
        <v>0</v>
      </c>
      <c r="H6" s="128">
        <v>0</v>
      </c>
      <c r="I6" s="126"/>
      <c r="J6" s="128" t="s">
        <v>79</v>
      </c>
      <c r="K6" s="127"/>
      <c r="Y6" s="92" t="s">
        <v>14</v>
      </c>
      <c r="AA6" s="29"/>
      <c r="AC6" t="s">
        <v>81</v>
      </c>
    </row>
    <row r="7" spans="1:29">
      <c r="A7" s="92" t="s">
        <v>72</v>
      </c>
      <c r="B7" s="124" t="s">
        <v>62</v>
      </c>
      <c r="C7" s="125">
        <v>45780</v>
      </c>
      <c r="D7" s="126" t="s">
        <v>63</v>
      </c>
      <c r="E7" s="126">
        <v>4</v>
      </c>
      <c r="F7" s="128">
        <v>4</v>
      </c>
      <c r="G7" s="128">
        <v>0</v>
      </c>
      <c r="H7" s="128">
        <v>0</v>
      </c>
      <c r="I7" s="129"/>
      <c r="J7" s="128"/>
      <c r="K7" s="127"/>
      <c r="Y7" s="92" t="s">
        <v>11</v>
      </c>
      <c r="AA7" s="29"/>
      <c r="AC7" t="s">
        <v>72</v>
      </c>
    </row>
    <row r="8" spans="1:29" ht="15">
      <c r="A8" s="92" t="s">
        <v>14</v>
      </c>
      <c r="B8" s="124" t="s">
        <v>62</v>
      </c>
      <c r="C8" s="125">
        <v>45782</v>
      </c>
      <c r="D8" s="126" t="s">
        <v>63</v>
      </c>
      <c r="E8" s="126">
        <v>4</v>
      </c>
      <c r="F8" s="128">
        <v>2</v>
      </c>
      <c r="G8" s="128">
        <v>0</v>
      </c>
      <c r="H8" s="128">
        <v>2</v>
      </c>
      <c r="I8" s="131"/>
      <c r="J8" s="131"/>
      <c r="K8" s="132"/>
      <c r="Y8" s="93" t="s">
        <v>75</v>
      </c>
      <c r="AA8" s="29"/>
      <c r="AC8" t="s">
        <v>80</v>
      </c>
    </row>
    <row r="9" spans="1:29" s="27" customFormat="1" ht="43.5">
      <c r="A9" s="92" t="s">
        <v>11</v>
      </c>
      <c r="B9" s="183" t="s">
        <v>62</v>
      </c>
      <c r="C9" s="133">
        <v>45782</v>
      </c>
      <c r="D9" s="128" t="s">
        <v>63</v>
      </c>
      <c r="E9" s="128">
        <v>5</v>
      </c>
      <c r="F9" s="128">
        <v>3</v>
      </c>
      <c r="G9" s="128">
        <v>0</v>
      </c>
      <c r="H9" s="128">
        <v>2</v>
      </c>
      <c r="I9" s="135" t="s">
        <v>82</v>
      </c>
      <c r="J9" s="128" t="s">
        <v>79</v>
      </c>
      <c r="K9" s="134"/>
      <c r="AA9" s="184"/>
    </row>
    <row r="10" spans="1:29" ht="15">
      <c r="A10" s="92" t="s">
        <v>72</v>
      </c>
      <c r="B10" s="124" t="s">
        <v>62</v>
      </c>
      <c r="C10" s="125">
        <v>45782</v>
      </c>
      <c r="D10" s="126" t="s">
        <v>63</v>
      </c>
      <c r="E10" s="126">
        <v>5</v>
      </c>
      <c r="F10" s="128">
        <v>2</v>
      </c>
      <c r="G10" s="128">
        <v>2</v>
      </c>
      <c r="H10" s="128">
        <v>1</v>
      </c>
      <c r="I10" s="131"/>
      <c r="J10" s="131"/>
      <c r="K10" s="132"/>
      <c r="AA10" s="19" t="s">
        <v>62</v>
      </c>
    </row>
    <row r="11" spans="1:29" ht="15">
      <c r="A11" s="92" t="s">
        <v>14</v>
      </c>
      <c r="B11" s="124" t="s">
        <v>62</v>
      </c>
      <c r="C11" s="133">
        <v>45783</v>
      </c>
      <c r="D11" s="128" t="s">
        <v>66</v>
      </c>
      <c r="E11" s="134">
        <v>0</v>
      </c>
      <c r="F11" s="128">
        <v>0</v>
      </c>
      <c r="G11" s="128">
        <v>0</v>
      </c>
      <c r="H11" s="128">
        <v>0</v>
      </c>
      <c r="I11" s="135"/>
      <c r="J11" s="131"/>
      <c r="K11" s="132"/>
      <c r="AA11" s="29"/>
    </row>
    <row r="12" spans="1:29" s="27" customFormat="1" ht="72.75">
      <c r="A12" s="92" t="s">
        <v>11</v>
      </c>
      <c r="B12" s="183" t="s">
        <v>62</v>
      </c>
      <c r="C12" s="133">
        <v>45783</v>
      </c>
      <c r="D12" s="128" t="s">
        <v>63</v>
      </c>
      <c r="E12" s="128">
        <v>6</v>
      </c>
      <c r="F12" s="128">
        <v>3</v>
      </c>
      <c r="G12" s="128">
        <v>2</v>
      </c>
      <c r="H12" s="128">
        <v>1</v>
      </c>
      <c r="I12" s="129" t="s">
        <v>83</v>
      </c>
      <c r="J12" s="128" t="s">
        <v>79</v>
      </c>
      <c r="K12" s="128"/>
      <c r="AA12" s="184"/>
    </row>
    <row r="13" spans="1:29" ht="15">
      <c r="A13" s="92" t="s">
        <v>72</v>
      </c>
      <c r="B13" s="124" t="s">
        <v>62</v>
      </c>
      <c r="C13" s="133">
        <v>45783</v>
      </c>
      <c r="D13" s="128" t="s">
        <v>63</v>
      </c>
      <c r="E13" s="126">
        <v>5</v>
      </c>
      <c r="F13" s="128">
        <v>4</v>
      </c>
      <c r="G13" s="128">
        <v>0</v>
      </c>
      <c r="H13" s="128">
        <v>1</v>
      </c>
      <c r="I13" s="136"/>
      <c r="J13" s="126"/>
      <c r="K13" s="127"/>
      <c r="AA13" s="29"/>
    </row>
    <row r="14" spans="1:29" ht="15">
      <c r="A14" s="92" t="s">
        <v>14</v>
      </c>
      <c r="B14" s="124" t="s">
        <v>62</v>
      </c>
      <c r="C14" s="125">
        <v>45784</v>
      </c>
      <c r="D14" s="126" t="s">
        <v>63</v>
      </c>
      <c r="E14" s="126">
        <v>3</v>
      </c>
      <c r="F14" s="128">
        <v>1</v>
      </c>
      <c r="G14" s="128">
        <v>1</v>
      </c>
      <c r="H14" s="128">
        <v>1</v>
      </c>
      <c r="I14" s="126"/>
      <c r="J14" s="126"/>
      <c r="K14" s="127"/>
      <c r="AA14" s="29"/>
    </row>
    <row r="15" spans="1:29" s="94" customFormat="1" ht="72.75">
      <c r="A15" s="92" t="s">
        <v>11</v>
      </c>
      <c r="B15" s="183" t="s">
        <v>62</v>
      </c>
      <c r="C15" s="133">
        <v>45784</v>
      </c>
      <c r="D15" s="128" t="s">
        <v>63</v>
      </c>
      <c r="E15" s="128">
        <v>5</v>
      </c>
      <c r="F15" s="128">
        <v>5</v>
      </c>
      <c r="G15" s="128">
        <v>0</v>
      </c>
      <c r="H15" s="128">
        <v>0</v>
      </c>
      <c r="I15" s="129" t="s">
        <v>84</v>
      </c>
      <c r="J15" s="128" t="s">
        <v>79</v>
      </c>
      <c r="K15" s="130"/>
      <c r="AA15" s="185"/>
    </row>
    <row r="16" spans="1:29" s="94" customFormat="1" ht="15">
      <c r="A16" s="92" t="s">
        <v>72</v>
      </c>
      <c r="B16" s="124" t="s">
        <v>62</v>
      </c>
      <c r="C16" s="125">
        <v>45784</v>
      </c>
      <c r="D16" s="126" t="s">
        <v>63</v>
      </c>
      <c r="E16" s="128">
        <v>5</v>
      </c>
      <c r="F16" s="128">
        <v>2</v>
      </c>
      <c r="G16" s="128">
        <v>1</v>
      </c>
      <c r="H16" s="128">
        <v>2</v>
      </c>
      <c r="I16" s="129"/>
      <c r="J16" s="129"/>
      <c r="K16" s="130"/>
      <c r="AA16" s="104"/>
    </row>
    <row r="17" spans="1:27" s="27" customFormat="1" ht="15">
      <c r="A17" s="92" t="s">
        <v>80</v>
      </c>
      <c r="B17" s="124" t="s">
        <v>62</v>
      </c>
      <c r="C17" s="125">
        <v>45784</v>
      </c>
      <c r="D17" s="128" t="s">
        <v>63</v>
      </c>
      <c r="E17" s="128">
        <v>2</v>
      </c>
      <c r="F17" s="126">
        <v>1</v>
      </c>
      <c r="G17" s="126">
        <v>0</v>
      </c>
      <c r="H17" s="126">
        <v>1</v>
      </c>
      <c r="I17" s="129"/>
      <c r="J17" s="126"/>
      <c r="K17" s="128"/>
      <c r="AA17" s="29"/>
    </row>
    <row r="18" spans="1:27" s="27" customFormat="1" ht="15">
      <c r="A18" s="92" t="s">
        <v>14</v>
      </c>
      <c r="B18" s="124" t="s">
        <v>62</v>
      </c>
      <c r="C18" s="133">
        <v>45785</v>
      </c>
      <c r="D18" s="128" t="s">
        <v>63</v>
      </c>
      <c r="E18" s="128">
        <v>1</v>
      </c>
      <c r="F18" s="128">
        <v>0</v>
      </c>
      <c r="G18" s="128">
        <v>0</v>
      </c>
      <c r="H18" s="128">
        <v>1</v>
      </c>
      <c r="I18" s="129"/>
      <c r="J18" s="128"/>
      <c r="K18" s="128"/>
      <c r="AA18" s="29"/>
    </row>
    <row r="19" spans="1:27" ht="15">
      <c r="A19" s="92" t="s">
        <v>11</v>
      </c>
      <c r="B19" s="183" t="s">
        <v>62</v>
      </c>
      <c r="C19" s="133">
        <v>45785</v>
      </c>
      <c r="D19" s="126" t="s">
        <v>66</v>
      </c>
      <c r="E19" s="128">
        <v>0</v>
      </c>
      <c r="F19" s="128">
        <v>0</v>
      </c>
      <c r="G19" s="128">
        <v>0</v>
      </c>
      <c r="H19" s="128">
        <v>0</v>
      </c>
      <c r="I19" s="136"/>
      <c r="J19" s="128" t="s">
        <v>79</v>
      </c>
      <c r="K19" s="127"/>
      <c r="AA19" s="29"/>
    </row>
    <row r="20" spans="1:27" ht="15">
      <c r="A20" s="92" t="s">
        <v>72</v>
      </c>
      <c r="B20" s="124" t="s">
        <v>62</v>
      </c>
      <c r="C20" s="133">
        <v>45785</v>
      </c>
      <c r="D20" s="126" t="s">
        <v>63</v>
      </c>
      <c r="E20" s="128">
        <v>3</v>
      </c>
      <c r="F20" s="126">
        <v>1</v>
      </c>
      <c r="G20" s="126">
        <v>0</v>
      </c>
      <c r="H20" s="126">
        <v>2</v>
      </c>
      <c r="I20" s="126"/>
      <c r="J20" s="126"/>
      <c r="K20" s="127"/>
      <c r="AA20" s="29"/>
    </row>
    <row r="21" spans="1:27" ht="15">
      <c r="A21" s="92" t="s">
        <v>14</v>
      </c>
      <c r="B21" s="124" t="s">
        <v>62</v>
      </c>
      <c r="C21" s="125">
        <v>45786</v>
      </c>
      <c r="D21" s="126" t="s">
        <v>66</v>
      </c>
      <c r="E21" s="128">
        <v>0</v>
      </c>
      <c r="F21" s="128">
        <v>0</v>
      </c>
      <c r="G21" s="128">
        <v>0</v>
      </c>
      <c r="H21" s="128">
        <v>0</v>
      </c>
      <c r="I21" s="126"/>
      <c r="J21" s="126"/>
      <c r="K21" s="127"/>
      <c r="AA21" s="29"/>
    </row>
    <row r="22" spans="1:27" s="94" customFormat="1" ht="29.25">
      <c r="A22" s="92" t="s">
        <v>11</v>
      </c>
      <c r="B22" s="183" t="s">
        <v>62</v>
      </c>
      <c r="C22" s="125">
        <v>45786</v>
      </c>
      <c r="D22" s="128" t="s">
        <v>63</v>
      </c>
      <c r="E22" s="128">
        <v>5</v>
      </c>
      <c r="F22" s="128">
        <v>2</v>
      </c>
      <c r="G22" s="128">
        <v>0</v>
      </c>
      <c r="H22" s="128">
        <v>3</v>
      </c>
      <c r="I22" s="129" t="s">
        <v>85</v>
      </c>
      <c r="J22" s="128" t="s">
        <v>79</v>
      </c>
      <c r="K22" s="130"/>
      <c r="AA22" s="104"/>
    </row>
    <row r="23" spans="1:27" ht="15">
      <c r="A23" s="92" t="s">
        <v>72</v>
      </c>
      <c r="B23" s="124" t="s">
        <v>62</v>
      </c>
      <c r="C23" s="125">
        <v>45786</v>
      </c>
      <c r="D23" s="128" t="s">
        <v>63</v>
      </c>
      <c r="E23" s="126">
        <v>4</v>
      </c>
      <c r="F23" s="128">
        <v>4</v>
      </c>
      <c r="G23" s="128">
        <v>0</v>
      </c>
      <c r="H23" s="128">
        <v>0</v>
      </c>
      <c r="I23" s="126"/>
      <c r="J23" s="126"/>
      <c r="K23" s="127"/>
      <c r="AA23" s="29"/>
    </row>
    <row r="24" spans="1:27" ht="15">
      <c r="A24" s="92" t="s">
        <v>80</v>
      </c>
      <c r="B24" s="124" t="s">
        <v>62</v>
      </c>
      <c r="C24" s="125">
        <v>45786</v>
      </c>
      <c r="D24" s="128" t="s">
        <v>63</v>
      </c>
      <c r="E24" s="126">
        <v>4</v>
      </c>
      <c r="F24" s="128">
        <v>2</v>
      </c>
      <c r="G24" s="128">
        <v>1</v>
      </c>
      <c r="H24" s="128">
        <v>1</v>
      </c>
      <c r="I24" s="126"/>
      <c r="J24" s="126"/>
      <c r="K24" s="127"/>
    </row>
    <row r="25" spans="1:27" s="94" customFormat="1">
      <c r="A25" s="92" t="s">
        <v>14</v>
      </c>
      <c r="B25" s="124" t="s">
        <v>62</v>
      </c>
      <c r="C25" s="133">
        <v>45787</v>
      </c>
      <c r="D25" s="128" t="s">
        <v>66</v>
      </c>
      <c r="E25" s="128">
        <v>0</v>
      </c>
      <c r="F25" s="128">
        <v>0</v>
      </c>
      <c r="G25" s="128">
        <v>0</v>
      </c>
      <c r="H25" s="128">
        <v>0</v>
      </c>
      <c r="I25" s="129"/>
      <c r="J25" s="129"/>
      <c r="K25" s="130"/>
    </row>
    <row r="26" spans="1:27" s="94" customFormat="1" ht="57.75">
      <c r="A26" s="92" t="s">
        <v>11</v>
      </c>
      <c r="B26" s="183" t="s">
        <v>62</v>
      </c>
      <c r="C26" s="133">
        <v>45787</v>
      </c>
      <c r="D26" s="128" t="s">
        <v>63</v>
      </c>
      <c r="E26" s="128">
        <v>5</v>
      </c>
      <c r="F26" s="128">
        <v>4</v>
      </c>
      <c r="G26" s="128">
        <v>0</v>
      </c>
      <c r="H26" s="128">
        <v>1</v>
      </c>
      <c r="I26" s="129" t="s">
        <v>86</v>
      </c>
      <c r="J26" s="128" t="s">
        <v>79</v>
      </c>
      <c r="K26" s="130"/>
    </row>
    <row r="27" spans="1:27" ht="15">
      <c r="A27" s="92" t="s">
        <v>72</v>
      </c>
      <c r="B27" s="124" t="s">
        <v>62</v>
      </c>
      <c r="C27" s="133">
        <v>45787</v>
      </c>
      <c r="D27" s="126" t="s">
        <v>63</v>
      </c>
      <c r="E27" s="126">
        <v>3</v>
      </c>
      <c r="F27" s="128">
        <v>1</v>
      </c>
      <c r="G27" s="128">
        <v>1</v>
      </c>
      <c r="H27" s="128">
        <v>1</v>
      </c>
      <c r="I27" s="126"/>
      <c r="J27" s="126"/>
      <c r="K27" s="127"/>
    </row>
    <row r="28" spans="1:27" s="94" customFormat="1">
      <c r="A28" s="92" t="s">
        <v>80</v>
      </c>
      <c r="B28" s="124" t="s">
        <v>62</v>
      </c>
      <c r="C28" s="133">
        <v>45787</v>
      </c>
      <c r="D28" s="128" t="s">
        <v>66</v>
      </c>
      <c r="E28" s="128">
        <v>0</v>
      </c>
      <c r="F28" s="128">
        <v>0</v>
      </c>
      <c r="G28" s="128">
        <v>0</v>
      </c>
      <c r="H28" s="128">
        <v>0</v>
      </c>
      <c r="I28" s="129"/>
      <c r="J28" s="129"/>
      <c r="K28" s="130"/>
    </row>
    <row r="29" spans="1:27">
      <c r="A29" s="92" t="s">
        <v>14</v>
      </c>
      <c r="B29" s="124" t="s">
        <v>62</v>
      </c>
      <c r="C29" s="125">
        <v>45789</v>
      </c>
      <c r="D29" s="126" t="s">
        <v>63</v>
      </c>
      <c r="E29" s="126">
        <v>4</v>
      </c>
      <c r="F29" s="128">
        <v>3</v>
      </c>
      <c r="G29" s="128">
        <v>0</v>
      </c>
      <c r="H29" s="128">
        <v>1</v>
      </c>
      <c r="I29" s="126"/>
      <c r="J29" s="126"/>
      <c r="K29" s="127"/>
    </row>
    <row r="30" spans="1:27" s="94" customFormat="1" ht="29.25">
      <c r="A30" s="92" t="s">
        <v>11</v>
      </c>
      <c r="B30" s="183" t="s">
        <v>62</v>
      </c>
      <c r="C30" s="133">
        <v>45789</v>
      </c>
      <c r="D30" s="128" t="s">
        <v>63</v>
      </c>
      <c r="E30" s="128">
        <v>3</v>
      </c>
      <c r="F30" s="128">
        <v>1</v>
      </c>
      <c r="G30" s="128">
        <v>1</v>
      </c>
      <c r="H30" s="128">
        <v>1</v>
      </c>
      <c r="I30" s="129" t="s">
        <v>87</v>
      </c>
      <c r="J30" s="128" t="s">
        <v>79</v>
      </c>
      <c r="K30" s="130"/>
    </row>
    <row r="31" spans="1:27" s="94" customFormat="1" ht="15">
      <c r="A31" s="92" t="s">
        <v>72</v>
      </c>
      <c r="B31" s="124" t="s">
        <v>62</v>
      </c>
      <c r="C31" s="125">
        <v>45789</v>
      </c>
      <c r="D31" s="126" t="s">
        <v>63</v>
      </c>
      <c r="E31" s="126">
        <v>4</v>
      </c>
      <c r="F31" s="128">
        <v>3</v>
      </c>
      <c r="G31" s="128">
        <v>0</v>
      </c>
      <c r="H31" s="128">
        <v>1</v>
      </c>
      <c r="I31" s="129"/>
      <c r="J31" s="129"/>
      <c r="K31" s="130"/>
    </row>
    <row r="32" spans="1:27">
      <c r="A32" s="92" t="s">
        <v>80</v>
      </c>
      <c r="B32" s="124" t="s">
        <v>62</v>
      </c>
      <c r="C32" s="125">
        <v>45789</v>
      </c>
      <c r="D32" s="126" t="s">
        <v>63</v>
      </c>
      <c r="E32" s="126">
        <v>4</v>
      </c>
      <c r="F32" s="128">
        <v>2</v>
      </c>
      <c r="G32" s="128">
        <v>0</v>
      </c>
      <c r="H32" s="128">
        <v>2</v>
      </c>
      <c r="I32" s="126"/>
      <c r="J32" s="126"/>
      <c r="K32" s="127"/>
    </row>
    <row r="33" spans="1:11" s="94" customFormat="1">
      <c r="A33" s="92" t="s">
        <v>14</v>
      </c>
      <c r="B33" s="124" t="s">
        <v>62</v>
      </c>
      <c r="C33" s="133">
        <v>45790</v>
      </c>
      <c r="D33" s="128" t="s">
        <v>63</v>
      </c>
      <c r="E33" s="128">
        <v>4</v>
      </c>
      <c r="F33" s="128">
        <v>1</v>
      </c>
      <c r="G33" s="128">
        <v>1</v>
      </c>
      <c r="H33" s="128">
        <v>2</v>
      </c>
      <c r="I33" s="129"/>
      <c r="J33" s="128"/>
      <c r="K33" s="130"/>
    </row>
    <row r="34" spans="1:11" s="94" customFormat="1" ht="29.25">
      <c r="A34" s="92" t="s">
        <v>11</v>
      </c>
      <c r="B34" s="183" t="s">
        <v>62</v>
      </c>
      <c r="C34" s="133">
        <v>45790</v>
      </c>
      <c r="D34" s="128" t="s">
        <v>63</v>
      </c>
      <c r="E34" s="128">
        <v>4</v>
      </c>
      <c r="F34" s="128">
        <v>2</v>
      </c>
      <c r="G34" s="128">
        <v>0</v>
      </c>
      <c r="H34" s="128">
        <v>2</v>
      </c>
      <c r="I34" s="129" t="s">
        <v>88</v>
      </c>
      <c r="J34" s="128" t="s">
        <v>79</v>
      </c>
      <c r="K34" s="130"/>
    </row>
    <row r="35" spans="1:11" ht="15">
      <c r="A35" s="92" t="s">
        <v>72</v>
      </c>
      <c r="B35" s="124" t="s">
        <v>62</v>
      </c>
      <c r="C35" s="133">
        <v>45790</v>
      </c>
      <c r="D35" s="128" t="s">
        <v>63</v>
      </c>
      <c r="E35" s="126">
        <v>4</v>
      </c>
      <c r="F35" s="128">
        <v>3</v>
      </c>
      <c r="G35" s="128">
        <v>0</v>
      </c>
      <c r="H35" s="128">
        <v>1</v>
      </c>
      <c r="I35" s="126"/>
      <c r="J35" s="126"/>
      <c r="K35" s="127"/>
    </row>
    <row r="36" spans="1:11" s="94" customFormat="1">
      <c r="A36" s="92" t="s">
        <v>80</v>
      </c>
      <c r="B36" s="124" t="s">
        <v>62</v>
      </c>
      <c r="C36" s="133">
        <v>45790</v>
      </c>
      <c r="D36" s="128" t="s">
        <v>63</v>
      </c>
      <c r="E36" s="128">
        <v>3</v>
      </c>
      <c r="F36" s="128">
        <v>1</v>
      </c>
      <c r="G36" s="128">
        <v>0</v>
      </c>
      <c r="H36" s="128">
        <v>2</v>
      </c>
      <c r="I36" s="129"/>
      <c r="J36" s="128"/>
      <c r="K36" s="130"/>
    </row>
    <row r="37" spans="1:11" s="94" customFormat="1" ht="15">
      <c r="A37" s="92" t="s">
        <v>14</v>
      </c>
      <c r="B37" s="124" t="s">
        <v>62</v>
      </c>
      <c r="C37" s="133">
        <v>45791</v>
      </c>
      <c r="D37" s="126" t="s">
        <v>63</v>
      </c>
      <c r="E37" s="128">
        <v>3</v>
      </c>
      <c r="F37" s="128">
        <v>3</v>
      </c>
      <c r="G37" s="128">
        <v>0</v>
      </c>
      <c r="H37" s="128">
        <v>0</v>
      </c>
      <c r="I37" s="129"/>
      <c r="J37" s="129"/>
      <c r="K37" s="130"/>
    </row>
    <row r="38" spans="1:11" s="94" customFormat="1" ht="72.75">
      <c r="A38" s="92" t="s">
        <v>11</v>
      </c>
      <c r="B38" s="183" t="s">
        <v>62</v>
      </c>
      <c r="C38" s="133">
        <v>45791</v>
      </c>
      <c r="D38" s="128" t="s">
        <v>63</v>
      </c>
      <c r="E38" s="128">
        <v>6</v>
      </c>
      <c r="F38" s="128">
        <v>4</v>
      </c>
      <c r="G38" s="128">
        <v>1</v>
      </c>
      <c r="H38" s="128">
        <v>1</v>
      </c>
      <c r="I38" s="129" t="s">
        <v>89</v>
      </c>
      <c r="J38" s="128" t="s">
        <v>79</v>
      </c>
      <c r="K38" s="130"/>
    </row>
    <row r="39" spans="1:11" ht="15">
      <c r="A39" s="92" t="s">
        <v>72</v>
      </c>
      <c r="B39" s="124" t="s">
        <v>62</v>
      </c>
      <c r="C39" s="133">
        <v>45791</v>
      </c>
      <c r="D39" s="126" t="s">
        <v>63</v>
      </c>
      <c r="E39" s="126">
        <v>5</v>
      </c>
      <c r="F39" s="128">
        <v>4</v>
      </c>
      <c r="G39" s="128">
        <v>1</v>
      </c>
      <c r="H39" s="128">
        <v>0</v>
      </c>
      <c r="I39" s="136"/>
      <c r="J39" s="128"/>
      <c r="K39" s="127"/>
    </row>
    <row r="40" spans="1:11" ht="15">
      <c r="A40" s="92" t="s">
        <v>80</v>
      </c>
      <c r="B40" s="124" t="s">
        <v>62</v>
      </c>
      <c r="C40" s="133">
        <v>45791</v>
      </c>
      <c r="D40" s="126" t="s">
        <v>63</v>
      </c>
      <c r="E40" s="126">
        <v>3</v>
      </c>
      <c r="F40" s="128">
        <v>3</v>
      </c>
      <c r="G40" s="128">
        <v>0</v>
      </c>
      <c r="H40" s="128">
        <v>0</v>
      </c>
      <c r="I40" s="136"/>
      <c r="J40" s="129"/>
      <c r="K40" s="127"/>
    </row>
    <row r="41" spans="1:11" ht="15">
      <c r="A41" s="92" t="s">
        <v>14</v>
      </c>
      <c r="B41" s="124" t="s">
        <v>62</v>
      </c>
      <c r="C41" s="125">
        <v>45792</v>
      </c>
      <c r="D41" s="126" t="s">
        <v>63</v>
      </c>
      <c r="E41" s="126">
        <v>5</v>
      </c>
      <c r="F41" s="128">
        <v>3</v>
      </c>
      <c r="G41" s="128">
        <v>0</v>
      </c>
      <c r="H41" s="128">
        <v>2</v>
      </c>
      <c r="I41" s="126"/>
      <c r="J41" s="126"/>
      <c r="K41" s="127"/>
    </row>
    <row r="42" spans="1:11" s="94" customFormat="1" ht="43.5">
      <c r="A42" s="92" t="s">
        <v>11</v>
      </c>
      <c r="B42" s="183" t="s">
        <v>62</v>
      </c>
      <c r="C42" s="125">
        <v>45792</v>
      </c>
      <c r="D42" s="126" t="s">
        <v>63</v>
      </c>
      <c r="E42" s="128">
        <v>3</v>
      </c>
      <c r="F42" s="128">
        <v>3</v>
      </c>
      <c r="G42" s="128">
        <v>0</v>
      </c>
      <c r="H42" s="128">
        <v>0</v>
      </c>
      <c r="I42" s="129" t="s">
        <v>90</v>
      </c>
      <c r="J42" s="128" t="s">
        <v>79</v>
      </c>
      <c r="K42" s="130"/>
    </row>
    <row r="43" spans="1:11" s="94" customFormat="1" ht="15">
      <c r="A43" s="92" t="s">
        <v>72</v>
      </c>
      <c r="B43" s="124" t="s">
        <v>62</v>
      </c>
      <c r="C43" s="125">
        <v>45792</v>
      </c>
      <c r="D43" s="128" t="s">
        <v>63</v>
      </c>
      <c r="E43" s="128">
        <v>3</v>
      </c>
      <c r="F43" s="128">
        <v>3</v>
      </c>
      <c r="G43" s="128">
        <v>0</v>
      </c>
      <c r="H43" s="128">
        <v>0</v>
      </c>
      <c r="I43" s="129"/>
      <c r="J43" s="129"/>
      <c r="K43" s="130"/>
    </row>
    <row r="44" spans="1:11">
      <c r="A44" s="92" t="s">
        <v>80</v>
      </c>
      <c r="B44" s="124" t="s">
        <v>62</v>
      </c>
      <c r="C44" s="125">
        <v>45792</v>
      </c>
      <c r="D44" s="126" t="s">
        <v>63</v>
      </c>
      <c r="E44" s="126">
        <v>2</v>
      </c>
      <c r="F44" s="128">
        <v>2</v>
      </c>
      <c r="G44" s="128">
        <v>0</v>
      </c>
      <c r="H44" s="128">
        <v>0</v>
      </c>
      <c r="I44" s="126"/>
      <c r="J44" s="126"/>
      <c r="K44" s="127"/>
    </row>
    <row r="45" spans="1:11">
      <c r="A45" s="92" t="s">
        <v>14</v>
      </c>
      <c r="B45" s="124" t="s">
        <v>62</v>
      </c>
      <c r="C45" s="125">
        <v>45793</v>
      </c>
      <c r="D45" s="126" t="s">
        <v>63</v>
      </c>
      <c r="E45" s="126">
        <v>4</v>
      </c>
      <c r="F45" s="128">
        <v>2</v>
      </c>
      <c r="G45" s="128">
        <v>1</v>
      </c>
      <c r="H45" s="128">
        <v>1</v>
      </c>
      <c r="I45" s="126"/>
      <c r="J45" s="128"/>
      <c r="K45" s="127"/>
    </row>
    <row r="46" spans="1:11" s="94" customFormat="1" ht="29.25">
      <c r="A46" s="92" t="s">
        <v>11</v>
      </c>
      <c r="B46" s="183" t="s">
        <v>62</v>
      </c>
      <c r="C46" s="133">
        <v>45793</v>
      </c>
      <c r="D46" s="128" t="s">
        <v>63</v>
      </c>
      <c r="E46" s="128">
        <v>4</v>
      </c>
      <c r="F46" s="128">
        <v>2</v>
      </c>
      <c r="G46" s="128">
        <v>0</v>
      </c>
      <c r="H46" s="128">
        <v>2</v>
      </c>
      <c r="I46" s="129" t="s">
        <v>91</v>
      </c>
      <c r="J46" s="128" t="s">
        <v>79</v>
      </c>
      <c r="K46" s="130"/>
    </row>
    <row r="47" spans="1:11">
      <c r="A47" s="92" t="s">
        <v>72</v>
      </c>
      <c r="B47" s="124" t="s">
        <v>62</v>
      </c>
      <c r="C47" s="125">
        <v>45793</v>
      </c>
      <c r="D47" s="126" t="s">
        <v>63</v>
      </c>
      <c r="E47" s="126">
        <v>4</v>
      </c>
      <c r="F47" s="128">
        <v>2</v>
      </c>
      <c r="G47" s="128">
        <v>0</v>
      </c>
      <c r="H47" s="128">
        <v>2</v>
      </c>
      <c r="I47" s="126"/>
      <c r="J47" s="126"/>
      <c r="K47" s="127"/>
    </row>
    <row r="48" spans="1:11">
      <c r="A48" s="92" t="s">
        <v>80</v>
      </c>
      <c r="B48" s="124" t="s">
        <v>62</v>
      </c>
      <c r="C48" s="125">
        <v>45793</v>
      </c>
      <c r="D48" s="126" t="s">
        <v>63</v>
      </c>
      <c r="E48" s="126">
        <v>2</v>
      </c>
      <c r="F48" s="128">
        <v>1</v>
      </c>
      <c r="G48" s="128">
        <v>0</v>
      </c>
      <c r="H48" s="128">
        <v>1</v>
      </c>
      <c r="I48" s="126"/>
      <c r="J48" s="128"/>
      <c r="K48" s="127"/>
    </row>
    <row r="49" spans="1:12">
      <c r="A49" s="92" t="s">
        <v>14</v>
      </c>
      <c r="B49" s="124" t="s">
        <v>62</v>
      </c>
      <c r="C49" s="125">
        <v>45794</v>
      </c>
      <c r="D49" s="126" t="s">
        <v>63</v>
      </c>
      <c r="E49" s="126">
        <v>1</v>
      </c>
      <c r="F49" s="128">
        <v>0</v>
      </c>
      <c r="G49" s="128">
        <v>1</v>
      </c>
      <c r="H49" s="128">
        <v>0</v>
      </c>
      <c r="I49" s="126"/>
      <c r="J49" s="129"/>
      <c r="K49" s="127"/>
      <c r="L49">
        <f t="shared" ref="L49:L75" si="0">E49 - (F49 + G49 + H49)</f>
        <v>0</v>
      </c>
    </row>
    <row r="50" spans="1:12" ht="15">
      <c r="A50" s="92" t="s">
        <v>11</v>
      </c>
      <c r="B50" s="183" t="s">
        <v>62</v>
      </c>
      <c r="C50" s="125">
        <v>45794</v>
      </c>
      <c r="D50" s="126" t="s">
        <v>63</v>
      </c>
      <c r="E50" s="126">
        <v>2</v>
      </c>
      <c r="F50" s="128">
        <v>1</v>
      </c>
      <c r="G50" s="128">
        <v>0</v>
      </c>
      <c r="H50" s="128">
        <v>1</v>
      </c>
      <c r="I50" s="126" t="s">
        <v>92</v>
      </c>
      <c r="J50" s="128" t="s">
        <v>79</v>
      </c>
      <c r="K50" s="127"/>
      <c r="L50">
        <f t="shared" si="0"/>
        <v>0</v>
      </c>
    </row>
    <row r="51" spans="1:12">
      <c r="A51" s="92" t="s">
        <v>72</v>
      </c>
      <c r="B51" s="124" t="s">
        <v>62</v>
      </c>
      <c r="C51" s="125">
        <v>45794</v>
      </c>
      <c r="D51" s="126" t="s">
        <v>63</v>
      </c>
      <c r="E51" s="126">
        <v>1</v>
      </c>
      <c r="F51" s="128">
        <v>1</v>
      </c>
      <c r="G51" s="128">
        <v>0</v>
      </c>
      <c r="H51" s="128">
        <v>0</v>
      </c>
      <c r="I51" s="126"/>
      <c r="J51" s="128"/>
      <c r="K51" s="127"/>
      <c r="L51">
        <f t="shared" si="0"/>
        <v>0</v>
      </c>
    </row>
    <row r="52" spans="1:12">
      <c r="A52" s="92" t="s">
        <v>80</v>
      </c>
      <c r="B52" s="124" t="s">
        <v>62</v>
      </c>
      <c r="C52" s="125">
        <v>45794</v>
      </c>
      <c r="D52" s="126" t="s">
        <v>66</v>
      </c>
      <c r="E52" s="126">
        <v>0</v>
      </c>
      <c r="F52" s="128">
        <v>0</v>
      </c>
      <c r="G52" s="128">
        <v>0</v>
      </c>
      <c r="H52" s="128">
        <v>0</v>
      </c>
      <c r="I52" s="126"/>
      <c r="J52" s="129"/>
      <c r="K52" s="127"/>
      <c r="L52">
        <f t="shared" si="0"/>
        <v>0</v>
      </c>
    </row>
    <row r="53" spans="1:12">
      <c r="A53" s="92" t="s">
        <v>14</v>
      </c>
      <c r="B53" s="124" t="s">
        <v>62</v>
      </c>
      <c r="C53" s="125">
        <v>45796</v>
      </c>
      <c r="D53" s="126" t="s">
        <v>63</v>
      </c>
      <c r="E53" s="126">
        <v>7</v>
      </c>
      <c r="F53" s="128">
        <v>1</v>
      </c>
      <c r="G53" s="128">
        <v>0</v>
      </c>
      <c r="H53" s="128">
        <v>6</v>
      </c>
      <c r="I53" s="126"/>
      <c r="J53" s="126"/>
      <c r="K53" s="127"/>
      <c r="L53">
        <f t="shared" si="0"/>
        <v>0</v>
      </c>
    </row>
    <row r="54" spans="1:12" s="94" customFormat="1" ht="29.25">
      <c r="A54" s="92" t="s">
        <v>11</v>
      </c>
      <c r="B54" s="183" t="s">
        <v>62</v>
      </c>
      <c r="C54" s="133">
        <v>45796</v>
      </c>
      <c r="D54" s="128" t="s">
        <v>63</v>
      </c>
      <c r="E54" s="128">
        <v>4</v>
      </c>
      <c r="F54" s="128">
        <v>2</v>
      </c>
      <c r="G54" s="128">
        <v>0</v>
      </c>
      <c r="H54" s="128">
        <v>2</v>
      </c>
      <c r="I54" s="129" t="s">
        <v>93</v>
      </c>
      <c r="J54" s="128" t="s">
        <v>79</v>
      </c>
      <c r="K54" s="130"/>
      <c r="L54" s="94">
        <f t="shared" si="0"/>
        <v>0</v>
      </c>
    </row>
    <row r="55" spans="1:12" s="94" customFormat="1" ht="15">
      <c r="A55" s="92" t="s">
        <v>72</v>
      </c>
      <c r="B55" s="124" t="s">
        <v>62</v>
      </c>
      <c r="C55" s="125">
        <v>45796</v>
      </c>
      <c r="D55" s="126" t="s">
        <v>63</v>
      </c>
      <c r="E55" s="128">
        <v>4</v>
      </c>
      <c r="F55" s="128">
        <v>3</v>
      </c>
      <c r="G55" s="128">
        <v>0</v>
      </c>
      <c r="H55" s="128">
        <v>1</v>
      </c>
      <c r="I55" s="129"/>
      <c r="J55" s="129"/>
      <c r="K55" s="130"/>
      <c r="L55" s="94">
        <f t="shared" si="0"/>
        <v>0</v>
      </c>
    </row>
    <row r="56" spans="1:12">
      <c r="A56" s="92" t="s">
        <v>80</v>
      </c>
      <c r="B56" s="124" t="s">
        <v>62</v>
      </c>
      <c r="C56" s="125">
        <v>45796</v>
      </c>
      <c r="D56" s="126" t="s">
        <v>63</v>
      </c>
      <c r="E56" s="128">
        <v>3</v>
      </c>
      <c r="F56" s="128">
        <v>3</v>
      </c>
      <c r="G56" s="128">
        <v>0</v>
      </c>
      <c r="H56" s="128">
        <v>0</v>
      </c>
      <c r="I56" s="126"/>
      <c r="J56" s="126"/>
      <c r="K56" s="127"/>
      <c r="L56">
        <f t="shared" si="0"/>
        <v>0</v>
      </c>
    </row>
    <row r="57" spans="1:12">
      <c r="A57" s="92" t="s">
        <v>14</v>
      </c>
      <c r="B57" s="124" t="s">
        <v>62</v>
      </c>
      <c r="C57" s="125">
        <v>45797</v>
      </c>
      <c r="D57" s="126" t="s">
        <v>63</v>
      </c>
      <c r="E57" s="128">
        <v>6</v>
      </c>
      <c r="F57" s="128">
        <v>2</v>
      </c>
      <c r="G57" s="128">
        <v>2</v>
      </c>
      <c r="H57" s="128">
        <v>2</v>
      </c>
      <c r="I57" s="136"/>
      <c r="J57" s="128"/>
      <c r="K57" s="127"/>
      <c r="L57">
        <f t="shared" si="0"/>
        <v>0</v>
      </c>
    </row>
    <row r="58" spans="1:12" s="94" customFormat="1" ht="43.5">
      <c r="A58" s="92" t="s">
        <v>11</v>
      </c>
      <c r="B58" s="183" t="s">
        <v>62</v>
      </c>
      <c r="C58" s="133">
        <v>45797</v>
      </c>
      <c r="D58" s="128" t="s">
        <v>63</v>
      </c>
      <c r="E58" s="128">
        <v>3</v>
      </c>
      <c r="F58" s="128">
        <v>2</v>
      </c>
      <c r="G58" s="128">
        <v>1</v>
      </c>
      <c r="H58" s="128">
        <v>0</v>
      </c>
      <c r="I58" s="129" t="s">
        <v>94</v>
      </c>
      <c r="J58" s="128" t="s">
        <v>79</v>
      </c>
      <c r="K58" s="130"/>
      <c r="L58" s="94">
        <f t="shared" si="0"/>
        <v>0</v>
      </c>
    </row>
    <row r="59" spans="1:12">
      <c r="A59" s="92" t="s">
        <v>72</v>
      </c>
      <c r="B59" s="124" t="s">
        <v>62</v>
      </c>
      <c r="C59" s="125">
        <v>45797</v>
      </c>
      <c r="D59" s="126" t="s">
        <v>63</v>
      </c>
      <c r="E59" s="126">
        <v>3</v>
      </c>
      <c r="F59" s="128">
        <v>2</v>
      </c>
      <c r="G59" s="128">
        <v>0</v>
      </c>
      <c r="H59" s="128">
        <v>1</v>
      </c>
      <c r="I59" s="126"/>
      <c r="J59" s="126"/>
      <c r="K59" s="127"/>
      <c r="L59">
        <f t="shared" si="0"/>
        <v>0</v>
      </c>
    </row>
    <row r="60" spans="1:12" s="94" customFormat="1" ht="15">
      <c r="A60" s="92" t="s">
        <v>80</v>
      </c>
      <c r="B60" s="124" t="s">
        <v>62</v>
      </c>
      <c r="C60" s="125">
        <v>45797</v>
      </c>
      <c r="D60" s="128" t="s">
        <v>63</v>
      </c>
      <c r="E60" s="128">
        <v>2</v>
      </c>
      <c r="F60" s="128">
        <v>1</v>
      </c>
      <c r="G60" s="128">
        <v>0</v>
      </c>
      <c r="H60" s="128">
        <v>1</v>
      </c>
      <c r="I60" s="129"/>
      <c r="J60" s="128"/>
      <c r="K60" s="130"/>
      <c r="L60" s="94">
        <f t="shared" si="0"/>
        <v>0</v>
      </c>
    </row>
    <row r="61" spans="1:12" s="94" customFormat="1" ht="15">
      <c r="A61" s="92" t="s">
        <v>14</v>
      </c>
      <c r="B61" s="124" t="s">
        <v>62</v>
      </c>
      <c r="C61" s="133">
        <v>45798</v>
      </c>
      <c r="D61" s="126" t="s">
        <v>63</v>
      </c>
      <c r="E61" s="128">
        <v>5</v>
      </c>
      <c r="F61" s="128">
        <v>2</v>
      </c>
      <c r="G61" s="128">
        <v>1</v>
      </c>
      <c r="H61" s="128">
        <v>2</v>
      </c>
      <c r="I61" s="129"/>
      <c r="J61" s="129"/>
      <c r="K61" s="130"/>
      <c r="L61" s="94">
        <f t="shared" si="0"/>
        <v>0</v>
      </c>
    </row>
    <row r="62" spans="1:12" s="94" customFormat="1" ht="43.5">
      <c r="A62" s="92" t="s">
        <v>11</v>
      </c>
      <c r="B62" s="183" t="s">
        <v>62</v>
      </c>
      <c r="C62" s="133">
        <v>45798</v>
      </c>
      <c r="D62" s="128" t="s">
        <v>63</v>
      </c>
      <c r="E62" s="128">
        <v>4</v>
      </c>
      <c r="F62" s="128">
        <v>2</v>
      </c>
      <c r="G62" s="128">
        <v>1</v>
      </c>
      <c r="H62" s="128">
        <v>1</v>
      </c>
      <c r="I62" s="129" t="s">
        <v>95</v>
      </c>
      <c r="J62" s="128" t="s">
        <v>79</v>
      </c>
      <c r="K62" s="130"/>
      <c r="L62" s="94">
        <f t="shared" si="0"/>
        <v>0</v>
      </c>
    </row>
    <row r="63" spans="1:12" ht="15">
      <c r="A63" s="92" t="s">
        <v>72</v>
      </c>
      <c r="B63" s="124" t="s">
        <v>62</v>
      </c>
      <c r="C63" s="133">
        <v>45798</v>
      </c>
      <c r="D63" s="126" t="s">
        <v>63</v>
      </c>
      <c r="E63" s="126">
        <v>6</v>
      </c>
      <c r="F63" s="128">
        <v>5</v>
      </c>
      <c r="G63" s="128">
        <v>1</v>
      </c>
      <c r="H63" s="128">
        <v>0</v>
      </c>
      <c r="I63" s="126"/>
      <c r="J63" s="126"/>
      <c r="K63" s="127"/>
      <c r="L63">
        <f t="shared" si="0"/>
        <v>0</v>
      </c>
    </row>
    <row r="64" spans="1:12" s="94" customFormat="1" ht="15">
      <c r="A64" s="92" t="s">
        <v>80</v>
      </c>
      <c r="B64" s="124" t="s">
        <v>62</v>
      </c>
      <c r="C64" s="133">
        <v>45798</v>
      </c>
      <c r="D64" s="126" t="s">
        <v>63</v>
      </c>
      <c r="E64" s="128">
        <v>4</v>
      </c>
      <c r="F64" s="128">
        <v>2</v>
      </c>
      <c r="G64" s="128">
        <v>0</v>
      </c>
      <c r="H64" s="128">
        <v>2</v>
      </c>
      <c r="I64" s="129"/>
      <c r="J64" s="128"/>
      <c r="K64" s="130"/>
      <c r="L64" s="94">
        <f t="shared" si="0"/>
        <v>0</v>
      </c>
    </row>
    <row r="65" spans="1:12">
      <c r="A65" s="92" t="s">
        <v>14</v>
      </c>
      <c r="B65" s="124" t="s">
        <v>62</v>
      </c>
      <c r="C65" s="125">
        <v>45799</v>
      </c>
      <c r="D65" s="126" t="s">
        <v>63</v>
      </c>
      <c r="E65" s="126">
        <v>3</v>
      </c>
      <c r="F65" s="128">
        <v>0</v>
      </c>
      <c r="G65" s="128">
        <v>0</v>
      </c>
      <c r="H65" s="128">
        <v>3</v>
      </c>
      <c r="I65" s="126"/>
      <c r="J65" s="129"/>
      <c r="K65" s="127"/>
      <c r="L65">
        <f t="shared" si="0"/>
        <v>0</v>
      </c>
    </row>
    <row r="66" spans="1:12" s="94" customFormat="1" ht="29.25">
      <c r="A66" s="92" t="s">
        <v>11</v>
      </c>
      <c r="B66" s="183" t="s">
        <v>62</v>
      </c>
      <c r="C66" s="133">
        <v>45799</v>
      </c>
      <c r="D66" s="128" t="s">
        <v>63</v>
      </c>
      <c r="E66" s="128">
        <v>3</v>
      </c>
      <c r="F66" s="128">
        <v>2</v>
      </c>
      <c r="G66" s="128">
        <v>0</v>
      </c>
      <c r="H66" s="128">
        <v>1</v>
      </c>
      <c r="I66" s="129" t="s">
        <v>96</v>
      </c>
      <c r="J66" s="128" t="s">
        <v>79</v>
      </c>
      <c r="K66" s="130"/>
      <c r="L66" s="94">
        <f t="shared" si="0"/>
        <v>0</v>
      </c>
    </row>
    <row r="67" spans="1:12" s="94" customFormat="1" ht="15">
      <c r="A67" s="92" t="s">
        <v>72</v>
      </c>
      <c r="B67" s="124" t="s">
        <v>62</v>
      </c>
      <c r="C67" s="125">
        <v>45799</v>
      </c>
      <c r="D67" s="126" t="s">
        <v>63</v>
      </c>
      <c r="E67" s="128">
        <v>3</v>
      </c>
      <c r="F67" s="128">
        <v>3</v>
      </c>
      <c r="G67" s="128">
        <v>0</v>
      </c>
      <c r="H67" s="128">
        <v>0</v>
      </c>
      <c r="I67" s="129"/>
      <c r="J67" s="128"/>
      <c r="K67" s="130"/>
      <c r="L67" s="94">
        <f t="shared" si="0"/>
        <v>0</v>
      </c>
    </row>
    <row r="68" spans="1:12" s="94" customFormat="1" ht="15">
      <c r="A68" s="92" t="s">
        <v>80</v>
      </c>
      <c r="B68" s="124" t="s">
        <v>62</v>
      </c>
      <c r="C68" s="125">
        <v>45799</v>
      </c>
      <c r="D68" s="126" t="s">
        <v>66</v>
      </c>
      <c r="E68" s="128">
        <v>0</v>
      </c>
      <c r="F68" s="128">
        <v>0</v>
      </c>
      <c r="G68" s="128">
        <v>0</v>
      </c>
      <c r="H68" s="128">
        <v>0</v>
      </c>
      <c r="I68" s="129"/>
      <c r="J68" s="128"/>
      <c r="K68" s="130"/>
      <c r="L68" s="94">
        <f t="shared" si="0"/>
        <v>0</v>
      </c>
    </row>
    <row r="69" spans="1:12">
      <c r="A69" s="92" t="s">
        <v>14</v>
      </c>
      <c r="B69" s="124" t="s">
        <v>62</v>
      </c>
      <c r="C69" s="125">
        <v>45800</v>
      </c>
      <c r="D69" s="126" t="s">
        <v>63</v>
      </c>
      <c r="E69" s="128">
        <v>5</v>
      </c>
      <c r="F69" s="128">
        <v>1</v>
      </c>
      <c r="G69" s="128">
        <v>0</v>
      </c>
      <c r="H69" s="128">
        <v>4</v>
      </c>
      <c r="I69" s="126"/>
      <c r="J69" s="126"/>
      <c r="K69" s="127"/>
      <c r="L69">
        <f t="shared" si="0"/>
        <v>0</v>
      </c>
    </row>
    <row r="70" spans="1:12" s="94" customFormat="1" ht="57.75">
      <c r="A70" s="92" t="s">
        <v>11</v>
      </c>
      <c r="B70" s="183" t="s">
        <v>62</v>
      </c>
      <c r="C70" s="133">
        <v>45800</v>
      </c>
      <c r="D70" s="128" t="s">
        <v>63</v>
      </c>
      <c r="E70" s="128">
        <v>5</v>
      </c>
      <c r="F70" s="128">
        <v>4</v>
      </c>
      <c r="G70" s="128">
        <v>0</v>
      </c>
      <c r="H70" s="128">
        <v>1</v>
      </c>
      <c r="I70" s="129" t="s">
        <v>97</v>
      </c>
      <c r="J70" s="128" t="s">
        <v>79</v>
      </c>
      <c r="K70" s="130"/>
      <c r="L70" s="94">
        <f t="shared" si="0"/>
        <v>0</v>
      </c>
    </row>
    <row r="71" spans="1:12" s="94" customFormat="1" ht="15">
      <c r="A71" s="92" t="s">
        <v>72</v>
      </c>
      <c r="B71" s="124" t="s">
        <v>62</v>
      </c>
      <c r="C71" s="125">
        <v>45800</v>
      </c>
      <c r="D71" s="126" t="s">
        <v>63</v>
      </c>
      <c r="E71" s="128">
        <v>1</v>
      </c>
      <c r="F71" s="128">
        <v>0</v>
      </c>
      <c r="G71" s="128">
        <v>0</v>
      </c>
      <c r="H71" s="128">
        <v>1</v>
      </c>
      <c r="I71" s="129"/>
      <c r="J71" s="128"/>
      <c r="K71" s="130"/>
      <c r="L71" s="94">
        <f t="shared" si="0"/>
        <v>0</v>
      </c>
    </row>
    <row r="72" spans="1:12">
      <c r="A72" s="92" t="s">
        <v>80</v>
      </c>
      <c r="B72" s="124" t="s">
        <v>62</v>
      </c>
      <c r="C72" s="125">
        <v>45800</v>
      </c>
      <c r="D72" s="126" t="s">
        <v>63</v>
      </c>
      <c r="E72" s="126">
        <v>5</v>
      </c>
      <c r="F72" s="128">
        <v>2</v>
      </c>
      <c r="G72" s="128">
        <v>3</v>
      </c>
      <c r="H72" s="128">
        <v>0</v>
      </c>
      <c r="I72" s="126"/>
      <c r="J72" s="126"/>
      <c r="K72" s="127"/>
      <c r="L72">
        <f t="shared" si="0"/>
        <v>0</v>
      </c>
    </row>
    <row r="73" spans="1:12" s="94" customFormat="1" ht="15">
      <c r="A73" s="92" t="s">
        <v>14</v>
      </c>
      <c r="B73" s="124" t="s">
        <v>62</v>
      </c>
      <c r="C73" s="133">
        <v>45801</v>
      </c>
      <c r="D73" s="126" t="s">
        <v>66</v>
      </c>
      <c r="E73" s="128">
        <v>0</v>
      </c>
      <c r="F73" s="128">
        <v>0</v>
      </c>
      <c r="G73" s="128">
        <v>0</v>
      </c>
      <c r="H73" s="128">
        <v>0</v>
      </c>
      <c r="I73" s="129"/>
      <c r="J73" s="128"/>
      <c r="K73" s="130"/>
      <c r="L73" s="94">
        <f t="shared" si="0"/>
        <v>0</v>
      </c>
    </row>
    <row r="74" spans="1:12" s="94" customFormat="1" ht="29.25">
      <c r="A74" s="92" t="s">
        <v>11</v>
      </c>
      <c r="B74" s="183" t="s">
        <v>62</v>
      </c>
      <c r="C74" s="133">
        <v>45801</v>
      </c>
      <c r="D74" s="128" t="s">
        <v>63</v>
      </c>
      <c r="E74" s="128">
        <v>4</v>
      </c>
      <c r="F74" s="128">
        <v>2</v>
      </c>
      <c r="G74" s="128">
        <v>0</v>
      </c>
      <c r="H74" s="128">
        <v>2</v>
      </c>
      <c r="I74" s="129" t="s">
        <v>98</v>
      </c>
      <c r="J74" s="128" t="s">
        <v>79</v>
      </c>
      <c r="K74" s="130"/>
      <c r="L74" s="94">
        <f t="shared" si="0"/>
        <v>0</v>
      </c>
    </row>
    <row r="75" spans="1:12" ht="15">
      <c r="A75" s="92" t="s">
        <v>72</v>
      </c>
      <c r="B75" s="124" t="s">
        <v>62</v>
      </c>
      <c r="C75" s="133">
        <v>45801</v>
      </c>
      <c r="D75" s="128" t="s">
        <v>63</v>
      </c>
      <c r="E75" s="126">
        <v>2</v>
      </c>
      <c r="F75" s="128">
        <v>1</v>
      </c>
      <c r="G75" s="128">
        <v>0</v>
      </c>
      <c r="H75" s="128">
        <v>1</v>
      </c>
      <c r="I75" s="126"/>
      <c r="J75" s="126"/>
      <c r="K75" s="127"/>
      <c r="L75">
        <f t="shared" si="0"/>
        <v>0</v>
      </c>
    </row>
    <row r="76" spans="1:12" ht="15">
      <c r="A76" s="92" t="s">
        <v>80</v>
      </c>
      <c r="B76" s="124" t="s">
        <v>62</v>
      </c>
      <c r="C76" s="133">
        <v>45801</v>
      </c>
      <c r="D76" s="126" t="s">
        <v>66</v>
      </c>
      <c r="E76" s="126">
        <v>0</v>
      </c>
      <c r="F76" s="128">
        <v>0</v>
      </c>
      <c r="G76" s="128">
        <v>0</v>
      </c>
      <c r="H76" s="128">
        <v>0</v>
      </c>
      <c r="I76" s="126"/>
      <c r="J76" s="126"/>
      <c r="K76" s="127"/>
      <c r="L76">
        <f t="shared" ref="L76:L139" si="1">E76 - (F76 + G76 + H76)</f>
        <v>0</v>
      </c>
    </row>
    <row r="77" spans="1:12" ht="15">
      <c r="A77" s="92" t="s">
        <v>14</v>
      </c>
      <c r="B77" s="124" t="s">
        <v>62</v>
      </c>
      <c r="C77" s="125">
        <v>45803</v>
      </c>
      <c r="D77" s="126" t="s">
        <v>63</v>
      </c>
      <c r="E77" s="126">
        <v>4</v>
      </c>
      <c r="F77" s="128">
        <v>0</v>
      </c>
      <c r="G77" s="128">
        <v>3</v>
      </c>
      <c r="H77" s="128">
        <v>1</v>
      </c>
      <c r="I77" s="126"/>
      <c r="J77" s="126"/>
      <c r="K77" s="127"/>
      <c r="L77">
        <f t="shared" si="1"/>
        <v>0</v>
      </c>
    </row>
    <row r="78" spans="1:12" s="94" customFormat="1" ht="57.75">
      <c r="A78" s="92" t="s">
        <v>11</v>
      </c>
      <c r="B78" s="183" t="s">
        <v>62</v>
      </c>
      <c r="C78" s="133">
        <v>45803</v>
      </c>
      <c r="D78" s="128" t="s">
        <v>63</v>
      </c>
      <c r="E78" s="128">
        <v>4</v>
      </c>
      <c r="F78" s="128">
        <v>3</v>
      </c>
      <c r="G78" s="128">
        <v>1</v>
      </c>
      <c r="H78" s="128">
        <v>0</v>
      </c>
      <c r="I78" s="129" t="s">
        <v>99</v>
      </c>
      <c r="J78" s="128" t="s">
        <v>79</v>
      </c>
      <c r="K78" s="130"/>
      <c r="L78" s="94">
        <f t="shared" si="1"/>
        <v>0</v>
      </c>
    </row>
    <row r="79" spans="1:12" ht="15">
      <c r="A79" s="92" t="s">
        <v>72</v>
      </c>
      <c r="B79" s="124" t="s">
        <v>62</v>
      </c>
      <c r="C79" s="125">
        <v>45803</v>
      </c>
      <c r="D79" s="126" t="s">
        <v>63</v>
      </c>
      <c r="E79" s="126">
        <v>3</v>
      </c>
      <c r="F79" s="128">
        <v>2</v>
      </c>
      <c r="G79" s="128">
        <v>0</v>
      </c>
      <c r="H79" s="128">
        <v>1</v>
      </c>
      <c r="I79" s="126"/>
      <c r="J79" s="126"/>
      <c r="K79" s="127"/>
      <c r="L79">
        <f t="shared" si="1"/>
        <v>0</v>
      </c>
    </row>
    <row r="80" spans="1:12" ht="15">
      <c r="A80" s="92" t="s">
        <v>80</v>
      </c>
      <c r="B80" s="124" t="s">
        <v>62</v>
      </c>
      <c r="C80" s="125">
        <v>45803</v>
      </c>
      <c r="D80" s="126" t="s">
        <v>63</v>
      </c>
      <c r="E80" s="126">
        <v>3</v>
      </c>
      <c r="F80" s="128">
        <v>2</v>
      </c>
      <c r="G80" s="128">
        <v>0</v>
      </c>
      <c r="H80" s="128">
        <v>1</v>
      </c>
      <c r="I80" s="126"/>
      <c r="J80" s="126"/>
      <c r="K80" s="127"/>
      <c r="L80">
        <f t="shared" si="1"/>
        <v>0</v>
      </c>
    </row>
    <row r="81" spans="1:12" ht="15">
      <c r="A81" s="92" t="s">
        <v>14</v>
      </c>
      <c r="B81" s="124" t="s">
        <v>62</v>
      </c>
      <c r="C81" s="133">
        <v>45804</v>
      </c>
      <c r="D81" s="126" t="s">
        <v>63</v>
      </c>
      <c r="E81" s="126">
        <v>4</v>
      </c>
      <c r="F81" s="126">
        <v>0</v>
      </c>
      <c r="G81" s="126">
        <v>0</v>
      </c>
      <c r="H81" s="126">
        <v>4</v>
      </c>
      <c r="I81" s="126"/>
      <c r="J81" s="126"/>
      <c r="K81" s="127"/>
      <c r="L81">
        <f t="shared" si="1"/>
        <v>0</v>
      </c>
    </row>
    <row r="82" spans="1:12" s="94" customFormat="1" ht="43.5">
      <c r="A82" s="92" t="s">
        <v>11</v>
      </c>
      <c r="B82" s="183" t="s">
        <v>62</v>
      </c>
      <c r="C82" s="133">
        <v>45804</v>
      </c>
      <c r="D82" s="128" t="s">
        <v>63</v>
      </c>
      <c r="E82" s="128">
        <v>3</v>
      </c>
      <c r="F82" s="128">
        <v>2</v>
      </c>
      <c r="G82" s="128">
        <v>0</v>
      </c>
      <c r="H82" s="128">
        <v>1</v>
      </c>
      <c r="I82" s="129" t="s">
        <v>100</v>
      </c>
      <c r="J82" s="128" t="s">
        <v>79</v>
      </c>
      <c r="K82" s="130"/>
      <c r="L82" s="94">
        <f t="shared" si="1"/>
        <v>0</v>
      </c>
    </row>
    <row r="83" spans="1:12" ht="15">
      <c r="A83" s="92" t="s">
        <v>72</v>
      </c>
      <c r="B83" s="124" t="s">
        <v>62</v>
      </c>
      <c r="C83" s="133">
        <v>45804</v>
      </c>
      <c r="D83" s="126" t="s">
        <v>63</v>
      </c>
      <c r="E83" s="126">
        <v>5</v>
      </c>
      <c r="F83" s="126">
        <v>3</v>
      </c>
      <c r="G83" s="126">
        <v>0</v>
      </c>
      <c r="H83" s="126">
        <v>2</v>
      </c>
      <c r="I83" s="126"/>
      <c r="J83" s="126"/>
      <c r="K83" s="127"/>
      <c r="L83">
        <f t="shared" si="1"/>
        <v>0</v>
      </c>
    </row>
    <row r="84" spans="1:12" ht="15">
      <c r="A84" s="92" t="s">
        <v>80</v>
      </c>
      <c r="B84" s="124" t="s">
        <v>62</v>
      </c>
      <c r="C84" s="133">
        <v>45804</v>
      </c>
      <c r="D84" s="126" t="s">
        <v>63</v>
      </c>
      <c r="E84" s="126">
        <v>3</v>
      </c>
      <c r="F84" s="126">
        <v>1</v>
      </c>
      <c r="G84" s="126">
        <v>0</v>
      </c>
      <c r="H84" s="126">
        <v>2</v>
      </c>
      <c r="I84" s="126"/>
      <c r="J84" s="126"/>
      <c r="K84" s="127"/>
      <c r="L84">
        <f t="shared" si="1"/>
        <v>0</v>
      </c>
    </row>
    <row r="85" spans="1:12">
      <c r="A85" s="92" t="s">
        <v>14</v>
      </c>
      <c r="B85" s="124" t="s">
        <v>62</v>
      </c>
      <c r="C85" s="125">
        <v>45805</v>
      </c>
      <c r="D85" s="126" t="s">
        <v>63</v>
      </c>
      <c r="E85" s="126">
        <v>9</v>
      </c>
      <c r="F85" s="126">
        <v>0</v>
      </c>
      <c r="G85" s="126">
        <v>1</v>
      </c>
      <c r="H85" s="126">
        <v>8</v>
      </c>
      <c r="I85" s="126"/>
      <c r="J85" s="126"/>
      <c r="K85" s="127"/>
      <c r="L85">
        <f t="shared" si="1"/>
        <v>0</v>
      </c>
    </row>
    <row r="86" spans="1:12" ht="43.5">
      <c r="A86" s="92" t="s">
        <v>11</v>
      </c>
      <c r="B86" s="183" t="s">
        <v>62</v>
      </c>
      <c r="C86" s="125">
        <v>45805</v>
      </c>
      <c r="D86" s="126" t="s">
        <v>63</v>
      </c>
      <c r="E86" s="126">
        <v>3</v>
      </c>
      <c r="F86" s="126">
        <v>3</v>
      </c>
      <c r="G86" s="126">
        <v>0</v>
      </c>
      <c r="H86" s="126">
        <v>0</v>
      </c>
      <c r="I86" s="136" t="s">
        <v>101</v>
      </c>
      <c r="J86" s="128" t="s">
        <v>79</v>
      </c>
      <c r="K86" s="127"/>
      <c r="L86">
        <f t="shared" si="1"/>
        <v>0</v>
      </c>
    </row>
    <row r="87" spans="1:12">
      <c r="A87" s="92" t="s">
        <v>72</v>
      </c>
      <c r="B87" s="124" t="s">
        <v>62</v>
      </c>
      <c r="C87" s="125">
        <v>45805</v>
      </c>
      <c r="D87" s="126" t="s">
        <v>63</v>
      </c>
      <c r="E87" s="126">
        <v>6</v>
      </c>
      <c r="F87" s="126">
        <v>5</v>
      </c>
      <c r="G87" s="126">
        <v>0</v>
      </c>
      <c r="H87" s="126">
        <v>1</v>
      </c>
      <c r="I87" s="126"/>
      <c r="J87" s="126"/>
      <c r="K87" s="127"/>
      <c r="L87">
        <f t="shared" si="1"/>
        <v>0</v>
      </c>
    </row>
    <row r="88" spans="1:12">
      <c r="A88" s="92" t="s">
        <v>80</v>
      </c>
      <c r="B88" s="124" t="s">
        <v>62</v>
      </c>
      <c r="C88" s="125">
        <v>45805</v>
      </c>
      <c r="D88" s="126" t="s">
        <v>63</v>
      </c>
      <c r="E88" s="126">
        <v>3</v>
      </c>
      <c r="F88" s="126">
        <v>1</v>
      </c>
      <c r="G88" s="126">
        <v>1</v>
      </c>
      <c r="H88" s="126">
        <v>1</v>
      </c>
      <c r="I88" s="126"/>
      <c r="J88" s="126"/>
      <c r="K88" s="127"/>
      <c r="L88">
        <f t="shared" si="1"/>
        <v>0</v>
      </c>
    </row>
    <row r="89" spans="1:12">
      <c r="A89" s="92" t="s">
        <v>14</v>
      </c>
      <c r="B89" s="124" t="s">
        <v>62</v>
      </c>
      <c r="C89" s="125">
        <v>45806</v>
      </c>
      <c r="D89" s="126" t="s">
        <v>66</v>
      </c>
      <c r="E89" s="126">
        <v>0</v>
      </c>
      <c r="F89" s="126">
        <v>0</v>
      </c>
      <c r="G89" s="126">
        <v>0</v>
      </c>
      <c r="H89" s="126">
        <v>0</v>
      </c>
      <c r="I89" s="126"/>
      <c r="J89" s="126"/>
      <c r="K89" s="127"/>
      <c r="L89">
        <f t="shared" si="1"/>
        <v>0</v>
      </c>
    </row>
    <row r="90" spans="1:12" ht="15">
      <c r="A90" s="92" t="s">
        <v>11</v>
      </c>
      <c r="B90" s="183" t="s">
        <v>62</v>
      </c>
      <c r="C90" s="125">
        <v>45806</v>
      </c>
      <c r="D90" s="126" t="s">
        <v>66</v>
      </c>
      <c r="E90" s="126">
        <v>0</v>
      </c>
      <c r="F90" s="126">
        <v>0</v>
      </c>
      <c r="G90" s="126">
        <v>0</v>
      </c>
      <c r="H90" s="126">
        <v>0</v>
      </c>
      <c r="I90" s="126"/>
      <c r="J90" s="128" t="s">
        <v>79</v>
      </c>
      <c r="K90" s="127"/>
      <c r="L90">
        <f t="shared" si="1"/>
        <v>0</v>
      </c>
    </row>
    <row r="91" spans="1:12" ht="15">
      <c r="A91" s="92" t="s">
        <v>72</v>
      </c>
      <c r="B91" s="124" t="s">
        <v>62</v>
      </c>
      <c r="C91" s="125">
        <v>45806</v>
      </c>
      <c r="D91" s="126" t="s">
        <v>63</v>
      </c>
      <c r="E91" s="126">
        <v>2</v>
      </c>
      <c r="F91" s="126">
        <v>1</v>
      </c>
      <c r="G91" s="126">
        <v>0</v>
      </c>
      <c r="H91" s="126">
        <v>1</v>
      </c>
      <c r="I91" s="126"/>
      <c r="K91" s="127"/>
      <c r="L91">
        <f t="shared" si="1"/>
        <v>0</v>
      </c>
    </row>
    <row r="92" spans="1:12">
      <c r="A92" s="92" t="s">
        <v>80</v>
      </c>
      <c r="B92" s="124" t="s">
        <v>62</v>
      </c>
      <c r="C92" s="125">
        <v>45806</v>
      </c>
      <c r="D92" s="126" t="s">
        <v>63</v>
      </c>
      <c r="E92" s="126">
        <v>1</v>
      </c>
      <c r="F92" s="126">
        <v>0</v>
      </c>
      <c r="G92" s="126">
        <v>0</v>
      </c>
      <c r="H92" s="126">
        <v>1</v>
      </c>
      <c r="I92" s="126"/>
      <c r="J92" s="126"/>
      <c r="K92" s="127"/>
      <c r="L92">
        <f t="shared" si="1"/>
        <v>0</v>
      </c>
    </row>
    <row r="93" spans="1:12" ht="15">
      <c r="A93" s="92" t="s">
        <v>14</v>
      </c>
      <c r="B93" s="124" t="s">
        <v>62</v>
      </c>
      <c r="C93" s="125">
        <v>45807</v>
      </c>
      <c r="D93" s="126" t="s">
        <v>63</v>
      </c>
      <c r="E93" s="202">
        <v>1</v>
      </c>
      <c r="F93" s="203">
        <v>0</v>
      </c>
      <c r="G93" s="203">
        <v>1</v>
      </c>
      <c r="H93" s="203">
        <v>0</v>
      </c>
      <c r="I93" s="126"/>
      <c r="J93" s="126"/>
      <c r="K93" s="127"/>
      <c r="L93">
        <f t="shared" si="1"/>
        <v>0</v>
      </c>
    </row>
    <row r="94" spans="1:12" s="94" customFormat="1" ht="29.25">
      <c r="A94" s="92" t="s">
        <v>11</v>
      </c>
      <c r="B94" s="183" t="s">
        <v>62</v>
      </c>
      <c r="C94" s="133">
        <v>45807</v>
      </c>
      <c r="D94" s="128" t="s">
        <v>63</v>
      </c>
      <c r="E94" s="206">
        <v>4</v>
      </c>
      <c r="F94" s="207">
        <v>1</v>
      </c>
      <c r="G94" s="207">
        <v>1</v>
      </c>
      <c r="H94" s="207">
        <v>2</v>
      </c>
      <c r="I94" s="129" t="s">
        <v>102</v>
      </c>
      <c r="J94" s="128" t="s">
        <v>79</v>
      </c>
      <c r="K94" s="130"/>
      <c r="L94" s="94">
        <f t="shared" si="1"/>
        <v>0</v>
      </c>
    </row>
    <row r="95" spans="1:12" ht="15">
      <c r="A95" s="92" t="s">
        <v>72</v>
      </c>
      <c r="B95" s="124" t="s">
        <v>62</v>
      </c>
      <c r="C95" s="125">
        <v>45807</v>
      </c>
      <c r="D95" s="126" t="s">
        <v>63</v>
      </c>
      <c r="E95" s="204">
        <v>4</v>
      </c>
      <c r="F95" s="205">
        <v>2</v>
      </c>
      <c r="G95" s="205">
        <v>0</v>
      </c>
      <c r="H95" s="205">
        <v>2</v>
      </c>
      <c r="I95" s="126"/>
      <c r="J95" s="126"/>
      <c r="K95" s="127"/>
      <c r="L95">
        <f t="shared" si="1"/>
        <v>0</v>
      </c>
    </row>
    <row r="96" spans="1:12" ht="15">
      <c r="A96" s="92" t="s">
        <v>80</v>
      </c>
      <c r="B96" s="124" t="s">
        <v>62</v>
      </c>
      <c r="C96" s="125">
        <v>45807</v>
      </c>
      <c r="D96" s="126" t="s">
        <v>63</v>
      </c>
      <c r="E96" s="204">
        <v>2</v>
      </c>
      <c r="F96" s="205">
        <v>0</v>
      </c>
      <c r="G96" s="205">
        <v>1</v>
      </c>
      <c r="H96" s="205">
        <v>1</v>
      </c>
      <c r="I96" s="126"/>
      <c r="J96" s="126"/>
      <c r="K96" s="127"/>
      <c r="L96">
        <f t="shared" si="1"/>
        <v>0</v>
      </c>
    </row>
    <row r="97" spans="1:12" ht="15">
      <c r="A97" s="92" t="s">
        <v>14</v>
      </c>
      <c r="B97" s="124" t="s">
        <v>62</v>
      </c>
      <c r="C97" s="125">
        <v>45808</v>
      </c>
      <c r="D97" s="126" t="s">
        <v>66</v>
      </c>
      <c r="E97" s="204">
        <v>0</v>
      </c>
      <c r="F97" s="205">
        <v>0</v>
      </c>
      <c r="G97" s="205">
        <v>0</v>
      </c>
      <c r="H97" s="205">
        <v>0</v>
      </c>
      <c r="I97" s="126"/>
      <c r="J97" s="126"/>
      <c r="K97" s="127"/>
      <c r="L97">
        <f t="shared" si="1"/>
        <v>0</v>
      </c>
    </row>
    <row r="98" spans="1:12" s="94" customFormat="1" ht="29.25">
      <c r="A98" s="92" t="s">
        <v>11</v>
      </c>
      <c r="B98" s="183" t="s">
        <v>62</v>
      </c>
      <c r="C98" s="133">
        <v>45808</v>
      </c>
      <c r="D98" s="128" t="s">
        <v>63</v>
      </c>
      <c r="E98" s="206">
        <v>2</v>
      </c>
      <c r="F98" s="207">
        <v>2</v>
      </c>
      <c r="G98" s="207">
        <v>0</v>
      </c>
      <c r="H98" s="207">
        <v>0</v>
      </c>
      <c r="I98" s="129" t="s">
        <v>103</v>
      </c>
      <c r="J98" s="128" t="s">
        <v>79</v>
      </c>
      <c r="K98" s="130"/>
      <c r="L98" s="94">
        <f t="shared" si="1"/>
        <v>0</v>
      </c>
    </row>
    <row r="99" spans="1:12" ht="15">
      <c r="A99" s="92" t="s">
        <v>72</v>
      </c>
      <c r="B99" s="124" t="s">
        <v>62</v>
      </c>
      <c r="C99" s="125">
        <v>45808</v>
      </c>
      <c r="D99" s="126" t="s">
        <v>63</v>
      </c>
      <c r="E99" s="204">
        <v>2</v>
      </c>
      <c r="F99" s="205">
        <v>2</v>
      </c>
      <c r="G99" s="205">
        <v>0</v>
      </c>
      <c r="H99" s="205">
        <v>0</v>
      </c>
      <c r="I99" s="126"/>
      <c r="J99" s="126"/>
      <c r="K99" s="127"/>
      <c r="L99">
        <f t="shared" si="1"/>
        <v>0</v>
      </c>
    </row>
    <row r="100" spans="1:12" ht="15">
      <c r="A100" s="92" t="s">
        <v>80</v>
      </c>
      <c r="B100" s="124" t="s">
        <v>62</v>
      </c>
      <c r="C100" s="125">
        <v>45808</v>
      </c>
      <c r="D100" s="126" t="s">
        <v>66</v>
      </c>
      <c r="E100" s="204">
        <v>0</v>
      </c>
      <c r="F100" s="205">
        <v>0</v>
      </c>
      <c r="G100" s="205">
        <v>0</v>
      </c>
      <c r="H100" s="205">
        <v>0</v>
      </c>
      <c r="I100" s="126"/>
      <c r="J100" s="126"/>
      <c r="K100" s="127"/>
      <c r="L100">
        <f t="shared" si="1"/>
        <v>0</v>
      </c>
    </row>
    <row r="101" spans="1:12">
      <c r="A101" s="92"/>
      <c r="B101" s="124"/>
      <c r="C101" s="137"/>
      <c r="D101" s="126"/>
      <c r="E101" s="127"/>
      <c r="F101" s="127"/>
      <c r="G101" s="127"/>
      <c r="H101" s="127"/>
      <c r="I101" s="126"/>
      <c r="J101" s="126"/>
      <c r="K101" s="127"/>
      <c r="L101">
        <f t="shared" si="1"/>
        <v>0</v>
      </c>
    </row>
    <row r="102" spans="1:12">
      <c r="A102" s="92"/>
      <c r="B102" s="124"/>
      <c r="C102" s="137"/>
      <c r="D102" s="126"/>
      <c r="E102" s="127"/>
      <c r="F102" s="127"/>
      <c r="G102" s="127"/>
      <c r="H102" s="127"/>
      <c r="I102" s="126"/>
      <c r="J102" s="126"/>
      <c r="K102" s="127"/>
      <c r="L102">
        <f t="shared" si="1"/>
        <v>0</v>
      </c>
    </row>
    <row r="103" spans="1:12">
      <c r="A103" s="92"/>
      <c r="B103" s="124"/>
      <c r="C103" s="137"/>
      <c r="D103" s="126"/>
      <c r="E103" s="127"/>
      <c r="F103" s="127"/>
      <c r="G103" s="127"/>
      <c r="H103" s="127"/>
      <c r="I103" s="126"/>
      <c r="J103" s="126"/>
      <c r="K103" s="127"/>
      <c r="L103">
        <f t="shared" si="1"/>
        <v>0</v>
      </c>
    </row>
    <row r="104" spans="1:12">
      <c r="A104" s="92"/>
      <c r="B104" s="124"/>
      <c r="C104" s="137"/>
      <c r="D104" s="126"/>
      <c r="E104" s="127"/>
      <c r="F104" s="127"/>
      <c r="G104" s="127"/>
      <c r="H104" s="127"/>
      <c r="I104" s="126"/>
      <c r="J104" s="126"/>
      <c r="K104" s="127"/>
      <c r="L104">
        <f t="shared" si="1"/>
        <v>0</v>
      </c>
    </row>
    <row r="105" spans="1:12">
      <c r="A105" s="92"/>
      <c r="B105" s="124"/>
      <c r="C105" s="137"/>
      <c r="D105" s="126"/>
      <c r="E105" s="127"/>
      <c r="F105" s="127"/>
      <c r="G105" s="127"/>
      <c r="H105" s="127"/>
      <c r="I105" s="126"/>
      <c r="J105" s="126"/>
      <c r="K105" s="127"/>
      <c r="L105">
        <f t="shared" si="1"/>
        <v>0</v>
      </c>
    </row>
    <row r="106" spans="1:12">
      <c r="A106" s="92"/>
      <c r="B106" s="124"/>
      <c r="C106" s="137"/>
      <c r="D106" s="126"/>
      <c r="E106" s="127"/>
      <c r="F106" s="127"/>
      <c r="G106" s="127"/>
      <c r="H106" s="127"/>
      <c r="I106" s="126"/>
      <c r="J106" s="126"/>
      <c r="K106" s="127"/>
      <c r="L106">
        <f t="shared" si="1"/>
        <v>0</v>
      </c>
    </row>
    <row r="107" spans="1:12">
      <c r="A107" s="92"/>
      <c r="B107" s="124"/>
      <c r="C107" s="137"/>
      <c r="D107" s="126"/>
      <c r="E107" s="127"/>
      <c r="F107" s="127"/>
      <c r="G107" s="127"/>
      <c r="H107" s="127"/>
      <c r="I107" s="126"/>
      <c r="J107" s="126"/>
      <c r="K107" s="127"/>
      <c r="L107">
        <f t="shared" si="1"/>
        <v>0</v>
      </c>
    </row>
    <row r="108" spans="1:12">
      <c r="A108" s="92"/>
      <c r="B108" s="124"/>
      <c r="C108" s="137"/>
      <c r="D108" s="126"/>
      <c r="E108" s="127"/>
      <c r="F108" s="127"/>
      <c r="G108" s="127"/>
      <c r="H108" s="127"/>
      <c r="I108" s="126"/>
      <c r="J108" s="126"/>
      <c r="K108" s="127"/>
      <c r="L108">
        <f t="shared" si="1"/>
        <v>0</v>
      </c>
    </row>
    <row r="109" spans="1:12">
      <c r="A109" s="92"/>
      <c r="B109" s="124"/>
      <c r="C109" s="137"/>
      <c r="D109" s="126"/>
      <c r="E109" s="127"/>
      <c r="F109" s="127"/>
      <c r="G109" s="127"/>
      <c r="H109" s="127"/>
      <c r="I109" s="126"/>
      <c r="J109" s="126"/>
      <c r="K109" s="127"/>
      <c r="L109">
        <f t="shared" si="1"/>
        <v>0</v>
      </c>
    </row>
    <row r="110" spans="1:12">
      <c r="A110" s="92"/>
      <c r="B110" s="124"/>
      <c r="C110" s="137"/>
      <c r="D110" s="126"/>
      <c r="E110" s="127"/>
      <c r="F110" s="127"/>
      <c r="G110" s="127"/>
      <c r="H110" s="127"/>
      <c r="I110" s="126"/>
      <c r="J110" s="126"/>
      <c r="K110" s="127"/>
      <c r="L110">
        <f t="shared" si="1"/>
        <v>0</v>
      </c>
    </row>
    <row r="111" spans="1:12">
      <c r="A111" s="92"/>
      <c r="B111" s="124"/>
      <c r="C111" s="137"/>
      <c r="D111" s="126"/>
      <c r="E111" s="127"/>
      <c r="F111" s="127"/>
      <c r="G111" s="127"/>
      <c r="H111" s="127"/>
      <c r="I111" s="126"/>
      <c r="J111" s="126"/>
      <c r="K111" s="127"/>
      <c r="L111">
        <f t="shared" si="1"/>
        <v>0</v>
      </c>
    </row>
    <row r="112" spans="1:12">
      <c r="A112" s="92"/>
      <c r="B112" s="124"/>
      <c r="C112" s="137"/>
      <c r="D112" s="126"/>
      <c r="E112" s="127"/>
      <c r="F112" s="127"/>
      <c r="G112" s="127"/>
      <c r="H112" s="127"/>
      <c r="I112" s="126"/>
      <c r="J112" s="126"/>
      <c r="K112" s="127"/>
      <c r="L112">
        <f t="shared" si="1"/>
        <v>0</v>
      </c>
    </row>
    <row r="113" spans="1:12">
      <c r="A113" s="92"/>
      <c r="B113" s="124"/>
      <c r="C113" s="137"/>
      <c r="D113" s="126"/>
      <c r="E113" s="127"/>
      <c r="F113" s="127"/>
      <c r="G113" s="127"/>
      <c r="H113" s="127"/>
      <c r="I113" s="126"/>
      <c r="J113" s="126"/>
      <c r="K113" s="127"/>
      <c r="L113">
        <f t="shared" si="1"/>
        <v>0</v>
      </c>
    </row>
    <row r="114" spans="1:12">
      <c r="A114" s="92"/>
      <c r="B114" s="124"/>
      <c r="C114" s="137"/>
      <c r="D114" s="126"/>
      <c r="E114" s="127"/>
      <c r="F114" s="127"/>
      <c r="G114" s="127"/>
      <c r="H114" s="127"/>
      <c r="I114" s="126"/>
      <c r="J114" s="126"/>
      <c r="K114" s="127"/>
      <c r="L114">
        <f t="shared" si="1"/>
        <v>0</v>
      </c>
    </row>
    <row r="115" spans="1:12">
      <c r="A115" s="92"/>
      <c r="B115" s="124"/>
      <c r="C115" s="137"/>
      <c r="D115" s="126"/>
      <c r="E115" s="127"/>
      <c r="F115" s="127"/>
      <c r="G115" s="127"/>
      <c r="H115" s="127"/>
      <c r="I115" s="126"/>
      <c r="J115" s="126"/>
      <c r="K115" s="127"/>
      <c r="L115">
        <f t="shared" si="1"/>
        <v>0</v>
      </c>
    </row>
    <row r="116" spans="1:12">
      <c r="A116" s="92"/>
      <c r="B116" s="124"/>
      <c r="C116" s="137"/>
      <c r="D116" s="126"/>
      <c r="E116" s="127"/>
      <c r="F116" s="127"/>
      <c r="G116" s="127"/>
      <c r="H116" s="127"/>
      <c r="I116" s="126"/>
      <c r="J116" s="126"/>
      <c r="K116" s="127"/>
      <c r="L116">
        <f t="shared" si="1"/>
        <v>0</v>
      </c>
    </row>
    <row r="117" spans="1:12">
      <c r="A117" s="92"/>
      <c r="B117" s="124"/>
      <c r="C117" s="137"/>
      <c r="D117" s="126"/>
      <c r="E117" s="127"/>
      <c r="F117" s="127"/>
      <c r="G117" s="127"/>
      <c r="H117" s="127"/>
      <c r="I117" s="126"/>
      <c r="J117" s="126"/>
      <c r="K117" s="127"/>
      <c r="L117">
        <f t="shared" si="1"/>
        <v>0</v>
      </c>
    </row>
    <row r="118" spans="1:12">
      <c r="A118" s="92"/>
      <c r="B118" s="124"/>
      <c r="C118" s="137"/>
      <c r="D118" s="126"/>
      <c r="E118" s="127"/>
      <c r="F118" s="127"/>
      <c r="G118" s="127"/>
      <c r="H118" s="127"/>
      <c r="I118" s="126"/>
      <c r="J118" s="126"/>
      <c r="K118" s="127"/>
      <c r="L118">
        <f t="shared" si="1"/>
        <v>0</v>
      </c>
    </row>
    <row r="119" spans="1:12">
      <c r="A119" s="92"/>
      <c r="B119" s="124"/>
      <c r="C119" s="137"/>
      <c r="D119" s="126"/>
      <c r="E119" s="127"/>
      <c r="F119" s="127"/>
      <c r="G119" s="127"/>
      <c r="H119" s="127"/>
      <c r="I119" s="126"/>
      <c r="J119" s="126"/>
      <c r="K119" s="127"/>
      <c r="L119">
        <f t="shared" si="1"/>
        <v>0</v>
      </c>
    </row>
    <row r="120" spans="1:12">
      <c r="A120" s="92"/>
      <c r="B120" s="124"/>
      <c r="C120" s="137"/>
      <c r="D120" s="126"/>
      <c r="E120" s="127"/>
      <c r="F120" s="127"/>
      <c r="G120" s="127"/>
      <c r="H120" s="127"/>
      <c r="I120" s="126"/>
      <c r="J120" s="126"/>
      <c r="K120" s="127"/>
      <c r="L120">
        <f t="shared" si="1"/>
        <v>0</v>
      </c>
    </row>
    <row r="121" spans="1:12">
      <c r="A121" s="92"/>
      <c r="B121" s="124"/>
      <c r="C121" s="137"/>
      <c r="D121" s="126"/>
      <c r="E121" s="127"/>
      <c r="F121" s="127"/>
      <c r="G121" s="127"/>
      <c r="H121" s="127"/>
      <c r="I121" s="126"/>
      <c r="J121" s="126"/>
      <c r="K121" s="127"/>
      <c r="L121">
        <f t="shared" si="1"/>
        <v>0</v>
      </c>
    </row>
    <row r="122" spans="1:12">
      <c r="A122" s="92"/>
      <c r="B122" s="124"/>
      <c r="C122" s="137"/>
      <c r="D122" s="126"/>
      <c r="E122" s="127"/>
      <c r="F122" s="127"/>
      <c r="G122" s="127"/>
      <c r="H122" s="127"/>
      <c r="I122" s="126"/>
      <c r="J122" s="126"/>
      <c r="K122" s="127"/>
      <c r="L122">
        <f t="shared" si="1"/>
        <v>0</v>
      </c>
    </row>
    <row r="123" spans="1:12">
      <c r="A123" s="92"/>
      <c r="B123" s="124"/>
      <c r="C123" s="137"/>
      <c r="D123" s="126"/>
      <c r="E123" s="127"/>
      <c r="F123" s="127"/>
      <c r="G123" s="127"/>
      <c r="H123" s="127"/>
      <c r="I123" s="126"/>
      <c r="J123" s="126"/>
      <c r="K123" s="127"/>
      <c r="L123">
        <f t="shared" si="1"/>
        <v>0</v>
      </c>
    </row>
    <row r="124" spans="1:12">
      <c r="A124" s="92"/>
      <c r="B124" s="124"/>
      <c r="C124" s="137"/>
      <c r="D124" s="126"/>
      <c r="E124" s="127"/>
      <c r="F124" s="127"/>
      <c r="G124" s="127"/>
      <c r="H124" s="127"/>
      <c r="I124" s="126"/>
      <c r="J124" s="126"/>
      <c r="K124" s="127"/>
      <c r="L124">
        <f t="shared" si="1"/>
        <v>0</v>
      </c>
    </row>
    <row r="125" spans="1:12">
      <c r="A125" s="92"/>
      <c r="B125" s="124"/>
      <c r="C125" s="137"/>
      <c r="D125" s="126"/>
      <c r="E125" s="127"/>
      <c r="F125" s="127"/>
      <c r="G125" s="127"/>
      <c r="H125" s="127"/>
      <c r="I125" s="126"/>
      <c r="J125" s="126"/>
      <c r="K125" s="127"/>
      <c r="L125">
        <f t="shared" si="1"/>
        <v>0</v>
      </c>
    </row>
    <row r="126" spans="1:12">
      <c r="A126" s="92"/>
      <c r="B126" s="124"/>
      <c r="C126" s="137"/>
      <c r="D126" s="126"/>
      <c r="E126" s="127"/>
      <c r="F126" s="127"/>
      <c r="G126" s="127"/>
      <c r="H126" s="127"/>
      <c r="I126" s="126"/>
      <c r="J126" s="126"/>
      <c r="K126" s="127"/>
      <c r="L126">
        <f t="shared" si="1"/>
        <v>0</v>
      </c>
    </row>
    <row r="127" spans="1:12">
      <c r="A127" s="92"/>
      <c r="B127" s="124"/>
      <c r="C127" s="137"/>
      <c r="D127" s="126"/>
      <c r="E127" s="127"/>
      <c r="F127" s="127"/>
      <c r="G127" s="127"/>
      <c r="H127" s="127"/>
      <c r="I127" s="126"/>
      <c r="J127" s="126"/>
      <c r="K127" s="127"/>
      <c r="L127">
        <f t="shared" si="1"/>
        <v>0</v>
      </c>
    </row>
    <row r="128" spans="1:12">
      <c r="A128" s="92"/>
      <c r="B128" s="124"/>
      <c r="C128" s="137"/>
      <c r="D128" s="126"/>
      <c r="E128" s="127"/>
      <c r="F128" s="127"/>
      <c r="G128" s="127"/>
      <c r="H128" s="127"/>
      <c r="I128" s="126"/>
      <c r="J128" s="126"/>
      <c r="K128" s="127"/>
      <c r="L128">
        <f t="shared" si="1"/>
        <v>0</v>
      </c>
    </row>
    <row r="129" spans="1:12">
      <c r="A129" s="92"/>
      <c r="B129" s="124"/>
      <c r="C129" s="137"/>
      <c r="D129" s="126"/>
      <c r="E129" s="127"/>
      <c r="F129" s="127"/>
      <c r="G129" s="127"/>
      <c r="H129" s="127"/>
      <c r="I129" s="126"/>
      <c r="J129" s="126"/>
      <c r="K129" s="127"/>
      <c r="L129">
        <f t="shared" si="1"/>
        <v>0</v>
      </c>
    </row>
    <row r="130" spans="1:12">
      <c r="A130" s="92"/>
      <c r="B130" s="124"/>
      <c r="C130" s="137"/>
      <c r="D130" s="126"/>
      <c r="E130" s="127"/>
      <c r="F130" s="127"/>
      <c r="G130" s="127"/>
      <c r="H130" s="127"/>
      <c r="I130" s="126"/>
      <c r="J130" s="126"/>
      <c r="K130" s="127"/>
      <c r="L130">
        <f t="shared" si="1"/>
        <v>0</v>
      </c>
    </row>
    <row r="131" spans="1:12">
      <c r="A131" s="92"/>
      <c r="B131" s="124"/>
      <c r="C131" s="137"/>
      <c r="D131" s="126"/>
      <c r="E131" s="127"/>
      <c r="F131" s="127"/>
      <c r="G131" s="127"/>
      <c r="H131" s="127"/>
      <c r="I131" s="126"/>
      <c r="J131" s="126"/>
      <c r="K131" s="127"/>
      <c r="L131">
        <f t="shared" si="1"/>
        <v>0</v>
      </c>
    </row>
    <row r="132" spans="1:12">
      <c r="A132" s="92"/>
      <c r="B132" s="124"/>
      <c r="C132" s="137"/>
      <c r="D132" s="126"/>
      <c r="E132" s="127"/>
      <c r="F132" s="127"/>
      <c r="G132" s="127"/>
      <c r="H132" s="127"/>
      <c r="I132" s="126"/>
      <c r="J132" s="126"/>
      <c r="K132" s="127"/>
      <c r="L132">
        <f t="shared" si="1"/>
        <v>0</v>
      </c>
    </row>
    <row r="133" spans="1:12">
      <c r="A133" s="92"/>
      <c r="B133" s="124"/>
      <c r="C133" s="137"/>
      <c r="D133" s="126"/>
      <c r="E133" s="127"/>
      <c r="F133" s="127"/>
      <c r="G133" s="127"/>
      <c r="H133" s="127"/>
      <c r="I133" s="126"/>
      <c r="J133" s="126"/>
      <c r="K133" s="127"/>
      <c r="L133">
        <f t="shared" si="1"/>
        <v>0</v>
      </c>
    </row>
    <row r="134" spans="1:12">
      <c r="A134" s="92"/>
      <c r="B134" s="124"/>
      <c r="C134" s="137"/>
      <c r="D134" s="126"/>
      <c r="E134" s="127"/>
      <c r="F134" s="127"/>
      <c r="G134" s="127"/>
      <c r="H134" s="127"/>
      <c r="I134" s="126"/>
      <c r="J134" s="126"/>
      <c r="K134" s="127"/>
      <c r="L134">
        <f t="shared" si="1"/>
        <v>0</v>
      </c>
    </row>
    <row r="135" spans="1:12">
      <c r="A135" s="92"/>
      <c r="B135" s="124"/>
      <c r="C135" s="137"/>
      <c r="D135" s="126"/>
      <c r="E135" s="127"/>
      <c r="F135" s="127"/>
      <c r="G135" s="127"/>
      <c r="H135" s="127"/>
      <c r="I135" s="126"/>
      <c r="J135" s="126"/>
      <c r="K135" s="127"/>
      <c r="L135">
        <f t="shared" si="1"/>
        <v>0</v>
      </c>
    </row>
    <row r="136" spans="1:12">
      <c r="A136" s="92"/>
      <c r="B136" s="124"/>
      <c r="C136" s="137"/>
      <c r="D136" s="126"/>
      <c r="E136" s="127"/>
      <c r="F136" s="127"/>
      <c r="G136" s="127"/>
      <c r="H136" s="127"/>
      <c r="I136" s="126"/>
      <c r="J136" s="126"/>
      <c r="K136" s="127"/>
      <c r="L136">
        <f t="shared" si="1"/>
        <v>0</v>
      </c>
    </row>
    <row r="137" spans="1:12">
      <c r="A137" s="92"/>
      <c r="B137" s="124"/>
      <c r="C137" s="137"/>
      <c r="D137" s="126"/>
      <c r="E137" s="127"/>
      <c r="F137" s="127"/>
      <c r="G137" s="127"/>
      <c r="H137" s="127"/>
      <c r="I137" s="126"/>
      <c r="J137" s="126"/>
      <c r="K137" s="127"/>
      <c r="L137">
        <f t="shared" si="1"/>
        <v>0</v>
      </c>
    </row>
    <row r="138" spans="1:12">
      <c r="A138" s="92"/>
      <c r="B138" s="124"/>
      <c r="C138" s="137"/>
      <c r="D138" s="126"/>
      <c r="E138" s="127"/>
      <c r="F138" s="127"/>
      <c r="G138" s="127"/>
      <c r="H138" s="127"/>
      <c r="I138" s="126"/>
      <c r="J138" s="126"/>
      <c r="K138" s="127"/>
      <c r="L138">
        <f t="shared" si="1"/>
        <v>0</v>
      </c>
    </row>
    <row r="139" spans="1:12">
      <c r="A139" s="92"/>
      <c r="B139" s="124"/>
      <c r="C139" s="137"/>
      <c r="D139" s="126"/>
      <c r="E139" s="127"/>
      <c r="F139" s="127"/>
      <c r="G139" s="127"/>
      <c r="H139" s="127"/>
      <c r="I139" s="126"/>
      <c r="J139" s="126"/>
      <c r="K139" s="127"/>
      <c r="L139">
        <f t="shared" si="1"/>
        <v>0</v>
      </c>
    </row>
    <row r="140" spans="1:12">
      <c r="A140" s="92"/>
      <c r="B140" s="124"/>
      <c r="C140" s="137"/>
      <c r="D140" s="126"/>
      <c r="E140" s="127"/>
      <c r="F140" s="127"/>
      <c r="G140" s="127"/>
      <c r="H140" s="127"/>
      <c r="I140" s="126"/>
      <c r="J140" s="126"/>
      <c r="K140" s="127"/>
      <c r="L140">
        <f t="shared" ref="L140:L203" si="2">E140 - (F140 + G140 + H140)</f>
        <v>0</v>
      </c>
    </row>
    <row r="141" spans="1:12">
      <c r="A141" s="92"/>
      <c r="B141" s="124"/>
      <c r="C141" s="137"/>
      <c r="D141" s="126"/>
      <c r="E141" s="127"/>
      <c r="F141" s="127"/>
      <c r="G141" s="127"/>
      <c r="H141" s="127"/>
      <c r="I141" s="126"/>
      <c r="J141" s="126"/>
      <c r="K141" s="127"/>
      <c r="L141">
        <f t="shared" si="2"/>
        <v>0</v>
      </c>
    </row>
    <row r="142" spans="1:12">
      <c r="A142" s="92"/>
      <c r="B142" s="124"/>
      <c r="C142" s="137"/>
      <c r="D142" s="126"/>
      <c r="E142" s="127"/>
      <c r="F142" s="127"/>
      <c r="G142" s="127"/>
      <c r="H142" s="127"/>
      <c r="I142" s="126"/>
      <c r="J142" s="126"/>
      <c r="K142" s="127"/>
      <c r="L142">
        <f t="shared" si="2"/>
        <v>0</v>
      </c>
    </row>
    <row r="143" spans="1:12">
      <c r="A143" s="92"/>
      <c r="B143" s="124"/>
      <c r="C143" s="137"/>
      <c r="D143" s="126"/>
      <c r="E143" s="127"/>
      <c r="F143" s="127"/>
      <c r="G143" s="127"/>
      <c r="H143" s="127"/>
      <c r="I143" s="126"/>
      <c r="J143" s="126"/>
      <c r="K143" s="127"/>
      <c r="L143">
        <f t="shared" si="2"/>
        <v>0</v>
      </c>
    </row>
    <row r="144" spans="1:12">
      <c r="A144" s="92"/>
      <c r="B144" s="124"/>
      <c r="C144" s="137"/>
      <c r="D144" s="126"/>
      <c r="E144" s="127"/>
      <c r="F144" s="127"/>
      <c r="G144" s="127"/>
      <c r="H144" s="127"/>
      <c r="I144" s="126"/>
      <c r="J144" s="126"/>
      <c r="K144" s="127"/>
      <c r="L144">
        <f t="shared" si="2"/>
        <v>0</v>
      </c>
    </row>
    <row r="145" spans="1:12">
      <c r="A145" s="92"/>
      <c r="B145" s="124"/>
      <c r="C145" s="137"/>
      <c r="D145" s="126"/>
      <c r="E145" s="127"/>
      <c r="F145" s="127"/>
      <c r="G145" s="127"/>
      <c r="H145" s="127"/>
      <c r="I145" s="126"/>
      <c r="J145" s="126"/>
      <c r="K145" s="127"/>
      <c r="L145">
        <f t="shared" si="2"/>
        <v>0</v>
      </c>
    </row>
    <row r="146" spans="1:12">
      <c r="A146" s="92"/>
      <c r="B146" s="124"/>
      <c r="C146" s="137"/>
      <c r="D146" s="126"/>
      <c r="E146" s="127"/>
      <c r="F146" s="127"/>
      <c r="G146" s="127"/>
      <c r="H146" s="127"/>
      <c r="I146" s="126"/>
      <c r="J146" s="126"/>
      <c r="K146" s="127"/>
      <c r="L146">
        <f t="shared" si="2"/>
        <v>0</v>
      </c>
    </row>
    <row r="147" spans="1:12">
      <c r="A147" s="92"/>
      <c r="B147" s="124"/>
      <c r="C147" s="137"/>
      <c r="D147" s="126"/>
      <c r="E147" s="127"/>
      <c r="F147" s="127"/>
      <c r="G147" s="127"/>
      <c r="H147" s="127"/>
      <c r="I147" s="126"/>
      <c r="J147" s="126"/>
      <c r="K147" s="127"/>
      <c r="L147">
        <f t="shared" si="2"/>
        <v>0</v>
      </c>
    </row>
    <row r="148" spans="1:12">
      <c r="A148" s="92"/>
      <c r="B148" s="124"/>
      <c r="C148" s="137"/>
      <c r="D148" s="126"/>
      <c r="E148" s="127"/>
      <c r="F148" s="127"/>
      <c r="G148" s="127"/>
      <c r="H148" s="127"/>
      <c r="I148" s="126"/>
      <c r="J148" s="126"/>
      <c r="K148" s="127"/>
      <c r="L148">
        <f t="shared" si="2"/>
        <v>0</v>
      </c>
    </row>
    <row r="149" spans="1:12">
      <c r="A149" s="92"/>
      <c r="B149" s="124"/>
      <c r="C149" s="137"/>
      <c r="D149" s="126"/>
      <c r="E149" s="127"/>
      <c r="F149" s="127"/>
      <c r="G149" s="127"/>
      <c r="H149" s="127"/>
      <c r="I149" s="126"/>
      <c r="J149" s="126"/>
      <c r="K149" s="127"/>
      <c r="L149">
        <f t="shared" si="2"/>
        <v>0</v>
      </c>
    </row>
    <row r="150" spans="1:12">
      <c r="A150" s="92"/>
      <c r="B150" s="124"/>
      <c r="C150" s="137"/>
      <c r="D150" s="126"/>
      <c r="E150" s="127"/>
      <c r="F150" s="127"/>
      <c r="G150" s="127"/>
      <c r="H150" s="127"/>
      <c r="I150" s="126"/>
      <c r="J150" s="126"/>
      <c r="K150" s="127"/>
      <c r="L150">
        <f t="shared" si="2"/>
        <v>0</v>
      </c>
    </row>
    <row r="151" spans="1:12">
      <c r="A151" s="92"/>
      <c r="B151" s="124"/>
      <c r="C151" s="137"/>
      <c r="D151" s="126"/>
      <c r="E151" s="127"/>
      <c r="F151" s="127"/>
      <c r="G151" s="127"/>
      <c r="H151" s="127"/>
      <c r="I151" s="126"/>
      <c r="J151" s="126"/>
      <c r="K151" s="127"/>
      <c r="L151">
        <f t="shared" si="2"/>
        <v>0</v>
      </c>
    </row>
    <row r="152" spans="1:12">
      <c r="A152" s="92"/>
      <c r="B152" s="124"/>
      <c r="C152" s="137"/>
      <c r="D152" s="126"/>
      <c r="E152" s="127"/>
      <c r="F152" s="127"/>
      <c r="G152" s="127"/>
      <c r="H152" s="127"/>
      <c r="I152" s="126"/>
      <c r="J152" s="126"/>
      <c r="K152" s="127"/>
      <c r="L152">
        <f t="shared" si="2"/>
        <v>0</v>
      </c>
    </row>
    <row r="153" spans="1:12">
      <c r="A153" s="92"/>
      <c r="B153" s="124"/>
      <c r="C153" s="137"/>
      <c r="D153" s="126"/>
      <c r="E153" s="127"/>
      <c r="F153" s="127"/>
      <c r="G153" s="127"/>
      <c r="H153" s="127"/>
      <c r="I153" s="126"/>
      <c r="J153" s="126"/>
      <c r="K153" s="127"/>
      <c r="L153">
        <f t="shared" si="2"/>
        <v>0</v>
      </c>
    </row>
    <row r="154" spans="1:12">
      <c r="A154" s="92"/>
      <c r="B154" s="124"/>
      <c r="C154" s="137"/>
      <c r="D154" s="126"/>
      <c r="E154" s="127"/>
      <c r="F154" s="127"/>
      <c r="G154" s="127"/>
      <c r="H154" s="127"/>
      <c r="I154" s="126"/>
      <c r="J154" s="126"/>
      <c r="K154" s="127"/>
      <c r="L154">
        <f t="shared" si="2"/>
        <v>0</v>
      </c>
    </row>
    <row r="155" spans="1:12">
      <c r="A155" s="92"/>
      <c r="B155" s="124"/>
      <c r="C155" s="137"/>
      <c r="D155" s="126"/>
      <c r="E155" s="127"/>
      <c r="F155" s="127"/>
      <c r="G155" s="127"/>
      <c r="H155" s="127"/>
      <c r="I155" s="126"/>
      <c r="J155" s="126"/>
      <c r="K155" s="127"/>
      <c r="L155">
        <f t="shared" si="2"/>
        <v>0</v>
      </c>
    </row>
    <row r="156" spans="1:12">
      <c r="A156" s="92"/>
      <c r="B156" s="124"/>
      <c r="C156" s="137"/>
      <c r="D156" s="126"/>
      <c r="E156" s="127"/>
      <c r="F156" s="127"/>
      <c r="G156" s="127"/>
      <c r="H156" s="127"/>
      <c r="I156" s="126"/>
      <c r="J156" s="126"/>
      <c r="K156" s="127"/>
      <c r="L156">
        <f t="shared" si="2"/>
        <v>0</v>
      </c>
    </row>
    <row r="157" spans="1:12">
      <c r="A157" s="92"/>
      <c r="B157" s="124"/>
      <c r="C157" s="137"/>
      <c r="D157" s="126"/>
      <c r="E157" s="127"/>
      <c r="F157" s="127"/>
      <c r="G157" s="127"/>
      <c r="H157" s="127"/>
      <c r="I157" s="126"/>
      <c r="J157" s="126"/>
      <c r="K157" s="127"/>
      <c r="L157">
        <f t="shared" si="2"/>
        <v>0</v>
      </c>
    </row>
    <row r="158" spans="1:12">
      <c r="A158" s="92"/>
      <c r="B158" s="124"/>
      <c r="C158" s="137"/>
      <c r="D158" s="126"/>
      <c r="E158" s="127"/>
      <c r="F158" s="127"/>
      <c r="G158" s="127"/>
      <c r="H158" s="127"/>
      <c r="I158" s="126"/>
      <c r="J158" s="126"/>
      <c r="K158" s="127"/>
      <c r="L158">
        <f t="shared" si="2"/>
        <v>0</v>
      </c>
    </row>
    <row r="159" spans="1:12">
      <c r="A159" s="92"/>
      <c r="B159" s="124"/>
      <c r="C159" s="137"/>
      <c r="D159" s="126"/>
      <c r="E159" s="127"/>
      <c r="F159" s="127"/>
      <c r="G159" s="127"/>
      <c r="H159" s="127"/>
      <c r="I159" s="126"/>
      <c r="J159" s="126"/>
      <c r="K159" s="127"/>
      <c r="L159">
        <f t="shared" si="2"/>
        <v>0</v>
      </c>
    </row>
    <row r="160" spans="1:12">
      <c r="A160" s="92"/>
      <c r="B160" s="124"/>
      <c r="C160" s="137"/>
      <c r="D160" s="126"/>
      <c r="E160" s="127"/>
      <c r="F160" s="127"/>
      <c r="G160" s="127"/>
      <c r="H160" s="127"/>
      <c r="I160" s="126"/>
      <c r="J160" s="126"/>
      <c r="K160" s="127"/>
      <c r="L160">
        <f t="shared" si="2"/>
        <v>0</v>
      </c>
    </row>
    <row r="161" spans="1:12">
      <c r="A161" s="92"/>
      <c r="B161" s="124"/>
      <c r="C161" s="137"/>
      <c r="D161" s="126"/>
      <c r="E161" s="127"/>
      <c r="F161" s="127"/>
      <c r="G161" s="127"/>
      <c r="H161" s="127"/>
      <c r="I161" s="126"/>
      <c r="J161" s="126"/>
      <c r="K161" s="127"/>
      <c r="L161">
        <f t="shared" si="2"/>
        <v>0</v>
      </c>
    </row>
    <row r="162" spans="1:12">
      <c r="A162" s="92"/>
      <c r="B162" s="124"/>
      <c r="C162" s="137"/>
      <c r="D162" s="126"/>
      <c r="E162" s="127"/>
      <c r="F162" s="127"/>
      <c r="G162" s="127"/>
      <c r="H162" s="127"/>
      <c r="I162" s="126"/>
      <c r="J162" s="126"/>
      <c r="K162" s="127"/>
      <c r="L162">
        <f t="shared" si="2"/>
        <v>0</v>
      </c>
    </row>
    <row r="163" spans="1:12">
      <c r="A163" s="92"/>
      <c r="B163" s="124"/>
      <c r="C163" s="137"/>
      <c r="D163" s="126"/>
      <c r="E163" s="127"/>
      <c r="F163" s="127"/>
      <c r="G163" s="127"/>
      <c r="H163" s="127"/>
      <c r="I163" s="126"/>
      <c r="J163" s="126"/>
      <c r="K163" s="127"/>
      <c r="L163">
        <f t="shared" si="2"/>
        <v>0</v>
      </c>
    </row>
    <row r="164" spans="1:12">
      <c r="A164" s="92"/>
      <c r="B164" s="124"/>
      <c r="C164" s="137"/>
      <c r="D164" s="126"/>
      <c r="E164" s="127"/>
      <c r="F164" s="127"/>
      <c r="G164" s="127"/>
      <c r="H164" s="127"/>
      <c r="I164" s="126"/>
      <c r="J164" s="126"/>
      <c r="K164" s="127"/>
      <c r="L164">
        <f t="shared" si="2"/>
        <v>0</v>
      </c>
    </row>
    <row r="165" spans="1:12">
      <c r="A165" s="92"/>
      <c r="B165" s="124"/>
      <c r="C165" s="137"/>
      <c r="D165" s="126"/>
      <c r="E165" s="127"/>
      <c r="F165" s="127"/>
      <c r="G165" s="127"/>
      <c r="H165" s="127"/>
      <c r="I165" s="126"/>
      <c r="J165" s="126"/>
      <c r="K165" s="127"/>
      <c r="L165">
        <f t="shared" si="2"/>
        <v>0</v>
      </c>
    </row>
    <row r="166" spans="1:12">
      <c r="A166" s="92"/>
      <c r="B166" s="124"/>
      <c r="C166" s="137"/>
      <c r="D166" s="126"/>
      <c r="E166" s="127"/>
      <c r="F166" s="127"/>
      <c r="G166" s="127"/>
      <c r="H166" s="127"/>
      <c r="I166" s="126"/>
      <c r="J166" s="126"/>
      <c r="K166" s="127"/>
      <c r="L166">
        <f t="shared" si="2"/>
        <v>0</v>
      </c>
    </row>
    <row r="167" spans="1:12">
      <c r="A167" s="92"/>
      <c r="B167" s="124"/>
      <c r="C167" s="137"/>
      <c r="D167" s="126"/>
      <c r="E167" s="127"/>
      <c r="F167" s="127"/>
      <c r="G167" s="127"/>
      <c r="H167" s="127"/>
      <c r="I167" s="126"/>
      <c r="J167" s="126"/>
      <c r="K167" s="127"/>
      <c r="L167">
        <f t="shared" si="2"/>
        <v>0</v>
      </c>
    </row>
    <row r="168" spans="1:12">
      <c r="A168" s="92"/>
      <c r="B168" s="124"/>
      <c r="C168" s="137"/>
      <c r="D168" s="126"/>
      <c r="E168" s="127"/>
      <c r="F168" s="127"/>
      <c r="G168" s="127"/>
      <c r="H168" s="127"/>
      <c r="I168" s="126"/>
      <c r="J168" s="126"/>
      <c r="K168" s="127"/>
      <c r="L168">
        <f t="shared" si="2"/>
        <v>0</v>
      </c>
    </row>
    <row r="169" spans="1:12">
      <c r="A169" s="92"/>
      <c r="B169" s="124"/>
      <c r="C169" s="137"/>
      <c r="D169" s="126"/>
      <c r="E169" s="127"/>
      <c r="F169" s="127"/>
      <c r="G169" s="127"/>
      <c r="H169" s="127"/>
      <c r="I169" s="126"/>
      <c r="J169" s="126"/>
      <c r="K169" s="127"/>
      <c r="L169">
        <f t="shared" si="2"/>
        <v>0</v>
      </c>
    </row>
    <row r="170" spans="1:12">
      <c r="A170" s="92"/>
      <c r="B170" s="124"/>
      <c r="C170" s="137"/>
      <c r="D170" s="126"/>
      <c r="E170" s="127"/>
      <c r="F170" s="127"/>
      <c r="G170" s="127"/>
      <c r="H170" s="127"/>
      <c r="I170" s="126"/>
      <c r="J170" s="126"/>
      <c r="K170" s="127"/>
      <c r="L170">
        <f t="shared" si="2"/>
        <v>0</v>
      </c>
    </row>
    <row r="171" spans="1:12">
      <c r="A171" s="92"/>
      <c r="B171" s="124"/>
      <c r="C171" s="137"/>
      <c r="D171" s="126"/>
      <c r="E171" s="127"/>
      <c r="F171" s="127"/>
      <c r="G171" s="127"/>
      <c r="H171" s="127"/>
      <c r="I171" s="126"/>
      <c r="J171" s="126"/>
      <c r="K171" s="127"/>
      <c r="L171">
        <f t="shared" si="2"/>
        <v>0</v>
      </c>
    </row>
    <row r="172" spans="1:12">
      <c r="A172" s="92"/>
      <c r="B172" s="124"/>
      <c r="C172" s="137"/>
      <c r="D172" s="126"/>
      <c r="E172" s="127"/>
      <c r="F172" s="127"/>
      <c r="G172" s="127"/>
      <c r="H172" s="127"/>
      <c r="I172" s="126"/>
      <c r="J172" s="126"/>
      <c r="K172" s="127"/>
      <c r="L172">
        <f t="shared" si="2"/>
        <v>0</v>
      </c>
    </row>
    <row r="173" spans="1:12">
      <c r="A173" s="92"/>
      <c r="B173" s="124"/>
      <c r="C173" s="137"/>
      <c r="D173" s="126"/>
      <c r="E173" s="127"/>
      <c r="F173" s="127"/>
      <c r="G173" s="127"/>
      <c r="H173" s="127"/>
      <c r="I173" s="126"/>
      <c r="J173" s="126"/>
      <c r="K173" s="127"/>
      <c r="L173">
        <f t="shared" si="2"/>
        <v>0</v>
      </c>
    </row>
    <row r="174" spans="1:12">
      <c r="A174" s="92"/>
      <c r="B174" s="124"/>
      <c r="C174" s="137"/>
      <c r="D174" s="126"/>
      <c r="E174" s="127"/>
      <c r="F174" s="127"/>
      <c r="G174" s="127"/>
      <c r="H174" s="127"/>
      <c r="I174" s="126"/>
      <c r="J174" s="126"/>
      <c r="K174" s="127"/>
      <c r="L174">
        <f t="shared" si="2"/>
        <v>0</v>
      </c>
    </row>
    <row r="175" spans="1:12">
      <c r="A175" s="92"/>
      <c r="B175" s="124"/>
      <c r="C175" s="137"/>
      <c r="D175" s="126"/>
      <c r="E175" s="127"/>
      <c r="F175" s="127"/>
      <c r="G175" s="127"/>
      <c r="H175" s="127"/>
      <c r="I175" s="126"/>
      <c r="J175" s="126"/>
      <c r="K175" s="127"/>
      <c r="L175">
        <f t="shared" si="2"/>
        <v>0</v>
      </c>
    </row>
    <row r="176" spans="1:12">
      <c r="A176" s="92"/>
      <c r="B176" s="124"/>
      <c r="C176" s="137"/>
      <c r="D176" s="126"/>
      <c r="E176" s="127"/>
      <c r="F176" s="127"/>
      <c r="G176" s="127"/>
      <c r="H176" s="127"/>
      <c r="I176" s="126"/>
      <c r="J176" s="126"/>
      <c r="K176" s="127"/>
      <c r="L176">
        <f t="shared" si="2"/>
        <v>0</v>
      </c>
    </row>
    <row r="177" spans="1:12">
      <c r="A177" s="92"/>
      <c r="B177" s="124"/>
      <c r="C177" s="137"/>
      <c r="D177" s="126"/>
      <c r="E177" s="127"/>
      <c r="F177" s="127"/>
      <c r="G177" s="127"/>
      <c r="H177" s="127"/>
      <c r="I177" s="126"/>
      <c r="J177" s="126"/>
      <c r="K177" s="127"/>
      <c r="L177">
        <f t="shared" si="2"/>
        <v>0</v>
      </c>
    </row>
    <row r="178" spans="1:12">
      <c r="A178" s="92"/>
      <c r="B178" s="124"/>
      <c r="C178" s="137"/>
      <c r="D178" s="126"/>
      <c r="E178" s="127"/>
      <c r="F178" s="127"/>
      <c r="G178" s="127"/>
      <c r="H178" s="127"/>
      <c r="I178" s="126"/>
      <c r="J178" s="126"/>
      <c r="K178" s="127"/>
      <c r="L178">
        <f t="shared" si="2"/>
        <v>0</v>
      </c>
    </row>
    <row r="179" spans="1:12">
      <c r="A179" s="92"/>
      <c r="B179" s="124"/>
      <c r="C179" s="137"/>
      <c r="D179" s="126"/>
      <c r="E179" s="127"/>
      <c r="F179" s="127"/>
      <c r="G179" s="127"/>
      <c r="H179" s="127"/>
      <c r="I179" s="126"/>
      <c r="J179" s="126"/>
      <c r="K179" s="127"/>
      <c r="L179">
        <f t="shared" si="2"/>
        <v>0</v>
      </c>
    </row>
    <row r="180" spans="1:12">
      <c r="A180" s="92"/>
      <c r="B180" s="124"/>
      <c r="C180" s="137"/>
      <c r="D180" s="126"/>
      <c r="E180" s="127"/>
      <c r="F180" s="127"/>
      <c r="G180" s="127"/>
      <c r="H180" s="127"/>
      <c r="I180" s="126"/>
      <c r="J180" s="126"/>
      <c r="K180" s="127"/>
      <c r="L180">
        <f t="shared" si="2"/>
        <v>0</v>
      </c>
    </row>
    <row r="181" spans="1:12">
      <c r="A181" s="92"/>
      <c r="B181" s="124"/>
      <c r="C181" s="137"/>
      <c r="D181" s="126"/>
      <c r="E181" s="127"/>
      <c r="F181" s="127"/>
      <c r="G181" s="127"/>
      <c r="H181" s="127"/>
      <c r="I181" s="126"/>
      <c r="J181" s="126"/>
      <c r="K181" s="127"/>
      <c r="L181">
        <f t="shared" si="2"/>
        <v>0</v>
      </c>
    </row>
    <row r="182" spans="1:12">
      <c r="A182" s="92"/>
      <c r="B182" s="124"/>
      <c r="C182" s="137"/>
      <c r="D182" s="126"/>
      <c r="E182" s="127"/>
      <c r="F182" s="127"/>
      <c r="G182" s="127"/>
      <c r="H182" s="127"/>
      <c r="I182" s="126"/>
      <c r="J182" s="126"/>
      <c r="K182" s="127"/>
      <c r="L182">
        <f t="shared" si="2"/>
        <v>0</v>
      </c>
    </row>
    <row r="183" spans="1:12">
      <c r="A183" s="92"/>
      <c r="B183" s="124"/>
      <c r="C183" s="137"/>
      <c r="D183" s="126"/>
      <c r="E183" s="127"/>
      <c r="F183" s="127"/>
      <c r="G183" s="127"/>
      <c r="H183" s="127"/>
      <c r="I183" s="126"/>
      <c r="J183" s="126"/>
      <c r="K183" s="127"/>
      <c r="L183">
        <f t="shared" si="2"/>
        <v>0</v>
      </c>
    </row>
    <row r="184" spans="1:12">
      <c r="A184" s="92"/>
      <c r="B184" s="124"/>
      <c r="C184" s="137"/>
      <c r="D184" s="126"/>
      <c r="E184" s="127"/>
      <c r="F184" s="127"/>
      <c r="G184" s="127"/>
      <c r="H184" s="127"/>
      <c r="I184" s="126"/>
      <c r="J184" s="126"/>
      <c r="K184" s="127"/>
      <c r="L184">
        <f t="shared" si="2"/>
        <v>0</v>
      </c>
    </row>
    <row r="185" spans="1:12">
      <c r="A185" s="92"/>
      <c r="B185" s="124"/>
      <c r="C185" s="137"/>
      <c r="D185" s="126"/>
      <c r="E185" s="127"/>
      <c r="F185" s="127"/>
      <c r="G185" s="127"/>
      <c r="H185" s="127"/>
      <c r="I185" s="126"/>
      <c r="J185" s="126"/>
      <c r="K185" s="127"/>
      <c r="L185">
        <f t="shared" si="2"/>
        <v>0</v>
      </c>
    </row>
    <row r="186" spans="1:12">
      <c r="A186" s="92"/>
      <c r="B186" s="124"/>
      <c r="C186" s="137"/>
      <c r="D186" s="126"/>
      <c r="E186" s="127"/>
      <c r="F186" s="127"/>
      <c r="G186" s="127"/>
      <c r="H186" s="127"/>
      <c r="I186" s="126"/>
      <c r="J186" s="126"/>
      <c r="K186" s="127"/>
      <c r="L186">
        <f t="shared" si="2"/>
        <v>0</v>
      </c>
    </row>
    <row r="187" spans="1:12">
      <c r="A187" s="92"/>
      <c r="B187" s="124"/>
      <c r="C187" s="137"/>
      <c r="D187" s="126"/>
      <c r="E187" s="127"/>
      <c r="F187" s="127"/>
      <c r="G187" s="127"/>
      <c r="H187" s="127"/>
      <c r="I187" s="126"/>
      <c r="J187" s="126"/>
      <c r="K187" s="127"/>
      <c r="L187">
        <f t="shared" si="2"/>
        <v>0</v>
      </c>
    </row>
    <row r="188" spans="1:12">
      <c r="A188" s="92"/>
      <c r="B188" s="124"/>
      <c r="C188" s="137"/>
      <c r="D188" s="126"/>
      <c r="E188" s="127"/>
      <c r="F188" s="127"/>
      <c r="G188" s="127"/>
      <c r="H188" s="127"/>
      <c r="I188" s="126"/>
      <c r="J188" s="126"/>
      <c r="K188" s="127"/>
      <c r="L188">
        <f t="shared" si="2"/>
        <v>0</v>
      </c>
    </row>
    <row r="189" spans="1:12">
      <c r="A189" s="92"/>
      <c r="B189" s="124"/>
      <c r="C189" s="137"/>
      <c r="D189" s="126"/>
      <c r="E189" s="127"/>
      <c r="F189" s="127"/>
      <c r="G189" s="127"/>
      <c r="H189" s="127"/>
      <c r="I189" s="126"/>
      <c r="J189" s="126"/>
      <c r="K189" s="127"/>
      <c r="L189">
        <f t="shared" si="2"/>
        <v>0</v>
      </c>
    </row>
    <row r="190" spans="1:12">
      <c r="A190" s="92"/>
      <c r="B190" s="124"/>
      <c r="C190" s="137"/>
      <c r="D190" s="126"/>
      <c r="E190" s="127"/>
      <c r="F190" s="127"/>
      <c r="G190" s="127"/>
      <c r="H190" s="127"/>
      <c r="I190" s="126"/>
      <c r="J190" s="126"/>
      <c r="K190" s="127"/>
      <c r="L190">
        <f t="shared" si="2"/>
        <v>0</v>
      </c>
    </row>
    <row r="191" spans="1:12">
      <c r="A191" s="92"/>
      <c r="B191" s="124"/>
      <c r="C191" s="137"/>
      <c r="D191" s="126"/>
      <c r="E191" s="127"/>
      <c r="F191" s="127"/>
      <c r="G191" s="127"/>
      <c r="H191" s="127"/>
      <c r="I191" s="126"/>
      <c r="J191" s="126"/>
      <c r="K191" s="127"/>
      <c r="L191">
        <f t="shared" si="2"/>
        <v>0</v>
      </c>
    </row>
    <row r="192" spans="1:12">
      <c r="A192" s="92"/>
      <c r="B192" s="124"/>
      <c r="C192" s="137"/>
      <c r="D192" s="126"/>
      <c r="E192" s="127"/>
      <c r="F192" s="127"/>
      <c r="G192" s="127"/>
      <c r="H192" s="127"/>
      <c r="I192" s="126"/>
      <c r="J192" s="126"/>
      <c r="K192" s="127"/>
      <c r="L192">
        <f t="shared" si="2"/>
        <v>0</v>
      </c>
    </row>
    <row r="193" spans="1:12">
      <c r="A193" s="92"/>
      <c r="B193" s="124"/>
      <c r="C193" s="137"/>
      <c r="D193" s="126"/>
      <c r="E193" s="127"/>
      <c r="F193" s="127"/>
      <c r="G193" s="127"/>
      <c r="H193" s="127"/>
      <c r="I193" s="126"/>
      <c r="J193" s="126"/>
      <c r="K193" s="127"/>
      <c r="L193">
        <f t="shared" si="2"/>
        <v>0</v>
      </c>
    </row>
    <row r="194" spans="1:12">
      <c r="A194" s="92"/>
      <c r="B194" s="124"/>
      <c r="C194" s="137"/>
      <c r="D194" s="126"/>
      <c r="E194" s="127"/>
      <c r="F194" s="127"/>
      <c r="G194" s="127"/>
      <c r="H194" s="127"/>
      <c r="I194" s="126"/>
      <c r="J194" s="126"/>
      <c r="K194" s="127"/>
      <c r="L194">
        <f t="shared" si="2"/>
        <v>0</v>
      </c>
    </row>
    <row r="195" spans="1:12">
      <c r="A195" s="92"/>
      <c r="B195" s="124"/>
      <c r="C195" s="137"/>
      <c r="D195" s="126"/>
      <c r="E195" s="127"/>
      <c r="F195" s="127"/>
      <c r="G195" s="127"/>
      <c r="H195" s="127"/>
      <c r="I195" s="126"/>
      <c r="J195" s="126"/>
      <c r="K195" s="127"/>
      <c r="L195">
        <f t="shared" si="2"/>
        <v>0</v>
      </c>
    </row>
    <row r="196" spans="1:12">
      <c r="A196" s="92"/>
      <c r="B196" s="124"/>
      <c r="C196" s="137"/>
      <c r="D196" s="126"/>
      <c r="E196" s="127"/>
      <c r="F196" s="127"/>
      <c r="G196" s="127"/>
      <c r="H196" s="127"/>
      <c r="I196" s="126"/>
      <c r="J196" s="126"/>
      <c r="K196" s="127"/>
      <c r="L196">
        <f t="shared" si="2"/>
        <v>0</v>
      </c>
    </row>
    <row r="197" spans="1:12">
      <c r="A197" s="92"/>
      <c r="B197" s="124"/>
      <c r="C197" s="137"/>
      <c r="D197" s="126"/>
      <c r="E197" s="127"/>
      <c r="F197" s="127"/>
      <c r="G197" s="127"/>
      <c r="H197" s="127"/>
      <c r="I197" s="126"/>
      <c r="J197" s="126"/>
      <c r="K197" s="127"/>
      <c r="L197">
        <f t="shared" si="2"/>
        <v>0</v>
      </c>
    </row>
    <row r="198" spans="1:12">
      <c r="A198" s="92"/>
      <c r="B198" s="124"/>
      <c r="C198" s="137"/>
      <c r="D198" s="126"/>
      <c r="E198" s="127"/>
      <c r="F198" s="127"/>
      <c r="G198" s="127"/>
      <c r="H198" s="127"/>
      <c r="I198" s="126"/>
      <c r="J198" s="126"/>
      <c r="K198" s="127"/>
      <c r="L198">
        <f t="shared" si="2"/>
        <v>0</v>
      </c>
    </row>
    <row r="199" spans="1:12">
      <c r="A199" s="92"/>
      <c r="B199" s="124"/>
      <c r="C199" s="137"/>
      <c r="D199" s="126"/>
      <c r="E199" s="127"/>
      <c r="F199" s="127"/>
      <c r="G199" s="127"/>
      <c r="H199" s="127"/>
      <c r="I199" s="126"/>
      <c r="J199" s="126"/>
      <c r="K199" s="127"/>
      <c r="L199">
        <f t="shared" si="2"/>
        <v>0</v>
      </c>
    </row>
    <row r="200" spans="1:12">
      <c r="A200" s="92"/>
      <c r="B200" s="124"/>
      <c r="C200" s="137"/>
      <c r="D200" s="126"/>
      <c r="E200" s="127"/>
      <c r="F200" s="127"/>
      <c r="G200" s="127"/>
      <c r="H200" s="127"/>
      <c r="I200" s="126"/>
      <c r="J200" s="126"/>
      <c r="K200" s="127"/>
      <c r="L200">
        <f t="shared" si="2"/>
        <v>0</v>
      </c>
    </row>
    <row r="201" spans="1:12">
      <c r="A201" s="92"/>
      <c r="B201" s="124"/>
      <c r="C201" s="137"/>
      <c r="D201" s="126"/>
      <c r="E201" s="127"/>
      <c r="F201" s="127"/>
      <c r="G201" s="127"/>
      <c r="H201" s="127"/>
      <c r="I201" s="126"/>
      <c r="J201" s="126"/>
      <c r="K201" s="127"/>
      <c r="L201">
        <f t="shared" si="2"/>
        <v>0</v>
      </c>
    </row>
    <row r="202" spans="1:12">
      <c r="A202" s="92"/>
      <c r="B202" s="124"/>
      <c r="C202" s="137"/>
      <c r="D202" s="126"/>
      <c r="E202" s="127"/>
      <c r="F202" s="127"/>
      <c r="G202" s="127"/>
      <c r="H202" s="127"/>
      <c r="I202" s="126"/>
      <c r="J202" s="126"/>
      <c r="K202" s="127"/>
      <c r="L202">
        <f t="shared" si="2"/>
        <v>0</v>
      </c>
    </row>
    <row r="203" spans="1:12">
      <c r="A203" s="92"/>
      <c r="B203" s="124"/>
      <c r="C203" s="137"/>
      <c r="D203" s="126"/>
      <c r="E203" s="127"/>
      <c r="F203" s="127"/>
      <c r="G203" s="127"/>
      <c r="H203" s="127"/>
      <c r="I203" s="126"/>
      <c r="J203" s="126"/>
      <c r="K203" s="127"/>
      <c r="L203">
        <f t="shared" si="2"/>
        <v>0</v>
      </c>
    </row>
    <row r="204" spans="1:12">
      <c r="A204" s="92"/>
      <c r="B204" s="124"/>
      <c r="C204" s="137"/>
      <c r="D204" s="126"/>
      <c r="E204" s="127"/>
      <c r="F204" s="127"/>
      <c r="G204" s="127"/>
      <c r="H204" s="127"/>
      <c r="I204" s="126"/>
      <c r="J204" s="126"/>
      <c r="K204" s="127"/>
      <c r="L204">
        <f t="shared" ref="L204:L263" si="3">E204 - (F204 + G204 + H204)</f>
        <v>0</v>
      </c>
    </row>
    <row r="205" spans="1:12">
      <c r="A205" s="92"/>
      <c r="B205" s="124"/>
      <c r="C205" s="137"/>
      <c r="D205" s="126"/>
      <c r="E205" s="127"/>
      <c r="F205" s="127"/>
      <c r="G205" s="127"/>
      <c r="H205" s="127"/>
      <c r="I205" s="126"/>
      <c r="J205" s="126"/>
      <c r="K205" s="127"/>
      <c r="L205">
        <f t="shared" si="3"/>
        <v>0</v>
      </c>
    </row>
    <row r="206" spans="1:12">
      <c r="A206" s="92"/>
      <c r="B206" s="124"/>
      <c r="C206" s="137"/>
      <c r="D206" s="126"/>
      <c r="E206" s="127"/>
      <c r="F206" s="127"/>
      <c r="G206" s="127"/>
      <c r="H206" s="127"/>
      <c r="I206" s="126"/>
      <c r="J206" s="126"/>
      <c r="K206" s="127"/>
      <c r="L206">
        <f t="shared" si="3"/>
        <v>0</v>
      </c>
    </row>
    <row r="207" spans="1:12">
      <c r="A207" s="92"/>
      <c r="B207" s="124"/>
      <c r="C207" s="137"/>
      <c r="D207" s="126"/>
      <c r="E207" s="127"/>
      <c r="F207" s="127"/>
      <c r="G207" s="127"/>
      <c r="H207" s="127"/>
      <c r="I207" s="126"/>
      <c r="J207" s="126"/>
      <c r="K207" s="127"/>
      <c r="L207">
        <f t="shared" si="3"/>
        <v>0</v>
      </c>
    </row>
    <row r="208" spans="1:12">
      <c r="A208" s="92"/>
      <c r="B208" s="124"/>
      <c r="C208" s="137"/>
      <c r="D208" s="126"/>
      <c r="E208" s="127"/>
      <c r="F208" s="127"/>
      <c r="G208" s="127"/>
      <c r="H208" s="127"/>
      <c r="I208" s="126"/>
      <c r="J208" s="126"/>
      <c r="K208" s="127"/>
      <c r="L208">
        <f t="shared" si="3"/>
        <v>0</v>
      </c>
    </row>
    <row r="209" spans="1:12">
      <c r="A209" s="92"/>
      <c r="B209" s="124"/>
      <c r="C209" s="137"/>
      <c r="D209" s="126"/>
      <c r="E209" s="127"/>
      <c r="F209" s="127"/>
      <c r="G209" s="127"/>
      <c r="H209" s="127"/>
      <c r="I209" s="126"/>
      <c r="J209" s="126"/>
      <c r="K209" s="127"/>
      <c r="L209">
        <f t="shared" si="3"/>
        <v>0</v>
      </c>
    </row>
    <row r="210" spans="1:12">
      <c r="A210" s="92"/>
      <c r="B210" s="124"/>
      <c r="C210" s="137"/>
      <c r="D210" s="126"/>
      <c r="E210" s="127"/>
      <c r="F210" s="127"/>
      <c r="G210" s="127"/>
      <c r="H210" s="127"/>
      <c r="I210" s="126"/>
      <c r="J210" s="126"/>
      <c r="K210" s="127"/>
      <c r="L210">
        <f t="shared" si="3"/>
        <v>0</v>
      </c>
    </row>
    <row r="211" spans="1:12">
      <c r="A211" s="92"/>
      <c r="B211" s="124"/>
      <c r="C211" s="137"/>
      <c r="D211" s="126"/>
      <c r="E211" s="127"/>
      <c r="F211" s="127"/>
      <c r="G211" s="127"/>
      <c r="H211" s="127"/>
      <c r="I211" s="126"/>
      <c r="J211" s="126"/>
      <c r="K211" s="127"/>
      <c r="L211">
        <f t="shared" si="3"/>
        <v>0</v>
      </c>
    </row>
    <row r="212" spans="1:12">
      <c r="A212" s="92"/>
      <c r="B212" s="124"/>
      <c r="C212" s="137"/>
      <c r="D212" s="126"/>
      <c r="E212" s="127"/>
      <c r="F212" s="127"/>
      <c r="G212" s="127"/>
      <c r="H212" s="127"/>
      <c r="I212" s="126"/>
      <c r="J212" s="126"/>
      <c r="K212" s="127"/>
      <c r="L212">
        <f t="shared" si="3"/>
        <v>0</v>
      </c>
    </row>
    <row r="213" spans="1:12">
      <c r="A213" s="92"/>
      <c r="B213" s="124"/>
      <c r="C213" s="137"/>
      <c r="D213" s="126"/>
      <c r="E213" s="127"/>
      <c r="F213" s="127"/>
      <c r="G213" s="127"/>
      <c r="H213" s="127"/>
      <c r="I213" s="126"/>
      <c r="J213" s="126"/>
      <c r="K213" s="127"/>
      <c r="L213">
        <f t="shared" si="3"/>
        <v>0</v>
      </c>
    </row>
    <row r="214" spans="1:12">
      <c r="A214" s="92"/>
      <c r="B214" s="124"/>
      <c r="C214" s="137"/>
      <c r="D214" s="126"/>
      <c r="E214" s="127"/>
      <c r="F214" s="127"/>
      <c r="G214" s="127"/>
      <c r="H214" s="127"/>
      <c r="I214" s="126"/>
      <c r="J214" s="126"/>
      <c r="K214" s="127"/>
      <c r="L214">
        <f t="shared" si="3"/>
        <v>0</v>
      </c>
    </row>
    <row r="215" spans="1:12">
      <c r="A215" s="92"/>
      <c r="B215" s="124"/>
      <c r="C215" s="137"/>
      <c r="D215" s="126"/>
      <c r="E215" s="127"/>
      <c r="F215" s="127"/>
      <c r="G215" s="127"/>
      <c r="H215" s="127"/>
      <c r="I215" s="126"/>
      <c r="J215" s="126"/>
      <c r="K215" s="127"/>
      <c r="L215">
        <f t="shared" si="3"/>
        <v>0</v>
      </c>
    </row>
    <row r="216" spans="1:12">
      <c r="A216" s="92"/>
      <c r="B216" s="124"/>
      <c r="C216" s="137"/>
      <c r="D216" s="126"/>
      <c r="E216" s="127"/>
      <c r="F216" s="127"/>
      <c r="G216" s="127"/>
      <c r="H216" s="127"/>
      <c r="I216" s="126"/>
      <c r="J216" s="126"/>
      <c r="K216" s="127"/>
      <c r="L216">
        <f t="shared" si="3"/>
        <v>0</v>
      </c>
    </row>
    <row r="217" spans="1:12">
      <c r="A217" s="92"/>
      <c r="B217" s="124"/>
      <c r="C217" s="137"/>
      <c r="D217" s="126"/>
      <c r="E217" s="127"/>
      <c r="F217" s="127"/>
      <c r="G217" s="127"/>
      <c r="H217" s="127"/>
      <c r="I217" s="126"/>
      <c r="J217" s="126"/>
      <c r="K217" s="127"/>
      <c r="L217">
        <f t="shared" si="3"/>
        <v>0</v>
      </c>
    </row>
    <row r="218" spans="1:12">
      <c r="A218" s="92"/>
      <c r="B218" s="124"/>
      <c r="C218" s="137"/>
      <c r="D218" s="126"/>
      <c r="E218" s="127"/>
      <c r="F218" s="127"/>
      <c r="G218" s="127"/>
      <c r="H218" s="127"/>
      <c r="I218" s="126"/>
      <c r="J218" s="126"/>
      <c r="K218" s="127"/>
      <c r="L218">
        <f t="shared" si="3"/>
        <v>0</v>
      </c>
    </row>
    <row r="219" spans="1:12">
      <c r="A219" s="92"/>
      <c r="B219" s="124"/>
      <c r="C219" s="137"/>
      <c r="D219" s="126"/>
      <c r="E219" s="127"/>
      <c r="F219" s="127"/>
      <c r="G219" s="127"/>
      <c r="H219" s="127"/>
      <c r="I219" s="126"/>
      <c r="J219" s="126"/>
      <c r="K219" s="127"/>
      <c r="L219">
        <f t="shared" si="3"/>
        <v>0</v>
      </c>
    </row>
    <row r="220" spans="1:12">
      <c r="A220" s="92"/>
      <c r="B220" s="124"/>
      <c r="C220" s="137"/>
      <c r="D220" s="126"/>
      <c r="E220" s="127"/>
      <c r="F220" s="127"/>
      <c r="G220" s="127"/>
      <c r="H220" s="127"/>
      <c r="I220" s="126"/>
      <c r="J220" s="126"/>
      <c r="K220" s="127"/>
      <c r="L220">
        <f t="shared" si="3"/>
        <v>0</v>
      </c>
    </row>
    <row r="221" spans="1:12">
      <c r="A221" s="92"/>
      <c r="B221" s="124"/>
      <c r="C221" s="137"/>
      <c r="D221" s="126"/>
      <c r="E221" s="127"/>
      <c r="F221" s="127"/>
      <c r="G221" s="127"/>
      <c r="H221" s="127"/>
      <c r="I221" s="126"/>
      <c r="J221" s="126"/>
      <c r="K221" s="127"/>
      <c r="L221">
        <f t="shared" si="3"/>
        <v>0</v>
      </c>
    </row>
    <row r="222" spans="1:12">
      <c r="A222" s="92"/>
      <c r="B222" s="124"/>
      <c r="C222" s="137"/>
      <c r="D222" s="126"/>
      <c r="E222" s="127"/>
      <c r="F222" s="127"/>
      <c r="G222" s="127"/>
      <c r="H222" s="127"/>
      <c r="I222" s="126"/>
      <c r="J222" s="126"/>
      <c r="K222" s="127"/>
      <c r="L222">
        <f t="shared" si="3"/>
        <v>0</v>
      </c>
    </row>
    <row r="223" spans="1:12">
      <c r="A223" s="92"/>
      <c r="B223" s="124"/>
      <c r="C223" s="137"/>
      <c r="D223" s="126"/>
      <c r="E223" s="127"/>
      <c r="F223" s="127"/>
      <c r="G223" s="127"/>
      <c r="H223" s="127"/>
      <c r="I223" s="126"/>
      <c r="J223" s="126"/>
      <c r="K223" s="127"/>
      <c r="L223">
        <f t="shared" si="3"/>
        <v>0</v>
      </c>
    </row>
    <row r="224" spans="1:12">
      <c r="A224" s="92"/>
      <c r="B224" s="124"/>
      <c r="C224" s="137"/>
      <c r="D224" s="126"/>
      <c r="E224" s="127"/>
      <c r="F224" s="127"/>
      <c r="G224" s="127"/>
      <c r="H224" s="127"/>
      <c r="I224" s="126"/>
      <c r="J224" s="126"/>
      <c r="K224" s="127"/>
      <c r="L224">
        <f t="shared" si="3"/>
        <v>0</v>
      </c>
    </row>
    <row r="225" spans="1:12">
      <c r="A225" s="92"/>
      <c r="B225" s="124"/>
      <c r="C225" s="137"/>
      <c r="D225" s="126"/>
      <c r="E225" s="127"/>
      <c r="F225" s="127"/>
      <c r="G225" s="127"/>
      <c r="H225" s="127"/>
      <c r="I225" s="126"/>
      <c r="J225" s="126"/>
      <c r="K225" s="127"/>
      <c r="L225">
        <f t="shared" si="3"/>
        <v>0</v>
      </c>
    </row>
    <row r="226" spans="1:12">
      <c r="A226" s="92"/>
      <c r="B226" s="124"/>
      <c r="C226" s="137"/>
      <c r="D226" s="126"/>
      <c r="E226" s="127"/>
      <c r="F226" s="127"/>
      <c r="G226" s="127"/>
      <c r="H226" s="127"/>
      <c r="I226" s="126"/>
      <c r="J226" s="126"/>
      <c r="K226" s="127"/>
      <c r="L226">
        <f t="shared" si="3"/>
        <v>0</v>
      </c>
    </row>
    <row r="227" spans="1:12">
      <c r="A227" s="92"/>
      <c r="B227" s="124"/>
      <c r="C227" s="137"/>
      <c r="D227" s="126"/>
      <c r="E227" s="127"/>
      <c r="F227" s="127"/>
      <c r="G227" s="127"/>
      <c r="H227" s="127"/>
      <c r="I227" s="126"/>
      <c r="J227" s="126"/>
      <c r="K227" s="127"/>
      <c r="L227">
        <f t="shared" si="3"/>
        <v>0</v>
      </c>
    </row>
    <row r="228" spans="1:12">
      <c r="A228" s="92"/>
      <c r="B228" s="124"/>
      <c r="C228" s="137"/>
      <c r="D228" s="126"/>
      <c r="E228" s="127"/>
      <c r="F228" s="127"/>
      <c r="G228" s="127"/>
      <c r="H228" s="127"/>
      <c r="I228" s="126"/>
      <c r="J228" s="126"/>
      <c r="K228" s="127"/>
      <c r="L228">
        <f t="shared" si="3"/>
        <v>0</v>
      </c>
    </row>
    <row r="229" spans="1:12">
      <c r="A229" s="92"/>
      <c r="B229" s="124"/>
      <c r="C229" s="137"/>
      <c r="D229" s="126"/>
      <c r="E229" s="127"/>
      <c r="F229" s="127"/>
      <c r="G229" s="127"/>
      <c r="H229" s="127"/>
      <c r="I229" s="126"/>
      <c r="J229" s="126"/>
      <c r="K229" s="127"/>
      <c r="L229">
        <f t="shared" si="3"/>
        <v>0</v>
      </c>
    </row>
    <row r="230" spans="1:12">
      <c r="A230" s="92"/>
      <c r="B230" s="124"/>
      <c r="C230" s="137"/>
      <c r="D230" s="126"/>
      <c r="E230" s="127"/>
      <c r="F230" s="127"/>
      <c r="G230" s="127"/>
      <c r="H230" s="127"/>
      <c r="I230" s="126"/>
      <c r="J230" s="126"/>
      <c r="K230" s="127"/>
      <c r="L230">
        <f t="shared" si="3"/>
        <v>0</v>
      </c>
    </row>
    <row r="231" spans="1:12">
      <c r="A231" s="92"/>
      <c r="B231" s="124"/>
      <c r="C231" s="137"/>
      <c r="D231" s="126"/>
      <c r="E231" s="127"/>
      <c r="F231" s="127"/>
      <c r="G231" s="127"/>
      <c r="H231" s="127"/>
      <c r="I231" s="126"/>
      <c r="J231" s="126"/>
      <c r="K231" s="127"/>
      <c r="L231">
        <f t="shared" si="3"/>
        <v>0</v>
      </c>
    </row>
    <row r="232" spans="1:12">
      <c r="A232" s="92"/>
      <c r="B232" s="124"/>
      <c r="C232" s="137"/>
      <c r="D232" s="126"/>
      <c r="E232" s="127"/>
      <c r="F232" s="127"/>
      <c r="G232" s="127"/>
      <c r="H232" s="127"/>
      <c r="I232" s="126"/>
      <c r="J232" s="126"/>
      <c r="K232" s="127"/>
      <c r="L232">
        <f t="shared" si="3"/>
        <v>0</v>
      </c>
    </row>
    <row r="233" spans="1:12">
      <c r="A233" s="92"/>
      <c r="B233" s="124"/>
      <c r="C233" s="137"/>
      <c r="D233" s="126"/>
      <c r="E233" s="127"/>
      <c r="F233" s="127"/>
      <c r="G233" s="127"/>
      <c r="H233" s="127"/>
      <c r="I233" s="126"/>
      <c r="J233" s="126"/>
      <c r="K233" s="127"/>
      <c r="L233">
        <f t="shared" si="3"/>
        <v>0</v>
      </c>
    </row>
    <row r="234" spans="1:12">
      <c r="A234" s="92"/>
      <c r="B234" s="124"/>
      <c r="C234" s="137"/>
      <c r="D234" s="126"/>
      <c r="E234" s="127"/>
      <c r="F234" s="127"/>
      <c r="G234" s="127"/>
      <c r="H234" s="127"/>
      <c r="I234" s="126"/>
      <c r="J234" s="126"/>
      <c r="K234" s="127"/>
      <c r="L234">
        <f t="shared" si="3"/>
        <v>0</v>
      </c>
    </row>
    <row r="235" spans="1:12">
      <c r="A235" s="92"/>
      <c r="B235" s="124"/>
      <c r="C235" s="137"/>
      <c r="D235" s="126"/>
      <c r="E235" s="127"/>
      <c r="F235" s="127"/>
      <c r="G235" s="127"/>
      <c r="H235" s="127"/>
      <c r="I235" s="126"/>
      <c r="J235" s="126"/>
      <c r="K235" s="127"/>
      <c r="L235">
        <f t="shared" si="3"/>
        <v>0</v>
      </c>
    </row>
    <row r="236" spans="1:12">
      <c r="A236" s="92"/>
      <c r="B236" s="124"/>
      <c r="C236" s="137"/>
      <c r="D236" s="126"/>
      <c r="E236" s="127"/>
      <c r="F236" s="127"/>
      <c r="G236" s="127"/>
      <c r="H236" s="127"/>
      <c r="I236" s="126"/>
      <c r="J236" s="126"/>
      <c r="K236" s="127"/>
      <c r="L236">
        <f t="shared" si="3"/>
        <v>0</v>
      </c>
    </row>
    <row r="237" spans="1:12">
      <c r="A237" s="92"/>
      <c r="B237" s="124"/>
      <c r="C237" s="137"/>
      <c r="D237" s="126"/>
      <c r="E237" s="127"/>
      <c r="F237" s="127"/>
      <c r="G237" s="127"/>
      <c r="H237" s="127"/>
      <c r="I237" s="126"/>
      <c r="J237" s="126"/>
      <c r="K237" s="127"/>
      <c r="L237">
        <f t="shared" si="3"/>
        <v>0</v>
      </c>
    </row>
    <row r="238" spans="1:12">
      <c r="A238" s="92"/>
      <c r="B238" s="124"/>
      <c r="C238" s="137"/>
      <c r="D238" s="126"/>
      <c r="E238" s="127"/>
      <c r="F238" s="127"/>
      <c r="G238" s="127"/>
      <c r="H238" s="127"/>
      <c r="I238" s="126"/>
      <c r="J238" s="126"/>
      <c r="K238" s="127"/>
      <c r="L238">
        <f t="shared" si="3"/>
        <v>0</v>
      </c>
    </row>
    <row r="239" spans="1:12">
      <c r="A239" s="92"/>
      <c r="B239" s="124"/>
      <c r="C239" s="137"/>
      <c r="D239" s="126"/>
      <c r="E239" s="127"/>
      <c r="F239" s="127"/>
      <c r="G239" s="127"/>
      <c r="H239" s="127"/>
      <c r="I239" s="126"/>
      <c r="J239" s="126"/>
      <c r="K239" s="127"/>
      <c r="L239">
        <f t="shared" si="3"/>
        <v>0</v>
      </c>
    </row>
    <row r="240" spans="1:12">
      <c r="A240" s="92"/>
      <c r="B240" s="124"/>
      <c r="C240" s="137"/>
      <c r="D240" s="126"/>
      <c r="E240" s="127"/>
      <c r="F240" s="127"/>
      <c r="G240" s="127"/>
      <c r="H240" s="127"/>
      <c r="I240" s="126"/>
      <c r="J240" s="126"/>
      <c r="K240" s="127"/>
      <c r="L240">
        <f t="shared" si="3"/>
        <v>0</v>
      </c>
    </row>
    <row r="241" spans="1:12">
      <c r="A241" s="92"/>
      <c r="B241" s="124"/>
      <c r="C241" s="137"/>
      <c r="D241" s="126"/>
      <c r="E241" s="127"/>
      <c r="F241" s="127"/>
      <c r="G241" s="127"/>
      <c r="H241" s="127"/>
      <c r="I241" s="126"/>
      <c r="J241" s="126"/>
      <c r="K241" s="127"/>
      <c r="L241">
        <f t="shared" si="3"/>
        <v>0</v>
      </c>
    </row>
    <row r="242" spans="1:12">
      <c r="A242" s="92"/>
      <c r="B242" s="124"/>
      <c r="C242" s="137"/>
      <c r="D242" s="126"/>
      <c r="E242" s="127"/>
      <c r="F242" s="127"/>
      <c r="G242" s="127"/>
      <c r="H242" s="127"/>
      <c r="I242" s="126"/>
      <c r="J242" s="126"/>
      <c r="K242" s="127"/>
      <c r="L242">
        <f t="shared" si="3"/>
        <v>0</v>
      </c>
    </row>
    <row r="243" spans="1:12">
      <c r="A243" s="92"/>
      <c r="B243" s="124"/>
      <c r="C243" s="137"/>
      <c r="D243" s="126"/>
      <c r="E243" s="127"/>
      <c r="F243" s="127"/>
      <c r="G243" s="127"/>
      <c r="H243" s="127"/>
      <c r="I243" s="126"/>
      <c r="J243" s="126"/>
      <c r="K243" s="127"/>
      <c r="L243">
        <f t="shared" si="3"/>
        <v>0</v>
      </c>
    </row>
    <row r="244" spans="1:12">
      <c r="A244" s="92"/>
      <c r="B244" s="124"/>
      <c r="C244" s="137"/>
      <c r="D244" s="126"/>
      <c r="E244" s="127"/>
      <c r="F244" s="127"/>
      <c r="G244" s="127"/>
      <c r="H244" s="127"/>
      <c r="I244" s="126"/>
      <c r="J244" s="126"/>
      <c r="K244" s="127"/>
      <c r="L244">
        <f t="shared" si="3"/>
        <v>0</v>
      </c>
    </row>
    <row r="245" spans="1:12">
      <c r="A245" s="92"/>
      <c r="B245" s="124"/>
      <c r="C245" s="137"/>
      <c r="D245" s="126"/>
      <c r="E245" s="127"/>
      <c r="F245" s="127"/>
      <c r="G245" s="127"/>
      <c r="H245" s="127"/>
      <c r="I245" s="126"/>
      <c r="J245" s="126"/>
      <c r="K245" s="127"/>
      <c r="L245">
        <f t="shared" si="3"/>
        <v>0</v>
      </c>
    </row>
    <row r="246" spans="1:12">
      <c r="A246" s="92"/>
      <c r="B246" s="124"/>
      <c r="C246" s="137"/>
      <c r="D246" s="126"/>
      <c r="E246" s="127"/>
      <c r="F246" s="127"/>
      <c r="G246" s="127"/>
      <c r="H246" s="127"/>
      <c r="I246" s="126"/>
      <c r="J246" s="126"/>
      <c r="K246" s="127"/>
      <c r="L246">
        <f t="shared" si="3"/>
        <v>0</v>
      </c>
    </row>
    <row r="247" spans="1:12">
      <c r="A247" s="92"/>
      <c r="B247" s="124"/>
      <c r="C247" s="137"/>
      <c r="D247" s="126"/>
      <c r="E247" s="127"/>
      <c r="F247" s="127"/>
      <c r="G247" s="127"/>
      <c r="H247" s="127"/>
      <c r="I247" s="126"/>
      <c r="J247" s="126"/>
      <c r="K247" s="127"/>
      <c r="L247">
        <f t="shared" si="3"/>
        <v>0</v>
      </c>
    </row>
    <row r="248" spans="1:12">
      <c r="A248" s="92"/>
      <c r="B248" s="124"/>
      <c r="C248" s="137"/>
      <c r="D248" s="126"/>
      <c r="E248" s="127"/>
      <c r="F248" s="127"/>
      <c r="G248" s="127"/>
      <c r="H248" s="127"/>
      <c r="I248" s="126"/>
      <c r="J248" s="126"/>
      <c r="K248" s="127"/>
      <c r="L248">
        <f t="shared" si="3"/>
        <v>0</v>
      </c>
    </row>
    <row r="249" spans="1:12">
      <c r="A249" s="92"/>
      <c r="B249" s="124"/>
      <c r="C249" s="137"/>
      <c r="D249" s="126"/>
      <c r="E249" s="127"/>
      <c r="F249" s="127"/>
      <c r="G249" s="127"/>
      <c r="H249" s="127"/>
      <c r="I249" s="126"/>
      <c r="J249" s="126"/>
      <c r="K249" s="127"/>
      <c r="L249">
        <f t="shared" si="3"/>
        <v>0</v>
      </c>
    </row>
    <row r="250" spans="1:12">
      <c r="A250" s="92"/>
      <c r="B250" s="124"/>
      <c r="C250" s="137"/>
      <c r="D250" s="126"/>
      <c r="E250" s="127"/>
      <c r="F250" s="127"/>
      <c r="G250" s="127"/>
      <c r="H250" s="127"/>
      <c r="I250" s="126"/>
      <c r="J250" s="126"/>
      <c r="K250" s="127"/>
      <c r="L250">
        <f t="shared" si="3"/>
        <v>0</v>
      </c>
    </row>
    <row r="251" spans="1:12">
      <c r="A251" s="92"/>
      <c r="B251" s="124"/>
      <c r="C251" s="137"/>
      <c r="D251" s="126"/>
      <c r="E251" s="127"/>
      <c r="F251" s="127"/>
      <c r="G251" s="127"/>
      <c r="H251" s="127"/>
      <c r="I251" s="126"/>
      <c r="J251" s="126"/>
      <c r="K251" s="127"/>
      <c r="L251">
        <f t="shared" si="3"/>
        <v>0</v>
      </c>
    </row>
    <row r="252" spans="1:12">
      <c r="A252" s="92"/>
      <c r="B252" s="124"/>
      <c r="C252" s="137"/>
      <c r="D252" s="126"/>
      <c r="E252" s="127"/>
      <c r="F252" s="127"/>
      <c r="G252" s="127"/>
      <c r="H252" s="127"/>
      <c r="I252" s="126"/>
      <c r="J252" s="126"/>
      <c r="K252" s="127"/>
      <c r="L252">
        <f t="shared" si="3"/>
        <v>0</v>
      </c>
    </row>
    <row r="253" spans="1:12">
      <c r="A253" s="92"/>
      <c r="B253" s="124"/>
      <c r="C253" s="137"/>
      <c r="D253" s="126"/>
      <c r="E253" s="127"/>
      <c r="F253" s="127"/>
      <c r="G253" s="127"/>
      <c r="H253" s="127"/>
      <c r="I253" s="126"/>
      <c r="J253" s="126"/>
      <c r="K253" s="127"/>
      <c r="L253">
        <f t="shared" si="3"/>
        <v>0</v>
      </c>
    </row>
    <row r="254" spans="1:12">
      <c r="A254" s="92"/>
      <c r="B254" s="124"/>
      <c r="C254" s="137"/>
      <c r="D254" s="126"/>
      <c r="E254" s="127"/>
      <c r="F254" s="127"/>
      <c r="G254" s="127"/>
      <c r="H254" s="127"/>
      <c r="I254" s="126"/>
      <c r="J254" s="126"/>
      <c r="K254" s="127"/>
      <c r="L254">
        <f t="shared" si="3"/>
        <v>0</v>
      </c>
    </row>
    <row r="255" spans="1:12">
      <c r="A255" s="92"/>
      <c r="B255" s="124"/>
      <c r="C255" s="137"/>
      <c r="D255" s="126"/>
      <c r="E255" s="127"/>
      <c r="F255" s="127"/>
      <c r="G255" s="127"/>
      <c r="H255" s="127"/>
      <c r="I255" s="126"/>
      <c r="J255" s="126"/>
      <c r="K255" s="127"/>
      <c r="L255">
        <f t="shared" si="3"/>
        <v>0</v>
      </c>
    </row>
    <row r="256" spans="1:12">
      <c r="A256" s="92"/>
      <c r="B256" s="124"/>
      <c r="C256" s="137"/>
      <c r="D256" s="126"/>
      <c r="E256" s="127"/>
      <c r="F256" s="127"/>
      <c r="G256" s="127"/>
      <c r="H256" s="127"/>
      <c r="I256" s="126"/>
      <c r="J256" s="126"/>
      <c r="K256" s="127"/>
      <c r="L256">
        <f t="shared" si="3"/>
        <v>0</v>
      </c>
    </row>
    <row r="257" spans="1:12">
      <c r="A257" s="92"/>
      <c r="B257" s="124"/>
      <c r="C257" s="137"/>
      <c r="D257" s="126"/>
      <c r="E257" s="127"/>
      <c r="F257" s="127"/>
      <c r="G257" s="127"/>
      <c r="H257" s="127"/>
      <c r="I257" s="126"/>
      <c r="J257" s="126"/>
      <c r="K257" s="127"/>
      <c r="L257">
        <f t="shared" si="3"/>
        <v>0</v>
      </c>
    </row>
    <row r="258" spans="1:12">
      <c r="A258" s="92"/>
      <c r="B258" s="124"/>
      <c r="C258" s="137"/>
      <c r="D258" s="126"/>
      <c r="E258" s="127"/>
      <c r="F258" s="127"/>
      <c r="G258" s="127"/>
      <c r="H258" s="127"/>
      <c r="I258" s="126"/>
      <c r="J258" s="126"/>
      <c r="K258" s="127"/>
      <c r="L258">
        <f t="shared" si="3"/>
        <v>0</v>
      </c>
    </row>
    <row r="259" spans="1:12">
      <c r="A259" s="92"/>
      <c r="B259" s="124"/>
      <c r="C259" s="137"/>
      <c r="D259" s="126"/>
      <c r="E259" s="127"/>
      <c r="F259" s="127"/>
      <c r="G259" s="127"/>
      <c r="H259" s="127"/>
      <c r="I259" s="126"/>
      <c r="J259" s="126"/>
      <c r="K259" s="127"/>
      <c r="L259">
        <f t="shared" si="3"/>
        <v>0</v>
      </c>
    </row>
    <row r="260" spans="1:12">
      <c r="A260" s="92"/>
      <c r="B260" s="124"/>
      <c r="C260" s="137"/>
      <c r="D260" s="126"/>
      <c r="E260" s="127"/>
      <c r="F260" s="127"/>
      <c r="G260" s="127"/>
      <c r="H260" s="127"/>
      <c r="I260" s="126"/>
      <c r="J260" s="126"/>
      <c r="K260" s="127"/>
      <c r="L260">
        <f t="shared" si="3"/>
        <v>0</v>
      </c>
    </row>
    <row r="261" spans="1:12">
      <c r="A261" s="92"/>
      <c r="B261" s="124"/>
      <c r="C261" s="137"/>
      <c r="D261" s="126"/>
      <c r="E261" s="127"/>
      <c r="F261" s="127"/>
      <c r="G261" s="127"/>
      <c r="H261" s="127"/>
      <c r="I261" s="126"/>
      <c r="J261" s="126"/>
      <c r="K261" s="127"/>
      <c r="L261">
        <f t="shared" si="3"/>
        <v>0</v>
      </c>
    </row>
    <row r="262" spans="1:12">
      <c r="A262" s="92"/>
      <c r="B262" s="124"/>
      <c r="C262" s="137"/>
      <c r="D262" s="126"/>
      <c r="E262" s="127"/>
      <c r="F262" s="127"/>
      <c r="G262" s="127"/>
      <c r="H262" s="127"/>
      <c r="I262" s="126"/>
      <c r="J262" s="126"/>
      <c r="K262" s="127"/>
      <c r="L262">
        <f t="shared" si="3"/>
        <v>0</v>
      </c>
    </row>
    <row r="263" spans="1:12">
      <c r="A263" s="92"/>
      <c r="B263" s="124"/>
      <c r="C263" s="137"/>
      <c r="D263" s="126"/>
      <c r="E263" s="127"/>
      <c r="F263" s="127"/>
      <c r="G263" s="127"/>
      <c r="H263" s="127"/>
      <c r="I263" s="126"/>
      <c r="J263" s="126"/>
      <c r="K263" s="127"/>
      <c r="L263">
        <f t="shared" si="3"/>
        <v>0</v>
      </c>
    </row>
    <row r="264" spans="1:12">
      <c r="A264" s="92"/>
      <c r="B264" s="124"/>
      <c r="C264" s="137"/>
      <c r="D264" s="126"/>
      <c r="E264" s="127"/>
      <c r="F264" s="127"/>
      <c r="G264" s="127"/>
      <c r="H264" s="127"/>
      <c r="I264" s="126"/>
      <c r="J264" s="126"/>
      <c r="K264" s="127"/>
    </row>
    <row r="265" spans="1:12">
      <c r="A265" s="92"/>
      <c r="B265" s="124"/>
      <c r="C265" s="137"/>
      <c r="D265" s="126"/>
      <c r="E265" s="127"/>
      <c r="F265" s="127"/>
      <c r="G265" s="127"/>
      <c r="H265" s="127"/>
      <c r="I265" s="126"/>
      <c r="J265" s="126"/>
      <c r="K265" s="127"/>
    </row>
    <row r="266" spans="1:12">
      <c r="A266" s="92"/>
      <c r="B266" s="124"/>
      <c r="C266" s="137"/>
      <c r="D266" s="126"/>
      <c r="E266" s="127"/>
      <c r="F266" s="127"/>
      <c r="G266" s="127"/>
      <c r="H266" s="127"/>
      <c r="I266" s="126"/>
      <c r="J266" s="126"/>
      <c r="K266" s="127"/>
    </row>
    <row r="267" spans="1:12">
      <c r="A267" s="92"/>
      <c r="B267" s="124"/>
      <c r="C267" s="137"/>
      <c r="D267" s="126"/>
      <c r="E267" s="127"/>
      <c r="F267" s="127"/>
      <c r="G267" s="127"/>
      <c r="H267" s="127"/>
      <c r="I267" s="126"/>
      <c r="J267" s="126"/>
      <c r="K267" s="127"/>
    </row>
    <row r="268" spans="1:12">
      <c r="A268" s="92"/>
      <c r="B268" s="124"/>
      <c r="C268" s="137"/>
      <c r="D268" s="126"/>
      <c r="E268" s="127"/>
      <c r="F268" s="127"/>
      <c r="G268" s="127"/>
      <c r="H268" s="127"/>
      <c r="I268" s="126"/>
      <c r="J268" s="126"/>
      <c r="K268" s="127"/>
    </row>
    <row r="269" spans="1:12">
      <c r="A269" s="92"/>
      <c r="B269" s="124"/>
      <c r="C269" s="137"/>
      <c r="D269" s="126"/>
      <c r="E269" s="127"/>
      <c r="F269" s="127"/>
      <c r="G269" s="127"/>
      <c r="H269" s="127"/>
      <c r="I269" s="126"/>
      <c r="J269" s="126"/>
      <c r="K269" s="127"/>
    </row>
    <row r="270" spans="1:12">
      <c r="A270" s="92"/>
      <c r="B270" s="124"/>
      <c r="C270" s="137"/>
      <c r="D270" s="126"/>
      <c r="E270" s="127"/>
      <c r="F270" s="127"/>
      <c r="G270" s="127"/>
      <c r="H270" s="127"/>
      <c r="I270" s="126"/>
      <c r="J270" s="126"/>
      <c r="K270" s="127"/>
    </row>
    <row r="271" spans="1:12">
      <c r="A271" s="92"/>
      <c r="B271" s="124"/>
      <c r="C271" s="137"/>
      <c r="D271" s="126"/>
      <c r="E271" s="127"/>
      <c r="F271" s="127"/>
      <c r="G271" s="127"/>
      <c r="H271" s="127"/>
      <c r="I271" s="126"/>
      <c r="J271" s="126"/>
      <c r="K271" s="127"/>
    </row>
    <row r="272" spans="1:12">
      <c r="A272" s="92"/>
      <c r="B272" s="124"/>
      <c r="C272" s="137"/>
      <c r="D272" s="126"/>
      <c r="E272" s="127"/>
      <c r="F272" s="127"/>
      <c r="G272" s="127"/>
      <c r="H272" s="127"/>
      <c r="I272" s="126"/>
      <c r="J272" s="126"/>
      <c r="K272" s="127"/>
    </row>
    <row r="273" spans="1:11">
      <c r="A273" s="92"/>
      <c r="B273" s="124"/>
      <c r="C273" s="137"/>
      <c r="D273" s="126"/>
      <c r="E273" s="127"/>
      <c r="F273" s="127"/>
      <c r="G273" s="127"/>
      <c r="H273" s="127"/>
      <c r="I273" s="126"/>
      <c r="J273" s="126"/>
      <c r="K273" s="127"/>
    </row>
    <row r="274" spans="1:11">
      <c r="A274" s="92"/>
      <c r="B274" s="124"/>
      <c r="C274" s="137"/>
      <c r="D274" s="126"/>
      <c r="E274" s="127"/>
      <c r="F274" s="127"/>
      <c r="G274" s="127"/>
      <c r="H274" s="127"/>
      <c r="I274" s="126"/>
      <c r="J274" s="126"/>
      <c r="K274" s="127"/>
    </row>
    <row r="275" spans="1:11">
      <c r="A275" s="92"/>
      <c r="B275" s="124"/>
      <c r="C275" s="137"/>
      <c r="D275" s="126"/>
      <c r="E275" s="127"/>
      <c r="F275" s="127"/>
      <c r="G275" s="127"/>
      <c r="H275" s="127"/>
      <c r="I275" s="126"/>
      <c r="J275" s="126"/>
      <c r="K275" s="127"/>
    </row>
    <row r="276" spans="1:11">
      <c r="A276" s="92"/>
      <c r="B276" s="124"/>
      <c r="C276" s="137"/>
      <c r="D276" s="126"/>
      <c r="E276" s="127"/>
      <c r="F276" s="127"/>
      <c r="G276" s="127"/>
      <c r="H276" s="127"/>
      <c r="I276" s="126"/>
      <c r="J276" s="126"/>
      <c r="K276" s="127"/>
    </row>
    <row r="277" spans="1:11">
      <c r="A277" s="92"/>
      <c r="B277" s="124"/>
      <c r="C277" s="137"/>
      <c r="D277" s="126"/>
      <c r="E277" s="127"/>
      <c r="F277" s="127"/>
      <c r="G277" s="127"/>
      <c r="H277" s="127"/>
      <c r="I277" s="126"/>
      <c r="J277" s="126"/>
      <c r="K277" s="127"/>
    </row>
    <row r="278" spans="1:11">
      <c r="A278" s="92"/>
      <c r="B278" s="124"/>
      <c r="C278" s="137"/>
      <c r="D278" s="126"/>
      <c r="E278" s="127"/>
      <c r="F278" s="127"/>
      <c r="G278" s="127"/>
      <c r="H278" s="127"/>
      <c r="I278" s="126"/>
      <c r="J278" s="126"/>
      <c r="K278" s="127"/>
    </row>
    <row r="279" spans="1:11">
      <c r="A279" s="92"/>
      <c r="B279" s="124"/>
      <c r="C279" s="137"/>
      <c r="D279" s="126"/>
      <c r="E279" s="127"/>
      <c r="F279" s="127"/>
      <c r="G279" s="127"/>
      <c r="H279" s="127"/>
      <c r="I279" s="126"/>
      <c r="J279" s="126"/>
      <c r="K279" s="127"/>
    </row>
    <row r="280" spans="1:11">
      <c r="A280" s="92"/>
      <c r="B280" s="124"/>
      <c r="C280" s="137"/>
      <c r="D280" s="126"/>
      <c r="E280" s="127"/>
      <c r="F280" s="127"/>
      <c r="G280" s="127"/>
      <c r="H280" s="127"/>
      <c r="I280" s="126"/>
      <c r="J280" s="126"/>
      <c r="K280" s="127"/>
    </row>
    <row r="281" spans="1:11">
      <c r="A281" s="92"/>
      <c r="B281" s="124"/>
      <c r="C281" s="137"/>
      <c r="D281" s="126"/>
      <c r="E281" s="127"/>
      <c r="F281" s="127"/>
      <c r="G281" s="127"/>
      <c r="H281" s="127"/>
      <c r="I281" s="126"/>
      <c r="J281" s="126"/>
      <c r="K281" s="127"/>
    </row>
    <row r="282" spans="1:11">
      <c r="A282" s="92"/>
      <c r="B282" s="124"/>
      <c r="C282" s="137"/>
      <c r="D282" s="126"/>
      <c r="E282" s="127"/>
      <c r="F282" s="127"/>
      <c r="G282" s="127"/>
      <c r="H282" s="127"/>
      <c r="I282" s="126"/>
      <c r="J282" s="126"/>
      <c r="K282" s="127"/>
    </row>
    <row r="283" spans="1:11">
      <c r="A283" s="92"/>
      <c r="B283" s="124"/>
      <c r="C283" s="137"/>
      <c r="D283" s="126"/>
      <c r="E283" s="127"/>
      <c r="F283" s="127"/>
      <c r="G283" s="127"/>
      <c r="H283" s="127"/>
      <c r="I283" s="126"/>
      <c r="J283" s="126"/>
      <c r="K283" s="127"/>
    </row>
    <row r="284" spans="1:11">
      <c r="A284" s="92"/>
      <c r="B284" s="124"/>
      <c r="C284" s="137"/>
      <c r="D284" s="126"/>
      <c r="E284" s="127"/>
      <c r="F284" s="127"/>
      <c r="G284" s="127"/>
      <c r="H284" s="127"/>
      <c r="I284" s="126"/>
      <c r="J284" s="126"/>
      <c r="K284" s="127"/>
    </row>
    <row r="285" spans="1:11">
      <c r="A285" s="92"/>
      <c r="B285" s="124"/>
      <c r="C285" s="137"/>
      <c r="D285" s="126"/>
      <c r="E285" s="127"/>
      <c r="F285" s="127"/>
      <c r="G285" s="127"/>
      <c r="H285" s="127"/>
      <c r="I285" s="126"/>
      <c r="J285" s="126"/>
      <c r="K285" s="127"/>
    </row>
    <row r="286" spans="1:11">
      <c r="A286" s="92"/>
      <c r="B286" s="124"/>
      <c r="C286" s="137"/>
      <c r="D286" s="126"/>
      <c r="E286" s="127"/>
      <c r="F286" s="127"/>
      <c r="G286" s="127"/>
      <c r="H286" s="127"/>
      <c r="I286" s="126"/>
      <c r="J286" s="126"/>
      <c r="K286" s="127"/>
    </row>
    <row r="287" spans="1:11">
      <c r="A287" s="92"/>
      <c r="B287" s="124"/>
      <c r="C287" s="137"/>
      <c r="D287" s="126"/>
      <c r="E287" s="127"/>
      <c r="F287" s="127"/>
      <c r="G287" s="127"/>
      <c r="H287" s="127"/>
      <c r="I287" s="126"/>
      <c r="J287" s="126"/>
      <c r="K287" s="127"/>
    </row>
    <row r="288" spans="1:11">
      <c r="A288" s="92"/>
      <c r="B288" s="124"/>
      <c r="C288" s="137"/>
      <c r="D288" s="126"/>
      <c r="E288" s="127"/>
      <c r="F288" s="127"/>
      <c r="G288" s="127"/>
      <c r="H288" s="127"/>
      <c r="I288" s="126"/>
      <c r="J288" s="126"/>
      <c r="K288" s="127"/>
    </row>
    <row r="289" spans="1:11">
      <c r="A289" s="92"/>
      <c r="B289" s="124"/>
      <c r="C289" s="137"/>
      <c r="D289" s="126"/>
      <c r="E289" s="127"/>
      <c r="F289" s="127"/>
      <c r="G289" s="127"/>
      <c r="H289" s="127"/>
      <c r="I289" s="126"/>
      <c r="J289" s="126"/>
      <c r="K289" s="127"/>
    </row>
    <row r="290" spans="1:11">
      <c r="A290" s="92"/>
      <c r="B290" s="124"/>
      <c r="C290" s="137"/>
      <c r="D290" s="126"/>
      <c r="E290" s="127"/>
      <c r="F290" s="127"/>
      <c r="G290" s="127"/>
      <c r="H290" s="127"/>
      <c r="I290" s="126"/>
      <c r="J290" s="126"/>
      <c r="K290" s="127"/>
    </row>
    <row r="291" spans="1:11">
      <c r="A291" s="92"/>
      <c r="B291" s="124"/>
      <c r="C291" s="137"/>
      <c r="D291" s="126"/>
      <c r="E291" s="127"/>
      <c r="F291" s="127"/>
      <c r="G291" s="127"/>
      <c r="H291" s="127"/>
      <c r="I291" s="126"/>
      <c r="J291" s="126"/>
      <c r="K291" s="127"/>
    </row>
    <row r="292" spans="1:11">
      <c r="A292" s="92"/>
      <c r="B292" s="124"/>
      <c r="C292" s="137"/>
      <c r="D292" s="126"/>
      <c r="E292" s="127"/>
      <c r="F292" s="127"/>
      <c r="G292" s="127"/>
      <c r="H292" s="127"/>
      <c r="I292" s="126"/>
      <c r="J292" s="126"/>
      <c r="K292" s="127"/>
    </row>
    <row r="293" spans="1:11">
      <c r="A293" s="92"/>
      <c r="B293" s="124"/>
      <c r="C293" s="137"/>
      <c r="D293" s="126"/>
      <c r="E293" s="127"/>
      <c r="F293" s="127"/>
      <c r="G293" s="127"/>
      <c r="H293" s="127"/>
      <c r="I293" s="126"/>
      <c r="J293" s="126"/>
      <c r="K293" s="127"/>
    </row>
    <row r="294" spans="1:11">
      <c r="A294" s="92"/>
      <c r="B294" s="124"/>
      <c r="C294" s="137"/>
      <c r="D294" s="126"/>
      <c r="E294" s="127"/>
      <c r="F294" s="127"/>
      <c r="G294" s="127"/>
      <c r="H294" s="127"/>
      <c r="I294" s="126"/>
      <c r="J294" s="126"/>
      <c r="K294" s="127"/>
    </row>
    <row r="295" spans="1:11">
      <c r="A295" s="92"/>
      <c r="B295" s="124"/>
      <c r="C295" s="137"/>
      <c r="D295" s="126"/>
      <c r="E295" s="127"/>
      <c r="F295" s="127"/>
      <c r="G295" s="127"/>
      <c r="H295" s="127"/>
      <c r="I295" s="126"/>
      <c r="J295" s="126"/>
      <c r="K295" s="127"/>
    </row>
    <row r="296" spans="1:11">
      <c r="A296" s="92"/>
      <c r="B296" s="124"/>
      <c r="C296" s="137"/>
      <c r="D296" s="126"/>
      <c r="E296" s="127"/>
      <c r="F296" s="127"/>
      <c r="G296" s="127"/>
      <c r="H296" s="127"/>
      <c r="I296" s="126"/>
      <c r="J296" s="126"/>
      <c r="K296" s="127"/>
    </row>
    <row r="297" spans="1:11">
      <c r="A297" s="92"/>
      <c r="B297" s="124"/>
      <c r="C297" s="137"/>
      <c r="D297" s="126"/>
      <c r="E297" s="127"/>
      <c r="F297" s="127"/>
      <c r="G297" s="127"/>
      <c r="H297" s="127"/>
      <c r="I297" s="126"/>
      <c r="J297" s="126"/>
      <c r="K297" s="127"/>
    </row>
    <row r="298" spans="1:11">
      <c r="A298" s="92"/>
      <c r="B298" s="124"/>
      <c r="C298" s="137"/>
      <c r="D298" s="126"/>
      <c r="E298" s="127"/>
      <c r="F298" s="127"/>
      <c r="G298" s="127"/>
      <c r="H298" s="127"/>
      <c r="I298" s="126"/>
      <c r="J298" s="126"/>
      <c r="K298" s="127"/>
    </row>
    <row r="299" spans="1:11">
      <c r="A299" s="92"/>
      <c r="B299" s="124"/>
      <c r="C299" s="137"/>
      <c r="D299" s="126"/>
      <c r="E299" s="127"/>
      <c r="F299" s="127"/>
      <c r="G299" s="127"/>
      <c r="H299" s="127"/>
      <c r="I299" s="126"/>
      <c r="J299" s="126"/>
      <c r="K299" s="127"/>
    </row>
    <row r="300" spans="1:11">
      <c r="A300" s="92"/>
      <c r="B300" s="124"/>
      <c r="C300" s="137"/>
      <c r="D300" s="126"/>
      <c r="E300" s="127"/>
      <c r="F300" s="127"/>
      <c r="G300" s="127"/>
      <c r="H300" s="127"/>
      <c r="I300" s="126"/>
      <c r="J300" s="126"/>
      <c r="K300" s="127"/>
    </row>
    <row r="301" spans="1:11">
      <c r="A301" s="92"/>
      <c r="B301" s="124"/>
      <c r="C301" s="137"/>
      <c r="D301" s="126"/>
      <c r="E301" s="127"/>
      <c r="F301" s="127"/>
      <c r="G301" s="127"/>
      <c r="H301" s="127"/>
      <c r="I301" s="126"/>
      <c r="J301" s="126"/>
      <c r="K301" s="127"/>
    </row>
    <row r="302" spans="1:11">
      <c r="A302" s="92"/>
      <c r="B302" s="124"/>
      <c r="C302" s="137"/>
      <c r="D302" s="126"/>
      <c r="E302" s="127"/>
      <c r="F302" s="127"/>
      <c r="G302" s="127"/>
      <c r="H302" s="127"/>
      <c r="I302" s="126"/>
      <c r="J302" s="126"/>
      <c r="K302" s="127"/>
    </row>
    <row r="303" spans="1:11">
      <c r="A303" s="92"/>
      <c r="B303" s="124"/>
      <c r="C303" s="137"/>
      <c r="D303" s="126"/>
      <c r="E303" s="127"/>
      <c r="F303" s="127"/>
      <c r="G303" s="127"/>
      <c r="H303" s="127"/>
      <c r="I303" s="126"/>
      <c r="J303" s="126"/>
      <c r="K303" s="127"/>
    </row>
    <row r="304" spans="1:11">
      <c r="A304" s="92"/>
      <c r="B304" s="124"/>
      <c r="C304" s="137"/>
      <c r="D304" s="126"/>
      <c r="E304" s="127"/>
      <c r="F304" s="127"/>
      <c r="G304" s="127"/>
      <c r="H304" s="127"/>
      <c r="I304" s="126"/>
      <c r="J304" s="126"/>
      <c r="K304" s="127"/>
    </row>
    <row r="305" spans="1:11">
      <c r="A305" s="92"/>
      <c r="B305" s="124"/>
      <c r="C305" s="137"/>
      <c r="D305" s="126"/>
      <c r="E305" s="127"/>
      <c r="F305" s="127"/>
      <c r="G305" s="127"/>
      <c r="H305" s="127"/>
      <c r="I305" s="126"/>
      <c r="J305" s="126"/>
      <c r="K305" s="127"/>
    </row>
    <row r="306" spans="1:11">
      <c r="A306" s="92"/>
      <c r="B306" s="124"/>
      <c r="C306" s="137"/>
      <c r="D306" s="126"/>
      <c r="E306" s="127"/>
      <c r="F306" s="127"/>
      <c r="G306" s="127"/>
      <c r="H306" s="127"/>
      <c r="I306" s="126"/>
      <c r="J306" s="126"/>
      <c r="K306" s="127"/>
    </row>
    <row r="307" spans="1:11">
      <c r="A307" s="92"/>
      <c r="B307" s="124"/>
      <c r="C307" s="137"/>
      <c r="D307" s="126"/>
      <c r="E307" s="127"/>
      <c r="F307" s="127"/>
      <c r="G307" s="127"/>
      <c r="H307" s="127"/>
      <c r="I307" s="126"/>
      <c r="J307" s="126"/>
      <c r="K307" s="127"/>
    </row>
    <row r="308" spans="1:11">
      <c r="A308" s="92"/>
      <c r="B308" s="124"/>
      <c r="C308" s="137"/>
      <c r="D308" s="126"/>
      <c r="E308" s="127"/>
      <c r="F308" s="127"/>
      <c r="G308" s="127"/>
      <c r="H308" s="127"/>
      <c r="I308" s="126"/>
      <c r="J308" s="126"/>
      <c r="K308" s="127"/>
    </row>
    <row r="309" spans="1:11">
      <c r="A309" s="92"/>
      <c r="B309" s="124"/>
      <c r="C309" s="137"/>
      <c r="D309" s="126"/>
      <c r="E309" s="127"/>
      <c r="F309" s="127"/>
      <c r="G309" s="127"/>
      <c r="H309" s="127"/>
      <c r="I309" s="126"/>
      <c r="J309" s="126"/>
      <c r="K309" s="127"/>
    </row>
    <row r="310" spans="1:11">
      <c r="A310" s="92"/>
      <c r="B310" s="124"/>
      <c r="C310" s="137"/>
      <c r="D310" s="126"/>
      <c r="E310" s="127"/>
      <c r="F310" s="127"/>
      <c r="G310" s="127"/>
      <c r="H310" s="127"/>
      <c r="I310" s="126"/>
      <c r="J310" s="126"/>
      <c r="K310" s="127"/>
    </row>
    <row r="311" spans="1:11">
      <c r="A311" s="92"/>
      <c r="B311" s="124"/>
      <c r="C311" s="137"/>
      <c r="D311" s="126"/>
      <c r="E311" s="127"/>
      <c r="F311" s="127"/>
      <c r="G311" s="127"/>
      <c r="H311" s="127"/>
      <c r="I311" s="126"/>
      <c r="J311" s="126"/>
      <c r="K311" s="127"/>
    </row>
    <row r="312" spans="1:11">
      <c r="A312" s="92"/>
      <c r="B312" s="124"/>
      <c r="C312" s="137"/>
      <c r="D312" s="126"/>
      <c r="E312" s="127"/>
      <c r="F312" s="127"/>
      <c r="G312" s="127"/>
      <c r="H312" s="127"/>
      <c r="I312" s="126"/>
      <c r="J312" s="126"/>
      <c r="K312" s="127"/>
    </row>
    <row r="313" spans="1:11">
      <c r="A313" s="92"/>
      <c r="B313" s="124"/>
      <c r="C313" s="137"/>
      <c r="D313" s="126"/>
      <c r="E313" s="127"/>
      <c r="F313" s="127"/>
      <c r="G313" s="127"/>
      <c r="H313" s="127"/>
      <c r="I313" s="126"/>
      <c r="J313" s="126"/>
      <c r="K313" s="127"/>
    </row>
    <row r="314" spans="1:11">
      <c r="A314" s="92"/>
      <c r="B314" s="124"/>
      <c r="C314" s="137"/>
      <c r="D314" s="126"/>
      <c r="E314" s="127"/>
      <c r="F314" s="127"/>
      <c r="G314" s="127"/>
      <c r="H314" s="127"/>
      <c r="I314" s="126"/>
      <c r="J314" s="126"/>
      <c r="K314" s="127"/>
    </row>
    <row r="315" spans="1:11">
      <c r="A315" s="92"/>
      <c r="B315" s="124"/>
      <c r="C315" s="137"/>
      <c r="D315" s="126"/>
      <c r="E315" s="127"/>
      <c r="F315" s="127"/>
      <c r="G315" s="127"/>
      <c r="H315" s="127"/>
      <c r="I315" s="126"/>
      <c r="J315" s="126"/>
      <c r="K315" s="127"/>
    </row>
    <row r="316" spans="1:11">
      <c r="A316" s="92"/>
      <c r="B316" s="124"/>
      <c r="C316" s="137"/>
      <c r="D316" s="126"/>
      <c r="E316" s="127"/>
      <c r="F316" s="127"/>
      <c r="G316" s="127"/>
      <c r="H316" s="127"/>
      <c r="I316" s="126"/>
      <c r="J316" s="126"/>
      <c r="K316" s="127"/>
    </row>
    <row r="317" spans="1:11">
      <c r="A317" s="92"/>
      <c r="B317" s="124"/>
      <c r="C317" s="137"/>
      <c r="D317" s="126"/>
      <c r="E317" s="127"/>
      <c r="F317" s="127"/>
      <c r="G317" s="127"/>
      <c r="H317" s="127"/>
      <c r="I317" s="126"/>
      <c r="J317" s="126"/>
      <c r="K317" s="127"/>
    </row>
    <row r="318" spans="1:11">
      <c r="A318" s="92"/>
      <c r="B318" s="124"/>
      <c r="C318" s="137"/>
      <c r="D318" s="126"/>
      <c r="E318" s="127"/>
      <c r="F318" s="127"/>
      <c r="G318" s="127"/>
      <c r="H318" s="127"/>
      <c r="I318" s="126"/>
      <c r="J318" s="126"/>
      <c r="K318" s="127"/>
    </row>
    <row r="319" spans="1:11">
      <c r="A319" s="92"/>
      <c r="B319" s="124"/>
      <c r="C319" s="137"/>
      <c r="D319" s="126"/>
      <c r="E319" s="127"/>
      <c r="F319" s="127"/>
      <c r="G319" s="127"/>
      <c r="H319" s="127"/>
      <c r="I319" s="126"/>
      <c r="J319" s="126"/>
      <c r="K319" s="127"/>
    </row>
    <row r="320" spans="1:11">
      <c r="A320" s="92"/>
      <c r="B320" s="124"/>
      <c r="C320" s="137"/>
      <c r="D320" s="126"/>
      <c r="E320" s="127"/>
      <c r="F320" s="127"/>
      <c r="G320" s="127"/>
      <c r="H320" s="127"/>
      <c r="I320" s="126"/>
      <c r="J320" s="126"/>
      <c r="K320" s="127"/>
    </row>
    <row r="321" spans="1:11">
      <c r="A321" s="92"/>
      <c r="B321" s="124"/>
      <c r="C321" s="137"/>
      <c r="D321" s="126"/>
      <c r="E321" s="127"/>
      <c r="F321" s="127"/>
      <c r="G321" s="127"/>
      <c r="H321" s="127"/>
      <c r="I321" s="126"/>
      <c r="J321" s="126"/>
      <c r="K321" s="127"/>
    </row>
    <row r="322" spans="1:11">
      <c r="A322" s="92"/>
      <c r="B322" s="124"/>
      <c r="C322" s="137"/>
      <c r="D322" s="126"/>
      <c r="E322" s="127"/>
      <c r="F322" s="127"/>
      <c r="G322" s="127"/>
      <c r="H322" s="127"/>
      <c r="I322" s="126"/>
      <c r="J322" s="126"/>
      <c r="K322" s="127"/>
    </row>
    <row r="323" spans="1:11">
      <c r="A323" s="92"/>
      <c r="B323" s="124"/>
      <c r="C323" s="137"/>
      <c r="D323" s="126"/>
      <c r="E323" s="127"/>
      <c r="F323" s="127"/>
      <c r="G323" s="127"/>
      <c r="H323" s="127"/>
      <c r="I323" s="126"/>
      <c r="J323" s="126"/>
      <c r="K323" s="127"/>
    </row>
    <row r="324" spans="1:11">
      <c r="A324" s="92"/>
      <c r="B324" s="124"/>
      <c r="C324" s="137"/>
      <c r="D324" s="126"/>
      <c r="E324" s="127"/>
      <c r="F324" s="127"/>
      <c r="G324" s="127"/>
      <c r="H324" s="127"/>
      <c r="I324" s="126"/>
      <c r="J324" s="126"/>
      <c r="K324" s="127"/>
    </row>
    <row r="325" spans="1:11">
      <c r="A325" s="92"/>
      <c r="B325" s="124"/>
      <c r="C325" s="137"/>
      <c r="D325" s="126"/>
      <c r="E325" s="127"/>
      <c r="F325" s="127"/>
      <c r="G325" s="127"/>
      <c r="H325" s="127"/>
      <c r="I325" s="126"/>
      <c r="J325" s="126"/>
      <c r="K325" s="127"/>
    </row>
    <row r="326" spans="1:11">
      <c r="A326" s="92"/>
      <c r="B326" s="124"/>
      <c r="C326" s="137"/>
      <c r="D326" s="126"/>
      <c r="E326" s="127"/>
      <c r="F326" s="127"/>
      <c r="G326" s="127"/>
      <c r="H326" s="127"/>
      <c r="I326" s="126"/>
      <c r="J326" s="126"/>
      <c r="K326" s="127"/>
    </row>
    <row r="327" spans="1:11">
      <c r="A327" s="92"/>
      <c r="B327" s="124"/>
      <c r="C327" s="137"/>
      <c r="D327" s="126"/>
      <c r="E327" s="127"/>
      <c r="F327" s="127"/>
      <c r="G327" s="127"/>
      <c r="H327" s="127"/>
      <c r="I327" s="126"/>
      <c r="J327" s="126"/>
      <c r="K327" s="127"/>
    </row>
    <row r="328" spans="1:11">
      <c r="A328" s="92"/>
      <c r="B328" s="124"/>
      <c r="C328" s="137"/>
      <c r="D328" s="126"/>
      <c r="E328" s="127"/>
      <c r="F328" s="127"/>
      <c r="G328" s="127"/>
      <c r="H328" s="127"/>
      <c r="I328" s="126"/>
      <c r="J328" s="126"/>
      <c r="K328" s="127"/>
    </row>
    <row r="329" spans="1:11">
      <c r="A329" s="92"/>
      <c r="B329" s="124"/>
      <c r="C329" s="137"/>
      <c r="D329" s="126"/>
      <c r="E329" s="127"/>
      <c r="F329" s="127"/>
      <c r="G329" s="127"/>
      <c r="H329" s="127"/>
      <c r="I329" s="126"/>
      <c r="J329" s="126"/>
      <c r="K329" s="127"/>
    </row>
    <row r="330" spans="1:11">
      <c r="A330" s="92"/>
      <c r="B330" s="124"/>
      <c r="C330" s="137"/>
      <c r="D330" s="126"/>
      <c r="E330" s="127"/>
      <c r="F330" s="127"/>
      <c r="G330" s="127"/>
      <c r="H330" s="127"/>
      <c r="I330" s="126"/>
      <c r="J330" s="126"/>
      <c r="K330" s="127"/>
    </row>
    <row r="331" spans="1:11">
      <c r="A331" s="92"/>
      <c r="B331" s="124"/>
      <c r="C331" s="137"/>
      <c r="D331" s="126"/>
      <c r="E331" s="127"/>
      <c r="F331" s="127"/>
      <c r="G331" s="127"/>
      <c r="H331" s="127"/>
      <c r="I331" s="126"/>
      <c r="J331" s="126"/>
      <c r="K331" s="127"/>
    </row>
    <row r="332" spans="1:11">
      <c r="A332" s="92"/>
      <c r="B332" s="124"/>
      <c r="C332" s="137"/>
      <c r="D332" s="126"/>
      <c r="E332" s="127"/>
      <c r="F332" s="127"/>
      <c r="G332" s="127"/>
      <c r="H332" s="127"/>
      <c r="I332" s="126"/>
      <c r="J332" s="126"/>
      <c r="K332" s="127"/>
    </row>
    <row r="333" spans="1:11">
      <c r="A333" s="92"/>
      <c r="B333" s="124"/>
      <c r="C333" s="137"/>
      <c r="D333" s="126"/>
      <c r="E333" s="127"/>
      <c r="F333" s="127"/>
      <c r="G333" s="127"/>
      <c r="H333" s="127"/>
      <c r="I333" s="126"/>
      <c r="J333" s="126"/>
      <c r="K333" s="127"/>
    </row>
    <row r="334" spans="1:11">
      <c r="A334" s="92"/>
      <c r="B334" s="124"/>
      <c r="C334" s="137"/>
      <c r="D334" s="126"/>
      <c r="E334" s="127"/>
      <c r="F334" s="127"/>
      <c r="G334" s="127"/>
      <c r="H334" s="127"/>
      <c r="I334" s="126"/>
      <c r="J334" s="126"/>
      <c r="K334" s="127"/>
    </row>
    <row r="335" spans="1:11">
      <c r="A335" s="92"/>
      <c r="B335" s="124"/>
      <c r="C335" s="137"/>
      <c r="D335" s="126"/>
      <c r="E335" s="127"/>
      <c r="F335" s="127"/>
      <c r="G335" s="127"/>
      <c r="H335" s="127"/>
      <c r="I335" s="126"/>
      <c r="J335" s="126"/>
      <c r="K335" s="127"/>
    </row>
    <row r="336" spans="1:11">
      <c r="A336" s="92"/>
      <c r="B336" s="124"/>
      <c r="C336" s="137"/>
      <c r="D336" s="126"/>
      <c r="E336" s="127"/>
      <c r="F336" s="127"/>
      <c r="G336" s="127"/>
      <c r="H336" s="127"/>
      <c r="I336" s="126"/>
      <c r="J336" s="126"/>
      <c r="K336" s="127"/>
    </row>
    <row r="337" spans="1:11">
      <c r="A337" s="92"/>
      <c r="B337" s="124"/>
      <c r="C337" s="137"/>
      <c r="D337" s="126"/>
      <c r="E337" s="127"/>
      <c r="F337" s="127"/>
      <c r="G337" s="127"/>
      <c r="H337" s="127"/>
      <c r="I337" s="126"/>
      <c r="J337" s="126"/>
      <c r="K337" s="127"/>
    </row>
    <row r="338" spans="1:11">
      <c r="A338" s="92"/>
      <c r="B338" s="124"/>
      <c r="C338" s="137"/>
      <c r="D338" s="126"/>
      <c r="E338" s="127"/>
      <c r="F338" s="127"/>
      <c r="G338" s="127"/>
      <c r="H338" s="127"/>
      <c r="I338" s="126"/>
      <c r="J338" s="126"/>
      <c r="K338" s="127"/>
    </row>
    <row r="339" spans="1:11">
      <c r="A339" s="92"/>
      <c r="B339" s="124"/>
      <c r="C339" s="137"/>
      <c r="D339" s="126"/>
      <c r="E339" s="127"/>
      <c r="F339" s="127"/>
      <c r="G339" s="127"/>
      <c r="H339" s="127"/>
      <c r="I339" s="126"/>
      <c r="J339" s="126"/>
      <c r="K339" s="127"/>
    </row>
    <row r="340" spans="1:11">
      <c r="A340" s="92"/>
      <c r="B340" s="124"/>
      <c r="C340" s="137"/>
      <c r="D340" s="126"/>
      <c r="E340" s="127"/>
      <c r="F340" s="127"/>
      <c r="G340" s="127"/>
      <c r="H340" s="127"/>
      <c r="I340" s="126"/>
      <c r="J340" s="126"/>
      <c r="K340" s="127"/>
    </row>
    <row r="341" spans="1:11">
      <c r="A341" s="92"/>
      <c r="B341" s="124"/>
      <c r="C341" s="137"/>
      <c r="D341" s="126"/>
      <c r="E341" s="127"/>
      <c r="F341" s="127"/>
      <c r="G341" s="127"/>
      <c r="H341" s="127"/>
      <c r="I341" s="126"/>
      <c r="J341" s="126"/>
      <c r="K341" s="127"/>
    </row>
    <row r="342" spans="1:11">
      <c r="A342" s="92"/>
      <c r="B342" s="124"/>
      <c r="C342" s="137"/>
      <c r="D342" s="126"/>
      <c r="E342" s="127"/>
      <c r="F342" s="127"/>
      <c r="G342" s="127"/>
      <c r="H342" s="127"/>
      <c r="I342" s="126"/>
      <c r="J342" s="126"/>
      <c r="K342" s="127"/>
    </row>
    <row r="343" spans="1:11">
      <c r="A343" s="92"/>
      <c r="B343" s="124"/>
      <c r="C343" s="137"/>
      <c r="D343" s="126"/>
      <c r="E343" s="127"/>
      <c r="F343" s="127"/>
      <c r="G343" s="127"/>
      <c r="H343" s="127"/>
      <c r="I343" s="126"/>
      <c r="J343" s="126"/>
      <c r="K343" s="127"/>
    </row>
    <row r="344" spans="1:11">
      <c r="A344" s="92"/>
      <c r="B344" s="124"/>
      <c r="C344" s="137"/>
      <c r="D344" s="126"/>
      <c r="E344" s="127"/>
      <c r="F344" s="127"/>
      <c r="G344" s="127"/>
      <c r="H344" s="127"/>
      <c r="I344" s="126"/>
      <c r="J344" s="126"/>
      <c r="K344" s="127"/>
    </row>
    <row r="345" spans="1:11">
      <c r="A345" s="92"/>
      <c r="B345" s="124"/>
      <c r="C345" s="137"/>
      <c r="D345" s="126"/>
      <c r="E345" s="127"/>
      <c r="F345" s="127"/>
      <c r="G345" s="127"/>
      <c r="H345" s="127"/>
      <c r="I345" s="126"/>
      <c r="J345" s="126"/>
      <c r="K345" s="127"/>
    </row>
    <row r="346" spans="1:11">
      <c r="A346" s="92"/>
      <c r="B346" s="124"/>
      <c r="C346" s="137"/>
      <c r="D346" s="126"/>
      <c r="E346" s="127"/>
      <c r="F346" s="127"/>
      <c r="G346" s="127"/>
      <c r="H346" s="127"/>
      <c r="I346" s="126"/>
      <c r="J346" s="126"/>
      <c r="K346" s="127"/>
    </row>
    <row r="347" spans="1:11">
      <c r="A347" s="92"/>
      <c r="B347" s="124"/>
      <c r="C347" s="137"/>
      <c r="D347" s="126"/>
      <c r="E347" s="127"/>
      <c r="F347" s="127"/>
      <c r="G347" s="127"/>
      <c r="H347" s="127"/>
      <c r="I347" s="126"/>
      <c r="J347" s="126"/>
      <c r="K347" s="127"/>
    </row>
    <row r="348" spans="1:11">
      <c r="A348" s="92"/>
      <c r="B348" s="124"/>
      <c r="C348" s="137"/>
      <c r="D348" s="126"/>
      <c r="E348" s="127"/>
      <c r="F348" s="127"/>
      <c r="G348" s="127"/>
      <c r="H348" s="127"/>
      <c r="I348" s="126"/>
      <c r="J348" s="126"/>
      <c r="K348" s="127"/>
    </row>
    <row r="349" spans="1:11">
      <c r="A349" s="92"/>
      <c r="B349" s="124"/>
      <c r="C349" s="137"/>
      <c r="D349" s="126"/>
      <c r="E349" s="127"/>
      <c r="F349" s="127"/>
      <c r="G349" s="127"/>
      <c r="H349" s="127"/>
      <c r="I349" s="126"/>
      <c r="J349" s="126"/>
      <c r="K349" s="127"/>
    </row>
    <row r="350" spans="1:11">
      <c r="A350" s="92"/>
      <c r="B350" s="124"/>
      <c r="C350" s="137"/>
      <c r="D350" s="126"/>
      <c r="E350" s="127"/>
      <c r="F350" s="127"/>
      <c r="G350" s="127"/>
      <c r="H350" s="127"/>
      <c r="I350" s="126"/>
      <c r="J350" s="126"/>
      <c r="K350" s="127"/>
    </row>
    <row r="351" spans="1:11">
      <c r="A351" s="92"/>
      <c r="B351" s="124"/>
      <c r="C351" s="137"/>
      <c r="D351" s="126"/>
      <c r="E351" s="127"/>
      <c r="F351" s="127"/>
      <c r="G351" s="127"/>
      <c r="H351" s="127"/>
      <c r="I351" s="126"/>
      <c r="J351" s="126"/>
      <c r="K351" s="127"/>
    </row>
    <row r="352" spans="1:11">
      <c r="A352" s="92"/>
      <c r="B352" s="124"/>
      <c r="C352" s="137"/>
      <c r="D352" s="126"/>
      <c r="E352" s="127"/>
      <c r="F352" s="127"/>
      <c r="G352" s="127"/>
      <c r="H352" s="127"/>
      <c r="I352" s="126"/>
      <c r="J352" s="126"/>
      <c r="K352" s="127"/>
    </row>
    <row r="353" spans="1:11">
      <c r="A353" s="92"/>
      <c r="B353" s="124"/>
      <c r="C353" s="137"/>
      <c r="D353" s="126"/>
      <c r="E353" s="127"/>
      <c r="F353" s="127"/>
      <c r="G353" s="127"/>
      <c r="H353" s="127"/>
      <c r="I353" s="126"/>
      <c r="J353" s="126"/>
      <c r="K353" s="127"/>
    </row>
    <row r="354" spans="1:11">
      <c r="A354" s="92"/>
      <c r="B354" s="124"/>
      <c r="C354" s="137"/>
      <c r="D354" s="126"/>
      <c r="E354" s="127"/>
      <c r="F354" s="127"/>
      <c r="G354" s="127"/>
      <c r="H354" s="127"/>
      <c r="I354" s="126"/>
      <c r="J354" s="126"/>
      <c r="K354" s="127"/>
    </row>
  </sheetData>
  <autoFilter ref="A1:K263" xr:uid="{A0DC16AD-1B4E-3445-84A3-7D738E7E9390}"/>
  <phoneticPr fontId="30" type="noConversion"/>
  <conditionalFormatting sqref="B1:B1048576">
    <cfRule type="containsText" dxfId="77" priority="25" operator="containsText" text="D3">
      <formula>NOT(ISERROR(SEARCH("D3",B1)))</formula>
    </cfRule>
    <cfRule type="containsText" dxfId="76" priority="26" operator="containsText" text="D2">
      <formula>NOT(ISERROR(SEARCH("D2",B1)))</formula>
    </cfRule>
  </conditionalFormatting>
  <conditionalFormatting sqref="D1:D3">
    <cfRule type="containsText" dxfId="75" priority="16" operator="containsText" text="Pas commencé">
      <formula>NOT(ISERROR(SEARCH("Pas commencé",D1)))</formula>
    </cfRule>
    <cfRule type="containsText" dxfId="74" priority="17" operator="containsText" text="En cours">
      <formula>NOT(ISERROR(SEARCH("En cours",D1)))</formula>
    </cfRule>
    <cfRule type="containsText" dxfId="73" priority="18" operator="containsText" text="Bloqué">
      <formula>NOT(ISERROR(SEARCH("Bloqué",D1)))</formula>
    </cfRule>
    <cfRule type="containsText" dxfId="72" priority="19" operator="containsText" text="Terminée">
      <formula>NOT(ISERROR(SEARCH("Terminée",D1)))</formula>
    </cfRule>
  </conditionalFormatting>
  <conditionalFormatting sqref="D2">
    <cfRule type="expression" dxfId="71" priority="15">
      <formula>$Q2&lt;&gt;0</formula>
    </cfRule>
  </conditionalFormatting>
  <conditionalFormatting sqref="D4">
    <cfRule type="expression" dxfId="70" priority="10">
      <formula>$Q4&lt;&gt;0</formula>
    </cfRule>
    <cfRule type="containsText" dxfId="69" priority="12" operator="containsText" text="En cours">
      <formula>NOT(ISERROR(SEARCH("En cours",D4)))</formula>
    </cfRule>
    <cfRule type="containsText" dxfId="68" priority="13" operator="containsText" text="Bloqué">
      <formula>NOT(ISERROR(SEARCH("Bloqué",D4)))</formula>
    </cfRule>
    <cfRule type="containsText" dxfId="67" priority="14" operator="containsText" text="Terminée">
      <formula>NOT(ISERROR(SEARCH("Terminée",D4)))</formula>
    </cfRule>
  </conditionalFormatting>
  <conditionalFormatting sqref="D4:D1048576">
    <cfRule type="containsText" dxfId="66" priority="11" operator="containsText" text="Pas commencé">
      <formula>NOT(ISERROR(SEARCH("Pas commencé",D4)))</formula>
    </cfRule>
  </conditionalFormatting>
  <conditionalFormatting sqref="D5:D1048576">
    <cfRule type="containsText" dxfId="65" priority="34" operator="containsText" text="En cours">
      <formula>NOT(ISERROR(SEARCH("En cours",D5)))</formula>
    </cfRule>
    <cfRule type="containsText" dxfId="64" priority="35" operator="containsText" text="Bloqué">
      <formula>NOT(ISERROR(SEARCH("Bloqué",D5)))</formula>
    </cfRule>
    <cfRule type="containsText" dxfId="63" priority="36" operator="containsText" text="Terminée">
      <formula>NOT(ISERROR(SEARCH("Terminée",D5)))</formula>
    </cfRule>
  </conditionalFormatting>
  <conditionalFormatting sqref="E2:L89 E90:I91 K90:L91 K94:L94 E92:L92 I94 E101:L263 I95:L97 I93:L93 I99:L100 I98 K98:L98">
    <cfRule type="expression" dxfId="62" priority="32">
      <formula>$L2&lt;&gt;0</formula>
    </cfRule>
  </conditionalFormatting>
  <conditionalFormatting sqref="AA2:AA4">
    <cfRule type="expression" dxfId="61" priority="5">
      <formula>$Q2&lt;&gt;0</formula>
    </cfRule>
    <cfRule type="containsText" dxfId="60" priority="6" operator="containsText" text="Pas commencé">
      <formula>NOT(ISERROR(SEARCH("Pas commencé",AA2)))</formula>
    </cfRule>
    <cfRule type="containsText" dxfId="59" priority="7" operator="containsText" text="En cours">
      <formula>NOT(ISERROR(SEARCH("En cours",AA2)))</formula>
    </cfRule>
    <cfRule type="containsText" dxfId="58" priority="8" operator="containsText" text="Bloqué">
      <formula>NOT(ISERROR(SEARCH("Bloqué",AA2)))</formula>
    </cfRule>
    <cfRule type="containsText" dxfId="57" priority="9" operator="containsText" text="Terminée">
      <formula>NOT(ISERROR(SEARCH("Terminée",AA2)))</formula>
    </cfRule>
  </conditionalFormatting>
  <conditionalFormatting sqref="AA10">
    <cfRule type="containsText" dxfId="56" priority="3" operator="containsText" text="D3">
      <formula>NOT(ISERROR(SEARCH("D3",AA10)))</formula>
    </cfRule>
    <cfRule type="containsText" dxfId="55" priority="4" operator="containsText" text="D2">
      <formula>NOT(ISERROR(SEARCH("D2",AA10)))</formula>
    </cfRule>
  </conditionalFormatting>
  <conditionalFormatting sqref="J90">
    <cfRule type="expression" dxfId="54" priority="38">
      <formula>$L91&lt;&gt;0</formula>
    </cfRule>
  </conditionalFormatting>
  <conditionalFormatting sqref="J94">
    <cfRule type="expression" dxfId="53" priority="2">
      <formula>$L95&lt;&gt;0</formula>
    </cfRule>
  </conditionalFormatting>
  <conditionalFormatting sqref="J98">
    <cfRule type="expression" dxfId="52" priority="1">
      <formula>$L99&lt;&gt;0</formula>
    </cfRule>
  </conditionalFormatting>
  <dataValidations count="6">
    <dataValidation type="list" allowBlank="1" showInputMessage="1" showErrorMessage="1" sqref="D1:D1048576" xr:uid="{883F3922-CE65-402D-9270-E27D7951BA6D}">
      <formula1>$AA$2:$AA$5</formula1>
    </dataValidation>
    <dataValidation type="list" allowBlank="1" showInputMessage="1" showErrorMessage="1" sqref="AA10 B1 B355:B1048576" xr:uid="{34D06B3E-B23B-4C97-95F8-B9272E6008D3}">
      <formula1>$AE$2:$AE$3</formula1>
    </dataValidation>
    <dataValidation type="list" allowBlank="1" showInputMessage="1" showErrorMessage="1" sqref="Y6:Y8" xr:uid="{B433D6B7-415A-4E7D-8939-D09A746107A9}">
      <formula1>$AA$13:$AA$23</formula1>
    </dataValidation>
    <dataValidation type="list" allowBlank="1" showInputMessage="1" showErrorMessage="1" sqref="AA2:AA4" xr:uid="{DB7665BA-55FC-4A77-ADF9-DD8E6CB1DDBE}">
      <formula1>$AG$2:$AG$4</formula1>
    </dataValidation>
    <dataValidation type="list" allowBlank="1" showInputMessage="1" showErrorMessage="1" sqref="B2:B354" xr:uid="{A13FE5F8-1D0F-4B2E-854F-27AD583B63CF}">
      <formula1>$AA$10</formula1>
    </dataValidation>
    <dataValidation type="list" allowBlank="1" showInputMessage="1" showErrorMessage="1" sqref="A1:A1048576" xr:uid="{4ED0C812-2A52-4329-8066-11304E3C7FA4}">
      <formula1>$AC$5:$AC$8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05080-5B33-4522-9230-0E094EB189DC}">
  <sheetPr>
    <tabColor theme="4"/>
  </sheetPr>
  <dimension ref="A1:BD842"/>
  <sheetViews>
    <sheetView topLeftCell="A397" zoomScale="70" zoomScaleNormal="70" workbookViewId="0">
      <selection activeCell="J405" sqref="J405"/>
    </sheetView>
  </sheetViews>
  <sheetFormatPr defaultColWidth="12.5703125" defaultRowHeight="13.9"/>
  <cols>
    <col min="1" max="1" width="18" style="34" customWidth="1"/>
    <col min="2" max="2" width="17.140625" style="58" customWidth="1"/>
    <col min="3" max="3" width="22.85546875" customWidth="1"/>
    <col min="4" max="4" width="25.28515625" customWidth="1"/>
    <col min="5" max="5" width="22.140625" customWidth="1"/>
    <col min="6" max="6" width="14.28515625" customWidth="1"/>
    <col min="7" max="7" width="18.42578125" customWidth="1"/>
    <col min="8" max="8" width="17.42578125" style="34" customWidth="1"/>
    <col min="9" max="9" width="20.42578125" style="45" customWidth="1"/>
    <col min="10" max="10" width="15.7109375" style="34" customWidth="1"/>
    <col min="11" max="11" width="13.7109375" style="34" customWidth="1"/>
    <col min="12" max="12" width="13.28515625" style="35" customWidth="1"/>
    <col min="13" max="13" width="12.7109375" style="35" customWidth="1"/>
    <col min="14" max="15" width="9.140625"/>
    <col min="16" max="16" width="39.85546875" customWidth="1"/>
    <col min="17" max="17" width="33.5703125" style="35" customWidth="1"/>
    <col min="18" max="18" width="39.85546875" style="35" customWidth="1"/>
    <col min="19" max="19" width="41" style="35" customWidth="1"/>
    <col min="20" max="20" width="41.5703125" style="35" customWidth="1"/>
    <col min="21" max="21" width="26.7109375" style="35" customWidth="1"/>
    <col min="22" max="22" width="36.7109375" style="35" customWidth="1"/>
    <col min="23" max="23" width="33.7109375" style="35" customWidth="1"/>
    <col min="24" max="24" width="34.7109375" style="35" customWidth="1"/>
    <col min="25" max="25" width="47.85546875" customWidth="1"/>
    <col min="26" max="26" width="33.28515625" customWidth="1"/>
    <col min="27" max="27" width="12.5703125" customWidth="1"/>
    <col min="28" max="28" width="12.140625" customWidth="1"/>
    <col min="29" max="30" width="0.140625" customWidth="1"/>
    <col min="31" max="35" width="53.140625" customWidth="1"/>
    <col min="36" max="46" width="9.140625"/>
    <col min="47" max="47" width="24.140625" customWidth="1"/>
    <col min="48" max="48" width="28.7109375" customWidth="1"/>
    <col min="49" max="49" width="24" customWidth="1"/>
    <col min="50" max="50" width="25.85546875" customWidth="1"/>
    <col min="51" max="51" width="25.5703125" customWidth="1"/>
    <col min="52" max="52" width="16.42578125" customWidth="1"/>
    <col min="53" max="53" width="21.85546875" customWidth="1"/>
    <col min="54" max="54" width="19" customWidth="1"/>
    <col min="55" max="55" width="33.140625" customWidth="1"/>
    <col min="56" max="16377" width="9.140625"/>
    <col min="16378" max="16378" width="12.42578125" bestFit="1" customWidth="1"/>
    <col min="16379" max="16384" width="12.42578125" customWidth="1"/>
  </cols>
  <sheetData>
    <row r="1" spans="1:56" ht="15">
      <c r="A1" s="31" t="s">
        <v>104</v>
      </c>
      <c r="B1" s="32" t="s">
        <v>10</v>
      </c>
      <c r="C1" s="33" t="s">
        <v>105</v>
      </c>
      <c r="D1" s="32" t="s">
        <v>106</v>
      </c>
      <c r="E1" s="32" t="s">
        <v>15</v>
      </c>
      <c r="F1" s="32" t="s">
        <v>75</v>
      </c>
      <c r="G1" s="32" t="s">
        <v>14</v>
      </c>
      <c r="H1" s="32" t="s">
        <v>107</v>
      </c>
      <c r="I1" s="32" t="s">
        <v>108</v>
      </c>
      <c r="J1" s="4" t="s">
        <v>109</v>
      </c>
    </row>
    <row r="2" spans="1:56">
      <c r="A2" s="36">
        <f>SUM(L$4:L$1048574)</f>
        <v>64659.480000000185</v>
      </c>
      <c r="B2" s="36">
        <f>SUMIF(E$4:E$1048574, "Alan PANTOJA", M$4:M$1048574)</f>
        <v>3722.19</v>
      </c>
      <c r="C2" s="36">
        <f>SUMIF(E$4:E$1048574, "Prochette Jean Paulin", M$4:M$1048574)</f>
        <v>0</v>
      </c>
      <c r="D2" s="36">
        <f>SUMIF(E$4:E$1048574, "DAUTRUCHE Sauvenel", M$4:M$1048574)</f>
        <v>3480.1000000000004</v>
      </c>
      <c r="E2" s="36">
        <f>SUMIF(E$4:E$1048574, "LUCKMANE Cyrile", M$4:M$1048574)</f>
        <v>3919.5600000000004</v>
      </c>
      <c r="F2" s="36">
        <f>SUMIF(E$4:E$1048574, "Antoine Jerry", M$4:M$1048574)</f>
        <v>0</v>
      </c>
      <c r="G2" s="36">
        <f>SUMIF(E$4:E$1048574, "KOETOE Florent", M$4:M$1048574)</f>
        <v>0</v>
      </c>
      <c r="H2" s="36">
        <f>SUMIF(E$4:E$1048574, "ANAKABA  Eric", M$4:M$1048574)</f>
        <v>0</v>
      </c>
      <c r="I2" s="36">
        <f>SUMIF(E$4:E$1048574, "ASODANE Gaëtan", M$4:M$1048574)</f>
        <v>0</v>
      </c>
      <c r="J2" s="37">
        <f>SUMIF(E$4:E$1048574, "Maxime Paul", M$4:M$1048574)</f>
        <v>7687.8099999999986</v>
      </c>
    </row>
    <row r="4" spans="1:56" ht="18" customHeight="1">
      <c r="A4" s="34" t="s">
        <v>110</v>
      </c>
      <c r="B4" s="38" t="s">
        <v>111</v>
      </c>
      <c r="C4" s="39" t="s">
        <v>112</v>
      </c>
      <c r="D4" s="39" t="s">
        <v>113</v>
      </c>
      <c r="E4" s="39" t="s">
        <v>114</v>
      </c>
      <c r="F4" s="39" t="s">
        <v>115</v>
      </c>
      <c r="G4" s="39" t="s">
        <v>116</v>
      </c>
      <c r="H4" s="40" t="s">
        <v>117</v>
      </c>
      <c r="I4" s="41" t="s">
        <v>118</v>
      </c>
      <c r="J4" s="40" t="s">
        <v>119</v>
      </c>
      <c r="K4" s="40" t="s">
        <v>120</v>
      </c>
      <c r="L4" s="42" t="s">
        <v>121</v>
      </c>
      <c r="M4" s="42" t="s">
        <v>122</v>
      </c>
      <c r="AE4" t="s">
        <v>123</v>
      </c>
    </row>
    <row r="5" spans="1:56" ht="29.45" customHeight="1">
      <c r="A5" s="55">
        <v>45662.791666666664</v>
      </c>
      <c r="B5" s="56">
        <v>567492</v>
      </c>
      <c r="C5" s="56" t="s">
        <v>124</v>
      </c>
      <c r="D5" s="56" t="s">
        <v>125</v>
      </c>
      <c r="E5" s="56" t="s">
        <v>10</v>
      </c>
      <c r="F5" s="56"/>
      <c r="G5" s="56" t="s">
        <v>126</v>
      </c>
      <c r="H5" s="44"/>
      <c r="J5" s="34" t="s">
        <v>127</v>
      </c>
      <c r="K5" s="46" t="s">
        <v>128</v>
      </c>
      <c r="L5" s="47">
        <f>IF(AND(ISBLANK(J6),ISBLANK(K6)),"",
IF(AND(NOT(ISBLANK(J6)),NOT(ISBLANK(K6))),VLOOKUP(J6,$AU$5:$AV$20,2,FALSE)+VLOOKUP(K6,$AU$5:$AV$20,2,FALSE),
IF(ISBLANK(K6),VLOOKUP(J6,$AU$5:$AV$20,2,FALSE),VLOOKUP(K6,$AU$5:$AV$20,2,FALSE))))</f>
        <v>169.5</v>
      </c>
      <c r="M5" s="48">
        <f>IF(ISBLANK(K5),
    IFERROR(VLOOKUP(J5, $AX$5:$AY$20, 2, FALSE), ""),
    IFERROR(VLOOKUP(K5, $AX$5:$AY$20, 2, FALSE) + VLOOKUP(J5, $AX$5:$AY$20, 2, FALSE), ""))</f>
        <v>344.64</v>
      </c>
      <c r="AE5" s="49" t="s">
        <v>129</v>
      </c>
      <c r="AF5" t="s">
        <v>130</v>
      </c>
      <c r="AG5" t="s">
        <v>131</v>
      </c>
      <c r="AH5" t="s">
        <v>131</v>
      </c>
      <c r="AI5" t="s">
        <v>132</v>
      </c>
      <c r="AU5" s="49" t="s">
        <v>123</v>
      </c>
      <c r="AV5" s="50">
        <v>117.45</v>
      </c>
      <c r="AX5" s="51" t="s">
        <v>123</v>
      </c>
      <c r="AY5" s="50">
        <v>70.47</v>
      </c>
      <c r="BA5" s="52" t="s">
        <v>133</v>
      </c>
      <c r="BB5" s="51" t="s">
        <v>123</v>
      </c>
      <c r="BC5" s="50">
        <v>30</v>
      </c>
      <c r="BD5" t="s">
        <v>134</v>
      </c>
    </row>
    <row r="6" spans="1:56" ht="35.1" customHeight="1">
      <c r="A6" s="55">
        <v>45693.541666666664</v>
      </c>
      <c r="B6" s="56">
        <v>569864</v>
      </c>
      <c r="C6" s="56" t="s">
        <v>124</v>
      </c>
      <c r="D6" s="56" t="s">
        <v>125</v>
      </c>
      <c r="E6" s="56" t="s">
        <v>10</v>
      </c>
      <c r="F6" s="56"/>
      <c r="G6" s="56" t="s">
        <v>126</v>
      </c>
      <c r="H6" s="56"/>
      <c r="J6" s="34" t="s">
        <v>135</v>
      </c>
      <c r="K6" s="46"/>
      <c r="L6" s="47" t="str">
        <f t="shared" ref="L6" si="0">IF(AND(ISBLANK(J7),ISBLANK(K7)),"",
IF(AND(NOT(ISBLANK(J7)),NOT(ISBLANK(K7))),VLOOKUP(J7,$AU$5:$AV$20,2,FALSE)+VLOOKUP(K7,$AU$5:$AV$20,2,FALSE),
IF(ISBLANK(K7),VLOOKUP(J7,$AU$5:$AV$20,2,FALSE),VLOOKUP(K7,$AU$5:$AV$20,2,FALSE))))</f>
        <v/>
      </c>
      <c r="M6" s="48">
        <f t="shared" ref="M6:M69" si="1">IF(ISBLANK(K6),
    IFERROR(VLOOKUP(J6, $AX$5:$AY$20, 2, FALSE), ""),
    IFERROR(VLOOKUP(K6, $AX$5:$AY$20, 2, FALSE) + VLOOKUP(J6, $AX$5:$AY$20, 2, FALSE), ""))</f>
        <v>101.7</v>
      </c>
      <c r="AE6" s="49" t="s">
        <v>135</v>
      </c>
      <c r="AF6" t="s">
        <v>136</v>
      </c>
      <c r="AG6" t="s">
        <v>109</v>
      </c>
      <c r="AH6" t="s">
        <v>109</v>
      </c>
      <c r="AU6" s="49" t="s">
        <v>129</v>
      </c>
      <c r="AV6" s="50">
        <v>84.4</v>
      </c>
      <c r="AX6" s="51" t="s">
        <v>129</v>
      </c>
      <c r="AY6" s="50">
        <v>50.64</v>
      </c>
      <c r="BA6" s="53" t="s">
        <v>137</v>
      </c>
      <c r="BB6" s="51" t="s">
        <v>129</v>
      </c>
      <c r="BC6" s="50">
        <v>20</v>
      </c>
      <c r="BD6" t="s">
        <v>138</v>
      </c>
    </row>
    <row r="7" spans="1:56" ht="35.1" customHeight="1">
      <c r="A7" s="55">
        <v>45693.541666666664</v>
      </c>
      <c r="B7" s="56">
        <v>570513</v>
      </c>
      <c r="C7" s="56" t="s">
        <v>124</v>
      </c>
      <c r="D7" s="56" t="s">
        <v>139</v>
      </c>
      <c r="E7" s="56" t="s">
        <v>132</v>
      </c>
      <c r="F7" s="56"/>
      <c r="G7" s="56" t="s">
        <v>126</v>
      </c>
      <c r="H7" s="56"/>
      <c r="I7" s="45" t="s">
        <v>134</v>
      </c>
      <c r="K7" s="46"/>
      <c r="L7" s="47" t="str">
        <f>IF(AND(ISBLANK(J7),ISBLANK(K7)),"",
IF(AND(NOT(ISBLANK(J7)),NOT(ISBLANK(K7))),VLOOKUP(J7,$AU$5:$AV$20,2,FALSE)+VLOOKUP(K7,$AU$5:$AV$20,2,FALSE),
IF(ISBLANK(K7),VLOOKUP(J7,$AU$5:$AV$20,2,FALSE),VLOOKUP(K7,$AU$5:$AV$20,2,FALSE))))</f>
        <v/>
      </c>
      <c r="M7" s="48" t="str">
        <f t="shared" si="1"/>
        <v/>
      </c>
      <c r="AE7" s="49" t="s">
        <v>140</v>
      </c>
      <c r="AF7" t="s">
        <v>141</v>
      </c>
      <c r="AG7" t="s">
        <v>75</v>
      </c>
      <c r="AH7" t="s">
        <v>142</v>
      </c>
      <c r="AU7" s="49" t="s">
        <v>135</v>
      </c>
      <c r="AV7" s="50">
        <v>169.5</v>
      </c>
      <c r="AX7" s="51" t="s">
        <v>135</v>
      </c>
      <c r="AY7" s="50">
        <v>101.7</v>
      </c>
      <c r="BA7" s="53" t="s">
        <v>143</v>
      </c>
      <c r="BB7" s="51" t="s">
        <v>135</v>
      </c>
      <c r="BC7" s="50">
        <v>45</v>
      </c>
    </row>
    <row r="8" spans="1:56" ht="35.1" customHeight="1">
      <c r="A8" s="55">
        <v>45693.416666666664</v>
      </c>
      <c r="B8" s="56">
        <v>567869</v>
      </c>
      <c r="C8" s="56" t="s">
        <v>124</v>
      </c>
      <c r="D8" s="56" t="s">
        <v>125</v>
      </c>
      <c r="E8" s="56" t="s">
        <v>10</v>
      </c>
      <c r="F8" s="56"/>
      <c r="G8" s="56" t="s">
        <v>126</v>
      </c>
      <c r="H8" s="56"/>
      <c r="I8" s="45" t="s">
        <v>134</v>
      </c>
      <c r="J8" s="54"/>
      <c r="K8" s="46"/>
      <c r="L8" s="47" t="str">
        <f t="shared" ref="L8:L71" si="2">IF(AND(ISBLANK(J8),ISBLANK(K8)),"",
IF(AND(NOT(ISBLANK(J8)),NOT(ISBLANK(K8))),VLOOKUP(J8,$AU$5:$AV$20,2,FALSE)+VLOOKUP(K8,$AU$5:$AV$20,2,FALSE),
IF(ISBLANK(K8),VLOOKUP(J8,$AU$5:$AV$20,2,FALSE),VLOOKUP(K8,$AU$5:$AV$20,2,FALSE))))</f>
        <v/>
      </c>
      <c r="M8" s="48" t="str">
        <f t="shared" si="1"/>
        <v/>
      </c>
      <c r="AE8" s="49" t="s">
        <v>144</v>
      </c>
      <c r="AG8" t="s">
        <v>145</v>
      </c>
      <c r="AH8" t="s">
        <v>145</v>
      </c>
      <c r="AU8" s="49" t="s">
        <v>140</v>
      </c>
      <c r="AV8" s="50">
        <v>156.6</v>
      </c>
      <c r="AX8" s="51" t="s">
        <v>140</v>
      </c>
      <c r="AY8" s="50">
        <v>93.96</v>
      </c>
      <c r="BA8" s="53" t="s">
        <v>146</v>
      </c>
      <c r="BB8" s="51" t="s">
        <v>140</v>
      </c>
      <c r="BC8" s="50">
        <v>45</v>
      </c>
    </row>
    <row r="9" spans="1:56" ht="35.1" customHeight="1">
      <c r="A9" s="55">
        <v>45693.5</v>
      </c>
      <c r="B9" s="56" t="s">
        <v>147</v>
      </c>
      <c r="C9" s="56" t="s">
        <v>124</v>
      </c>
      <c r="D9" s="56" t="s">
        <v>148</v>
      </c>
      <c r="E9" s="56" t="s">
        <v>71</v>
      </c>
      <c r="F9" s="56"/>
      <c r="G9" s="56" t="s">
        <v>126</v>
      </c>
      <c r="H9" s="56"/>
      <c r="J9" s="34" t="s">
        <v>129</v>
      </c>
      <c r="K9" s="46"/>
      <c r="L9" s="47">
        <f t="shared" si="2"/>
        <v>84.4</v>
      </c>
      <c r="M9" s="48">
        <f t="shared" si="1"/>
        <v>50.64</v>
      </c>
      <c r="AE9" s="49" t="s">
        <v>149</v>
      </c>
      <c r="AG9" t="s">
        <v>150</v>
      </c>
      <c r="AH9" t="s">
        <v>150</v>
      </c>
      <c r="AU9" s="49" t="s">
        <v>144</v>
      </c>
      <c r="AV9" s="50">
        <v>139.26</v>
      </c>
      <c r="AX9" s="51" t="s">
        <v>144</v>
      </c>
      <c r="AY9" s="50">
        <v>83.56</v>
      </c>
      <c r="BB9" s="51" t="s">
        <v>144</v>
      </c>
      <c r="BC9" s="50">
        <v>35</v>
      </c>
    </row>
    <row r="10" spans="1:56" ht="35.1" customHeight="1">
      <c r="A10" s="55">
        <v>45693.5</v>
      </c>
      <c r="B10" s="56">
        <v>567485</v>
      </c>
      <c r="C10" s="56" t="s">
        <v>124</v>
      </c>
      <c r="D10" s="56" t="s">
        <v>125</v>
      </c>
      <c r="E10" s="56" t="s">
        <v>10</v>
      </c>
      <c r="F10" s="56"/>
      <c r="G10" s="56" t="s">
        <v>151</v>
      </c>
      <c r="H10" s="56"/>
      <c r="J10" s="34" t="s">
        <v>149</v>
      </c>
      <c r="K10" s="46" t="s">
        <v>152</v>
      </c>
      <c r="L10" s="47">
        <f t="shared" si="2"/>
        <v>462.96999999999997</v>
      </c>
      <c r="M10" s="48">
        <f t="shared" si="1"/>
        <v>277.77999999999997</v>
      </c>
      <c r="AE10" s="49" t="s">
        <v>127</v>
      </c>
      <c r="AG10" t="s">
        <v>153</v>
      </c>
      <c r="AH10" t="s">
        <v>13</v>
      </c>
      <c r="AU10" s="49" t="s">
        <v>149</v>
      </c>
      <c r="AV10" s="50">
        <v>288.77</v>
      </c>
      <c r="AX10" s="51" t="s">
        <v>149</v>
      </c>
      <c r="AY10" s="50">
        <v>173.26</v>
      </c>
      <c r="BB10" s="51" t="s">
        <v>149</v>
      </c>
      <c r="BC10" s="50">
        <v>80</v>
      </c>
    </row>
    <row r="11" spans="1:56" ht="35.1" customHeight="1">
      <c r="A11" s="55">
        <v>45693.333333333336</v>
      </c>
      <c r="B11" s="56">
        <v>568972</v>
      </c>
      <c r="C11" s="56" t="s">
        <v>124</v>
      </c>
      <c r="D11" s="56" t="s">
        <v>154</v>
      </c>
      <c r="E11" s="56" t="s">
        <v>13</v>
      </c>
      <c r="F11" s="56"/>
      <c r="G11" s="56" t="s">
        <v>126</v>
      </c>
      <c r="H11" s="56"/>
      <c r="I11" s="45" t="s">
        <v>134</v>
      </c>
      <c r="K11" s="46"/>
      <c r="L11" s="47" t="str">
        <f t="shared" si="2"/>
        <v/>
      </c>
      <c r="M11" s="48" t="str">
        <f t="shared" si="1"/>
        <v/>
      </c>
      <c r="AE11" s="49" t="s">
        <v>155</v>
      </c>
      <c r="AG11" t="s">
        <v>156</v>
      </c>
      <c r="AH11" t="s">
        <v>156</v>
      </c>
      <c r="AU11" s="49" t="s">
        <v>127</v>
      </c>
      <c r="AV11" s="50">
        <v>201.3</v>
      </c>
      <c r="AX11" s="51" t="s">
        <v>127</v>
      </c>
      <c r="AY11" s="50">
        <v>120.78</v>
      </c>
      <c r="BB11" s="51" t="s">
        <v>127</v>
      </c>
      <c r="BC11" s="50">
        <v>60</v>
      </c>
    </row>
    <row r="12" spans="1:56" ht="35.1" customHeight="1">
      <c r="A12" s="55">
        <v>45693.4375</v>
      </c>
      <c r="B12" s="56">
        <v>569677</v>
      </c>
      <c r="C12" s="56" t="s">
        <v>124</v>
      </c>
      <c r="D12" s="56" t="s">
        <v>154</v>
      </c>
      <c r="E12" s="56" t="s">
        <v>13</v>
      </c>
      <c r="F12" s="56"/>
      <c r="G12" s="56" t="s">
        <v>126</v>
      </c>
      <c r="H12" s="56"/>
      <c r="J12" s="34" t="s">
        <v>127</v>
      </c>
      <c r="K12" s="46"/>
      <c r="L12" s="47">
        <f t="shared" si="2"/>
        <v>201.3</v>
      </c>
      <c r="M12" s="48">
        <f t="shared" si="1"/>
        <v>120.78</v>
      </c>
      <c r="AE12" s="49" t="s">
        <v>157</v>
      </c>
      <c r="AG12" t="s">
        <v>158</v>
      </c>
      <c r="AH12" t="s">
        <v>158</v>
      </c>
      <c r="AU12" s="49" t="s">
        <v>155</v>
      </c>
      <c r="AV12" s="50">
        <v>280.14999999999998</v>
      </c>
      <c r="AX12" s="51" t="s">
        <v>155</v>
      </c>
      <c r="AY12" s="50">
        <v>168.09</v>
      </c>
      <c r="BB12" s="51" t="s">
        <v>155</v>
      </c>
      <c r="BC12" s="50">
        <v>80</v>
      </c>
    </row>
    <row r="13" spans="1:56" ht="35.1" customHeight="1">
      <c r="A13" s="55">
        <v>45693.586805555555</v>
      </c>
      <c r="B13" s="56">
        <v>570367</v>
      </c>
      <c r="C13" s="56" t="s">
        <v>124</v>
      </c>
      <c r="D13" s="56" t="s">
        <v>159</v>
      </c>
      <c r="E13" s="56" t="s">
        <v>160</v>
      </c>
      <c r="F13" s="56"/>
      <c r="G13" s="56" t="s">
        <v>126</v>
      </c>
      <c r="H13" s="56"/>
      <c r="J13" s="34" t="s">
        <v>127</v>
      </c>
      <c r="K13" s="46"/>
      <c r="L13" s="47">
        <f t="shared" si="2"/>
        <v>201.3</v>
      </c>
      <c r="M13" s="48">
        <f t="shared" si="1"/>
        <v>120.78</v>
      </c>
      <c r="AE13" s="49" t="s">
        <v>161</v>
      </c>
      <c r="AG13" t="s">
        <v>142</v>
      </c>
      <c r="AU13" s="49" t="s">
        <v>157</v>
      </c>
      <c r="AV13" s="50">
        <v>176.12</v>
      </c>
      <c r="AX13" s="51" t="s">
        <v>157</v>
      </c>
      <c r="AY13" s="50">
        <v>105.67</v>
      </c>
      <c r="BB13" s="51" t="s">
        <v>157</v>
      </c>
      <c r="BC13" s="50">
        <v>40</v>
      </c>
    </row>
    <row r="14" spans="1:56" ht="35.1" customHeight="1">
      <c r="A14" s="55">
        <v>45693.625</v>
      </c>
      <c r="B14" s="56">
        <v>570005</v>
      </c>
      <c r="C14" s="56" t="s">
        <v>124</v>
      </c>
      <c r="D14" s="56" t="s">
        <v>162</v>
      </c>
      <c r="E14" s="56" t="s">
        <v>109</v>
      </c>
      <c r="F14" s="56"/>
      <c r="G14" s="56" t="s">
        <v>126</v>
      </c>
      <c r="H14" s="56"/>
      <c r="J14" s="34" t="s">
        <v>127</v>
      </c>
      <c r="K14" s="46" t="s">
        <v>152</v>
      </c>
      <c r="L14" s="47">
        <f t="shared" si="2"/>
        <v>375.5</v>
      </c>
      <c r="M14" s="48">
        <f t="shared" si="1"/>
        <v>225.3</v>
      </c>
      <c r="AE14" s="49" t="s">
        <v>163</v>
      </c>
      <c r="AU14" s="49" t="s">
        <v>161</v>
      </c>
      <c r="AV14" s="50">
        <v>89</v>
      </c>
      <c r="AX14" s="51" t="s">
        <v>161</v>
      </c>
      <c r="AY14" s="50">
        <v>53.4</v>
      </c>
      <c r="BB14" s="51" t="s">
        <v>161</v>
      </c>
      <c r="BC14" s="50">
        <v>20</v>
      </c>
    </row>
    <row r="15" spans="1:56" ht="35.1" customHeight="1">
      <c r="A15" s="55">
        <v>45693.458333333336</v>
      </c>
      <c r="B15" s="56">
        <v>570088</v>
      </c>
      <c r="C15" s="56" t="s">
        <v>124</v>
      </c>
      <c r="D15" s="56" t="s">
        <v>162</v>
      </c>
      <c r="E15" s="56" t="s">
        <v>109</v>
      </c>
      <c r="F15" s="56"/>
      <c r="G15" s="56" t="s">
        <v>126</v>
      </c>
      <c r="H15" s="56"/>
      <c r="K15" s="34" t="s">
        <v>152</v>
      </c>
      <c r="L15" s="47">
        <f t="shared" si="2"/>
        <v>174.2</v>
      </c>
      <c r="M15" s="48" t="str">
        <f t="shared" si="1"/>
        <v/>
      </c>
      <c r="AE15" s="49" t="s">
        <v>164</v>
      </c>
      <c r="AU15" s="49" t="s">
        <v>163</v>
      </c>
      <c r="AV15" s="50">
        <v>240</v>
      </c>
      <c r="AX15" s="51" t="s">
        <v>163</v>
      </c>
      <c r="AY15" s="50">
        <v>144</v>
      </c>
      <c r="BB15" s="51" t="s">
        <v>163</v>
      </c>
      <c r="BC15" s="50">
        <v>50</v>
      </c>
    </row>
    <row r="16" spans="1:56" ht="35.1" customHeight="1">
      <c r="A16" s="55">
        <v>45693.708333333336</v>
      </c>
      <c r="B16" s="56">
        <v>569651</v>
      </c>
      <c r="C16" s="56" t="s">
        <v>124</v>
      </c>
      <c r="D16" s="56" t="s">
        <v>125</v>
      </c>
      <c r="E16" s="56" t="s">
        <v>10</v>
      </c>
      <c r="F16" s="56"/>
      <c r="G16" s="56" t="s">
        <v>126</v>
      </c>
      <c r="H16" s="56"/>
      <c r="I16" s="45" t="s">
        <v>134</v>
      </c>
      <c r="K16" s="46"/>
      <c r="L16" s="47" t="str">
        <f t="shared" si="2"/>
        <v/>
      </c>
      <c r="M16" s="48" t="str">
        <f t="shared" si="1"/>
        <v/>
      </c>
      <c r="AE16" s="49" t="s">
        <v>165</v>
      </c>
      <c r="AU16" s="49" t="s">
        <v>164</v>
      </c>
      <c r="AV16" s="50">
        <v>73.87</v>
      </c>
      <c r="AX16" s="51" t="s">
        <v>164</v>
      </c>
      <c r="AY16" s="50">
        <v>44.32</v>
      </c>
      <c r="BB16" s="51" t="s">
        <v>164</v>
      </c>
      <c r="BC16" s="50">
        <v>20</v>
      </c>
    </row>
    <row r="17" spans="1:55" ht="35.1" customHeight="1">
      <c r="A17" s="55">
        <v>45693.333333333336</v>
      </c>
      <c r="B17" s="56">
        <v>569797</v>
      </c>
      <c r="C17" s="56" t="s">
        <v>124</v>
      </c>
      <c r="D17" s="56" t="s">
        <v>166</v>
      </c>
      <c r="E17" s="56" t="s">
        <v>167</v>
      </c>
      <c r="F17" s="56"/>
      <c r="G17" s="56" t="s">
        <v>126</v>
      </c>
      <c r="H17" s="56"/>
      <c r="J17" s="34" t="s">
        <v>157</v>
      </c>
      <c r="K17" s="46"/>
      <c r="L17" s="47">
        <f t="shared" si="2"/>
        <v>176.12</v>
      </c>
      <c r="M17" s="48">
        <f t="shared" si="1"/>
        <v>105.67</v>
      </c>
      <c r="AE17" s="49" t="s">
        <v>168</v>
      </c>
      <c r="AU17" s="49" t="s">
        <v>165</v>
      </c>
      <c r="AV17" s="50">
        <v>119</v>
      </c>
      <c r="AX17" s="51" t="s">
        <v>165</v>
      </c>
      <c r="AY17" s="50">
        <v>44.32</v>
      </c>
      <c r="BB17" s="51" t="s">
        <v>165</v>
      </c>
      <c r="BC17" s="50">
        <v>20</v>
      </c>
    </row>
    <row r="18" spans="1:55" ht="35.1" customHeight="1">
      <c r="A18" s="55">
        <v>45693.666666666664</v>
      </c>
      <c r="B18" s="56" t="s">
        <v>169</v>
      </c>
      <c r="C18" s="56" t="s">
        <v>124</v>
      </c>
      <c r="D18" s="56" t="s">
        <v>166</v>
      </c>
      <c r="E18" s="56" t="s">
        <v>167</v>
      </c>
      <c r="F18" s="56"/>
      <c r="G18" s="56" t="s">
        <v>126</v>
      </c>
      <c r="H18" s="56"/>
      <c r="J18" s="34" t="s">
        <v>149</v>
      </c>
      <c r="K18" s="46"/>
      <c r="L18" s="47">
        <f t="shared" si="2"/>
        <v>288.77</v>
      </c>
      <c r="M18" s="48">
        <f t="shared" si="1"/>
        <v>173.26</v>
      </c>
      <c r="AE18" s="49" t="s">
        <v>128</v>
      </c>
      <c r="AU18" s="49" t="s">
        <v>168</v>
      </c>
      <c r="AV18" s="50">
        <v>178.5</v>
      </c>
      <c r="AX18" s="51" t="s">
        <v>168</v>
      </c>
      <c r="AY18" s="50">
        <v>107.1</v>
      </c>
      <c r="BB18" s="51" t="s">
        <v>168</v>
      </c>
      <c r="BC18" s="50">
        <v>30</v>
      </c>
    </row>
    <row r="19" spans="1:55" ht="35.1" customHeight="1">
      <c r="A19" s="55">
        <v>45693.416666666664</v>
      </c>
      <c r="B19" s="56">
        <v>565719</v>
      </c>
      <c r="C19" s="56" t="s">
        <v>124</v>
      </c>
      <c r="D19" s="56" t="s">
        <v>166</v>
      </c>
      <c r="E19" s="56" t="s">
        <v>167</v>
      </c>
      <c r="F19" s="56"/>
      <c r="G19" s="56" t="s">
        <v>126</v>
      </c>
      <c r="H19" s="56"/>
      <c r="I19" s="45" t="s">
        <v>170</v>
      </c>
      <c r="K19" s="46"/>
      <c r="L19" s="47" t="str">
        <f t="shared" si="2"/>
        <v/>
      </c>
      <c r="M19" s="48" t="str">
        <f t="shared" si="1"/>
        <v/>
      </c>
      <c r="AE19" s="49" t="s">
        <v>152</v>
      </c>
      <c r="AU19" s="49" t="s">
        <v>128</v>
      </c>
      <c r="AV19" s="50">
        <v>373.1</v>
      </c>
      <c r="AX19" s="51" t="s">
        <v>128</v>
      </c>
      <c r="AY19" s="50">
        <v>223.86</v>
      </c>
      <c r="BB19" s="51" t="s">
        <v>128</v>
      </c>
      <c r="BC19" s="50">
        <v>60</v>
      </c>
    </row>
    <row r="20" spans="1:55" ht="35.1" customHeight="1">
      <c r="A20" s="55">
        <v>45693.5</v>
      </c>
      <c r="B20" s="56">
        <v>569818</v>
      </c>
      <c r="C20" s="56" t="s">
        <v>124</v>
      </c>
      <c r="D20" s="56" t="s">
        <v>166</v>
      </c>
      <c r="E20" s="56" t="s">
        <v>167</v>
      </c>
      <c r="F20" s="56"/>
      <c r="G20" s="56" t="s">
        <v>126</v>
      </c>
      <c r="H20" s="56"/>
      <c r="J20" s="34" t="s">
        <v>127</v>
      </c>
      <c r="K20" s="46"/>
      <c r="L20" s="47">
        <f t="shared" si="2"/>
        <v>201.3</v>
      </c>
      <c r="M20" s="48">
        <f t="shared" si="1"/>
        <v>120.78</v>
      </c>
      <c r="AU20" s="49" t="s">
        <v>152</v>
      </c>
      <c r="AV20" s="50">
        <v>174.2</v>
      </c>
      <c r="AX20" s="51" t="s">
        <v>152</v>
      </c>
      <c r="AY20" s="50">
        <v>104.52</v>
      </c>
      <c r="BB20" s="51" t="s">
        <v>152</v>
      </c>
      <c r="BC20" s="50">
        <v>50</v>
      </c>
    </row>
    <row r="21" spans="1:55" ht="35.1" customHeight="1">
      <c r="A21" s="55">
        <v>45693.291666666664</v>
      </c>
      <c r="B21" s="56">
        <v>570593</v>
      </c>
      <c r="C21" s="56" t="s">
        <v>124</v>
      </c>
      <c r="D21" s="56" t="s">
        <v>162</v>
      </c>
      <c r="E21" s="56" t="s">
        <v>109</v>
      </c>
      <c r="F21" s="56"/>
      <c r="G21" s="56" t="s">
        <v>126</v>
      </c>
      <c r="H21" s="56"/>
      <c r="J21" s="34" t="s">
        <v>149</v>
      </c>
      <c r="K21" s="46" t="s">
        <v>152</v>
      </c>
      <c r="L21" s="47">
        <f t="shared" si="2"/>
        <v>462.96999999999997</v>
      </c>
      <c r="M21" s="48">
        <f t="shared" si="1"/>
        <v>277.77999999999997</v>
      </c>
    </row>
    <row r="22" spans="1:55" ht="35.1" customHeight="1">
      <c r="A22" s="55">
        <v>45693.375</v>
      </c>
      <c r="B22" s="56">
        <v>570825</v>
      </c>
      <c r="C22" s="56" t="s">
        <v>124</v>
      </c>
      <c r="D22" s="56" t="s">
        <v>162</v>
      </c>
      <c r="E22" s="56" t="s">
        <v>109</v>
      </c>
      <c r="F22" s="56"/>
      <c r="G22" s="56" t="s">
        <v>126</v>
      </c>
      <c r="H22" s="56"/>
      <c r="I22" s="45" t="s">
        <v>134</v>
      </c>
      <c r="K22" s="46"/>
      <c r="L22" s="47" t="str">
        <f t="shared" si="2"/>
        <v/>
      </c>
      <c r="M22" s="48" t="str">
        <f t="shared" si="1"/>
        <v/>
      </c>
    </row>
    <row r="23" spans="1:55" ht="35.1" customHeight="1">
      <c r="A23" s="55">
        <v>45721.333333333336</v>
      </c>
      <c r="B23" s="56">
        <v>569014</v>
      </c>
      <c r="C23" s="56" t="s">
        <v>124</v>
      </c>
      <c r="D23" s="56" t="s">
        <v>166</v>
      </c>
      <c r="E23" s="56" t="s">
        <v>167</v>
      </c>
      <c r="F23" s="56"/>
      <c r="G23" s="56" t="s">
        <v>126</v>
      </c>
      <c r="H23" s="56"/>
      <c r="I23" s="44"/>
      <c r="J23" s="34" t="s">
        <v>127</v>
      </c>
      <c r="L23" s="47">
        <f t="shared" si="2"/>
        <v>201.3</v>
      </c>
      <c r="M23" s="48">
        <f t="shared" si="1"/>
        <v>120.78</v>
      </c>
    </row>
    <row r="24" spans="1:55" ht="35.1" customHeight="1">
      <c r="A24" s="55">
        <v>45721.333333333336</v>
      </c>
      <c r="B24" s="56">
        <v>571350</v>
      </c>
      <c r="C24" s="56" t="s">
        <v>124</v>
      </c>
      <c r="D24" s="56" t="s">
        <v>148</v>
      </c>
      <c r="E24" s="56" t="s">
        <v>71</v>
      </c>
      <c r="F24" s="56"/>
      <c r="G24" s="56" t="s">
        <v>126</v>
      </c>
      <c r="H24" s="56"/>
      <c r="I24" s="44"/>
      <c r="J24" s="34" t="s">
        <v>149</v>
      </c>
      <c r="L24" s="47">
        <f t="shared" si="2"/>
        <v>288.77</v>
      </c>
      <c r="M24" s="48">
        <f t="shared" si="1"/>
        <v>173.26</v>
      </c>
    </row>
    <row r="25" spans="1:55" ht="35.1" customHeight="1">
      <c r="A25" s="55">
        <v>45721.333333333336</v>
      </c>
      <c r="B25" s="56">
        <v>570491</v>
      </c>
      <c r="C25" s="56" t="s">
        <v>124</v>
      </c>
      <c r="D25" s="56" t="s">
        <v>162</v>
      </c>
      <c r="E25" s="56" t="s">
        <v>109</v>
      </c>
      <c r="F25" s="56"/>
      <c r="G25" s="56" t="s">
        <v>126</v>
      </c>
      <c r="H25" s="56"/>
      <c r="I25" s="44"/>
      <c r="J25" s="34" t="s">
        <v>149</v>
      </c>
      <c r="K25" s="34" t="s">
        <v>152</v>
      </c>
      <c r="L25" s="47">
        <f t="shared" si="2"/>
        <v>462.96999999999997</v>
      </c>
      <c r="M25" s="48">
        <f t="shared" si="1"/>
        <v>277.77999999999997</v>
      </c>
    </row>
    <row r="26" spans="1:55" ht="35.1" customHeight="1">
      <c r="A26" s="55">
        <v>45721.416666666664</v>
      </c>
      <c r="B26" s="56">
        <v>571474</v>
      </c>
      <c r="C26" s="56" t="s">
        <v>124</v>
      </c>
      <c r="D26" s="56" t="s">
        <v>166</v>
      </c>
      <c r="E26" s="56" t="s">
        <v>167</v>
      </c>
      <c r="F26" s="56"/>
      <c r="G26" s="56" t="s">
        <v>126</v>
      </c>
      <c r="H26" s="56"/>
      <c r="I26" s="45" t="s">
        <v>170</v>
      </c>
      <c r="K26" s="46"/>
      <c r="L26" s="47" t="str">
        <f t="shared" si="2"/>
        <v/>
      </c>
      <c r="M26" s="48" t="str">
        <f t="shared" si="1"/>
        <v/>
      </c>
    </row>
    <row r="27" spans="1:55" ht="35.1" customHeight="1">
      <c r="A27" s="55">
        <v>45721.416666666664</v>
      </c>
      <c r="B27" s="56">
        <v>570512</v>
      </c>
      <c r="C27" s="56" t="s">
        <v>124</v>
      </c>
      <c r="D27" s="56" t="s">
        <v>162</v>
      </c>
      <c r="E27" s="56" t="s">
        <v>109</v>
      </c>
      <c r="F27" s="56"/>
      <c r="G27" s="56" t="s">
        <v>126</v>
      </c>
      <c r="H27" s="56"/>
      <c r="I27" s="45" t="s">
        <v>134</v>
      </c>
      <c r="K27" s="46"/>
      <c r="L27" s="47" t="str">
        <f t="shared" si="2"/>
        <v/>
      </c>
      <c r="M27" s="48" t="str">
        <f t="shared" si="1"/>
        <v/>
      </c>
    </row>
    <row r="28" spans="1:55" ht="35.1" customHeight="1">
      <c r="A28" s="55">
        <v>45721.541666666664</v>
      </c>
      <c r="B28" s="56">
        <v>571473</v>
      </c>
      <c r="C28" s="56" t="s">
        <v>124</v>
      </c>
      <c r="D28" s="56" t="s">
        <v>166</v>
      </c>
      <c r="E28" s="56" t="s">
        <v>167</v>
      </c>
      <c r="F28" s="56"/>
      <c r="G28" s="56" t="s">
        <v>126</v>
      </c>
      <c r="H28" s="56"/>
      <c r="I28" s="45" t="s">
        <v>170</v>
      </c>
      <c r="L28" s="47" t="str">
        <f t="shared" si="2"/>
        <v/>
      </c>
      <c r="M28" s="48" t="str">
        <f t="shared" si="1"/>
        <v/>
      </c>
    </row>
    <row r="29" spans="1:55" ht="35.1" customHeight="1">
      <c r="A29" s="55">
        <v>45721.541666666664</v>
      </c>
      <c r="B29" s="56">
        <v>570537</v>
      </c>
      <c r="C29" s="56" t="s">
        <v>124</v>
      </c>
      <c r="D29" s="56" t="s">
        <v>159</v>
      </c>
      <c r="E29" s="56" t="s">
        <v>160</v>
      </c>
      <c r="F29" s="56"/>
      <c r="G29" s="56" t="s">
        <v>151</v>
      </c>
      <c r="H29" s="56"/>
      <c r="J29" s="34" t="s">
        <v>157</v>
      </c>
      <c r="L29" s="47">
        <f t="shared" si="2"/>
        <v>176.12</v>
      </c>
      <c r="M29" s="48">
        <f t="shared" si="1"/>
        <v>105.67</v>
      </c>
    </row>
    <row r="30" spans="1:55" ht="35.1" customHeight="1">
      <c r="A30" s="55">
        <v>45782.25</v>
      </c>
      <c r="B30" s="56">
        <v>571469</v>
      </c>
      <c r="C30" s="56" t="s">
        <v>124</v>
      </c>
      <c r="D30" s="56" t="s">
        <v>166</v>
      </c>
      <c r="E30" s="56" t="s">
        <v>167</v>
      </c>
      <c r="F30" s="56"/>
      <c r="G30" s="56" t="s">
        <v>126</v>
      </c>
      <c r="H30" s="56"/>
      <c r="J30" s="34" t="s">
        <v>149</v>
      </c>
      <c r="L30" s="47">
        <f t="shared" si="2"/>
        <v>288.77</v>
      </c>
      <c r="M30" s="48">
        <f t="shared" si="1"/>
        <v>173.26</v>
      </c>
    </row>
    <row r="31" spans="1:55" ht="35.1" customHeight="1">
      <c r="A31" s="55">
        <v>45782.25</v>
      </c>
      <c r="B31" s="56">
        <v>570185</v>
      </c>
      <c r="C31" s="56" t="s">
        <v>124</v>
      </c>
      <c r="D31" s="56" t="s">
        <v>162</v>
      </c>
      <c r="E31" s="56" t="s">
        <v>109</v>
      </c>
      <c r="F31" s="56"/>
      <c r="G31" s="56" t="s">
        <v>126</v>
      </c>
      <c r="H31" s="56"/>
      <c r="I31" s="45" t="s">
        <v>134</v>
      </c>
      <c r="L31" s="47" t="str">
        <f t="shared" si="2"/>
        <v/>
      </c>
      <c r="M31" s="48" t="str">
        <f t="shared" si="1"/>
        <v/>
      </c>
    </row>
    <row r="32" spans="1:55" ht="35.1" customHeight="1">
      <c r="A32" s="55">
        <v>45782.291666666664</v>
      </c>
      <c r="B32" s="56" t="s">
        <v>171</v>
      </c>
      <c r="C32" s="56" t="s">
        <v>124</v>
      </c>
      <c r="D32" s="56" t="s">
        <v>159</v>
      </c>
      <c r="E32" s="56" t="s">
        <v>160</v>
      </c>
      <c r="F32" s="56"/>
      <c r="G32" s="56" t="s">
        <v>126</v>
      </c>
      <c r="H32" s="56"/>
      <c r="J32" s="34" t="s">
        <v>149</v>
      </c>
      <c r="L32" s="47">
        <f t="shared" si="2"/>
        <v>288.77</v>
      </c>
      <c r="M32" s="48">
        <f t="shared" si="1"/>
        <v>173.26</v>
      </c>
    </row>
    <row r="33" spans="1:13" ht="35.1" customHeight="1">
      <c r="A33" s="55">
        <v>45782.333333333336</v>
      </c>
      <c r="B33" s="56">
        <v>571030</v>
      </c>
      <c r="C33" s="56" t="s">
        <v>124</v>
      </c>
      <c r="D33" s="56" t="s">
        <v>154</v>
      </c>
      <c r="E33" s="56" t="s">
        <v>13</v>
      </c>
      <c r="F33" s="56"/>
      <c r="G33" s="56" t="s">
        <v>126</v>
      </c>
      <c r="H33" s="56"/>
      <c r="J33" s="34" t="s">
        <v>157</v>
      </c>
      <c r="L33" s="47">
        <f t="shared" si="2"/>
        <v>176.12</v>
      </c>
      <c r="M33" s="48">
        <f t="shared" si="1"/>
        <v>105.67</v>
      </c>
    </row>
    <row r="34" spans="1:13" ht="35.1" customHeight="1">
      <c r="A34" s="55">
        <v>45782.333333333336</v>
      </c>
      <c r="B34" s="56">
        <v>570179</v>
      </c>
      <c r="C34" s="56" t="s">
        <v>124</v>
      </c>
      <c r="D34" s="56" t="s">
        <v>162</v>
      </c>
      <c r="E34" s="56" t="s">
        <v>109</v>
      </c>
      <c r="F34" s="56"/>
      <c r="G34" s="56" t="s">
        <v>126</v>
      </c>
      <c r="H34" s="56"/>
      <c r="I34" s="44"/>
      <c r="J34" s="34" t="s">
        <v>149</v>
      </c>
      <c r="K34" s="34" t="s">
        <v>152</v>
      </c>
      <c r="L34" s="47">
        <f t="shared" si="2"/>
        <v>462.96999999999997</v>
      </c>
      <c r="M34" s="48">
        <f t="shared" si="1"/>
        <v>277.77999999999997</v>
      </c>
    </row>
    <row r="35" spans="1:13" ht="35.1" customHeight="1">
      <c r="A35" s="55">
        <v>45782.333333333336</v>
      </c>
      <c r="B35" s="56">
        <v>570646</v>
      </c>
      <c r="C35" s="56" t="s">
        <v>124</v>
      </c>
      <c r="D35" s="56" t="s">
        <v>159</v>
      </c>
      <c r="E35" s="56" t="s">
        <v>160</v>
      </c>
      <c r="F35" s="56"/>
      <c r="G35" s="56" t="s">
        <v>126</v>
      </c>
      <c r="H35" s="56"/>
      <c r="J35" s="34" t="s">
        <v>149</v>
      </c>
      <c r="L35" s="47">
        <f t="shared" si="2"/>
        <v>288.77</v>
      </c>
      <c r="M35" s="48">
        <f t="shared" si="1"/>
        <v>173.26</v>
      </c>
    </row>
    <row r="36" spans="1:13" ht="35.1" customHeight="1">
      <c r="A36" s="55">
        <v>45782.333333333336</v>
      </c>
      <c r="B36" s="56">
        <v>571608</v>
      </c>
      <c r="C36" s="56" t="s">
        <v>124</v>
      </c>
      <c r="D36" s="56" t="s">
        <v>172</v>
      </c>
      <c r="E36" s="56" t="s">
        <v>12</v>
      </c>
      <c r="F36" s="56"/>
      <c r="G36" s="56" t="s">
        <v>126</v>
      </c>
      <c r="H36" s="56"/>
      <c r="J36" s="34" t="s">
        <v>127</v>
      </c>
      <c r="K36" s="34" t="s">
        <v>152</v>
      </c>
      <c r="L36" s="47">
        <f t="shared" si="2"/>
        <v>375.5</v>
      </c>
      <c r="M36" s="48">
        <f t="shared" si="1"/>
        <v>225.3</v>
      </c>
    </row>
    <row r="37" spans="1:13" ht="35.1" customHeight="1">
      <c r="A37" s="55">
        <v>45782.416666666664</v>
      </c>
      <c r="B37" s="56">
        <v>569574</v>
      </c>
      <c r="C37" s="56" t="s">
        <v>124</v>
      </c>
      <c r="D37" s="56" t="s">
        <v>159</v>
      </c>
      <c r="E37" s="56" t="s">
        <v>160</v>
      </c>
      <c r="F37" s="56"/>
      <c r="G37" s="56" t="s">
        <v>126</v>
      </c>
      <c r="H37" s="56"/>
      <c r="J37" s="34" t="s">
        <v>127</v>
      </c>
      <c r="K37" s="34" t="s">
        <v>152</v>
      </c>
      <c r="L37" s="47">
        <f t="shared" si="2"/>
        <v>375.5</v>
      </c>
      <c r="M37" s="48">
        <f t="shared" si="1"/>
        <v>225.3</v>
      </c>
    </row>
    <row r="38" spans="1:13" ht="35.1" customHeight="1">
      <c r="A38" s="55">
        <v>45782.5</v>
      </c>
      <c r="B38" s="56">
        <v>568568</v>
      </c>
      <c r="C38" s="56" t="s">
        <v>124</v>
      </c>
      <c r="D38" s="56" t="s">
        <v>162</v>
      </c>
      <c r="E38" s="56" t="s">
        <v>109</v>
      </c>
      <c r="F38" s="56"/>
      <c r="G38" s="56" t="s">
        <v>126</v>
      </c>
      <c r="H38" s="56"/>
      <c r="I38" s="43"/>
      <c r="J38" s="34" t="s">
        <v>149</v>
      </c>
      <c r="K38" s="34" t="s">
        <v>152</v>
      </c>
      <c r="L38" s="47">
        <f t="shared" si="2"/>
        <v>462.96999999999997</v>
      </c>
      <c r="M38" s="48">
        <f t="shared" si="1"/>
        <v>277.77999999999997</v>
      </c>
    </row>
    <row r="39" spans="1:13" ht="35.1" customHeight="1">
      <c r="A39" s="55">
        <v>45782.5</v>
      </c>
      <c r="B39" s="56">
        <v>569806</v>
      </c>
      <c r="C39" s="56" t="s">
        <v>124</v>
      </c>
      <c r="D39" s="56" t="s">
        <v>148</v>
      </c>
      <c r="E39" s="56" t="s">
        <v>71</v>
      </c>
      <c r="F39" s="56"/>
      <c r="G39" s="56" t="s">
        <v>126</v>
      </c>
      <c r="H39" s="56"/>
      <c r="I39" s="43"/>
      <c r="J39" s="34" t="s">
        <v>149</v>
      </c>
      <c r="K39" s="34" t="s">
        <v>152</v>
      </c>
      <c r="L39" s="47">
        <f t="shared" si="2"/>
        <v>462.96999999999997</v>
      </c>
      <c r="M39" s="48">
        <f t="shared" si="1"/>
        <v>277.77999999999997</v>
      </c>
    </row>
    <row r="40" spans="1:13" ht="35.1" customHeight="1">
      <c r="A40" s="55">
        <v>45782.541666666664</v>
      </c>
      <c r="B40" s="56">
        <v>571006</v>
      </c>
      <c r="C40" s="56" t="s">
        <v>124</v>
      </c>
      <c r="D40" s="56" t="s">
        <v>154</v>
      </c>
      <c r="E40" s="56" t="s">
        <v>13</v>
      </c>
      <c r="F40" s="56"/>
      <c r="G40" s="56" t="s">
        <v>126</v>
      </c>
      <c r="H40" s="56"/>
      <c r="I40" s="43"/>
      <c r="J40" s="34" t="s">
        <v>149</v>
      </c>
      <c r="L40" s="47">
        <f t="shared" si="2"/>
        <v>288.77</v>
      </c>
      <c r="M40" s="48">
        <f t="shared" si="1"/>
        <v>173.26</v>
      </c>
    </row>
    <row r="41" spans="1:13" ht="35.1" customHeight="1">
      <c r="A41" s="55">
        <v>45813.416666666664</v>
      </c>
      <c r="B41" s="56">
        <v>571620</v>
      </c>
      <c r="C41" s="56" t="s">
        <v>124</v>
      </c>
      <c r="D41" s="56" t="s">
        <v>139</v>
      </c>
      <c r="E41" s="56" t="s">
        <v>132</v>
      </c>
      <c r="F41" s="56"/>
      <c r="G41" s="56" t="s">
        <v>126</v>
      </c>
      <c r="H41" s="56"/>
      <c r="I41" s="43" t="s">
        <v>134</v>
      </c>
      <c r="L41" s="47" t="str">
        <f t="shared" si="2"/>
        <v/>
      </c>
      <c r="M41" s="48" t="str">
        <f t="shared" si="1"/>
        <v/>
      </c>
    </row>
    <row r="42" spans="1:13" ht="35.1" customHeight="1">
      <c r="A42" s="55">
        <v>45813.541666666664</v>
      </c>
      <c r="B42" s="56">
        <v>570586</v>
      </c>
      <c r="C42" s="56" t="s">
        <v>124</v>
      </c>
      <c r="D42" s="56" t="s">
        <v>162</v>
      </c>
      <c r="E42" s="56" t="s">
        <v>109</v>
      </c>
      <c r="F42" s="56"/>
      <c r="G42" s="56" t="s">
        <v>126</v>
      </c>
      <c r="H42" s="56"/>
      <c r="I42" s="43"/>
      <c r="J42" s="34" t="s">
        <v>127</v>
      </c>
      <c r="L42" s="47">
        <f t="shared" si="2"/>
        <v>201.3</v>
      </c>
      <c r="M42" s="48">
        <f t="shared" si="1"/>
        <v>120.78</v>
      </c>
    </row>
    <row r="43" spans="1:13" ht="35.1" customHeight="1">
      <c r="A43" s="55">
        <v>45813.416666666664</v>
      </c>
      <c r="B43" s="56">
        <v>571612</v>
      </c>
      <c r="C43" s="56" t="s">
        <v>124</v>
      </c>
      <c r="D43" s="56" t="s">
        <v>162</v>
      </c>
      <c r="E43" s="56" t="s">
        <v>109</v>
      </c>
      <c r="F43" s="56"/>
      <c r="G43" s="56" t="s">
        <v>126</v>
      </c>
      <c r="H43" s="56"/>
      <c r="I43" s="43"/>
      <c r="J43" s="34" t="s">
        <v>149</v>
      </c>
      <c r="L43" s="47">
        <f t="shared" si="2"/>
        <v>288.77</v>
      </c>
      <c r="M43" s="48">
        <f t="shared" si="1"/>
        <v>173.26</v>
      </c>
    </row>
    <row r="44" spans="1:13" ht="35.1" customHeight="1">
      <c r="A44" s="55">
        <v>45813.541666666664</v>
      </c>
      <c r="B44" s="56">
        <v>571484</v>
      </c>
      <c r="C44" s="56" t="s">
        <v>124</v>
      </c>
      <c r="D44" s="56" t="s">
        <v>166</v>
      </c>
      <c r="E44" s="56" t="s">
        <v>167</v>
      </c>
      <c r="F44" s="56"/>
      <c r="G44" s="56" t="s">
        <v>126</v>
      </c>
      <c r="H44" s="56"/>
      <c r="I44" s="43"/>
      <c r="J44" s="34" t="s">
        <v>149</v>
      </c>
      <c r="K44" s="34" t="s">
        <v>152</v>
      </c>
      <c r="L44" s="47">
        <f t="shared" si="2"/>
        <v>462.96999999999997</v>
      </c>
      <c r="M44" s="48">
        <f t="shared" si="1"/>
        <v>277.77999999999997</v>
      </c>
    </row>
    <row r="45" spans="1:13" ht="35.1" customHeight="1">
      <c r="A45" s="55">
        <v>45813.5</v>
      </c>
      <c r="B45" s="56">
        <v>570012</v>
      </c>
      <c r="C45" s="56" t="s">
        <v>124</v>
      </c>
      <c r="D45" s="56" t="s">
        <v>166</v>
      </c>
      <c r="E45" s="56" t="s">
        <v>167</v>
      </c>
      <c r="F45" s="56"/>
      <c r="G45" s="56" t="s">
        <v>126</v>
      </c>
      <c r="H45" s="56"/>
      <c r="I45" s="43" t="s">
        <v>173</v>
      </c>
      <c r="L45" s="47" t="str">
        <f t="shared" si="2"/>
        <v/>
      </c>
      <c r="M45" s="48" t="str">
        <f t="shared" si="1"/>
        <v/>
      </c>
    </row>
    <row r="46" spans="1:13" ht="35.1" customHeight="1">
      <c r="A46" s="55">
        <v>45813.333333333336</v>
      </c>
      <c r="B46" s="56">
        <v>571626</v>
      </c>
      <c r="C46" s="56" t="s">
        <v>124</v>
      </c>
      <c r="D46" s="56" t="s">
        <v>139</v>
      </c>
      <c r="E46" s="56" t="s">
        <v>132</v>
      </c>
      <c r="F46" s="56"/>
      <c r="G46" s="56" t="s">
        <v>126</v>
      </c>
      <c r="H46" s="56"/>
      <c r="I46" s="43" t="s">
        <v>134</v>
      </c>
      <c r="L46" s="47" t="str">
        <f t="shared" si="2"/>
        <v/>
      </c>
      <c r="M46" s="48" t="str">
        <f t="shared" si="1"/>
        <v/>
      </c>
    </row>
    <row r="47" spans="1:13" ht="35.1" customHeight="1">
      <c r="A47" s="55">
        <v>45813.416666666664</v>
      </c>
      <c r="B47" s="56">
        <v>571317</v>
      </c>
      <c r="C47" s="56" t="s">
        <v>124</v>
      </c>
      <c r="D47" s="56" t="s">
        <v>166</v>
      </c>
      <c r="E47" s="56" t="s">
        <v>167</v>
      </c>
      <c r="F47" s="56"/>
      <c r="G47" s="56" t="s">
        <v>126</v>
      </c>
      <c r="H47" s="56"/>
      <c r="I47" s="43" t="s">
        <v>173</v>
      </c>
      <c r="L47" s="47" t="str">
        <f t="shared" si="2"/>
        <v/>
      </c>
      <c r="M47" s="48" t="str">
        <f t="shared" si="1"/>
        <v/>
      </c>
    </row>
    <row r="48" spans="1:13" ht="35.1" customHeight="1">
      <c r="A48" s="55">
        <v>45813.333333333336</v>
      </c>
      <c r="B48" s="56">
        <v>571540</v>
      </c>
      <c r="C48" s="56" t="s">
        <v>124</v>
      </c>
      <c r="D48" s="56" t="s">
        <v>162</v>
      </c>
      <c r="E48" s="56" t="s">
        <v>109</v>
      </c>
      <c r="F48" s="56"/>
      <c r="G48" s="56" t="s">
        <v>126</v>
      </c>
      <c r="H48" s="56"/>
      <c r="I48" s="43"/>
      <c r="J48" s="34" t="s">
        <v>149</v>
      </c>
      <c r="L48" s="47">
        <f t="shared" si="2"/>
        <v>288.77</v>
      </c>
      <c r="M48" s="48">
        <f t="shared" si="1"/>
        <v>173.26</v>
      </c>
    </row>
    <row r="49" spans="1:13" ht="35.1" customHeight="1">
      <c r="A49" s="55">
        <v>45813.333333333336</v>
      </c>
      <c r="B49" s="56">
        <v>571984</v>
      </c>
      <c r="C49" s="56" t="s">
        <v>124</v>
      </c>
      <c r="D49" s="56" t="s">
        <v>166</v>
      </c>
      <c r="E49" s="56" t="s">
        <v>167</v>
      </c>
      <c r="F49" s="56"/>
      <c r="G49" s="56" t="s">
        <v>126</v>
      </c>
      <c r="H49" s="56"/>
      <c r="I49" s="43" t="s">
        <v>173</v>
      </c>
      <c r="L49" s="47" t="str">
        <f t="shared" si="2"/>
        <v/>
      </c>
      <c r="M49" s="48" t="str">
        <f t="shared" si="1"/>
        <v/>
      </c>
    </row>
    <row r="50" spans="1:13" ht="35.1" customHeight="1">
      <c r="A50" s="55">
        <v>45813.541666666664</v>
      </c>
      <c r="B50" s="56">
        <v>569248</v>
      </c>
      <c r="C50" s="56" t="s">
        <v>124</v>
      </c>
      <c r="D50" s="56" t="s">
        <v>159</v>
      </c>
      <c r="E50" s="56" t="s">
        <v>160</v>
      </c>
      <c r="F50" s="56"/>
      <c r="G50" s="56" t="s">
        <v>126</v>
      </c>
      <c r="H50" s="56"/>
      <c r="I50" s="43"/>
      <c r="J50" s="34" t="s">
        <v>149</v>
      </c>
      <c r="K50" s="34" t="s">
        <v>152</v>
      </c>
      <c r="L50" s="47">
        <f t="shared" si="2"/>
        <v>462.96999999999997</v>
      </c>
      <c r="M50" s="48">
        <f t="shared" si="1"/>
        <v>277.77999999999997</v>
      </c>
    </row>
    <row r="51" spans="1:13" ht="35.1" customHeight="1">
      <c r="A51" s="55">
        <v>45813.583333333336</v>
      </c>
      <c r="B51" s="56">
        <v>571563</v>
      </c>
      <c r="C51" s="56" t="s">
        <v>124</v>
      </c>
      <c r="D51" s="56" t="s">
        <v>172</v>
      </c>
      <c r="E51" s="56" t="s">
        <v>12</v>
      </c>
      <c r="F51" s="56"/>
      <c r="G51" s="56" t="s">
        <v>126</v>
      </c>
      <c r="H51" s="56"/>
      <c r="I51" s="43" t="s">
        <v>134</v>
      </c>
      <c r="L51" s="47" t="str">
        <f t="shared" si="2"/>
        <v/>
      </c>
      <c r="M51" s="48" t="str">
        <f t="shared" si="1"/>
        <v/>
      </c>
    </row>
    <row r="52" spans="1:13" ht="35.1" customHeight="1">
      <c r="A52" s="55">
        <v>45813.333333333336</v>
      </c>
      <c r="B52" s="56">
        <v>572413</v>
      </c>
      <c r="C52" s="56" t="s">
        <v>124</v>
      </c>
      <c r="D52" s="56" t="s">
        <v>154</v>
      </c>
      <c r="E52" s="56" t="s">
        <v>13</v>
      </c>
      <c r="F52" s="56"/>
      <c r="G52" s="56" t="s">
        <v>126</v>
      </c>
      <c r="H52" s="56"/>
      <c r="I52" s="43"/>
      <c r="J52" s="34" t="s">
        <v>127</v>
      </c>
      <c r="L52" s="47">
        <f t="shared" si="2"/>
        <v>201.3</v>
      </c>
      <c r="M52" s="48">
        <f t="shared" si="1"/>
        <v>120.78</v>
      </c>
    </row>
    <row r="53" spans="1:13" ht="35.1" customHeight="1">
      <c r="A53" s="55">
        <v>45843.541666666664</v>
      </c>
      <c r="B53" s="56">
        <v>571582</v>
      </c>
      <c r="C53" s="56" t="s">
        <v>124</v>
      </c>
      <c r="D53" s="56" t="s">
        <v>162</v>
      </c>
      <c r="E53" s="56" t="s">
        <v>109</v>
      </c>
      <c r="F53" s="56"/>
      <c r="G53" s="56" t="s">
        <v>126</v>
      </c>
      <c r="H53" s="56"/>
      <c r="I53" s="43"/>
      <c r="J53" s="34" t="s">
        <v>149</v>
      </c>
      <c r="L53" s="47">
        <f t="shared" si="2"/>
        <v>288.77</v>
      </c>
      <c r="M53" s="48">
        <f t="shared" si="1"/>
        <v>173.26</v>
      </c>
    </row>
    <row r="54" spans="1:13" ht="35.1" customHeight="1">
      <c r="A54" s="55">
        <v>45843.416666666664</v>
      </c>
      <c r="B54" s="56">
        <v>573120</v>
      </c>
      <c r="C54" s="56" t="s">
        <v>124</v>
      </c>
      <c r="D54" s="56" t="s">
        <v>162</v>
      </c>
      <c r="E54" s="56" t="s">
        <v>109</v>
      </c>
      <c r="F54" s="56"/>
      <c r="G54" s="56" t="s">
        <v>126</v>
      </c>
      <c r="H54" s="56"/>
      <c r="I54" s="43"/>
      <c r="J54" s="34" t="s">
        <v>149</v>
      </c>
      <c r="K54" s="34" t="s">
        <v>152</v>
      </c>
      <c r="L54" s="47">
        <f t="shared" si="2"/>
        <v>462.96999999999997</v>
      </c>
      <c r="M54" s="48">
        <f t="shared" si="1"/>
        <v>277.77999999999997</v>
      </c>
    </row>
    <row r="55" spans="1:13" ht="35.1" customHeight="1">
      <c r="A55" s="55">
        <v>45843.416666666664</v>
      </c>
      <c r="B55" s="56">
        <v>570972</v>
      </c>
      <c r="C55" s="56" t="s">
        <v>124</v>
      </c>
      <c r="D55" s="56" t="s">
        <v>166</v>
      </c>
      <c r="E55" s="56" t="s">
        <v>167</v>
      </c>
      <c r="F55" s="56"/>
      <c r="G55" s="56" t="s">
        <v>126</v>
      </c>
      <c r="H55" s="56"/>
      <c r="I55" s="44"/>
      <c r="J55" s="34" t="s">
        <v>149</v>
      </c>
      <c r="L55" s="47">
        <f t="shared" si="2"/>
        <v>288.77</v>
      </c>
      <c r="M55" s="48">
        <f t="shared" si="1"/>
        <v>173.26</v>
      </c>
    </row>
    <row r="56" spans="1:13" ht="35.1" customHeight="1">
      <c r="A56" s="55">
        <v>45843.333333333336</v>
      </c>
      <c r="B56" s="56">
        <v>569423</v>
      </c>
      <c r="C56" s="56" t="s">
        <v>124</v>
      </c>
      <c r="D56" s="56" t="s">
        <v>166</v>
      </c>
      <c r="E56" s="56" t="s">
        <v>167</v>
      </c>
      <c r="F56" s="56"/>
      <c r="G56" s="56" t="s">
        <v>126</v>
      </c>
      <c r="H56" s="56"/>
      <c r="I56" s="44"/>
      <c r="J56" s="34" t="s">
        <v>129</v>
      </c>
      <c r="L56" s="47">
        <f t="shared" si="2"/>
        <v>84.4</v>
      </c>
      <c r="M56" s="48">
        <f t="shared" si="1"/>
        <v>50.64</v>
      </c>
    </row>
    <row r="57" spans="1:13" ht="35.1" customHeight="1">
      <c r="A57" s="55">
        <v>45843.541666666664</v>
      </c>
      <c r="B57" s="56">
        <v>571046</v>
      </c>
      <c r="C57" s="56" t="s">
        <v>124</v>
      </c>
      <c r="D57" s="56" t="s">
        <v>166</v>
      </c>
      <c r="E57" s="56" t="s">
        <v>167</v>
      </c>
      <c r="F57" s="56"/>
      <c r="G57" s="56" t="s">
        <v>126</v>
      </c>
      <c r="H57" s="56"/>
      <c r="I57" s="44"/>
      <c r="J57" s="34" t="s">
        <v>149</v>
      </c>
      <c r="L57" s="47">
        <f t="shared" si="2"/>
        <v>288.77</v>
      </c>
      <c r="M57" s="48">
        <f t="shared" si="1"/>
        <v>173.26</v>
      </c>
    </row>
    <row r="58" spans="1:13" ht="35.1" customHeight="1">
      <c r="A58" s="55">
        <v>45843.541666666664</v>
      </c>
      <c r="B58" s="56">
        <v>569196</v>
      </c>
      <c r="C58" s="56" t="s">
        <v>124</v>
      </c>
      <c r="D58" s="56" t="s">
        <v>159</v>
      </c>
      <c r="E58" s="56" t="s">
        <v>160</v>
      </c>
      <c r="F58" s="56"/>
      <c r="G58" s="56" t="s">
        <v>126</v>
      </c>
      <c r="H58" s="56"/>
      <c r="I58" s="44" t="s">
        <v>173</v>
      </c>
      <c r="L58" s="47" t="str">
        <f t="shared" si="2"/>
        <v/>
      </c>
      <c r="M58" s="48" t="str">
        <f t="shared" si="1"/>
        <v/>
      </c>
    </row>
    <row r="59" spans="1:13" ht="35.1" customHeight="1">
      <c r="A59" s="55">
        <v>45843.541666666664</v>
      </c>
      <c r="B59" s="56">
        <v>569338</v>
      </c>
      <c r="C59" s="56" t="s">
        <v>124</v>
      </c>
      <c r="D59" s="56" t="s">
        <v>159</v>
      </c>
      <c r="E59" s="56" t="s">
        <v>160</v>
      </c>
      <c r="F59" s="56"/>
      <c r="G59" s="56" t="s">
        <v>126</v>
      </c>
      <c r="H59" s="56"/>
      <c r="I59" s="44"/>
      <c r="J59" s="34" t="s">
        <v>129</v>
      </c>
      <c r="L59" s="47">
        <f t="shared" si="2"/>
        <v>84.4</v>
      </c>
      <c r="M59" s="48">
        <f t="shared" si="1"/>
        <v>50.64</v>
      </c>
    </row>
    <row r="60" spans="1:13" ht="35.1" customHeight="1">
      <c r="A60" s="55">
        <v>45843.333333333336</v>
      </c>
      <c r="B60" s="56">
        <v>571542</v>
      </c>
      <c r="C60" s="56" t="s">
        <v>124</v>
      </c>
      <c r="D60" s="56" t="s">
        <v>162</v>
      </c>
      <c r="E60" s="56" t="s">
        <v>109</v>
      </c>
      <c r="F60" s="56"/>
      <c r="G60" s="56" t="s">
        <v>126</v>
      </c>
      <c r="H60" s="56"/>
      <c r="J60" s="34" t="s">
        <v>129</v>
      </c>
      <c r="L60" s="47">
        <f t="shared" si="2"/>
        <v>84.4</v>
      </c>
      <c r="M60" s="48">
        <f t="shared" si="1"/>
        <v>50.64</v>
      </c>
    </row>
    <row r="61" spans="1:13" ht="35.1" customHeight="1">
      <c r="A61" s="55">
        <v>45843.708333333336</v>
      </c>
      <c r="B61" s="56">
        <v>570993</v>
      </c>
      <c r="C61" s="56" t="s">
        <v>124</v>
      </c>
      <c r="D61" s="56" t="s">
        <v>159</v>
      </c>
      <c r="E61" s="56" t="s">
        <v>160</v>
      </c>
      <c r="F61" s="56"/>
      <c r="G61" s="56" t="s">
        <v>126</v>
      </c>
      <c r="H61" s="56"/>
      <c r="J61" s="34" t="s">
        <v>149</v>
      </c>
      <c r="K61" s="34" t="s">
        <v>152</v>
      </c>
      <c r="L61" s="47">
        <f t="shared" si="2"/>
        <v>462.96999999999997</v>
      </c>
      <c r="M61" s="48">
        <f t="shared" si="1"/>
        <v>277.77999999999997</v>
      </c>
    </row>
    <row r="62" spans="1:13" ht="35.1" customHeight="1">
      <c r="A62" s="55">
        <v>45843.666666666664</v>
      </c>
      <c r="B62" s="56">
        <v>571535</v>
      </c>
      <c r="C62" s="56" t="s">
        <v>124</v>
      </c>
      <c r="D62" s="56" t="s">
        <v>172</v>
      </c>
      <c r="E62" s="56" t="s">
        <v>12</v>
      </c>
      <c r="F62" s="56"/>
      <c r="G62" s="56" t="s">
        <v>126</v>
      </c>
      <c r="H62" s="56"/>
      <c r="J62" s="34" t="s">
        <v>135</v>
      </c>
      <c r="L62" s="47">
        <f t="shared" si="2"/>
        <v>169.5</v>
      </c>
      <c r="M62" s="48">
        <f t="shared" si="1"/>
        <v>101.7</v>
      </c>
    </row>
    <row r="63" spans="1:13" ht="35.1" customHeight="1">
      <c r="A63" s="55">
        <v>45843.416666666664</v>
      </c>
      <c r="B63" s="56">
        <v>567565</v>
      </c>
      <c r="C63" s="56" t="s">
        <v>124</v>
      </c>
      <c r="D63" s="56" t="s">
        <v>172</v>
      </c>
      <c r="E63" s="56" t="s">
        <v>12</v>
      </c>
      <c r="F63" s="56"/>
      <c r="G63" s="56" t="s">
        <v>126</v>
      </c>
      <c r="H63" s="56"/>
      <c r="J63" s="34" t="s">
        <v>135</v>
      </c>
      <c r="L63" s="47">
        <f t="shared" si="2"/>
        <v>169.5</v>
      </c>
      <c r="M63" s="48">
        <f t="shared" si="1"/>
        <v>101.7</v>
      </c>
    </row>
    <row r="64" spans="1:13" ht="35.1" customHeight="1">
      <c r="A64" s="55">
        <v>45843.416666666664</v>
      </c>
      <c r="B64" s="56">
        <v>568775</v>
      </c>
      <c r="C64" s="56" t="s">
        <v>124</v>
      </c>
      <c r="D64" s="56" t="s">
        <v>174</v>
      </c>
      <c r="E64" s="56" t="s">
        <v>15</v>
      </c>
      <c r="F64" s="56"/>
      <c r="G64" s="56" t="s">
        <v>126</v>
      </c>
      <c r="H64" s="56"/>
      <c r="J64" s="34" t="s">
        <v>127</v>
      </c>
      <c r="K64" s="34" t="s">
        <v>152</v>
      </c>
      <c r="L64" s="47">
        <f t="shared" si="2"/>
        <v>375.5</v>
      </c>
      <c r="M64" s="48">
        <f t="shared" si="1"/>
        <v>225.3</v>
      </c>
    </row>
    <row r="65" spans="1:13" ht="35.1" customHeight="1">
      <c r="A65" s="55">
        <v>45843.708333333336</v>
      </c>
      <c r="B65" s="56">
        <v>571684</v>
      </c>
      <c r="C65" s="56" t="s">
        <v>124</v>
      </c>
      <c r="D65" s="56" t="s">
        <v>174</v>
      </c>
      <c r="E65" s="56" t="s">
        <v>15</v>
      </c>
      <c r="F65" s="56"/>
      <c r="G65" s="56" t="s">
        <v>126</v>
      </c>
      <c r="H65" s="56"/>
      <c r="I65" s="45" t="s">
        <v>173</v>
      </c>
      <c r="L65" s="47" t="str">
        <f t="shared" si="2"/>
        <v/>
      </c>
      <c r="M65" s="48" t="str">
        <f t="shared" si="1"/>
        <v/>
      </c>
    </row>
    <row r="66" spans="1:13" ht="35.1" customHeight="1">
      <c r="A66" s="55">
        <v>45843.333333333336</v>
      </c>
      <c r="B66" s="56">
        <v>561807</v>
      </c>
      <c r="C66" s="56" t="s">
        <v>124</v>
      </c>
      <c r="D66" s="56" t="s">
        <v>174</v>
      </c>
      <c r="E66" s="56" t="s">
        <v>15</v>
      </c>
      <c r="F66" s="56"/>
      <c r="G66" s="56" t="s">
        <v>126</v>
      </c>
      <c r="H66" s="56"/>
      <c r="J66" s="34" t="s">
        <v>149</v>
      </c>
      <c r="K66" s="34" t="s">
        <v>152</v>
      </c>
      <c r="L66" s="47">
        <f t="shared" si="2"/>
        <v>462.96999999999997</v>
      </c>
      <c r="M66" s="48">
        <f t="shared" si="1"/>
        <v>277.77999999999997</v>
      </c>
    </row>
    <row r="67" spans="1:13" ht="35.1" customHeight="1">
      <c r="A67" s="55">
        <v>45843.479166666664</v>
      </c>
      <c r="B67" s="56" t="s">
        <v>175</v>
      </c>
      <c r="C67" s="56" t="s">
        <v>124</v>
      </c>
      <c r="D67" s="56" t="s">
        <v>176</v>
      </c>
      <c r="E67" s="56" t="s">
        <v>14</v>
      </c>
      <c r="F67" s="56"/>
      <c r="G67" s="56" t="s">
        <v>126</v>
      </c>
      <c r="H67" s="56"/>
      <c r="I67" s="45" t="s">
        <v>173</v>
      </c>
      <c r="L67" s="47" t="str">
        <f t="shared" si="2"/>
        <v/>
      </c>
      <c r="M67" s="48" t="str">
        <f t="shared" si="1"/>
        <v/>
      </c>
    </row>
    <row r="68" spans="1:13" ht="35.1" customHeight="1">
      <c r="A68" s="55">
        <v>45843.416666666664</v>
      </c>
      <c r="B68" s="56">
        <v>571625</v>
      </c>
      <c r="C68" s="56" t="s">
        <v>124</v>
      </c>
      <c r="D68" s="56" t="s">
        <v>174</v>
      </c>
      <c r="E68" s="56" t="s">
        <v>15</v>
      </c>
      <c r="F68" s="56"/>
      <c r="G68" s="56" t="s">
        <v>126</v>
      </c>
      <c r="H68" s="56"/>
      <c r="J68" s="34" t="s">
        <v>149</v>
      </c>
      <c r="L68" s="47">
        <f t="shared" si="2"/>
        <v>288.77</v>
      </c>
      <c r="M68" s="48">
        <f t="shared" si="1"/>
        <v>173.26</v>
      </c>
    </row>
    <row r="69" spans="1:13" ht="35.1" customHeight="1">
      <c r="A69" s="55">
        <v>45843.375</v>
      </c>
      <c r="B69" s="56" t="s">
        <v>177</v>
      </c>
      <c r="C69" s="56" t="s">
        <v>124</v>
      </c>
      <c r="D69" s="56" t="s">
        <v>176</v>
      </c>
      <c r="E69" s="56" t="s">
        <v>14</v>
      </c>
      <c r="F69" s="56"/>
      <c r="G69" s="56" t="s">
        <v>126</v>
      </c>
      <c r="H69" s="56"/>
      <c r="I69" s="45" t="s">
        <v>173</v>
      </c>
      <c r="L69" s="47" t="str">
        <f t="shared" si="2"/>
        <v/>
      </c>
      <c r="M69" s="48" t="str">
        <f t="shared" si="1"/>
        <v/>
      </c>
    </row>
    <row r="70" spans="1:13" ht="35.1" customHeight="1">
      <c r="A70" s="55">
        <v>45843.291666666664</v>
      </c>
      <c r="B70" s="56" t="s">
        <v>178</v>
      </c>
      <c r="C70" s="56" t="s">
        <v>124</v>
      </c>
      <c r="D70" s="56" t="s">
        <v>176</v>
      </c>
      <c r="E70" s="56" t="s">
        <v>14</v>
      </c>
      <c r="F70" s="56"/>
      <c r="G70" s="56" t="s">
        <v>126</v>
      </c>
      <c r="H70" s="56"/>
      <c r="I70" s="45" t="s">
        <v>173</v>
      </c>
      <c r="L70" s="47" t="str">
        <f t="shared" si="2"/>
        <v/>
      </c>
      <c r="M70" s="48" t="str">
        <f t="shared" ref="M70:M133" si="3">IF(ISBLANK(K70),
    IFERROR(VLOOKUP(J70, $AX$5:$AY$20, 2, FALSE), ""),
    IFERROR(VLOOKUP(K70, $AX$5:$AY$20, 2, FALSE) + VLOOKUP(J70, $AX$5:$AY$20, 2, FALSE), ""))</f>
        <v/>
      </c>
    </row>
    <row r="71" spans="1:13" ht="35.1" customHeight="1">
      <c r="A71" s="55">
        <v>45843.5</v>
      </c>
      <c r="B71" s="56">
        <v>571396</v>
      </c>
      <c r="C71" s="56" t="s">
        <v>124</v>
      </c>
      <c r="D71" s="56" t="s">
        <v>174</v>
      </c>
      <c r="E71" s="56" t="s">
        <v>15</v>
      </c>
      <c r="F71" s="56"/>
      <c r="G71" s="56" t="s">
        <v>126</v>
      </c>
      <c r="H71" s="56"/>
      <c r="I71" s="56" t="s">
        <v>173</v>
      </c>
      <c r="L71" s="47" t="str">
        <f t="shared" si="2"/>
        <v/>
      </c>
      <c r="M71" s="48" t="str">
        <f t="shared" si="3"/>
        <v/>
      </c>
    </row>
    <row r="72" spans="1:13" ht="35.1" customHeight="1">
      <c r="A72" s="55">
        <v>45874.25</v>
      </c>
      <c r="B72" s="56">
        <v>572063</v>
      </c>
      <c r="C72" s="56" t="s">
        <v>124</v>
      </c>
      <c r="D72" s="56" t="s">
        <v>162</v>
      </c>
      <c r="E72" s="56" t="s">
        <v>109</v>
      </c>
      <c r="F72" s="56"/>
      <c r="G72" s="56" t="s">
        <v>126</v>
      </c>
      <c r="H72" s="56"/>
      <c r="I72" s="56"/>
      <c r="J72" s="34" t="s">
        <v>127</v>
      </c>
      <c r="L72" s="47">
        <f t="shared" ref="L72:L135" si="4">IF(AND(ISBLANK(J72),ISBLANK(K72)),"",
IF(AND(NOT(ISBLANK(J72)),NOT(ISBLANK(K72))),VLOOKUP(J72,$AU$5:$AV$20,2,FALSE)+VLOOKUP(K72,$AU$5:$AV$20,2,FALSE),
IF(ISBLANK(K72),VLOOKUP(J72,$AU$5:$AV$20,2,FALSE),VLOOKUP(K72,$AU$5:$AV$20,2,FALSE))))</f>
        <v>201.3</v>
      </c>
      <c r="M72" s="48">
        <f t="shared" si="3"/>
        <v>120.78</v>
      </c>
    </row>
    <row r="73" spans="1:13" ht="35.1" customHeight="1">
      <c r="A73" s="55">
        <v>45874.3125</v>
      </c>
      <c r="B73" s="56" t="s">
        <v>179</v>
      </c>
      <c r="C73" s="56" t="s">
        <v>124</v>
      </c>
      <c r="D73" s="56" t="s">
        <v>148</v>
      </c>
      <c r="E73" s="56" t="s">
        <v>71</v>
      </c>
      <c r="F73" s="56"/>
      <c r="G73" s="56" t="s">
        <v>126</v>
      </c>
      <c r="H73" s="56"/>
      <c r="I73" s="56" t="s">
        <v>173</v>
      </c>
      <c r="L73" s="47" t="str">
        <f t="shared" si="4"/>
        <v/>
      </c>
      <c r="M73" s="48" t="str">
        <f t="shared" si="3"/>
        <v/>
      </c>
    </row>
    <row r="74" spans="1:13" ht="35.1" customHeight="1">
      <c r="A74" s="55">
        <v>45874.333333333336</v>
      </c>
      <c r="B74" s="56">
        <v>572911</v>
      </c>
      <c r="C74" s="56" t="s">
        <v>124</v>
      </c>
      <c r="D74" s="56" t="s">
        <v>180</v>
      </c>
      <c r="E74" s="56" t="s">
        <v>72</v>
      </c>
      <c r="F74" s="56"/>
      <c r="G74" s="56" t="s">
        <v>126</v>
      </c>
      <c r="H74" s="56"/>
      <c r="I74" s="56"/>
      <c r="J74" s="34" t="s">
        <v>129</v>
      </c>
      <c r="L74" s="47">
        <f t="shared" si="4"/>
        <v>84.4</v>
      </c>
      <c r="M74" s="48">
        <f t="shared" si="3"/>
        <v>50.64</v>
      </c>
    </row>
    <row r="75" spans="1:13" ht="35.1" customHeight="1">
      <c r="A75" s="55">
        <v>45874.333333333336</v>
      </c>
      <c r="B75" s="56">
        <v>571993</v>
      </c>
      <c r="C75" s="56" t="s">
        <v>124</v>
      </c>
      <c r="D75" s="56" t="s">
        <v>162</v>
      </c>
      <c r="E75" s="56" t="s">
        <v>109</v>
      </c>
      <c r="F75" s="56"/>
      <c r="G75" s="56" t="s">
        <v>126</v>
      </c>
      <c r="H75" s="56"/>
      <c r="I75" s="56" t="s">
        <v>173</v>
      </c>
      <c r="L75" s="47" t="str">
        <f t="shared" si="4"/>
        <v/>
      </c>
      <c r="M75" s="48" t="str">
        <f t="shared" si="3"/>
        <v/>
      </c>
    </row>
    <row r="76" spans="1:13" ht="35.1" customHeight="1">
      <c r="A76" s="55">
        <v>45874.333333333336</v>
      </c>
      <c r="B76" s="56">
        <v>572484</v>
      </c>
      <c r="C76" s="56" t="s">
        <v>124</v>
      </c>
      <c r="D76" s="56" t="s">
        <v>159</v>
      </c>
      <c r="E76" s="56" t="s">
        <v>160</v>
      </c>
      <c r="F76" s="56"/>
      <c r="G76" s="56" t="s">
        <v>126</v>
      </c>
      <c r="H76" s="56"/>
      <c r="I76" s="56" t="s">
        <v>173</v>
      </c>
      <c r="L76" s="47" t="str">
        <f t="shared" si="4"/>
        <v/>
      </c>
      <c r="M76" s="48" t="str">
        <f t="shared" si="3"/>
        <v/>
      </c>
    </row>
    <row r="77" spans="1:13" ht="35.1" customHeight="1">
      <c r="A77" s="55">
        <v>45874.416666666664</v>
      </c>
      <c r="B77" s="56">
        <v>573035</v>
      </c>
      <c r="C77" s="56" t="s">
        <v>124</v>
      </c>
      <c r="D77" s="56" t="s">
        <v>159</v>
      </c>
      <c r="E77" s="56" t="s">
        <v>160</v>
      </c>
      <c r="F77" s="56"/>
      <c r="G77" s="56" t="s">
        <v>126</v>
      </c>
      <c r="H77" s="56"/>
      <c r="I77" s="56" t="s">
        <v>173</v>
      </c>
      <c r="L77" s="47" t="str">
        <f t="shared" si="4"/>
        <v/>
      </c>
      <c r="M77" s="48" t="str">
        <f t="shared" si="3"/>
        <v/>
      </c>
    </row>
    <row r="78" spans="1:13" ht="35.1" customHeight="1">
      <c r="A78" s="55">
        <v>45874.416666666664</v>
      </c>
      <c r="B78" s="56">
        <v>573060</v>
      </c>
      <c r="C78" s="56" t="s">
        <v>124</v>
      </c>
      <c r="D78" s="56" t="s">
        <v>162</v>
      </c>
      <c r="E78" s="56" t="s">
        <v>109</v>
      </c>
      <c r="F78" s="56"/>
      <c r="G78" s="56" t="s">
        <v>126</v>
      </c>
      <c r="H78" s="56"/>
      <c r="J78" s="34" t="s">
        <v>149</v>
      </c>
      <c r="L78" s="47">
        <f t="shared" si="4"/>
        <v>288.77</v>
      </c>
      <c r="M78" s="48">
        <f t="shared" si="3"/>
        <v>173.26</v>
      </c>
    </row>
    <row r="79" spans="1:13" ht="35.1" customHeight="1">
      <c r="A79" s="55">
        <v>45874.5</v>
      </c>
      <c r="B79" s="56">
        <v>573104</v>
      </c>
      <c r="C79" s="56" t="s">
        <v>124</v>
      </c>
      <c r="D79" s="56" t="s">
        <v>159</v>
      </c>
      <c r="E79" s="56" t="s">
        <v>160</v>
      </c>
      <c r="F79" s="56"/>
      <c r="G79" s="56" t="s">
        <v>126</v>
      </c>
      <c r="H79" s="56"/>
      <c r="J79" s="34" t="s">
        <v>149</v>
      </c>
      <c r="L79" s="47">
        <f t="shared" si="4"/>
        <v>288.77</v>
      </c>
      <c r="M79" s="48">
        <f t="shared" si="3"/>
        <v>173.26</v>
      </c>
    </row>
    <row r="80" spans="1:13" ht="35.1" customHeight="1">
      <c r="A80" s="55">
        <v>45874.5</v>
      </c>
      <c r="B80" s="56">
        <v>571994</v>
      </c>
      <c r="C80" s="56" t="s">
        <v>124</v>
      </c>
      <c r="D80" s="56" t="s">
        <v>166</v>
      </c>
      <c r="E80" s="56" t="s">
        <v>167</v>
      </c>
      <c r="F80" s="56"/>
      <c r="G80" s="56" t="s">
        <v>126</v>
      </c>
      <c r="H80" s="56"/>
      <c r="J80" s="34" t="s">
        <v>149</v>
      </c>
      <c r="K80" s="34" t="s">
        <v>152</v>
      </c>
      <c r="L80" s="47">
        <f t="shared" si="4"/>
        <v>462.96999999999997</v>
      </c>
      <c r="M80" s="48">
        <f t="shared" si="3"/>
        <v>277.77999999999997</v>
      </c>
    </row>
    <row r="81" spans="1:13" ht="35.1" customHeight="1">
      <c r="A81" s="55">
        <v>45874.583333333336</v>
      </c>
      <c r="B81" s="56">
        <v>572052</v>
      </c>
      <c r="C81" s="56" t="s">
        <v>124</v>
      </c>
      <c r="D81" s="56" t="s">
        <v>166</v>
      </c>
      <c r="E81" s="56" t="s">
        <v>167</v>
      </c>
      <c r="F81" s="56"/>
      <c r="G81" s="56" t="s">
        <v>126</v>
      </c>
      <c r="H81" s="56"/>
      <c r="J81" s="34" t="s">
        <v>149</v>
      </c>
      <c r="K81" s="34" t="s">
        <v>152</v>
      </c>
      <c r="L81" s="47">
        <f t="shared" si="4"/>
        <v>462.96999999999997</v>
      </c>
      <c r="M81" s="48">
        <f t="shared" si="3"/>
        <v>277.77999999999997</v>
      </c>
    </row>
    <row r="82" spans="1:13" ht="35.1" customHeight="1">
      <c r="A82" s="55">
        <v>45874.708333333336</v>
      </c>
      <c r="B82" s="56">
        <v>572082</v>
      </c>
      <c r="C82" s="56" t="s">
        <v>124</v>
      </c>
      <c r="D82" s="56" t="s">
        <v>166</v>
      </c>
      <c r="E82" s="56" t="s">
        <v>167</v>
      </c>
      <c r="F82" s="56"/>
      <c r="G82" s="56" t="s">
        <v>126</v>
      </c>
      <c r="H82" s="56"/>
      <c r="J82" s="34" t="s">
        <v>157</v>
      </c>
      <c r="L82" s="47">
        <f t="shared" si="4"/>
        <v>176.12</v>
      </c>
      <c r="M82" s="48">
        <f t="shared" si="3"/>
        <v>105.67</v>
      </c>
    </row>
    <row r="83" spans="1:13" ht="35.1" customHeight="1">
      <c r="A83" s="55">
        <v>45905.416666666664</v>
      </c>
      <c r="B83" s="56">
        <v>573582</v>
      </c>
      <c r="C83" s="56" t="s">
        <v>124</v>
      </c>
      <c r="D83" s="56" t="s">
        <v>162</v>
      </c>
      <c r="E83" s="56" t="s">
        <v>109</v>
      </c>
      <c r="F83" s="56"/>
      <c r="G83" s="56" t="s">
        <v>126</v>
      </c>
      <c r="H83" s="56"/>
      <c r="I83" s="56"/>
      <c r="J83" s="34" t="s">
        <v>129</v>
      </c>
      <c r="L83" s="47">
        <f t="shared" si="4"/>
        <v>84.4</v>
      </c>
      <c r="M83" s="48">
        <f t="shared" si="3"/>
        <v>50.64</v>
      </c>
    </row>
    <row r="84" spans="1:13" ht="35.1" customHeight="1">
      <c r="A84" s="55">
        <v>45905.541666666664</v>
      </c>
      <c r="B84" s="56">
        <v>573479</v>
      </c>
      <c r="C84" s="56" t="s">
        <v>124</v>
      </c>
      <c r="D84" s="56" t="s">
        <v>172</v>
      </c>
      <c r="E84" s="56" t="s">
        <v>12</v>
      </c>
      <c r="F84" s="56"/>
      <c r="G84" s="56" t="s">
        <v>126</v>
      </c>
      <c r="H84" s="56"/>
      <c r="I84" s="56"/>
      <c r="J84" s="34" t="s">
        <v>157</v>
      </c>
      <c r="L84" s="47">
        <f t="shared" si="4"/>
        <v>176.12</v>
      </c>
      <c r="M84" s="48">
        <f t="shared" si="3"/>
        <v>105.67</v>
      </c>
    </row>
    <row r="85" spans="1:13" ht="35.1" customHeight="1">
      <c r="A85" s="55">
        <v>45905.333333333336</v>
      </c>
      <c r="B85" s="56">
        <v>573464</v>
      </c>
      <c r="C85" s="56" t="s">
        <v>124</v>
      </c>
      <c r="D85" s="56" t="s">
        <v>162</v>
      </c>
      <c r="E85" s="56" t="s">
        <v>109</v>
      </c>
      <c r="F85" s="56"/>
      <c r="G85" s="56" t="s">
        <v>126</v>
      </c>
      <c r="H85" s="56"/>
      <c r="I85" s="56"/>
      <c r="J85" s="34" t="s">
        <v>127</v>
      </c>
      <c r="L85" s="47">
        <f t="shared" si="4"/>
        <v>201.3</v>
      </c>
      <c r="M85" s="48">
        <f t="shared" si="3"/>
        <v>120.78</v>
      </c>
    </row>
    <row r="86" spans="1:13" ht="35.1" customHeight="1">
      <c r="A86" s="55">
        <v>45905.541666666664</v>
      </c>
      <c r="B86" s="56">
        <v>573429</v>
      </c>
      <c r="C86" s="56" t="s">
        <v>124</v>
      </c>
      <c r="D86" s="56" t="s">
        <v>162</v>
      </c>
      <c r="E86" s="56" t="s">
        <v>109</v>
      </c>
      <c r="F86" s="56"/>
      <c r="G86" s="56" t="s">
        <v>126</v>
      </c>
      <c r="H86" s="56"/>
      <c r="I86" s="56"/>
      <c r="J86" s="34" t="s">
        <v>149</v>
      </c>
      <c r="L86" s="47">
        <f t="shared" si="4"/>
        <v>288.77</v>
      </c>
      <c r="M86" s="48">
        <f t="shared" si="3"/>
        <v>173.26</v>
      </c>
    </row>
    <row r="87" spans="1:13" ht="35.1" customHeight="1">
      <c r="A87" s="55">
        <v>45905.333333333336</v>
      </c>
      <c r="B87" s="56">
        <v>573380</v>
      </c>
      <c r="C87" s="56" t="s">
        <v>124</v>
      </c>
      <c r="D87" s="56" t="s">
        <v>166</v>
      </c>
      <c r="E87" s="56" t="s">
        <v>167</v>
      </c>
      <c r="F87" s="56"/>
      <c r="G87" s="56" t="s">
        <v>126</v>
      </c>
      <c r="H87" s="56"/>
      <c r="I87" s="56"/>
      <c r="J87" s="34" t="s">
        <v>127</v>
      </c>
      <c r="L87" s="47">
        <f t="shared" si="4"/>
        <v>201.3</v>
      </c>
      <c r="M87" s="48">
        <f t="shared" si="3"/>
        <v>120.78</v>
      </c>
    </row>
    <row r="88" spans="1:13" ht="35.1" customHeight="1">
      <c r="A88" s="55">
        <v>45905.333333333336</v>
      </c>
      <c r="B88" s="56">
        <v>573339</v>
      </c>
      <c r="C88" s="56" t="s">
        <v>124</v>
      </c>
      <c r="D88" s="56" t="s">
        <v>172</v>
      </c>
      <c r="E88" s="56" t="s">
        <v>12</v>
      </c>
      <c r="F88" s="56"/>
      <c r="G88" s="56" t="s">
        <v>126</v>
      </c>
      <c r="H88" s="56"/>
      <c r="I88" s="56"/>
      <c r="J88" s="34" t="s">
        <v>157</v>
      </c>
      <c r="L88" s="47">
        <f t="shared" si="4"/>
        <v>176.12</v>
      </c>
      <c r="M88" s="48">
        <f t="shared" si="3"/>
        <v>105.67</v>
      </c>
    </row>
    <row r="89" spans="1:13" ht="35.1" customHeight="1">
      <c r="A89" s="55">
        <v>45905.416666666664</v>
      </c>
      <c r="B89" s="56">
        <v>573117</v>
      </c>
      <c r="C89" s="56" t="s">
        <v>124</v>
      </c>
      <c r="D89" s="56" t="s">
        <v>148</v>
      </c>
      <c r="E89" s="56" t="s">
        <v>71</v>
      </c>
      <c r="F89" s="56"/>
      <c r="G89" s="56" t="s">
        <v>126</v>
      </c>
      <c r="H89" s="56"/>
      <c r="I89" s="56"/>
      <c r="J89" s="34" t="s">
        <v>149</v>
      </c>
      <c r="K89" s="34" t="s">
        <v>165</v>
      </c>
      <c r="L89" s="47">
        <f t="shared" si="4"/>
        <v>407.77</v>
      </c>
      <c r="M89" s="48">
        <f t="shared" si="3"/>
        <v>217.57999999999998</v>
      </c>
    </row>
    <row r="90" spans="1:13" ht="35.1" customHeight="1">
      <c r="A90" s="55">
        <v>45905.416666666664</v>
      </c>
      <c r="B90" s="56">
        <v>573063</v>
      </c>
      <c r="C90" s="56" t="s">
        <v>124</v>
      </c>
      <c r="D90" s="56" t="s">
        <v>162</v>
      </c>
      <c r="E90" s="56" t="s">
        <v>109</v>
      </c>
      <c r="F90" s="56"/>
      <c r="G90" s="56" t="s">
        <v>151</v>
      </c>
      <c r="H90" s="56"/>
      <c r="I90" s="56"/>
      <c r="J90" s="34" t="s">
        <v>129</v>
      </c>
      <c r="L90" s="47">
        <f t="shared" si="4"/>
        <v>84.4</v>
      </c>
      <c r="M90" s="48">
        <f t="shared" si="3"/>
        <v>50.64</v>
      </c>
    </row>
    <row r="91" spans="1:13" ht="35.1" customHeight="1">
      <c r="A91" s="55">
        <v>45905.75</v>
      </c>
      <c r="B91" s="56">
        <v>572973</v>
      </c>
      <c r="C91" s="56" t="s">
        <v>124</v>
      </c>
      <c r="D91" s="56" t="s">
        <v>159</v>
      </c>
      <c r="E91" s="56" t="s">
        <v>160</v>
      </c>
      <c r="F91" s="56"/>
      <c r="G91" s="56" t="s">
        <v>126</v>
      </c>
      <c r="H91" s="56"/>
      <c r="I91" s="56" t="s">
        <v>173</v>
      </c>
      <c r="L91" s="47" t="str">
        <f t="shared" si="4"/>
        <v/>
      </c>
      <c r="M91" s="48" t="str">
        <f t="shared" si="3"/>
        <v/>
      </c>
    </row>
    <row r="92" spans="1:13" ht="35.1" customHeight="1">
      <c r="A92" s="55">
        <v>45905.416666666664</v>
      </c>
      <c r="B92" s="56">
        <v>572153</v>
      </c>
      <c r="C92" s="56" t="s">
        <v>124</v>
      </c>
      <c r="D92" s="56" t="s">
        <v>139</v>
      </c>
      <c r="E92" s="56" t="s">
        <v>132</v>
      </c>
      <c r="F92" s="56"/>
      <c r="G92" s="56" t="s">
        <v>126</v>
      </c>
      <c r="H92" s="56"/>
      <c r="I92" s="56"/>
      <c r="J92" s="34" t="s">
        <v>149</v>
      </c>
      <c r="L92" s="47">
        <f t="shared" si="4"/>
        <v>288.77</v>
      </c>
      <c r="M92" s="48">
        <f t="shared" si="3"/>
        <v>173.26</v>
      </c>
    </row>
    <row r="93" spans="1:13" ht="35.1" customHeight="1">
      <c r="A93" s="55">
        <v>45905.333333333336</v>
      </c>
      <c r="B93" s="56">
        <v>572111</v>
      </c>
      <c r="C93" s="56" t="s">
        <v>124</v>
      </c>
      <c r="D93" s="56" t="s">
        <v>159</v>
      </c>
      <c r="E93" s="56" t="s">
        <v>160</v>
      </c>
      <c r="F93" s="56"/>
      <c r="G93" s="56" t="s">
        <v>126</v>
      </c>
      <c r="H93" s="56"/>
      <c r="I93" s="56"/>
      <c r="J93" s="34" t="s">
        <v>127</v>
      </c>
      <c r="L93" s="47">
        <f t="shared" si="4"/>
        <v>201.3</v>
      </c>
      <c r="M93" s="48">
        <f t="shared" si="3"/>
        <v>120.78</v>
      </c>
    </row>
    <row r="94" spans="1:13" ht="35.1" customHeight="1">
      <c r="A94" s="55">
        <v>45905.625</v>
      </c>
      <c r="B94" s="56">
        <v>570979</v>
      </c>
      <c r="C94" s="56" t="s">
        <v>124</v>
      </c>
      <c r="D94" s="56" t="s">
        <v>148</v>
      </c>
      <c r="E94" s="56" t="s">
        <v>71</v>
      </c>
      <c r="F94" s="56"/>
      <c r="G94" s="56" t="s">
        <v>126</v>
      </c>
      <c r="H94" s="56"/>
      <c r="I94" s="56" t="s">
        <v>173</v>
      </c>
      <c r="L94" s="47" t="str">
        <f t="shared" si="4"/>
        <v/>
      </c>
      <c r="M94" s="48" t="str">
        <f t="shared" si="3"/>
        <v/>
      </c>
    </row>
    <row r="95" spans="1:13" ht="35.1" customHeight="1">
      <c r="A95" s="55">
        <v>45935.416666666664</v>
      </c>
      <c r="B95" s="56">
        <v>573077</v>
      </c>
      <c r="C95" s="56" t="s">
        <v>124</v>
      </c>
      <c r="D95" s="56" t="s">
        <v>148</v>
      </c>
      <c r="E95" s="56" t="s">
        <v>71</v>
      </c>
      <c r="F95" s="56"/>
      <c r="G95" s="56" t="s">
        <v>126</v>
      </c>
      <c r="H95" s="56"/>
      <c r="I95" s="56"/>
      <c r="J95" s="34" t="s">
        <v>129</v>
      </c>
      <c r="L95" s="47">
        <f t="shared" si="4"/>
        <v>84.4</v>
      </c>
      <c r="M95" s="48">
        <f t="shared" si="3"/>
        <v>50.64</v>
      </c>
    </row>
    <row r="96" spans="1:13" ht="35.1" customHeight="1">
      <c r="A96" s="55">
        <v>45935.333333333336</v>
      </c>
      <c r="B96" s="56">
        <v>572207</v>
      </c>
      <c r="C96" s="56" t="s">
        <v>124</v>
      </c>
      <c r="D96" s="56" t="s">
        <v>148</v>
      </c>
      <c r="E96" s="56" t="s">
        <v>71</v>
      </c>
      <c r="F96" s="56"/>
      <c r="G96" s="56" t="s">
        <v>126</v>
      </c>
      <c r="H96" s="56"/>
      <c r="J96" s="34" t="s">
        <v>155</v>
      </c>
      <c r="L96" s="47">
        <f t="shared" si="4"/>
        <v>280.14999999999998</v>
      </c>
      <c r="M96" s="48">
        <f t="shared" si="3"/>
        <v>168.09</v>
      </c>
    </row>
    <row r="97" spans="1:13" ht="35.1" customHeight="1">
      <c r="A97" s="55">
        <v>45905.541666666664</v>
      </c>
      <c r="B97" s="56">
        <v>574120</v>
      </c>
      <c r="C97" s="56" t="s">
        <v>124</v>
      </c>
      <c r="D97" s="56" t="s">
        <v>166</v>
      </c>
      <c r="E97" s="56" t="s">
        <v>167</v>
      </c>
      <c r="F97" s="56"/>
      <c r="G97" s="56" t="s">
        <v>126</v>
      </c>
      <c r="H97" s="56"/>
      <c r="J97" s="34" t="s">
        <v>127</v>
      </c>
      <c r="L97" s="47">
        <f t="shared" si="4"/>
        <v>201.3</v>
      </c>
      <c r="M97" s="48">
        <f t="shared" si="3"/>
        <v>120.78</v>
      </c>
    </row>
    <row r="98" spans="1:13" ht="35.1" customHeight="1">
      <c r="A98" s="55">
        <v>45905.416666666664</v>
      </c>
      <c r="B98" s="56">
        <v>573898</v>
      </c>
      <c r="C98" s="56" t="s">
        <v>124</v>
      </c>
      <c r="D98" s="56" t="s">
        <v>172</v>
      </c>
      <c r="E98" s="56" t="s">
        <v>12</v>
      </c>
      <c r="F98" s="56"/>
      <c r="G98" s="56" t="s">
        <v>126</v>
      </c>
      <c r="H98" s="56"/>
      <c r="I98" s="45" t="s">
        <v>134</v>
      </c>
      <c r="L98" s="47" t="str">
        <f t="shared" si="4"/>
        <v/>
      </c>
      <c r="M98" s="48" t="str">
        <f t="shared" si="3"/>
        <v/>
      </c>
    </row>
    <row r="99" spans="1:13" ht="35.1" customHeight="1">
      <c r="A99" s="55">
        <v>45905.166666666664</v>
      </c>
      <c r="B99" s="56">
        <v>573494</v>
      </c>
      <c r="C99" s="56" t="s">
        <v>124</v>
      </c>
      <c r="D99" s="56" t="s">
        <v>174</v>
      </c>
      <c r="E99" s="56" t="s">
        <v>15</v>
      </c>
      <c r="F99" s="56"/>
      <c r="G99" s="56" t="s">
        <v>126</v>
      </c>
      <c r="H99" s="56"/>
      <c r="J99" s="34" t="s">
        <v>129</v>
      </c>
      <c r="L99" s="47">
        <f t="shared" si="4"/>
        <v>84.4</v>
      </c>
      <c r="M99" s="48">
        <f t="shared" si="3"/>
        <v>50.64</v>
      </c>
    </row>
    <row r="100" spans="1:13" ht="35.1" customHeight="1">
      <c r="A100" s="55">
        <v>45905.416666666664</v>
      </c>
      <c r="B100" s="56">
        <v>573478</v>
      </c>
      <c r="C100" s="56" t="s">
        <v>124</v>
      </c>
      <c r="D100" s="56" t="s">
        <v>166</v>
      </c>
      <c r="E100" s="56" t="s">
        <v>167</v>
      </c>
      <c r="F100" s="56"/>
      <c r="G100" s="56" t="s">
        <v>126</v>
      </c>
      <c r="H100" s="56"/>
      <c r="J100" s="34" t="s">
        <v>157</v>
      </c>
      <c r="L100" s="47">
        <f t="shared" si="4"/>
        <v>176.12</v>
      </c>
      <c r="M100" s="48">
        <f t="shared" si="3"/>
        <v>105.67</v>
      </c>
    </row>
    <row r="101" spans="1:13" ht="35.1" customHeight="1">
      <c r="A101" s="55">
        <v>45905.666666666664</v>
      </c>
      <c r="B101" s="56">
        <v>573401</v>
      </c>
      <c r="C101" s="56" t="s">
        <v>124</v>
      </c>
      <c r="D101" s="56" t="s">
        <v>162</v>
      </c>
      <c r="E101" s="56" t="s">
        <v>109</v>
      </c>
      <c r="F101" s="56"/>
      <c r="G101" s="56" t="s">
        <v>126</v>
      </c>
      <c r="H101" s="56"/>
      <c r="I101" s="56" t="s">
        <v>134</v>
      </c>
      <c r="L101" s="47" t="str">
        <f t="shared" si="4"/>
        <v/>
      </c>
      <c r="M101" s="48" t="str">
        <f t="shared" si="3"/>
        <v/>
      </c>
    </row>
    <row r="102" spans="1:13" ht="35.1" customHeight="1">
      <c r="A102" s="55">
        <v>45905.625</v>
      </c>
      <c r="B102" s="56">
        <v>573112</v>
      </c>
      <c r="C102" s="56" t="s">
        <v>124</v>
      </c>
      <c r="D102" s="56" t="s">
        <v>159</v>
      </c>
      <c r="E102" s="56" t="s">
        <v>160</v>
      </c>
      <c r="F102" s="56"/>
      <c r="G102" s="56" t="s">
        <v>126</v>
      </c>
      <c r="H102" s="56"/>
      <c r="I102" s="56"/>
      <c r="J102" s="34" t="s">
        <v>157</v>
      </c>
      <c r="L102" s="47">
        <f t="shared" si="4"/>
        <v>176.12</v>
      </c>
      <c r="M102" s="48">
        <f t="shared" si="3"/>
        <v>105.67</v>
      </c>
    </row>
    <row r="103" spans="1:13" ht="35.1" customHeight="1">
      <c r="A103" s="55">
        <v>45905.333333333336</v>
      </c>
      <c r="B103" s="56">
        <v>573028</v>
      </c>
      <c r="C103" s="56" t="s">
        <v>124</v>
      </c>
      <c r="D103" s="56" t="s">
        <v>174</v>
      </c>
      <c r="E103" s="56" t="s">
        <v>15</v>
      </c>
      <c r="F103" s="56"/>
      <c r="G103" s="56" t="s">
        <v>126</v>
      </c>
      <c r="H103" s="56"/>
      <c r="I103" s="56"/>
      <c r="J103" s="34" t="s">
        <v>129</v>
      </c>
      <c r="L103" s="47">
        <f t="shared" si="4"/>
        <v>84.4</v>
      </c>
      <c r="M103" s="48">
        <f t="shared" si="3"/>
        <v>50.64</v>
      </c>
    </row>
    <row r="104" spans="1:13" ht="35.1" customHeight="1">
      <c r="A104" s="55">
        <v>45905.625</v>
      </c>
      <c r="B104" s="56">
        <v>572859</v>
      </c>
      <c r="C104" s="56" t="s">
        <v>124</v>
      </c>
      <c r="D104" s="56" t="s">
        <v>172</v>
      </c>
      <c r="E104" s="56" t="s">
        <v>12</v>
      </c>
      <c r="F104" s="56"/>
      <c r="G104" s="56" t="s">
        <v>181</v>
      </c>
      <c r="H104" s="56"/>
      <c r="I104" s="56" t="s">
        <v>173</v>
      </c>
      <c r="L104" s="47" t="str">
        <f t="shared" si="4"/>
        <v/>
      </c>
      <c r="M104" s="48" t="str">
        <f t="shared" si="3"/>
        <v/>
      </c>
    </row>
    <row r="105" spans="1:13" ht="35.1" customHeight="1">
      <c r="A105" s="55">
        <v>45905.666666666664</v>
      </c>
      <c r="B105" s="56">
        <v>572160</v>
      </c>
      <c r="C105" s="56" t="s">
        <v>124</v>
      </c>
      <c r="D105" s="56" t="s">
        <v>172</v>
      </c>
      <c r="E105" s="56" t="s">
        <v>12</v>
      </c>
      <c r="F105" s="56"/>
      <c r="G105" s="56" t="s">
        <v>126</v>
      </c>
      <c r="H105" s="56"/>
      <c r="I105" s="56"/>
      <c r="J105" s="34" t="s">
        <v>157</v>
      </c>
      <c r="L105" s="47">
        <f t="shared" si="4"/>
        <v>176.12</v>
      </c>
      <c r="M105" s="48">
        <f t="shared" si="3"/>
        <v>105.67</v>
      </c>
    </row>
    <row r="106" spans="1:13" ht="35.1" customHeight="1">
      <c r="A106" s="55">
        <v>45905.416666666664</v>
      </c>
      <c r="B106" s="56">
        <v>571584</v>
      </c>
      <c r="C106" s="56" t="s">
        <v>124</v>
      </c>
      <c r="D106" s="56" t="s">
        <v>159</v>
      </c>
      <c r="E106" s="56" t="s">
        <v>160</v>
      </c>
      <c r="F106" s="56"/>
      <c r="G106" s="56" t="s">
        <v>126</v>
      </c>
      <c r="H106" s="56"/>
      <c r="I106" s="56"/>
      <c r="J106" s="34" t="s">
        <v>149</v>
      </c>
      <c r="L106" s="47">
        <f t="shared" si="4"/>
        <v>288.77</v>
      </c>
      <c r="M106" s="48">
        <f t="shared" si="3"/>
        <v>173.26</v>
      </c>
    </row>
    <row r="107" spans="1:13" ht="35.1" customHeight="1">
      <c r="A107" s="55">
        <v>45905.75</v>
      </c>
      <c r="B107" s="56">
        <v>571557</v>
      </c>
      <c r="C107" s="56" t="s">
        <v>124</v>
      </c>
      <c r="D107" s="56" t="s">
        <v>159</v>
      </c>
      <c r="E107" s="56" t="s">
        <v>160</v>
      </c>
      <c r="F107" s="56"/>
      <c r="G107" s="56" t="s">
        <v>126</v>
      </c>
      <c r="H107" s="56"/>
      <c r="I107" s="56" t="s">
        <v>173</v>
      </c>
      <c r="L107" s="47" t="str">
        <f t="shared" si="4"/>
        <v/>
      </c>
      <c r="M107" s="48" t="str">
        <f t="shared" si="3"/>
        <v/>
      </c>
    </row>
    <row r="108" spans="1:13" ht="35.1" customHeight="1">
      <c r="A108" s="55">
        <v>45935.333333333336</v>
      </c>
      <c r="B108" s="56">
        <v>573973</v>
      </c>
      <c r="C108" s="56" t="s">
        <v>124</v>
      </c>
      <c r="D108" s="56" t="s">
        <v>166</v>
      </c>
      <c r="E108" s="56" t="s">
        <v>167</v>
      </c>
      <c r="F108" s="56"/>
      <c r="G108" s="56" t="s">
        <v>126</v>
      </c>
      <c r="H108" s="56"/>
      <c r="I108" s="56" t="s">
        <v>173</v>
      </c>
      <c r="L108" s="47" t="str">
        <f t="shared" si="4"/>
        <v/>
      </c>
      <c r="M108" s="48" t="str">
        <f t="shared" si="3"/>
        <v/>
      </c>
    </row>
    <row r="109" spans="1:13" ht="35.1" customHeight="1">
      <c r="A109" s="55">
        <v>45935.625</v>
      </c>
      <c r="B109" s="56">
        <v>570651</v>
      </c>
      <c r="C109" s="56" t="s">
        <v>124</v>
      </c>
      <c r="D109" s="56" t="s">
        <v>172</v>
      </c>
      <c r="E109" s="56" t="s">
        <v>12</v>
      </c>
      <c r="F109" s="56"/>
      <c r="G109" s="56" t="s">
        <v>126</v>
      </c>
      <c r="H109" s="56"/>
      <c r="I109" s="56"/>
      <c r="J109" s="34" t="s">
        <v>157</v>
      </c>
      <c r="L109" s="47">
        <f t="shared" si="4"/>
        <v>176.12</v>
      </c>
      <c r="M109" s="48">
        <f t="shared" si="3"/>
        <v>105.67</v>
      </c>
    </row>
    <row r="110" spans="1:13" ht="35.1" customHeight="1">
      <c r="A110" s="55">
        <v>45996.291666666664</v>
      </c>
      <c r="B110" s="56" t="s">
        <v>182</v>
      </c>
      <c r="C110" s="56" t="s">
        <v>124</v>
      </c>
      <c r="D110" s="56" t="s">
        <v>166</v>
      </c>
      <c r="E110" s="56" t="s">
        <v>167</v>
      </c>
      <c r="F110" s="56"/>
      <c r="G110" s="56" t="s">
        <v>126</v>
      </c>
      <c r="H110" s="56"/>
      <c r="I110" s="56"/>
      <c r="J110" s="34" t="s">
        <v>149</v>
      </c>
      <c r="L110" s="47">
        <f t="shared" si="4"/>
        <v>288.77</v>
      </c>
      <c r="M110" s="48">
        <f t="shared" si="3"/>
        <v>173.26</v>
      </c>
    </row>
    <row r="111" spans="1:13" ht="35.1" customHeight="1">
      <c r="A111" s="55">
        <v>45996.3125</v>
      </c>
      <c r="B111" s="56" t="s">
        <v>183</v>
      </c>
      <c r="C111" s="56" t="s">
        <v>124</v>
      </c>
      <c r="D111" s="56" t="s">
        <v>166</v>
      </c>
      <c r="E111" s="56" t="s">
        <v>167</v>
      </c>
      <c r="F111" s="56"/>
      <c r="G111" s="56" t="s">
        <v>126</v>
      </c>
      <c r="H111" s="56"/>
      <c r="I111" s="56"/>
      <c r="J111" s="34" t="s">
        <v>127</v>
      </c>
      <c r="K111" s="34" t="s">
        <v>165</v>
      </c>
      <c r="L111" s="47">
        <f t="shared" si="4"/>
        <v>320.3</v>
      </c>
      <c r="M111" s="48">
        <f t="shared" si="3"/>
        <v>165.1</v>
      </c>
    </row>
    <row r="112" spans="1:13" ht="35.1" customHeight="1">
      <c r="A112" s="55">
        <v>45996.333333333336</v>
      </c>
      <c r="B112" s="56">
        <v>569252</v>
      </c>
      <c r="C112" s="56" t="s">
        <v>124</v>
      </c>
      <c r="D112" s="56" t="s">
        <v>148</v>
      </c>
      <c r="E112" s="56" t="s">
        <v>71</v>
      </c>
      <c r="F112" s="56"/>
      <c r="G112" s="56" t="s">
        <v>126</v>
      </c>
      <c r="H112" s="56"/>
      <c r="I112" s="56" t="s">
        <v>134</v>
      </c>
      <c r="L112" s="47" t="str">
        <f t="shared" si="4"/>
        <v/>
      </c>
      <c r="M112" s="48" t="str">
        <f t="shared" si="3"/>
        <v/>
      </c>
    </row>
    <row r="113" spans="1:13" ht="35.1" customHeight="1">
      <c r="A113" s="55">
        <v>45996.333333333336</v>
      </c>
      <c r="B113" s="56" t="s">
        <v>184</v>
      </c>
      <c r="C113" s="56" t="s">
        <v>124</v>
      </c>
      <c r="D113" s="56" t="s">
        <v>166</v>
      </c>
      <c r="E113" s="56" t="s">
        <v>167</v>
      </c>
      <c r="F113" s="56"/>
      <c r="G113" s="56" t="s">
        <v>126</v>
      </c>
      <c r="H113" s="56"/>
      <c r="I113" s="56"/>
      <c r="J113" s="34" t="s">
        <v>149</v>
      </c>
      <c r="K113" s="34" t="s">
        <v>152</v>
      </c>
      <c r="L113" s="47">
        <f t="shared" si="4"/>
        <v>462.96999999999997</v>
      </c>
      <c r="M113" s="48">
        <f t="shared" si="3"/>
        <v>277.77999999999997</v>
      </c>
    </row>
    <row r="114" spans="1:13" ht="35.1" customHeight="1">
      <c r="A114" s="55">
        <v>45996.333333333336</v>
      </c>
      <c r="B114" s="56">
        <v>574500</v>
      </c>
      <c r="C114" s="56" t="s">
        <v>124</v>
      </c>
      <c r="D114" s="56" t="s">
        <v>172</v>
      </c>
      <c r="E114" s="56" t="s">
        <v>12</v>
      </c>
      <c r="F114" s="56"/>
      <c r="G114" s="56" t="s">
        <v>151</v>
      </c>
      <c r="H114" s="56"/>
      <c r="I114" s="56"/>
      <c r="J114" s="56" t="s">
        <v>127</v>
      </c>
      <c r="L114" s="47">
        <f t="shared" si="4"/>
        <v>201.3</v>
      </c>
      <c r="M114" s="48">
        <f t="shared" si="3"/>
        <v>120.78</v>
      </c>
    </row>
    <row r="115" spans="1:13" ht="35.1" customHeight="1">
      <c r="A115" s="55">
        <v>45996.333333333336</v>
      </c>
      <c r="B115" s="56" t="s">
        <v>185</v>
      </c>
      <c r="C115" s="56" t="s">
        <v>124</v>
      </c>
      <c r="D115" s="56" t="s">
        <v>162</v>
      </c>
      <c r="E115" s="56" t="s">
        <v>109</v>
      </c>
      <c r="F115" s="56"/>
      <c r="G115" s="56" t="s">
        <v>126</v>
      </c>
      <c r="H115" s="56"/>
      <c r="I115" s="56" t="s">
        <v>173</v>
      </c>
      <c r="J115" s="56"/>
      <c r="L115" s="47" t="str">
        <f t="shared" si="4"/>
        <v/>
      </c>
      <c r="M115" s="48" t="str">
        <f t="shared" si="3"/>
        <v/>
      </c>
    </row>
    <row r="116" spans="1:13" ht="35.1" customHeight="1">
      <c r="A116" s="55">
        <v>45996.395833333336</v>
      </c>
      <c r="B116" s="56">
        <v>573791</v>
      </c>
      <c r="C116" s="56" t="s">
        <v>124</v>
      </c>
      <c r="D116" s="56" t="s">
        <v>166</v>
      </c>
      <c r="E116" s="56" t="s">
        <v>167</v>
      </c>
      <c r="F116" s="56"/>
      <c r="G116" s="56" t="s">
        <v>126</v>
      </c>
      <c r="H116" s="56"/>
      <c r="I116" s="56"/>
      <c r="J116" s="56" t="s">
        <v>157</v>
      </c>
      <c r="L116" s="47">
        <f t="shared" si="4"/>
        <v>176.12</v>
      </c>
      <c r="M116" s="48">
        <f t="shared" si="3"/>
        <v>105.67</v>
      </c>
    </row>
    <row r="117" spans="1:13" ht="35.1" customHeight="1">
      <c r="A117" s="55">
        <v>45996.5</v>
      </c>
      <c r="B117" s="56">
        <v>573950</v>
      </c>
      <c r="C117" s="56" t="s">
        <v>124</v>
      </c>
      <c r="D117" s="56" t="s">
        <v>166</v>
      </c>
      <c r="E117" s="56" t="s">
        <v>167</v>
      </c>
      <c r="F117" s="56"/>
      <c r="G117" s="56" t="s">
        <v>181</v>
      </c>
      <c r="H117" s="56"/>
      <c r="I117" s="56" t="s">
        <v>173</v>
      </c>
      <c r="J117" s="56"/>
      <c r="L117" s="47" t="str">
        <f t="shared" si="4"/>
        <v/>
      </c>
      <c r="M117" s="48" t="str">
        <f t="shared" si="3"/>
        <v/>
      </c>
    </row>
    <row r="118" spans="1:13" ht="35.1" customHeight="1">
      <c r="A118" s="55">
        <v>45996.5</v>
      </c>
      <c r="B118" s="56">
        <v>571392</v>
      </c>
      <c r="C118" s="56" t="s">
        <v>124</v>
      </c>
      <c r="D118" s="56" t="s">
        <v>172</v>
      </c>
      <c r="E118" s="56" t="s">
        <v>12</v>
      </c>
      <c r="F118" s="56"/>
      <c r="G118" s="56" t="s">
        <v>126</v>
      </c>
      <c r="H118" s="56"/>
      <c r="I118" s="56"/>
      <c r="J118" s="56" t="s">
        <v>129</v>
      </c>
      <c r="L118" s="47">
        <f t="shared" si="4"/>
        <v>84.4</v>
      </c>
      <c r="M118" s="48">
        <f t="shared" si="3"/>
        <v>50.64</v>
      </c>
    </row>
    <row r="119" spans="1:13" ht="35.1" customHeight="1">
      <c r="A119" s="55">
        <v>45996.5</v>
      </c>
      <c r="B119" s="56" t="s">
        <v>186</v>
      </c>
      <c r="C119" s="56" t="s">
        <v>124</v>
      </c>
      <c r="D119" s="56" t="s">
        <v>148</v>
      </c>
      <c r="E119" s="56" t="s">
        <v>71</v>
      </c>
      <c r="F119" s="56"/>
      <c r="G119" s="56" t="s">
        <v>126</v>
      </c>
      <c r="H119" s="56"/>
      <c r="I119" s="56"/>
      <c r="J119" s="56" t="s">
        <v>149</v>
      </c>
      <c r="L119" s="47">
        <f t="shared" si="4"/>
        <v>288.77</v>
      </c>
      <c r="M119" s="48">
        <f t="shared" si="3"/>
        <v>173.26</v>
      </c>
    </row>
    <row r="120" spans="1:13" ht="35.1" customHeight="1">
      <c r="A120" s="55">
        <v>45996.520833333336</v>
      </c>
      <c r="B120" s="56" t="s">
        <v>187</v>
      </c>
      <c r="C120" s="56" t="s">
        <v>124</v>
      </c>
      <c r="D120" s="56" t="s">
        <v>159</v>
      </c>
      <c r="E120" s="56" t="s">
        <v>160</v>
      </c>
      <c r="F120" s="56"/>
      <c r="G120" s="56" t="s">
        <v>126</v>
      </c>
      <c r="H120" s="56"/>
      <c r="I120" s="56" t="s">
        <v>173</v>
      </c>
      <c r="J120" s="56"/>
      <c r="L120" s="47" t="str">
        <f t="shared" si="4"/>
        <v/>
      </c>
      <c r="M120" s="48" t="str">
        <f t="shared" si="3"/>
        <v/>
      </c>
    </row>
    <row r="121" spans="1:13" ht="35.1" customHeight="1">
      <c r="A121" s="55">
        <v>45996.541666666664</v>
      </c>
      <c r="B121" s="56">
        <v>574006</v>
      </c>
      <c r="C121" s="56" t="s">
        <v>124</v>
      </c>
      <c r="D121" s="56" t="s">
        <v>166</v>
      </c>
      <c r="E121" s="56" t="s">
        <v>167</v>
      </c>
      <c r="F121" s="56"/>
      <c r="G121" s="56" t="s">
        <v>126</v>
      </c>
      <c r="H121" s="56"/>
      <c r="I121" s="56"/>
      <c r="J121" s="56" t="s">
        <v>149</v>
      </c>
      <c r="L121" s="47">
        <f t="shared" si="4"/>
        <v>288.77</v>
      </c>
      <c r="M121" s="48">
        <f t="shared" si="3"/>
        <v>173.26</v>
      </c>
    </row>
    <row r="122" spans="1:13" ht="35.1" customHeight="1">
      <c r="A122" s="55">
        <v>45996.541666666664</v>
      </c>
      <c r="B122" s="56">
        <v>574253</v>
      </c>
      <c r="C122" s="56" t="s">
        <v>124</v>
      </c>
      <c r="D122" s="56" t="s">
        <v>148</v>
      </c>
      <c r="E122" s="56" t="s">
        <v>71</v>
      </c>
      <c r="F122" s="56"/>
      <c r="G122" s="56" t="s">
        <v>126</v>
      </c>
      <c r="H122" s="56"/>
      <c r="I122" s="56"/>
      <c r="J122" s="56" t="s">
        <v>144</v>
      </c>
      <c r="L122" s="47">
        <f t="shared" si="4"/>
        <v>139.26</v>
      </c>
      <c r="M122" s="48">
        <f t="shared" si="3"/>
        <v>83.56</v>
      </c>
    </row>
    <row r="123" spans="1:13" ht="35.1" customHeight="1">
      <c r="A123" s="55">
        <v>45996.583333333336</v>
      </c>
      <c r="B123" s="56">
        <v>562111</v>
      </c>
      <c r="C123" s="56" t="s">
        <v>124</v>
      </c>
      <c r="D123" s="56" t="s">
        <v>139</v>
      </c>
      <c r="E123" s="56" t="s">
        <v>132</v>
      </c>
      <c r="F123" s="56"/>
      <c r="G123" s="56" t="s">
        <v>126</v>
      </c>
      <c r="H123" s="56"/>
      <c r="I123" s="56" t="s">
        <v>134</v>
      </c>
      <c r="J123" s="56"/>
      <c r="L123" s="47" t="str">
        <f t="shared" si="4"/>
        <v/>
      </c>
      <c r="M123" s="48" t="str">
        <f t="shared" si="3"/>
        <v/>
      </c>
    </row>
    <row r="124" spans="1:13" ht="35.1" customHeight="1">
      <c r="A124" s="55">
        <v>45996.583333333336</v>
      </c>
      <c r="B124" s="56">
        <v>573991</v>
      </c>
      <c r="C124" s="56" t="s">
        <v>124</v>
      </c>
      <c r="D124" s="56" t="s">
        <v>159</v>
      </c>
      <c r="E124" s="56" t="s">
        <v>160</v>
      </c>
      <c r="F124" s="56"/>
      <c r="G124" s="56" t="s">
        <v>126</v>
      </c>
      <c r="H124" s="56"/>
      <c r="I124" s="56"/>
      <c r="J124" s="56" t="s">
        <v>127</v>
      </c>
      <c r="L124" s="47">
        <f t="shared" si="4"/>
        <v>201.3</v>
      </c>
      <c r="M124" s="48">
        <f t="shared" si="3"/>
        <v>120.78</v>
      </c>
    </row>
    <row r="125" spans="1:13" ht="35.1" customHeight="1">
      <c r="A125" s="55">
        <v>45996.583333333336</v>
      </c>
      <c r="B125" s="56">
        <v>570591</v>
      </c>
      <c r="C125" s="56" t="s">
        <v>124</v>
      </c>
      <c r="D125" s="56" t="s">
        <v>174</v>
      </c>
      <c r="E125" s="56" t="s">
        <v>15</v>
      </c>
      <c r="F125" s="56"/>
      <c r="G125" s="56" t="s">
        <v>126</v>
      </c>
      <c r="H125" s="56"/>
      <c r="I125" s="56"/>
      <c r="J125" s="56" t="s">
        <v>127</v>
      </c>
      <c r="K125" s="34" t="s">
        <v>128</v>
      </c>
      <c r="L125" s="47">
        <f t="shared" si="4"/>
        <v>574.40000000000009</v>
      </c>
      <c r="M125" s="48">
        <f t="shared" si="3"/>
        <v>344.64</v>
      </c>
    </row>
    <row r="126" spans="1:13" ht="35.1" customHeight="1">
      <c r="A126" s="55">
        <v>45996.625</v>
      </c>
      <c r="B126" s="56">
        <v>575392</v>
      </c>
      <c r="C126" s="56" t="s">
        <v>124</v>
      </c>
      <c r="D126" s="56" t="s">
        <v>148</v>
      </c>
      <c r="E126" s="56" t="s">
        <v>71</v>
      </c>
      <c r="F126" s="56"/>
      <c r="G126" s="56" t="s">
        <v>126</v>
      </c>
      <c r="H126" s="56"/>
      <c r="J126" s="34" t="s">
        <v>129</v>
      </c>
      <c r="L126" s="47">
        <f t="shared" si="4"/>
        <v>84.4</v>
      </c>
      <c r="M126" s="48">
        <f t="shared" si="3"/>
        <v>50.64</v>
      </c>
    </row>
    <row r="127" spans="1:13" ht="35.1" customHeight="1">
      <c r="A127" s="55">
        <v>45996.625</v>
      </c>
      <c r="B127" s="56">
        <v>573844</v>
      </c>
      <c r="C127" s="56" t="s">
        <v>124</v>
      </c>
      <c r="D127" s="56" t="s">
        <v>166</v>
      </c>
      <c r="E127" s="56" t="s">
        <v>167</v>
      </c>
      <c r="F127" s="56"/>
      <c r="G127" s="56" t="s">
        <v>126</v>
      </c>
      <c r="H127" s="56"/>
      <c r="I127" s="56" t="s">
        <v>173</v>
      </c>
      <c r="L127" s="47" t="str">
        <f t="shared" si="4"/>
        <v/>
      </c>
      <c r="M127" s="48" t="str">
        <f t="shared" si="3"/>
        <v/>
      </c>
    </row>
    <row r="128" spans="1:13" ht="35.1" customHeight="1">
      <c r="A128" s="55">
        <v>45996.625</v>
      </c>
      <c r="B128" s="56">
        <v>569364</v>
      </c>
      <c r="C128" s="56" t="s">
        <v>124</v>
      </c>
      <c r="D128" s="56" t="s">
        <v>166</v>
      </c>
      <c r="E128" s="56" t="s">
        <v>167</v>
      </c>
      <c r="F128" s="56"/>
      <c r="G128" s="56" t="s">
        <v>126</v>
      </c>
      <c r="H128" s="56"/>
      <c r="I128" s="56"/>
      <c r="J128" s="34" t="s">
        <v>149</v>
      </c>
      <c r="K128" s="34" t="s">
        <v>152</v>
      </c>
      <c r="L128" s="47">
        <f t="shared" si="4"/>
        <v>462.96999999999997</v>
      </c>
      <c r="M128" s="48">
        <f t="shared" si="3"/>
        <v>277.77999999999997</v>
      </c>
    </row>
    <row r="129" spans="1:13" ht="35.1" customHeight="1">
      <c r="A129" s="55">
        <v>45996.625</v>
      </c>
      <c r="B129" s="56" t="s">
        <v>188</v>
      </c>
      <c r="C129" s="56" t="s">
        <v>124</v>
      </c>
      <c r="D129" s="56" t="s">
        <v>162</v>
      </c>
      <c r="E129" s="56" t="s">
        <v>109</v>
      </c>
      <c r="F129" s="56"/>
      <c r="G129" s="56" t="s">
        <v>126</v>
      </c>
      <c r="H129" s="56"/>
      <c r="I129" s="56"/>
      <c r="J129" s="34" t="s">
        <v>129</v>
      </c>
      <c r="L129" s="47">
        <f t="shared" si="4"/>
        <v>84.4</v>
      </c>
      <c r="M129" s="48">
        <f t="shared" si="3"/>
        <v>50.64</v>
      </c>
    </row>
    <row r="130" spans="1:13" ht="35.1" customHeight="1">
      <c r="A130" s="55">
        <v>45996.666666666664</v>
      </c>
      <c r="B130" s="56">
        <v>570662</v>
      </c>
      <c r="C130" s="56" t="s">
        <v>124</v>
      </c>
      <c r="D130" s="56" t="s">
        <v>174</v>
      </c>
      <c r="E130" s="56" t="s">
        <v>15</v>
      </c>
      <c r="F130" s="56"/>
      <c r="G130" s="56" t="s">
        <v>126</v>
      </c>
      <c r="H130" s="56"/>
      <c r="I130" s="56" t="s">
        <v>173</v>
      </c>
      <c r="L130" s="47" t="str">
        <f t="shared" si="4"/>
        <v/>
      </c>
      <c r="M130" s="48" t="str">
        <f t="shared" si="3"/>
        <v/>
      </c>
    </row>
    <row r="131" spans="1:13" ht="35.1" customHeight="1">
      <c r="A131" s="55">
        <v>45996.708333333336</v>
      </c>
      <c r="B131" s="56">
        <v>571375</v>
      </c>
      <c r="C131" s="56" t="s">
        <v>124</v>
      </c>
      <c r="D131" s="56" t="s">
        <v>172</v>
      </c>
      <c r="E131" s="56" t="s">
        <v>12</v>
      </c>
      <c r="F131" s="56"/>
      <c r="G131" s="56" t="s">
        <v>126</v>
      </c>
      <c r="H131" s="56"/>
      <c r="I131" s="56" t="s">
        <v>134</v>
      </c>
      <c r="L131" s="47" t="str">
        <f t="shared" si="4"/>
        <v/>
      </c>
      <c r="M131" s="48" t="str">
        <f t="shared" si="3"/>
        <v/>
      </c>
    </row>
    <row r="132" spans="1:13" ht="35.1" customHeight="1">
      <c r="A132" s="55">
        <v>45996.75</v>
      </c>
      <c r="B132" s="56">
        <v>568964</v>
      </c>
      <c r="C132" s="56" t="s">
        <v>124</v>
      </c>
      <c r="D132" s="56" t="s">
        <v>159</v>
      </c>
      <c r="E132" s="56" t="s">
        <v>160</v>
      </c>
      <c r="F132" s="56"/>
      <c r="G132" s="56" t="s">
        <v>151</v>
      </c>
      <c r="H132" s="56"/>
      <c r="I132" s="56"/>
      <c r="J132" s="34" t="s">
        <v>149</v>
      </c>
      <c r="L132" s="47">
        <f t="shared" si="4"/>
        <v>288.77</v>
      </c>
      <c r="M132" s="48">
        <f t="shared" si="3"/>
        <v>173.26</v>
      </c>
    </row>
    <row r="133" spans="1:13" ht="35.1" customHeight="1">
      <c r="A133" s="56" t="s">
        <v>189</v>
      </c>
      <c r="B133" s="56">
        <v>568368</v>
      </c>
      <c r="C133" s="56" t="s">
        <v>124</v>
      </c>
      <c r="D133" s="56" t="s">
        <v>190</v>
      </c>
      <c r="E133" s="56" t="s">
        <v>106</v>
      </c>
      <c r="F133" s="56"/>
      <c r="G133" s="56" t="s">
        <v>126</v>
      </c>
      <c r="H133" s="56"/>
      <c r="I133" s="56"/>
      <c r="J133" s="34" t="s">
        <v>157</v>
      </c>
      <c r="L133" s="47">
        <f t="shared" si="4"/>
        <v>176.12</v>
      </c>
      <c r="M133" s="48">
        <f t="shared" si="3"/>
        <v>105.67</v>
      </c>
    </row>
    <row r="134" spans="1:13" ht="35.1" customHeight="1">
      <c r="A134" s="56" t="s">
        <v>191</v>
      </c>
      <c r="B134" s="56" t="s">
        <v>192</v>
      </c>
      <c r="C134" s="56" t="s">
        <v>124</v>
      </c>
      <c r="D134" s="56" t="s">
        <v>159</v>
      </c>
      <c r="E134" s="56" t="s">
        <v>160</v>
      </c>
      <c r="F134" s="56"/>
      <c r="G134" s="56" t="s">
        <v>126</v>
      </c>
      <c r="H134" s="56"/>
      <c r="I134" s="56"/>
      <c r="J134" s="34" t="s">
        <v>149</v>
      </c>
      <c r="K134" s="46"/>
      <c r="L134" s="47">
        <f t="shared" si="4"/>
        <v>288.77</v>
      </c>
      <c r="M134" s="48">
        <f t="shared" ref="M134:M197" si="5">IF(ISBLANK(K134),
    IFERROR(VLOOKUP(J134, $AX$5:$AY$20, 2, FALSE), ""),
    IFERROR(VLOOKUP(K134, $AX$5:$AY$20, 2, FALSE) + VLOOKUP(J134, $AX$5:$AY$20, 2, FALSE), ""))</f>
        <v>173.26</v>
      </c>
    </row>
    <row r="135" spans="1:13" ht="35.1" customHeight="1">
      <c r="A135" s="56" t="s">
        <v>193</v>
      </c>
      <c r="B135" s="56">
        <v>573970</v>
      </c>
      <c r="C135" s="56" t="s">
        <v>124</v>
      </c>
      <c r="D135" s="56" t="s">
        <v>190</v>
      </c>
      <c r="E135" s="56" t="s">
        <v>106</v>
      </c>
      <c r="F135" s="56"/>
      <c r="G135" s="56" t="s">
        <v>126</v>
      </c>
      <c r="H135" s="56"/>
      <c r="I135" s="57"/>
      <c r="J135" s="34" t="s">
        <v>157</v>
      </c>
      <c r="L135" s="47">
        <f t="shared" si="4"/>
        <v>176.12</v>
      </c>
      <c r="M135" s="48">
        <f t="shared" si="5"/>
        <v>105.67</v>
      </c>
    </row>
    <row r="136" spans="1:13" ht="35.1" customHeight="1">
      <c r="A136" s="56" t="s">
        <v>193</v>
      </c>
      <c r="B136" s="56">
        <v>574081</v>
      </c>
      <c r="C136" s="56" t="s">
        <v>124</v>
      </c>
      <c r="D136" s="56" t="s">
        <v>174</v>
      </c>
      <c r="E136" s="56" t="s">
        <v>15</v>
      </c>
      <c r="F136" s="56"/>
      <c r="G136" s="56" t="s">
        <v>126</v>
      </c>
      <c r="H136" s="56"/>
      <c r="I136" s="57" t="s">
        <v>173</v>
      </c>
      <c r="K136" s="46"/>
      <c r="L136" s="47" t="str">
        <f t="shared" ref="L136:L198" si="6">IF(AND(ISBLANK(J136),ISBLANK(K136)),"",
IF(AND(NOT(ISBLANK(J136)),NOT(ISBLANK(K136))),VLOOKUP(J136,$AU$5:$AV$20,2,FALSE)+VLOOKUP(K136,$AU$5:$AV$20,2,FALSE),
IF(ISBLANK(K136),VLOOKUP(J136,$AU$5:$AV$20,2,FALSE),VLOOKUP(K136,$AU$5:$AV$20,2,FALSE))))</f>
        <v/>
      </c>
      <c r="M136" s="48" t="str">
        <f t="shared" si="5"/>
        <v/>
      </c>
    </row>
    <row r="137" spans="1:13" ht="35.1" customHeight="1">
      <c r="A137" s="56" t="s">
        <v>194</v>
      </c>
      <c r="B137" s="56">
        <v>574261</v>
      </c>
      <c r="C137" s="56" t="s">
        <v>124</v>
      </c>
      <c r="D137" s="56" t="s">
        <v>190</v>
      </c>
      <c r="E137" s="56" t="s">
        <v>106</v>
      </c>
      <c r="F137" s="56"/>
      <c r="G137" s="56" t="s">
        <v>126</v>
      </c>
      <c r="H137" s="56"/>
      <c r="I137" s="57" t="s">
        <v>134</v>
      </c>
      <c r="L137" s="47" t="str">
        <f t="shared" si="6"/>
        <v/>
      </c>
      <c r="M137" s="48" t="str">
        <f t="shared" si="5"/>
        <v/>
      </c>
    </row>
    <row r="138" spans="1:13" ht="35.1" customHeight="1">
      <c r="A138" s="56" t="s">
        <v>194</v>
      </c>
      <c r="B138" s="56">
        <v>570579</v>
      </c>
      <c r="C138" s="56" t="s">
        <v>124</v>
      </c>
      <c r="D138" s="56" t="s">
        <v>159</v>
      </c>
      <c r="E138" s="56" t="s">
        <v>160</v>
      </c>
      <c r="F138" s="56"/>
      <c r="G138" s="56" t="s">
        <v>126</v>
      </c>
      <c r="H138" s="56"/>
      <c r="I138" s="57"/>
      <c r="J138" s="34" t="s">
        <v>149</v>
      </c>
      <c r="K138" s="34" t="s">
        <v>152</v>
      </c>
      <c r="L138" s="47">
        <f t="shared" si="6"/>
        <v>462.96999999999997</v>
      </c>
      <c r="M138" s="48">
        <f t="shared" si="5"/>
        <v>277.77999999999997</v>
      </c>
    </row>
    <row r="139" spans="1:13" ht="35.1" customHeight="1">
      <c r="A139" s="56" t="s">
        <v>194</v>
      </c>
      <c r="B139" s="56">
        <v>563981</v>
      </c>
      <c r="C139" s="56" t="s">
        <v>124</v>
      </c>
      <c r="D139" s="56" t="s">
        <v>125</v>
      </c>
      <c r="E139" s="56" t="s">
        <v>10</v>
      </c>
      <c r="F139" s="56"/>
      <c r="G139" s="56" t="s">
        <v>126</v>
      </c>
      <c r="H139" s="56"/>
      <c r="I139" s="57"/>
      <c r="J139" s="34" t="s">
        <v>127</v>
      </c>
      <c r="K139" s="34" t="s">
        <v>152</v>
      </c>
      <c r="L139" s="47">
        <f t="shared" si="6"/>
        <v>375.5</v>
      </c>
      <c r="M139" s="48">
        <f t="shared" si="5"/>
        <v>225.3</v>
      </c>
    </row>
    <row r="140" spans="1:13" ht="35.1" customHeight="1">
      <c r="A140" s="56" t="s">
        <v>195</v>
      </c>
      <c r="B140" s="56">
        <v>565964</v>
      </c>
      <c r="C140" s="56" t="s">
        <v>124</v>
      </c>
      <c r="D140" s="56" t="s">
        <v>139</v>
      </c>
      <c r="E140" s="56" t="s">
        <v>132</v>
      </c>
      <c r="F140" s="56"/>
      <c r="G140" s="56" t="s">
        <v>126</v>
      </c>
      <c r="H140" s="56"/>
      <c r="I140" s="57"/>
      <c r="J140" s="34" t="s">
        <v>129</v>
      </c>
      <c r="L140" s="47">
        <f t="shared" si="6"/>
        <v>84.4</v>
      </c>
      <c r="M140" s="48">
        <f t="shared" si="5"/>
        <v>50.64</v>
      </c>
    </row>
    <row r="141" spans="1:13" ht="35.1" customHeight="1">
      <c r="A141" s="56" t="s">
        <v>195</v>
      </c>
      <c r="B141" s="56">
        <v>571677</v>
      </c>
      <c r="C141" s="56" t="s">
        <v>124</v>
      </c>
      <c r="D141" s="56" t="s">
        <v>166</v>
      </c>
      <c r="E141" s="56" t="s">
        <v>167</v>
      </c>
      <c r="F141" s="56"/>
      <c r="G141" s="56" t="s">
        <v>126</v>
      </c>
      <c r="H141" s="56"/>
      <c r="I141" s="57" t="s">
        <v>173</v>
      </c>
      <c r="L141" s="47" t="str">
        <f t="shared" si="6"/>
        <v/>
      </c>
      <c r="M141" s="48" t="str">
        <f t="shared" si="5"/>
        <v/>
      </c>
    </row>
    <row r="142" spans="1:13" ht="35.1" customHeight="1">
      <c r="A142" s="56" t="s">
        <v>195</v>
      </c>
      <c r="B142" s="56">
        <v>571306</v>
      </c>
      <c r="C142" s="56" t="s">
        <v>124</v>
      </c>
      <c r="D142" s="56" t="s">
        <v>174</v>
      </c>
      <c r="E142" s="56" t="s">
        <v>15</v>
      </c>
      <c r="F142" s="56"/>
      <c r="G142" s="56" t="s">
        <v>126</v>
      </c>
      <c r="H142" s="56"/>
      <c r="J142" s="34" t="s">
        <v>149</v>
      </c>
      <c r="K142" s="34" t="s">
        <v>152</v>
      </c>
      <c r="L142" s="47">
        <f t="shared" si="6"/>
        <v>462.96999999999997</v>
      </c>
      <c r="M142" s="48">
        <f t="shared" si="5"/>
        <v>277.77999999999997</v>
      </c>
    </row>
    <row r="143" spans="1:13" ht="35.1" customHeight="1">
      <c r="A143" s="56" t="s">
        <v>196</v>
      </c>
      <c r="B143" s="56">
        <v>574259</v>
      </c>
      <c r="C143" s="56" t="s">
        <v>124</v>
      </c>
      <c r="D143" s="56" t="s">
        <v>190</v>
      </c>
      <c r="E143" s="56" t="s">
        <v>106</v>
      </c>
      <c r="F143" s="56"/>
      <c r="G143" s="56" t="s">
        <v>126</v>
      </c>
      <c r="H143" s="56"/>
      <c r="I143" s="45" t="s">
        <v>134</v>
      </c>
      <c r="L143" s="47" t="str">
        <f t="shared" si="6"/>
        <v/>
      </c>
      <c r="M143" s="48" t="str">
        <f t="shared" si="5"/>
        <v/>
      </c>
    </row>
    <row r="144" spans="1:13" ht="35.1" customHeight="1">
      <c r="A144" s="56" t="s">
        <v>196</v>
      </c>
      <c r="B144" s="56" t="s">
        <v>197</v>
      </c>
      <c r="C144" s="56" t="s">
        <v>124</v>
      </c>
      <c r="D144" s="56" t="s">
        <v>148</v>
      </c>
      <c r="E144" s="56" t="s">
        <v>71</v>
      </c>
      <c r="F144" s="56"/>
      <c r="G144" s="56" t="s">
        <v>126</v>
      </c>
      <c r="H144" s="56"/>
      <c r="I144" s="45" t="s">
        <v>173</v>
      </c>
      <c r="L144" s="47" t="str">
        <f t="shared" si="6"/>
        <v/>
      </c>
      <c r="M144" s="48" t="str">
        <f t="shared" si="5"/>
        <v/>
      </c>
    </row>
    <row r="145" spans="1:56" ht="35.1" customHeight="1">
      <c r="A145" s="56" t="s">
        <v>198</v>
      </c>
      <c r="B145" s="56">
        <v>574991</v>
      </c>
      <c r="C145" s="56" t="s">
        <v>124</v>
      </c>
      <c r="D145" s="56" t="s">
        <v>166</v>
      </c>
      <c r="E145" s="56" t="s">
        <v>167</v>
      </c>
      <c r="F145" s="56"/>
      <c r="G145" s="56" t="s">
        <v>181</v>
      </c>
      <c r="H145" s="56"/>
      <c r="I145" s="45" t="s">
        <v>173</v>
      </c>
      <c r="L145" s="47" t="str">
        <f t="shared" si="6"/>
        <v/>
      </c>
      <c r="M145" s="48" t="str">
        <f t="shared" si="5"/>
        <v/>
      </c>
    </row>
    <row r="146" spans="1:56" ht="35.1" customHeight="1">
      <c r="A146" s="56" t="s">
        <v>198</v>
      </c>
      <c r="B146" s="56">
        <v>571579</v>
      </c>
      <c r="C146" s="56" t="s">
        <v>124</v>
      </c>
      <c r="D146" s="56" t="s">
        <v>174</v>
      </c>
      <c r="E146" s="56" t="s">
        <v>15</v>
      </c>
      <c r="F146" s="56"/>
      <c r="G146" s="56" t="s">
        <v>126</v>
      </c>
      <c r="H146" s="56"/>
      <c r="J146" s="34" t="s">
        <v>149</v>
      </c>
      <c r="K146" s="34" t="s">
        <v>152</v>
      </c>
      <c r="L146" s="47">
        <f t="shared" si="6"/>
        <v>462.96999999999997</v>
      </c>
      <c r="M146" s="48">
        <f t="shared" si="5"/>
        <v>277.77999999999997</v>
      </c>
    </row>
    <row r="147" spans="1:56" ht="35.1" customHeight="1">
      <c r="A147" s="56" t="s">
        <v>199</v>
      </c>
      <c r="B147" s="56" t="s">
        <v>200</v>
      </c>
      <c r="C147" s="56" t="s">
        <v>124</v>
      </c>
      <c r="D147" s="56" t="s">
        <v>125</v>
      </c>
      <c r="E147" s="56" t="s">
        <v>10</v>
      </c>
      <c r="F147" s="56"/>
      <c r="G147" s="56" t="s">
        <v>126</v>
      </c>
      <c r="H147" s="56"/>
      <c r="J147" s="34" t="s">
        <v>129</v>
      </c>
      <c r="L147" s="47">
        <f t="shared" si="6"/>
        <v>84.4</v>
      </c>
      <c r="M147" s="48">
        <f t="shared" si="5"/>
        <v>50.64</v>
      </c>
    </row>
    <row r="148" spans="1:56" ht="35.1" customHeight="1">
      <c r="A148" s="56" t="s">
        <v>201</v>
      </c>
      <c r="B148" s="56">
        <v>574139</v>
      </c>
      <c r="C148" s="56" t="s">
        <v>124</v>
      </c>
      <c r="D148" s="56" t="s">
        <v>172</v>
      </c>
      <c r="E148" s="56" t="s">
        <v>12</v>
      </c>
      <c r="F148" s="56"/>
      <c r="G148" s="56" t="s">
        <v>126</v>
      </c>
      <c r="H148" s="56"/>
      <c r="J148" s="34" t="s">
        <v>127</v>
      </c>
      <c r="K148" s="34" t="s">
        <v>152</v>
      </c>
      <c r="L148" s="47">
        <f t="shared" si="6"/>
        <v>375.5</v>
      </c>
      <c r="M148" s="48">
        <f t="shared" si="5"/>
        <v>225.3</v>
      </c>
    </row>
    <row r="149" spans="1:56" ht="35.1" customHeight="1">
      <c r="A149" s="56" t="s">
        <v>201</v>
      </c>
      <c r="B149" s="56">
        <v>563411</v>
      </c>
      <c r="C149" s="56" t="s">
        <v>124</v>
      </c>
      <c r="D149" s="56" t="s">
        <v>190</v>
      </c>
      <c r="E149" s="56" t="s">
        <v>106</v>
      </c>
      <c r="F149" s="56"/>
      <c r="G149" s="56" t="s">
        <v>126</v>
      </c>
      <c r="H149" s="56"/>
      <c r="J149" s="34" t="s">
        <v>157</v>
      </c>
      <c r="L149" s="47">
        <f t="shared" si="6"/>
        <v>176.12</v>
      </c>
      <c r="M149" s="48">
        <f t="shared" si="5"/>
        <v>105.67</v>
      </c>
    </row>
    <row r="150" spans="1:56" ht="35.1" customHeight="1">
      <c r="A150" s="56" t="s">
        <v>202</v>
      </c>
      <c r="B150" s="56">
        <v>571528</v>
      </c>
      <c r="C150" s="56" t="s">
        <v>124</v>
      </c>
      <c r="D150" s="56" t="s">
        <v>174</v>
      </c>
      <c r="E150" s="56" t="s">
        <v>15</v>
      </c>
      <c r="F150" s="56"/>
      <c r="G150" s="56" t="s">
        <v>126</v>
      </c>
      <c r="H150" s="56"/>
      <c r="J150" s="34" t="s">
        <v>129</v>
      </c>
      <c r="L150" s="47">
        <f t="shared" si="6"/>
        <v>84.4</v>
      </c>
      <c r="M150" s="48">
        <f t="shared" si="5"/>
        <v>50.64</v>
      </c>
    </row>
    <row r="151" spans="1:56" ht="35.1" customHeight="1">
      <c r="A151" s="56" t="s">
        <v>203</v>
      </c>
      <c r="B151" s="56" t="s">
        <v>204</v>
      </c>
      <c r="C151" s="56" t="s">
        <v>124</v>
      </c>
      <c r="D151" s="56" t="s">
        <v>159</v>
      </c>
      <c r="E151" s="56" t="s">
        <v>160</v>
      </c>
      <c r="F151" s="56"/>
      <c r="G151" s="56" t="s">
        <v>126</v>
      </c>
      <c r="H151" s="56"/>
      <c r="I151" s="45" t="s">
        <v>173</v>
      </c>
      <c r="L151" s="47" t="str">
        <f t="shared" si="6"/>
        <v/>
      </c>
      <c r="M151" s="48" t="str">
        <f t="shared" si="5"/>
        <v/>
      </c>
      <c r="N151" s="57"/>
      <c r="O151" s="43"/>
      <c r="P151" s="43"/>
      <c r="Q151" s="43"/>
      <c r="R151" s="43"/>
      <c r="S151" s="43"/>
      <c r="T151" s="43"/>
      <c r="U151" s="44"/>
      <c r="V151" s="45"/>
      <c r="W151" s="34"/>
      <c r="X151" s="34"/>
      <c r="Y151" s="57"/>
      <c r="Z151" s="43"/>
      <c r="AA151" s="43"/>
      <c r="AB151" s="43"/>
      <c r="AC151" s="43"/>
      <c r="AD151" s="43"/>
      <c r="AE151" s="43"/>
      <c r="AF151" s="44"/>
      <c r="AG151" s="45"/>
      <c r="AH151" s="34"/>
      <c r="AI151" s="34"/>
      <c r="AJ151" s="57"/>
      <c r="AK151" s="43"/>
      <c r="AL151" s="43"/>
      <c r="AM151" s="43"/>
      <c r="AN151" s="43"/>
      <c r="AO151" s="43"/>
      <c r="AP151" s="43"/>
      <c r="AQ151" s="44"/>
      <c r="AR151" s="45"/>
      <c r="AS151" s="34"/>
      <c r="AT151" s="34"/>
      <c r="AU151" s="57"/>
      <c r="AV151" s="43"/>
      <c r="AW151" s="43"/>
      <c r="AX151" s="43"/>
      <c r="AY151" s="43"/>
      <c r="AZ151" s="43"/>
      <c r="BA151" s="43"/>
      <c r="BB151" s="44"/>
      <c r="BC151" s="45"/>
      <c r="BD151" s="34"/>
    </row>
    <row r="152" spans="1:56" ht="35.1" customHeight="1">
      <c r="A152" s="56" t="s">
        <v>203</v>
      </c>
      <c r="B152" s="56">
        <v>572018</v>
      </c>
      <c r="C152" s="56" t="s">
        <v>124</v>
      </c>
      <c r="D152" s="56" t="s">
        <v>190</v>
      </c>
      <c r="E152" s="56" t="s">
        <v>106</v>
      </c>
      <c r="F152" s="56"/>
      <c r="G152" s="56" t="s">
        <v>126</v>
      </c>
      <c r="H152" s="56"/>
      <c r="J152" s="34" t="s">
        <v>127</v>
      </c>
      <c r="L152" s="47">
        <f t="shared" si="6"/>
        <v>201.3</v>
      </c>
      <c r="M152" s="48">
        <f t="shared" si="5"/>
        <v>120.78</v>
      </c>
      <c r="N152" s="57"/>
      <c r="O152" s="43"/>
      <c r="P152" s="43"/>
      <c r="Q152" s="43"/>
      <c r="R152" s="43"/>
      <c r="S152" s="43"/>
      <c r="T152" s="43"/>
      <c r="U152" s="44"/>
      <c r="V152" s="45"/>
      <c r="W152" s="34"/>
      <c r="X152" s="34"/>
      <c r="Y152" s="57"/>
      <c r="Z152" s="43"/>
      <c r="AA152" s="43"/>
      <c r="AB152" s="43"/>
      <c r="AC152" s="43"/>
      <c r="AD152" s="43"/>
      <c r="AE152" s="43"/>
      <c r="AF152" s="44"/>
      <c r="AG152" s="45"/>
      <c r="AH152" s="34"/>
      <c r="AI152" s="34"/>
      <c r="AJ152" s="57"/>
      <c r="AK152" s="43"/>
      <c r="AL152" s="43"/>
      <c r="AM152" s="43"/>
      <c r="AN152" s="43"/>
      <c r="AO152" s="43"/>
      <c r="AP152" s="43"/>
      <c r="AQ152" s="44"/>
      <c r="AR152" s="45"/>
      <c r="AS152" s="34"/>
      <c r="AT152" s="34"/>
      <c r="AU152" s="57"/>
      <c r="AV152" s="43"/>
      <c r="AW152" s="43"/>
      <c r="AX152" s="43"/>
      <c r="AY152" s="43"/>
      <c r="AZ152" s="43"/>
      <c r="BA152" s="43"/>
      <c r="BB152" s="44"/>
      <c r="BC152" s="45"/>
      <c r="BD152" s="34"/>
    </row>
    <row r="153" spans="1:56" ht="35.1" customHeight="1">
      <c r="A153" s="56" t="s">
        <v>205</v>
      </c>
      <c r="B153" s="56">
        <v>575005</v>
      </c>
      <c r="C153" s="56" t="s">
        <v>124</v>
      </c>
      <c r="D153" s="56" t="s">
        <v>125</v>
      </c>
      <c r="E153" s="56" t="s">
        <v>10</v>
      </c>
      <c r="F153" s="56"/>
      <c r="G153" s="56" t="s">
        <v>126</v>
      </c>
      <c r="H153" s="56"/>
      <c r="I153" s="56" t="s">
        <v>134</v>
      </c>
      <c r="L153" s="47" t="str">
        <f t="shared" si="6"/>
        <v/>
      </c>
      <c r="M153" s="48" t="str">
        <f t="shared" si="5"/>
        <v/>
      </c>
      <c r="N153" s="57"/>
      <c r="O153" s="43"/>
      <c r="P153" s="43"/>
      <c r="Q153" s="43"/>
      <c r="R153" s="43"/>
      <c r="S153" s="43"/>
      <c r="T153" s="43"/>
      <c r="U153" s="44"/>
      <c r="V153" s="45"/>
      <c r="W153" s="34"/>
      <c r="X153" s="34"/>
      <c r="Y153" s="57"/>
      <c r="Z153" s="43"/>
      <c r="AA153" s="43"/>
      <c r="AB153" s="43"/>
      <c r="AC153" s="43"/>
      <c r="AD153" s="43"/>
      <c r="AE153" s="43"/>
      <c r="AF153" s="44"/>
      <c r="AG153" s="45"/>
      <c r="AH153" s="34"/>
      <c r="AI153" s="34"/>
      <c r="AJ153" s="57"/>
      <c r="AK153" s="43"/>
      <c r="AL153" s="43"/>
      <c r="AM153" s="43"/>
      <c r="AN153" s="43"/>
      <c r="AO153" s="43"/>
      <c r="AP153" s="43"/>
      <c r="AQ153" s="44"/>
      <c r="AR153" s="45"/>
      <c r="AS153" s="34"/>
      <c r="AT153" s="34"/>
      <c r="AU153" s="57"/>
      <c r="AV153" s="43"/>
      <c r="AW153" s="43"/>
      <c r="AX153" s="43"/>
      <c r="AY153" s="43"/>
      <c r="AZ153" s="43"/>
      <c r="BA153" s="43"/>
      <c r="BB153" s="44"/>
      <c r="BC153" s="45"/>
      <c r="BD153" s="34"/>
    </row>
    <row r="154" spans="1:56" ht="35.1" customHeight="1">
      <c r="A154" s="56" t="s">
        <v>206</v>
      </c>
      <c r="B154" s="56">
        <v>576120</v>
      </c>
      <c r="C154" s="56" t="s">
        <v>124</v>
      </c>
      <c r="D154" s="56" t="s">
        <v>159</v>
      </c>
      <c r="E154" s="56" t="s">
        <v>160</v>
      </c>
      <c r="F154" s="56"/>
      <c r="G154" s="56" t="s">
        <v>126</v>
      </c>
      <c r="H154" s="56"/>
      <c r="I154" s="56"/>
      <c r="J154" s="34" t="s">
        <v>127</v>
      </c>
      <c r="K154" s="34" t="s">
        <v>152</v>
      </c>
      <c r="L154" s="47">
        <f t="shared" si="6"/>
        <v>375.5</v>
      </c>
      <c r="M154" s="48">
        <f t="shared" si="5"/>
        <v>225.3</v>
      </c>
      <c r="N154" s="57"/>
      <c r="O154" s="43"/>
      <c r="P154" s="43"/>
      <c r="Q154" s="43"/>
      <c r="R154" s="43"/>
      <c r="S154" s="43"/>
      <c r="T154" s="43"/>
      <c r="U154" s="44"/>
      <c r="V154" s="45"/>
      <c r="W154" s="34"/>
      <c r="X154" s="34"/>
      <c r="Y154" s="57"/>
      <c r="Z154" s="43"/>
      <c r="AA154" s="43"/>
      <c r="AB154" s="43"/>
      <c r="AC154" s="43"/>
      <c r="AD154" s="43"/>
      <c r="AE154" s="43"/>
      <c r="AF154" s="44"/>
      <c r="AG154" s="45"/>
      <c r="AH154" s="34"/>
      <c r="AI154" s="34"/>
      <c r="AJ154" s="57"/>
      <c r="AK154" s="43"/>
      <c r="AL154" s="43"/>
      <c r="AM154" s="43"/>
      <c r="AN154" s="43"/>
      <c r="AO154" s="43"/>
      <c r="AP154" s="43"/>
      <c r="AQ154" s="44"/>
      <c r="AR154" s="45"/>
      <c r="AS154" s="34"/>
      <c r="AT154" s="34"/>
      <c r="AU154" s="57"/>
      <c r="AV154" s="43"/>
      <c r="AW154" s="43"/>
      <c r="AX154" s="43"/>
      <c r="AY154" s="43"/>
      <c r="AZ154" s="43"/>
      <c r="BA154" s="43"/>
      <c r="BB154" s="44"/>
      <c r="BC154" s="45"/>
      <c r="BD154" s="34"/>
    </row>
    <row r="155" spans="1:56" ht="35.1" customHeight="1">
      <c r="A155" s="56" t="s">
        <v>206</v>
      </c>
      <c r="B155" s="56">
        <v>574791</v>
      </c>
      <c r="C155" s="56" t="s">
        <v>124</v>
      </c>
      <c r="D155" s="56" t="s">
        <v>125</v>
      </c>
      <c r="E155" s="56" t="s">
        <v>10</v>
      </c>
      <c r="F155" s="56"/>
      <c r="G155" s="56" t="s">
        <v>126</v>
      </c>
      <c r="H155" s="56"/>
      <c r="I155" s="56"/>
      <c r="J155" s="34" t="s">
        <v>149</v>
      </c>
      <c r="L155" s="47">
        <f t="shared" si="6"/>
        <v>288.77</v>
      </c>
      <c r="M155" s="48">
        <f t="shared" si="5"/>
        <v>173.26</v>
      </c>
      <c r="N155" s="57"/>
      <c r="O155" s="43"/>
      <c r="P155" s="43"/>
      <c r="Q155" s="43"/>
      <c r="R155" s="43"/>
      <c r="S155" s="43"/>
      <c r="T155" s="43"/>
      <c r="U155" s="44"/>
      <c r="V155" s="45"/>
      <c r="W155" s="34"/>
      <c r="X155" s="34"/>
      <c r="Y155" s="57"/>
      <c r="Z155" s="43"/>
      <c r="AA155" s="43"/>
      <c r="AB155" s="43"/>
      <c r="AC155" s="43"/>
      <c r="AD155" s="43"/>
      <c r="AE155" s="43"/>
      <c r="AF155" s="44"/>
      <c r="AG155" s="45"/>
      <c r="AH155" s="34"/>
      <c r="AI155" s="34"/>
      <c r="AJ155" s="57"/>
      <c r="AK155" s="43"/>
      <c r="AL155" s="43"/>
      <c r="AM155" s="43"/>
      <c r="AN155" s="43"/>
      <c r="AO155" s="43"/>
      <c r="AP155" s="43"/>
      <c r="AQ155" s="44"/>
      <c r="AR155" s="45"/>
      <c r="AS155" s="34"/>
      <c r="AT155" s="34"/>
      <c r="AU155" s="57"/>
      <c r="AV155" s="43"/>
      <c r="AW155" s="43"/>
      <c r="AX155" s="43"/>
      <c r="AY155" s="43"/>
      <c r="AZ155" s="43"/>
      <c r="BA155" s="43"/>
      <c r="BB155" s="44"/>
      <c r="BC155" s="45"/>
      <c r="BD155" s="34"/>
    </row>
    <row r="156" spans="1:56" ht="35.1" customHeight="1">
      <c r="A156" s="56" t="s">
        <v>206</v>
      </c>
      <c r="B156" s="56">
        <v>569061</v>
      </c>
      <c r="C156" s="56" t="s">
        <v>124</v>
      </c>
      <c r="D156" s="56" t="s">
        <v>139</v>
      </c>
      <c r="E156" s="56" t="s">
        <v>132</v>
      </c>
      <c r="F156" s="56"/>
      <c r="G156" s="56" t="s">
        <v>126</v>
      </c>
      <c r="H156" s="56"/>
      <c r="I156" s="56" t="s">
        <v>134</v>
      </c>
      <c r="L156" s="47" t="str">
        <f t="shared" si="6"/>
        <v/>
      </c>
      <c r="M156" s="48" t="str">
        <f t="shared" si="5"/>
        <v/>
      </c>
      <c r="N156" s="57"/>
      <c r="O156" s="43"/>
      <c r="P156" s="43"/>
      <c r="Q156" s="43"/>
      <c r="R156" s="43"/>
      <c r="S156" s="43"/>
      <c r="T156" s="43"/>
      <c r="U156" s="44"/>
      <c r="V156" s="45"/>
      <c r="W156" s="34"/>
      <c r="X156" s="34"/>
      <c r="Y156" s="57"/>
      <c r="Z156" s="43"/>
      <c r="AA156" s="43"/>
      <c r="AB156" s="43"/>
      <c r="AC156" s="43"/>
      <c r="AD156" s="43"/>
      <c r="AE156" s="43"/>
      <c r="AF156" s="44"/>
      <c r="AG156" s="45"/>
      <c r="AH156" s="34"/>
      <c r="AI156" s="34"/>
      <c r="AJ156" s="57"/>
      <c r="AK156" s="43"/>
      <c r="AL156" s="43"/>
      <c r="AM156" s="43"/>
      <c r="AN156" s="43"/>
      <c r="AO156" s="43"/>
      <c r="AP156" s="43"/>
      <c r="AQ156" s="44"/>
      <c r="AR156" s="45"/>
      <c r="AS156" s="34"/>
      <c r="AT156" s="34"/>
      <c r="AU156" s="57"/>
      <c r="AV156" s="43"/>
      <c r="AW156" s="43"/>
      <c r="AX156" s="43"/>
      <c r="AY156" s="43"/>
      <c r="AZ156" s="43"/>
      <c r="BA156" s="43"/>
      <c r="BB156" s="44"/>
      <c r="BC156" s="45"/>
      <c r="BD156" s="34"/>
    </row>
    <row r="157" spans="1:56" ht="35.1" customHeight="1">
      <c r="A157" s="56" t="s">
        <v>207</v>
      </c>
      <c r="B157" s="56">
        <v>569412</v>
      </c>
      <c r="C157" s="56" t="s">
        <v>124</v>
      </c>
      <c r="D157" s="56" t="s">
        <v>125</v>
      </c>
      <c r="E157" s="56" t="s">
        <v>10</v>
      </c>
      <c r="F157" s="56"/>
      <c r="G157" s="56" t="s">
        <v>126</v>
      </c>
      <c r="H157" s="56"/>
      <c r="I157" s="56"/>
      <c r="J157" s="34" t="s">
        <v>129</v>
      </c>
      <c r="L157" s="47">
        <f t="shared" si="6"/>
        <v>84.4</v>
      </c>
      <c r="M157" s="48">
        <f t="shared" si="5"/>
        <v>50.64</v>
      </c>
      <c r="N157" s="57"/>
      <c r="O157" s="43"/>
      <c r="P157" s="43"/>
      <c r="Q157" s="43"/>
      <c r="R157" s="43"/>
      <c r="S157" s="43"/>
      <c r="T157" s="43"/>
      <c r="U157" s="44"/>
      <c r="V157" s="45"/>
      <c r="W157" s="34"/>
      <c r="X157" s="34"/>
      <c r="Y157" s="57"/>
      <c r="Z157" s="43"/>
      <c r="AA157" s="43"/>
      <c r="AB157" s="43"/>
      <c r="AC157" s="43"/>
      <c r="AD157" s="43"/>
      <c r="AE157" s="43"/>
      <c r="AF157" s="44"/>
      <c r="AG157" s="45"/>
      <c r="AH157" s="34"/>
      <c r="AI157" s="34"/>
      <c r="AJ157" s="57"/>
      <c r="AK157" s="43"/>
      <c r="AL157" s="43"/>
      <c r="AM157" s="43"/>
      <c r="AN157" s="43"/>
      <c r="AO157" s="43"/>
      <c r="AP157" s="43"/>
      <c r="AQ157" s="44"/>
      <c r="AR157" s="45"/>
      <c r="AS157" s="34"/>
      <c r="AT157" s="34"/>
      <c r="AU157" s="57"/>
      <c r="AV157" s="43"/>
      <c r="AW157" s="43"/>
      <c r="AX157" s="43"/>
      <c r="AY157" s="43"/>
      <c r="AZ157" s="43"/>
      <c r="BA157" s="43"/>
      <c r="BB157" s="44"/>
      <c r="BC157" s="45"/>
      <c r="BD157" s="34"/>
    </row>
    <row r="158" spans="1:56" ht="35.1" customHeight="1">
      <c r="A158" s="56" t="s">
        <v>208</v>
      </c>
      <c r="B158" s="56" t="s">
        <v>209</v>
      </c>
      <c r="C158" s="56" t="s">
        <v>124</v>
      </c>
      <c r="D158" s="56" t="s">
        <v>125</v>
      </c>
      <c r="E158" s="56" t="s">
        <v>10</v>
      </c>
      <c r="F158" s="56"/>
      <c r="G158" s="56" t="s">
        <v>126</v>
      </c>
      <c r="H158" s="56"/>
      <c r="I158" s="56" t="s">
        <v>173</v>
      </c>
      <c r="L158" s="47" t="str">
        <f t="shared" si="6"/>
        <v/>
      </c>
      <c r="M158" s="48" t="str">
        <f t="shared" si="5"/>
        <v/>
      </c>
      <c r="N158" s="57"/>
      <c r="O158" s="43"/>
      <c r="P158" s="43"/>
      <c r="Q158" s="43"/>
      <c r="R158" s="43"/>
      <c r="S158" s="43"/>
      <c r="T158" s="43"/>
      <c r="U158" s="44"/>
      <c r="V158" s="45"/>
      <c r="W158" s="34"/>
      <c r="X158" s="34"/>
      <c r="Y158" s="57"/>
      <c r="Z158" s="43"/>
      <c r="AA158" s="43"/>
      <c r="AB158" s="43"/>
      <c r="AC158" s="43"/>
      <c r="AD158" s="43"/>
      <c r="AE158" s="43"/>
      <c r="AF158" s="44"/>
      <c r="AG158" s="45"/>
      <c r="AH158" s="34"/>
      <c r="AI158" s="34"/>
      <c r="AJ158" s="57"/>
      <c r="AK158" s="43"/>
      <c r="AL158" s="43"/>
      <c r="AM158" s="43"/>
      <c r="AN158" s="43"/>
      <c r="AO158" s="43"/>
      <c r="AP158" s="43"/>
      <c r="AQ158" s="44"/>
      <c r="AR158" s="45"/>
      <c r="AS158" s="34"/>
      <c r="AT158" s="34"/>
      <c r="AU158" s="57"/>
      <c r="AV158" s="43"/>
      <c r="AW158" s="43"/>
      <c r="AX158" s="43"/>
      <c r="AY158" s="43"/>
      <c r="AZ158" s="43"/>
      <c r="BA158" s="43"/>
      <c r="BB158" s="44"/>
      <c r="BC158" s="45"/>
      <c r="BD158" s="34"/>
    </row>
    <row r="159" spans="1:56" ht="35.1" customHeight="1">
      <c r="A159" s="56" t="s">
        <v>210</v>
      </c>
      <c r="B159" s="56">
        <v>575646</v>
      </c>
      <c r="C159" s="56" t="s">
        <v>124</v>
      </c>
      <c r="D159" s="56" t="s">
        <v>125</v>
      </c>
      <c r="E159" s="56" t="s">
        <v>10</v>
      </c>
      <c r="F159" s="56"/>
      <c r="G159" s="56" t="s">
        <v>126</v>
      </c>
      <c r="H159" s="56"/>
      <c r="I159" s="56" t="s">
        <v>173</v>
      </c>
      <c r="L159" s="47" t="str">
        <f t="shared" si="6"/>
        <v/>
      </c>
      <c r="M159" s="48" t="str">
        <f t="shared" si="5"/>
        <v/>
      </c>
      <c r="N159" s="57"/>
      <c r="O159" s="43"/>
      <c r="P159" s="43"/>
      <c r="Q159" s="43"/>
      <c r="R159" s="43"/>
      <c r="S159" s="43"/>
      <c r="T159" s="43"/>
      <c r="U159" s="44"/>
      <c r="V159" s="45"/>
      <c r="W159" s="34"/>
      <c r="X159" s="34"/>
      <c r="Y159" s="57"/>
      <c r="Z159" s="43"/>
      <c r="AA159" s="43"/>
      <c r="AB159" s="43"/>
      <c r="AC159" s="43"/>
      <c r="AD159" s="43"/>
      <c r="AE159" s="43"/>
      <c r="AF159" s="44"/>
      <c r="AG159" s="45"/>
      <c r="AH159" s="34"/>
      <c r="AI159" s="34"/>
      <c r="AJ159" s="57"/>
      <c r="AK159" s="43"/>
      <c r="AL159" s="43"/>
      <c r="AM159" s="43"/>
      <c r="AN159" s="43"/>
      <c r="AO159" s="43"/>
      <c r="AP159" s="43"/>
      <c r="AQ159" s="44"/>
      <c r="AR159" s="45"/>
      <c r="AS159" s="34"/>
      <c r="AT159" s="34"/>
      <c r="AU159" s="57"/>
      <c r="AV159" s="43"/>
      <c r="AW159" s="43"/>
      <c r="AX159" s="43"/>
      <c r="AY159" s="43"/>
      <c r="AZ159" s="43"/>
      <c r="BA159" s="43"/>
      <c r="BB159" s="44"/>
      <c r="BC159" s="45"/>
      <c r="BD159" s="34"/>
    </row>
    <row r="160" spans="1:56" ht="35.1" customHeight="1">
      <c r="A160" s="56" t="s">
        <v>211</v>
      </c>
      <c r="B160" s="56">
        <v>571451</v>
      </c>
      <c r="C160" s="56" t="s">
        <v>124</v>
      </c>
      <c r="D160" s="56" t="s">
        <v>190</v>
      </c>
      <c r="E160" s="56" t="s">
        <v>106</v>
      </c>
      <c r="F160" s="56"/>
      <c r="G160" s="56" t="s">
        <v>126</v>
      </c>
      <c r="H160" s="56"/>
      <c r="I160" s="56" t="s">
        <v>173</v>
      </c>
      <c r="L160" s="47" t="str">
        <f t="shared" si="6"/>
        <v/>
      </c>
      <c r="M160" s="48" t="str">
        <f t="shared" si="5"/>
        <v/>
      </c>
      <c r="N160" s="57"/>
      <c r="O160" s="43"/>
      <c r="P160" s="43"/>
      <c r="Q160" s="43"/>
      <c r="R160" s="43"/>
      <c r="S160" s="43"/>
      <c r="T160" s="43"/>
      <c r="U160" s="44"/>
      <c r="V160" s="45"/>
      <c r="W160" s="34"/>
      <c r="X160" s="34"/>
      <c r="Y160" s="57"/>
      <c r="Z160" s="43"/>
      <c r="AA160" s="43"/>
      <c r="AB160" s="43"/>
      <c r="AC160" s="43"/>
      <c r="AD160" s="43"/>
      <c r="AE160" s="43"/>
      <c r="AF160" s="44"/>
      <c r="AG160" s="45"/>
      <c r="AH160" s="34"/>
      <c r="AI160" s="34"/>
      <c r="AJ160" s="57"/>
      <c r="AK160" s="43"/>
      <c r="AL160" s="43"/>
      <c r="AM160" s="43"/>
      <c r="AN160" s="43"/>
      <c r="AO160" s="43"/>
      <c r="AP160" s="43"/>
      <c r="AQ160" s="44"/>
      <c r="AR160" s="45"/>
      <c r="AS160" s="34"/>
      <c r="AT160" s="34"/>
      <c r="AU160" s="57"/>
      <c r="AV160" s="43"/>
      <c r="AW160" s="43"/>
      <c r="AX160" s="43"/>
      <c r="AY160" s="43"/>
      <c r="AZ160" s="43"/>
      <c r="BA160" s="43"/>
      <c r="BB160" s="44"/>
      <c r="BC160" s="45"/>
      <c r="BD160" s="34"/>
    </row>
    <row r="161" spans="1:56" ht="35.1" customHeight="1">
      <c r="A161" s="56" t="s">
        <v>212</v>
      </c>
      <c r="B161" s="56">
        <v>573036</v>
      </c>
      <c r="C161" s="56" t="s">
        <v>124</v>
      </c>
      <c r="D161" s="56" t="s">
        <v>190</v>
      </c>
      <c r="E161" s="56" t="s">
        <v>106</v>
      </c>
      <c r="F161" s="56"/>
      <c r="G161" s="56" t="s">
        <v>126</v>
      </c>
      <c r="H161" s="56"/>
      <c r="I161" s="56"/>
      <c r="J161" s="34" t="s">
        <v>127</v>
      </c>
      <c r="L161" s="47">
        <f t="shared" si="6"/>
        <v>201.3</v>
      </c>
      <c r="M161" s="48">
        <f t="shared" si="5"/>
        <v>120.78</v>
      </c>
      <c r="N161" s="57"/>
      <c r="O161" s="43"/>
      <c r="P161" s="43"/>
      <c r="Q161" s="43"/>
      <c r="R161" s="43"/>
      <c r="S161" s="43"/>
      <c r="T161" s="43"/>
      <c r="U161" s="44"/>
      <c r="V161" s="45"/>
      <c r="W161" s="34"/>
      <c r="X161" s="34"/>
      <c r="Y161" s="57"/>
      <c r="Z161" s="43"/>
      <c r="AA161" s="43"/>
      <c r="AB161" s="43"/>
      <c r="AC161" s="43"/>
      <c r="AD161" s="43"/>
      <c r="AE161" s="43"/>
      <c r="AF161" s="44"/>
      <c r="AG161" s="45"/>
      <c r="AH161" s="34"/>
      <c r="AI161" s="34"/>
      <c r="AJ161" s="57"/>
      <c r="AK161" s="43"/>
      <c r="AL161" s="43"/>
      <c r="AM161" s="43"/>
      <c r="AN161" s="43"/>
      <c r="AO161" s="43"/>
      <c r="AP161" s="43"/>
      <c r="AQ161" s="44"/>
      <c r="AR161" s="45"/>
      <c r="AS161" s="34"/>
      <c r="AT161" s="34"/>
      <c r="AU161" s="57"/>
      <c r="AV161" s="43"/>
      <c r="AW161" s="43"/>
      <c r="AX161" s="43"/>
      <c r="AY161" s="43"/>
      <c r="AZ161" s="43"/>
      <c r="BA161" s="43"/>
      <c r="BB161" s="44"/>
      <c r="BC161" s="45"/>
      <c r="BD161" s="34"/>
    </row>
    <row r="162" spans="1:56" ht="35.1" customHeight="1">
      <c r="A162" s="56" t="s">
        <v>213</v>
      </c>
      <c r="B162" s="56">
        <v>574584</v>
      </c>
      <c r="C162" s="56" t="s">
        <v>124</v>
      </c>
      <c r="D162" s="56" t="s">
        <v>190</v>
      </c>
      <c r="E162" s="56" t="s">
        <v>106</v>
      </c>
      <c r="F162" s="56"/>
      <c r="G162" s="56" t="s">
        <v>126</v>
      </c>
      <c r="H162" s="56"/>
      <c r="J162" s="34" t="s">
        <v>129</v>
      </c>
      <c r="L162" s="47">
        <f t="shared" si="6"/>
        <v>84.4</v>
      </c>
      <c r="M162" s="48">
        <f t="shared" si="5"/>
        <v>50.64</v>
      </c>
      <c r="N162" s="57"/>
      <c r="O162" s="43"/>
      <c r="P162" s="43"/>
      <c r="Q162" s="43"/>
      <c r="R162" s="43"/>
      <c r="S162" s="43"/>
      <c r="T162" s="43"/>
      <c r="U162" s="44"/>
      <c r="V162" s="45"/>
      <c r="W162" s="34"/>
      <c r="X162" s="34"/>
      <c r="Y162" s="57"/>
      <c r="Z162" s="43"/>
      <c r="AA162" s="43"/>
      <c r="AB162" s="43"/>
      <c r="AC162" s="43"/>
      <c r="AD162" s="43"/>
      <c r="AE162" s="43"/>
      <c r="AF162" s="44"/>
      <c r="AG162" s="45"/>
      <c r="AH162" s="34"/>
      <c r="AI162" s="34"/>
      <c r="AJ162" s="57"/>
      <c r="AK162" s="43"/>
      <c r="AL162" s="43"/>
      <c r="AM162" s="43"/>
      <c r="AN162" s="43"/>
      <c r="AO162" s="43"/>
      <c r="AP162" s="43"/>
      <c r="AQ162" s="44"/>
      <c r="AR162" s="45"/>
      <c r="AS162" s="34"/>
      <c r="AT162" s="34"/>
      <c r="AU162" s="57"/>
      <c r="AV162" s="43"/>
      <c r="AW162" s="43"/>
      <c r="AX162" s="43"/>
      <c r="AY162" s="43"/>
      <c r="AZ162" s="43"/>
      <c r="BA162" s="43"/>
      <c r="BB162" s="44"/>
      <c r="BC162" s="45"/>
      <c r="BD162" s="34"/>
    </row>
    <row r="163" spans="1:56" ht="35.1" customHeight="1">
      <c r="A163" s="56" t="s">
        <v>214</v>
      </c>
      <c r="B163" s="56">
        <v>575456</v>
      </c>
      <c r="C163" s="56" t="s">
        <v>124</v>
      </c>
      <c r="D163" s="56" t="s">
        <v>174</v>
      </c>
      <c r="E163" s="56" t="s">
        <v>15</v>
      </c>
      <c r="F163" s="56"/>
      <c r="G163" s="56" t="s">
        <v>126</v>
      </c>
      <c r="H163" s="56"/>
      <c r="J163" s="34" t="s">
        <v>127</v>
      </c>
      <c r="L163" s="47">
        <f t="shared" si="6"/>
        <v>201.3</v>
      </c>
      <c r="M163" s="48">
        <f t="shared" si="5"/>
        <v>120.78</v>
      </c>
      <c r="N163" s="57"/>
      <c r="O163" s="43"/>
      <c r="P163" s="43"/>
      <c r="Q163" s="43"/>
      <c r="R163" s="43"/>
      <c r="S163" s="43"/>
      <c r="T163" s="43"/>
      <c r="U163" s="44"/>
      <c r="V163" s="45"/>
      <c r="W163" s="34"/>
      <c r="X163" s="34"/>
      <c r="Y163" s="57"/>
      <c r="Z163" s="43"/>
      <c r="AA163" s="43"/>
      <c r="AB163" s="43"/>
      <c r="AC163" s="43"/>
      <c r="AD163" s="43"/>
      <c r="AE163" s="43"/>
      <c r="AF163" s="44"/>
      <c r="AG163" s="45"/>
      <c r="AH163" s="34"/>
      <c r="AI163" s="34"/>
      <c r="AJ163" s="57"/>
      <c r="AK163" s="43"/>
      <c r="AL163" s="43"/>
      <c r="AM163" s="43"/>
      <c r="AN163" s="43"/>
      <c r="AO163" s="43"/>
      <c r="AP163" s="43"/>
      <c r="AQ163" s="44"/>
      <c r="AR163" s="45"/>
      <c r="AS163" s="34"/>
      <c r="AT163" s="34"/>
      <c r="AU163" s="57"/>
      <c r="AV163" s="43"/>
      <c r="AW163" s="43"/>
      <c r="AX163" s="43"/>
      <c r="AY163" s="43"/>
      <c r="AZ163" s="43"/>
      <c r="BA163" s="43"/>
      <c r="BB163" s="44"/>
      <c r="BC163" s="45"/>
      <c r="BD163" s="34"/>
    </row>
    <row r="164" spans="1:56" ht="35.1" customHeight="1">
      <c r="A164" s="56" t="s">
        <v>215</v>
      </c>
      <c r="B164" s="56">
        <v>575453</v>
      </c>
      <c r="C164" s="56" t="s">
        <v>124</v>
      </c>
      <c r="D164" s="56" t="s">
        <v>139</v>
      </c>
      <c r="E164" s="56" t="s">
        <v>132</v>
      </c>
      <c r="F164" s="56"/>
      <c r="G164" s="56" t="s">
        <v>126</v>
      </c>
      <c r="H164" s="56"/>
      <c r="J164" s="34" t="s">
        <v>149</v>
      </c>
      <c r="L164" s="47">
        <f t="shared" si="6"/>
        <v>288.77</v>
      </c>
      <c r="M164" s="48">
        <f t="shared" si="5"/>
        <v>173.26</v>
      </c>
      <c r="N164" s="57"/>
      <c r="O164" s="43"/>
      <c r="P164" s="43"/>
      <c r="Q164" s="43"/>
      <c r="R164" s="43"/>
      <c r="S164" s="43"/>
      <c r="T164" s="43"/>
      <c r="U164" s="44"/>
      <c r="V164" s="45"/>
      <c r="W164" s="34"/>
      <c r="X164" s="34"/>
      <c r="Y164" s="57"/>
      <c r="Z164" s="43"/>
      <c r="AA164" s="43"/>
      <c r="AB164" s="43"/>
      <c r="AC164" s="43"/>
      <c r="AD164" s="43"/>
      <c r="AE164" s="43"/>
      <c r="AF164" s="44"/>
      <c r="AG164" s="45"/>
      <c r="AH164" s="34"/>
      <c r="AI164" s="34"/>
      <c r="AJ164" s="57"/>
      <c r="AK164" s="43"/>
      <c r="AL164" s="43"/>
      <c r="AM164" s="43"/>
      <c r="AN164" s="43"/>
      <c r="AO164" s="43"/>
      <c r="AP164" s="43"/>
      <c r="AQ164" s="44"/>
      <c r="AR164" s="45"/>
      <c r="AS164" s="34"/>
      <c r="AT164" s="34"/>
      <c r="AU164" s="57"/>
      <c r="AV164" s="43"/>
      <c r="AW164" s="43"/>
      <c r="AX164" s="43"/>
      <c r="AY164" s="43"/>
      <c r="AZ164" s="43"/>
      <c r="BA164" s="43"/>
      <c r="BB164" s="44"/>
      <c r="BC164" s="45"/>
      <c r="BD164" s="34"/>
    </row>
    <row r="165" spans="1:56" ht="35.1" customHeight="1">
      <c r="A165" s="56" t="s">
        <v>215</v>
      </c>
      <c r="B165" s="56">
        <v>576209</v>
      </c>
      <c r="C165" s="56" t="s">
        <v>124</v>
      </c>
      <c r="D165" s="56" t="s">
        <v>125</v>
      </c>
      <c r="E165" s="56" t="s">
        <v>10</v>
      </c>
      <c r="F165" s="56"/>
      <c r="G165" s="56" t="s">
        <v>126</v>
      </c>
      <c r="H165" s="56"/>
      <c r="J165" s="34" t="s">
        <v>149</v>
      </c>
      <c r="L165" s="47">
        <f t="shared" si="6"/>
        <v>288.77</v>
      </c>
      <c r="M165" s="48">
        <f t="shared" si="5"/>
        <v>173.26</v>
      </c>
      <c r="N165" s="57"/>
      <c r="O165" s="43"/>
      <c r="P165" s="43"/>
      <c r="Q165" s="43"/>
      <c r="R165" s="43"/>
      <c r="S165" s="43"/>
      <c r="T165" s="43"/>
      <c r="U165" s="44"/>
      <c r="V165" s="45"/>
      <c r="W165" s="34"/>
      <c r="X165" s="34"/>
      <c r="Y165" s="57"/>
      <c r="Z165" s="43"/>
      <c r="AA165" s="43"/>
      <c r="AB165" s="43"/>
      <c r="AC165" s="43"/>
      <c r="AD165" s="43"/>
      <c r="AE165" s="43"/>
      <c r="AF165" s="44"/>
      <c r="AG165" s="45"/>
      <c r="AH165" s="34"/>
      <c r="AI165" s="34"/>
      <c r="AJ165" s="57"/>
      <c r="AK165" s="43"/>
      <c r="AL165" s="43"/>
      <c r="AM165" s="43"/>
      <c r="AN165" s="43"/>
      <c r="AO165" s="43"/>
      <c r="AP165" s="43"/>
      <c r="AQ165" s="44"/>
      <c r="AR165" s="45"/>
      <c r="AS165" s="34"/>
      <c r="AT165" s="34"/>
      <c r="AU165" s="57"/>
      <c r="AV165" s="43"/>
      <c r="AW165" s="43"/>
      <c r="AX165" s="43"/>
      <c r="AY165" s="43"/>
      <c r="AZ165" s="43"/>
      <c r="BA165" s="43"/>
      <c r="BB165" s="44"/>
      <c r="BC165" s="45"/>
      <c r="BD165" s="34"/>
    </row>
    <row r="166" spans="1:56" ht="35.1" customHeight="1">
      <c r="A166" s="56" t="s">
        <v>215</v>
      </c>
      <c r="B166" s="56">
        <v>576039</v>
      </c>
      <c r="C166" s="56" t="s">
        <v>124</v>
      </c>
      <c r="D166" s="56" t="s">
        <v>166</v>
      </c>
      <c r="E166" s="56" t="s">
        <v>167</v>
      </c>
      <c r="F166" s="56"/>
      <c r="G166" s="56" t="s">
        <v>126</v>
      </c>
      <c r="H166" s="56"/>
      <c r="J166" s="34" t="s">
        <v>127</v>
      </c>
      <c r="L166" s="47">
        <f t="shared" si="6"/>
        <v>201.3</v>
      </c>
      <c r="M166" s="48">
        <f t="shared" si="5"/>
        <v>120.78</v>
      </c>
      <c r="N166" s="57"/>
      <c r="O166" s="43"/>
      <c r="P166" s="43"/>
      <c r="Q166" s="43"/>
      <c r="R166" s="43"/>
      <c r="S166" s="43"/>
      <c r="T166" s="43"/>
      <c r="U166" s="44"/>
      <c r="V166" s="45"/>
      <c r="W166" s="34"/>
      <c r="X166" s="34"/>
      <c r="Y166" s="57"/>
      <c r="Z166" s="43"/>
      <c r="AA166" s="43"/>
      <c r="AB166" s="43"/>
      <c r="AC166" s="43"/>
      <c r="AD166" s="43"/>
      <c r="AE166" s="43"/>
      <c r="AF166" s="44"/>
      <c r="AG166" s="45"/>
      <c r="AH166" s="34"/>
      <c r="AI166" s="34"/>
      <c r="AJ166" s="57"/>
      <c r="AK166" s="43"/>
      <c r="AL166" s="43"/>
      <c r="AM166" s="43"/>
      <c r="AN166" s="43"/>
      <c r="AO166" s="43"/>
      <c r="AP166" s="43"/>
      <c r="AQ166" s="44"/>
      <c r="AR166" s="45"/>
      <c r="AS166" s="34"/>
      <c r="AT166" s="34"/>
      <c r="AU166" s="57"/>
      <c r="AV166" s="43"/>
      <c r="AW166" s="43"/>
      <c r="AX166" s="43"/>
      <c r="AY166" s="43"/>
      <c r="AZ166" s="43"/>
      <c r="BA166" s="43"/>
      <c r="BB166" s="44"/>
      <c r="BC166" s="45"/>
      <c r="BD166" s="34"/>
    </row>
    <row r="167" spans="1:56" ht="35.1" customHeight="1">
      <c r="A167" s="56" t="s">
        <v>215</v>
      </c>
      <c r="B167" s="56">
        <v>574945</v>
      </c>
      <c r="C167" s="56" t="s">
        <v>124</v>
      </c>
      <c r="D167" s="56" t="s">
        <v>166</v>
      </c>
      <c r="E167" s="56" t="s">
        <v>167</v>
      </c>
      <c r="F167" s="56"/>
      <c r="G167" s="56" t="s">
        <v>126</v>
      </c>
      <c r="H167" s="56"/>
      <c r="J167" s="34" t="s">
        <v>149</v>
      </c>
      <c r="L167" s="47">
        <f t="shared" si="6"/>
        <v>288.77</v>
      </c>
      <c r="M167" s="48">
        <f t="shared" si="5"/>
        <v>173.26</v>
      </c>
      <c r="N167" s="57"/>
      <c r="O167" s="43"/>
      <c r="P167" s="43"/>
      <c r="Q167" s="43"/>
      <c r="R167" s="43"/>
      <c r="S167" s="43"/>
      <c r="T167" s="43"/>
      <c r="U167" s="44"/>
      <c r="V167" s="45"/>
      <c r="W167" s="34"/>
      <c r="X167" s="34"/>
      <c r="Y167" s="57"/>
      <c r="Z167" s="43"/>
      <c r="AA167" s="43"/>
      <c r="AB167" s="43"/>
      <c r="AC167" s="43"/>
      <c r="AD167" s="43"/>
      <c r="AE167" s="43"/>
      <c r="AF167" s="44"/>
      <c r="AG167" s="45"/>
      <c r="AH167" s="34"/>
      <c r="AI167" s="34"/>
      <c r="AJ167" s="57"/>
      <c r="AK167" s="43"/>
      <c r="AL167" s="43"/>
      <c r="AM167" s="43"/>
      <c r="AN167" s="43"/>
      <c r="AO167" s="43"/>
      <c r="AP167" s="43"/>
      <c r="AQ167" s="44"/>
      <c r="AR167" s="45"/>
      <c r="AS167" s="34"/>
      <c r="AT167" s="34"/>
      <c r="AU167" s="57"/>
      <c r="AV167" s="43"/>
      <c r="AW167" s="43"/>
      <c r="AX167" s="43"/>
      <c r="AY167" s="43"/>
      <c r="AZ167" s="43"/>
      <c r="BA167" s="43"/>
      <c r="BB167" s="44"/>
      <c r="BC167" s="45"/>
      <c r="BD167" s="34"/>
    </row>
    <row r="168" spans="1:56" ht="35.1" customHeight="1">
      <c r="A168" s="56" t="s">
        <v>215</v>
      </c>
      <c r="B168" s="56">
        <v>575411</v>
      </c>
      <c r="C168" s="56" t="s">
        <v>124</v>
      </c>
      <c r="D168" s="56" t="s">
        <v>148</v>
      </c>
      <c r="E168" s="56" t="s">
        <v>71</v>
      </c>
      <c r="F168" s="56"/>
      <c r="G168" s="56" t="s">
        <v>126</v>
      </c>
      <c r="H168" s="56"/>
      <c r="J168" s="34" t="s">
        <v>129</v>
      </c>
      <c r="L168" s="47">
        <f t="shared" si="6"/>
        <v>84.4</v>
      </c>
      <c r="M168" s="48">
        <f t="shared" si="5"/>
        <v>50.64</v>
      </c>
      <c r="N168" s="57"/>
      <c r="O168" s="43"/>
      <c r="P168" s="43"/>
      <c r="Q168" s="43"/>
      <c r="R168" s="43"/>
      <c r="S168" s="43"/>
      <c r="T168" s="43"/>
      <c r="U168" s="44"/>
      <c r="V168" s="45"/>
      <c r="W168" s="34"/>
      <c r="X168" s="34"/>
      <c r="Y168" s="57"/>
      <c r="Z168" s="43"/>
      <c r="AA168" s="43"/>
      <c r="AB168" s="43"/>
      <c r="AC168" s="43"/>
      <c r="AD168" s="43"/>
      <c r="AE168" s="43"/>
      <c r="AF168" s="44"/>
      <c r="AG168" s="45"/>
      <c r="AH168" s="34"/>
      <c r="AI168" s="34"/>
      <c r="AJ168" s="57"/>
      <c r="AK168" s="43"/>
      <c r="AL168" s="43"/>
      <c r="AM168" s="43"/>
      <c r="AN168" s="43"/>
      <c r="AO168" s="43"/>
      <c r="AP168" s="43"/>
      <c r="AQ168" s="44"/>
      <c r="AR168" s="45"/>
      <c r="AS168" s="34"/>
      <c r="AT168" s="34"/>
      <c r="AU168" s="57"/>
      <c r="AV168" s="43"/>
      <c r="AW168" s="43"/>
      <c r="AX168" s="43"/>
      <c r="AY168" s="43"/>
      <c r="AZ168" s="43"/>
      <c r="BA168" s="43"/>
      <c r="BB168" s="44"/>
      <c r="BC168" s="45"/>
      <c r="BD168" s="34"/>
    </row>
    <row r="169" spans="1:56" ht="35.1" customHeight="1">
      <c r="A169" s="56" t="s">
        <v>215</v>
      </c>
      <c r="B169" s="56">
        <v>574972</v>
      </c>
      <c r="C169" s="56" t="s">
        <v>124</v>
      </c>
      <c r="D169" s="56" t="s">
        <v>162</v>
      </c>
      <c r="E169" s="56" t="s">
        <v>109</v>
      </c>
      <c r="F169" s="56"/>
      <c r="G169" s="56" t="s">
        <v>126</v>
      </c>
      <c r="H169" s="56"/>
      <c r="J169" s="34" t="s">
        <v>157</v>
      </c>
      <c r="L169" s="47">
        <f t="shared" si="6"/>
        <v>176.12</v>
      </c>
      <c r="M169" s="48">
        <f t="shared" si="5"/>
        <v>105.67</v>
      </c>
      <c r="N169" s="57"/>
      <c r="O169" s="43"/>
      <c r="P169" s="43"/>
      <c r="Q169" s="43"/>
      <c r="R169" s="43"/>
      <c r="S169" s="43"/>
      <c r="T169" s="43"/>
      <c r="U169" s="44"/>
      <c r="V169" s="45"/>
      <c r="W169" s="34"/>
      <c r="X169" s="34"/>
      <c r="Y169" s="57"/>
      <c r="Z169" s="43"/>
      <c r="AA169" s="43"/>
      <c r="AB169" s="43"/>
      <c r="AC169" s="43"/>
      <c r="AD169" s="43"/>
      <c r="AE169" s="43"/>
      <c r="AF169" s="44"/>
      <c r="AG169" s="45"/>
      <c r="AH169" s="34"/>
      <c r="AI169" s="34"/>
      <c r="AJ169" s="57"/>
      <c r="AK169" s="43"/>
      <c r="AL169" s="43"/>
      <c r="AM169" s="43"/>
      <c r="AN169" s="43"/>
      <c r="AO169" s="43"/>
      <c r="AP169" s="43"/>
      <c r="AQ169" s="44"/>
      <c r="AR169" s="45"/>
      <c r="AS169" s="34"/>
      <c r="AT169" s="34"/>
      <c r="AU169" s="57"/>
      <c r="AV169" s="43"/>
      <c r="AW169" s="43"/>
      <c r="AX169" s="43"/>
      <c r="AY169" s="43"/>
      <c r="AZ169" s="43"/>
      <c r="BA169" s="43"/>
      <c r="BB169" s="44"/>
      <c r="BC169" s="45"/>
      <c r="BD169" s="34"/>
    </row>
    <row r="170" spans="1:56" ht="35.1" customHeight="1">
      <c r="A170" s="56" t="s">
        <v>215</v>
      </c>
      <c r="B170" s="56">
        <v>574995</v>
      </c>
      <c r="C170" s="56" t="s">
        <v>124</v>
      </c>
      <c r="D170" s="56" t="s">
        <v>172</v>
      </c>
      <c r="E170" s="56" t="s">
        <v>12</v>
      </c>
      <c r="F170" s="56"/>
      <c r="G170" s="56" t="s">
        <v>126</v>
      </c>
      <c r="H170" s="56"/>
      <c r="J170" s="34" t="s">
        <v>157</v>
      </c>
      <c r="L170" s="47">
        <f t="shared" si="6"/>
        <v>176.12</v>
      </c>
      <c r="M170" s="48">
        <f t="shared" si="5"/>
        <v>105.67</v>
      </c>
      <c r="N170" s="57"/>
      <c r="O170" s="43"/>
      <c r="P170" s="43"/>
      <c r="Q170" s="43"/>
      <c r="R170" s="43"/>
      <c r="S170" s="43"/>
      <c r="T170" s="43"/>
      <c r="U170" s="44"/>
      <c r="V170" s="45"/>
      <c r="W170" s="34"/>
      <c r="X170" s="34"/>
      <c r="Y170" s="57"/>
      <c r="Z170" s="43"/>
      <c r="AA170" s="43"/>
      <c r="AB170" s="43"/>
      <c r="AC170" s="43"/>
      <c r="AD170" s="43"/>
      <c r="AE170" s="43"/>
      <c r="AF170" s="44"/>
      <c r="AG170" s="45"/>
      <c r="AH170" s="34"/>
      <c r="AI170" s="34"/>
      <c r="AJ170" s="57"/>
      <c r="AK170" s="43"/>
      <c r="AL170" s="43"/>
      <c r="AM170" s="43"/>
      <c r="AN170" s="43"/>
      <c r="AO170" s="43"/>
      <c r="AP170" s="43"/>
      <c r="AQ170" s="44"/>
      <c r="AR170" s="45"/>
      <c r="AS170" s="34"/>
      <c r="AT170" s="34"/>
      <c r="AU170" s="57"/>
      <c r="AV170" s="43"/>
      <c r="AW170" s="43"/>
      <c r="AX170" s="43"/>
      <c r="AY170" s="43"/>
      <c r="AZ170" s="43"/>
      <c r="BA170" s="43"/>
      <c r="BB170" s="44"/>
      <c r="BC170" s="45"/>
      <c r="BD170" s="34"/>
    </row>
    <row r="171" spans="1:56" ht="35.1" customHeight="1">
      <c r="A171" s="56" t="s">
        <v>215</v>
      </c>
      <c r="B171" s="56">
        <v>574727</v>
      </c>
      <c r="C171" s="56" t="s">
        <v>124</v>
      </c>
      <c r="D171" s="56" t="s">
        <v>159</v>
      </c>
      <c r="E171" s="56" t="s">
        <v>160</v>
      </c>
      <c r="F171" s="56"/>
      <c r="G171" s="56" t="s">
        <v>151</v>
      </c>
      <c r="H171" s="56"/>
      <c r="J171" s="34" t="s">
        <v>129</v>
      </c>
      <c r="L171" s="47">
        <f t="shared" si="6"/>
        <v>84.4</v>
      </c>
      <c r="M171" s="48">
        <f t="shared" si="5"/>
        <v>50.64</v>
      </c>
      <c r="N171" s="57"/>
      <c r="O171" s="43"/>
      <c r="P171" s="43"/>
      <c r="Q171" s="43"/>
      <c r="R171" s="43"/>
      <c r="S171" s="43"/>
      <c r="T171" s="43"/>
      <c r="U171" s="44"/>
      <c r="V171" s="45"/>
      <c r="W171" s="34"/>
      <c r="X171" s="34"/>
      <c r="Y171" s="57"/>
      <c r="Z171" s="43"/>
      <c r="AA171" s="43"/>
      <c r="AB171" s="43"/>
      <c r="AC171" s="43"/>
      <c r="AD171" s="43"/>
      <c r="AE171" s="43"/>
      <c r="AF171" s="44"/>
      <c r="AG171" s="45"/>
      <c r="AH171" s="34"/>
      <c r="AI171" s="34"/>
      <c r="AJ171" s="57"/>
      <c r="AK171" s="43"/>
      <c r="AL171" s="43"/>
      <c r="AM171" s="43"/>
      <c r="AN171" s="43"/>
      <c r="AO171" s="43"/>
      <c r="AP171" s="43"/>
      <c r="AQ171" s="44"/>
      <c r="AR171" s="45"/>
      <c r="AS171" s="34"/>
      <c r="AT171" s="34"/>
      <c r="AU171" s="57"/>
      <c r="AV171" s="43"/>
      <c r="AW171" s="43"/>
      <c r="AX171" s="43"/>
      <c r="AY171" s="43"/>
      <c r="AZ171" s="43"/>
      <c r="BA171" s="43"/>
      <c r="BB171" s="44"/>
      <c r="BC171" s="45"/>
      <c r="BD171" s="34"/>
    </row>
    <row r="172" spans="1:56" ht="35.1" customHeight="1">
      <c r="A172" s="56" t="s">
        <v>215</v>
      </c>
      <c r="B172" s="56">
        <v>574548</v>
      </c>
      <c r="C172" s="56" t="s">
        <v>124</v>
      </c>
      <c r="D172" s="56" t="s">
        <v>174</v>
      </c>
      <c r="E172" s="56" t="s">
        <v>15</v>
      </c>
      <c r="F172" s="56"/>
      <c r="G172" s="56" t="s">
        <v>126</v>
      </c>
      <c r="H172" s="56"/>
      <c r="J172" s="34" t="s">
        <v>129</v>
      </c>
      <c r="L172" s="47">
        <f t="shared" si="6"/>
        <v>84.4</v>
      </c>
      <c r="M172" s="48">
        <f t="shared" si="5"/>
        <v>50.64</v>
      </c>
      <c r="N172" s="57"/>
      <c r="O172" s="43"/>
      <c r="P172" s="43"/>
      <c r="Q172" s="43"/>
      <c r="R172" s="43"/>
      <c r="S172" s="43"/>
      <c r="T172" s="43"/>
      <c r="U172" s="44"/>
      <c r="V172" s="45"/>
      <c r="W172" s="34"/>
      <c r="X172" s="34"/>
      <c r="Y172" s="57"/>
      <c r="Z172" s="43"/>
      <c r="AA172" s="43"/>
      <c r="AB172" s="43"/>
      <c r="AC172" s="43"/>
      <c r="AD172" s="43"/>
      <c r="AE172" s="43"/>
      <c r="AF172" s="44"/>
      <c r="AG172" s="45"/>
      <c r="AH172" s="34"/>
      <c r="AI172" s="34"/>
      <c r="AJ172" s="57"/>
      <c r="AK172" s="43"/>
      <c r="AL172" s="43"/>
      <c r="AM172" s="43"/>
      <c r="AN172" s="43"/>
      <c r="AO172" s="43"/>
      <c r="AP172" s="43"/>
      <c r="AQ172" s="44"/>
      <c r="AR172" s="45"/>
      <c r="AS172" s="34"/>
      <c r="AT172" s="34"/>
      <c r="AU172" s="57"/>
      <c r="AV172" s="43"/>
      <c r="AW172" s="43"/>
      <c r="AX172" s="43"/>
      <c r="AY172" s="43"/>
      <c r="AZ172" s="43"/>
      <c r="BA172" s="43"/>
      <c r="BB172" s="44"/>
      <c r="BC172" s="45"/>
      <c r="BD172" s="34"/>
    </row>
    <row r="173" spans="1:56" ht="35.1" customHeight="1">
      <c r="A173" s="56" t="s">
        <v>216</v>
      </c>
      <c r="B173" s="56">
        <v>575483</v>
      </c>
      <c r="C173" s="56" t="s">
        <v>124</v>
      </c>
      <c r="D173" s="56" t="s">
        <v>166</v>
      </c>
      <c r="E173" s="56" t="s">
        <v>167</v>
      </c>
      <c r="F173" s="56"/>
      <c r="G173" s="56" t="s">
        <v>126</v>
      </c>
      <c r="H173" s="56"/>
      <c r="J173" s="34" t="s">
        <v>129</v>
      </c>
      <c r="L173" s="47">
        <f t="shared" si="6"/>
        <v>84.4</v>
      </c>
      <c r="M173" s="48">
        <f t="shared" si="5"/>
        <v>50.64</v>
      </c>
      <c r="N173" s="57"/>
      <c r="O173" s="43"/>
      <c r="P173" s="43"/>
      <c r="Q173" s="43"/>
      <c r="R173" s="43"/>
      <c r="S173" s="43"/>
      <c r="T173" s="43"/>
      <c r="U173" s="44"/>
      <c r="V173" s="45"/>
      <c r="W173" s="34"/>
      <c r="X173" s="34"/>
      <c r="Y173" s="57"/>
      <c r="Z173" s="43"/>
      <c r="AA173" s="43"/>
      <c r="AB173" s="43"/>
      <c r="AC173" s="43"/>
      <c r="AD173" s="43"/>
      <c r="AE173" s="43"/>
      <c r="AF173" s="44"/>
      <c r="AG173" s="45"/>
      <c r="AH173" s="34"/>
      <c r="AI173" s="34"/>
      <c r="AJ173" s="57"/>
      <c r="AK173" s="43"/>
      <c r="AL173" s="43"/>
      <c r="AM173" s="43"/>
      <c r="AN173" s="43"/>
      <c r="AO173" s="43"/>
      <c r="AP173" s="43"/>
      <c r="AQ173" s="44"/>
      <c r="AR173" s="45"/>
      <c r="AS173" s="34"/>
      <c r="AT173" s="34"/>
      <c r="AU173" s="57"/>
      <c r="AV173" s="43"/>
      <c r="AW173" s="43"/>
      <c r="AX173" s="43"/>
      <c r="AY173" s="43"/>
      <c r="AZ173" s="43"/>
      <c r="BA173" s="43"/>
      <c r="BB173" s="44"/>
      <c r="BC173" s="45"/>
      <c r="BD173" s="34"/>
    </row>
    <row r="174" spans="1:56" ht="35.1" customHeight="1">
      <c r="A174" s="56" t="s">
        <v>216</v>
      </c>
      <c r="B174" s="56">
        <v>575663</v>
      </c>
      <c r="C174" s="56" t="s">
        <v>124</v>
      </c>
      <c r="D174" s="56" t="s">
        <v>166</v>
      </c>
      <c r="E174" s="56" t="s">
        <v>167</v>
      </c>
      <c r="F174" s="56"/>
      <c r="G174" s="56" t="s">
        <v>126</v>
      </c>
      <c r="H174" s="56"/>
      <c r="I174" s="45" t="s">
        <v>173</v>
      </c>
      <c r="L174" s="47" t="str">
        <f t="shared" si="6"/>
        <v/>
      </c>
      <c r="M174" s="48" t="str">
        <f t="shared" si="5"/>
        <v/>
      </c>
      <c r="N174" s="57"/>
      <c r="O174" s="43"/>
      <c r="P174" s="43"/>
      <c r="Q174" s="43"/>
      <c r="R174" s="43"/>
      <c r="S174" s="43"/>
      <c r="T174" s="43"/>
      <c r="U174" s="44"/>
      <c r="V174" s="45"/>
      <c r="W174" s="34"/>
      <c r="X174" s="34"/>
      <c r="Y174" s="57"/>
      <c r="Z174" s="43"/>
      <c r="AA174" s="43"/>
      <c r="AB174" s="43"/>
      <c r="AC174" s="43"/>
      <c r="AD174" s="43"/>
      <c r="AE174" s="43"/>
      <c r="AF174" s="44"/>
      <c r="AG174" s="45"/>
      <c r="AH174" s="34"/>
      <c r="AI174" s="34"/>
      <c r="AJ174" s="57"/>
      <c r="AK174" s="43"/>
      <c r="AL174" s="43"/>
      <c r="AM174" s="43"/>
      <c r="AN174" s="43"/>
      <c r="AO174" s="43"/>
      <c r="AP174" s="43"/>
      <c r="AQ174" s="44"/>
      <c r="AR174" s="45"/>
      <c r="AS174" s="34"/>
      <c r="AT174" s="34"/>
      <c r="AU174" s="57"/>
      <c r="AV174" s="43"/>
      <c r="AW174" s="43"/>
      <c r="AX174" s="43"/>
      <c r="AY174" s="43"/>
      <c r="AZ174" s="43"/>
      <c r="BA174" s="43"/>
      <c r="BB174" s="44"/>
      <c r="BC174" s="45"/>
      <c r="BD174" s="34"/>
    </row>
    <row r="175" spans="1:56" ht="35.1" customHeight="1">
      <c r="A175" s="56" t="s">
        <v>216</v>
      </c>
      <c r="B175" s="56">
        <v>575479</v>
      </c>
      <c r="C175" s="56" t="s">
        <v>124</v>
      </c>
      <c r="D175" s="56" t="s">
        <v>162</v>
      </c>
      <c r="E175" s="56" t="s">
        <v>109</v>
      </c>
      <c r="F175" s="56"/>
      <c r="G175" s="56" t="s">
        <v>126</v>
      </c>
      <c r="H175" s="56"/>
      <c r="J175" s="34" t="s">
        <v>157</v>
      </c>
      <c r="L175" s="47">
        <f t="shared" si="6"/>
        <v>176.12</v>
      </c>
      <c r="M175" s="48">
        <f t="shared" si="5"/>
        <v>105.67</v>
      </c>
      <c r="N175" s="57"/>
      <c r="O175" s="43"/>
      <c r="P175" s="43"/>
      <c r="Q175" s="43"/>
      <c r="R175" s="43"/>
      <c r="S175" s="43"/>
      <c r="T175" s="43"/>
      <c r="U175" s="44"/>
      <c r="V175" s="45"/>
      <c r="W175" s="34"/>
      <c r="X175" s="34"/>
      <c r="Y175" s="57"/>
      <c r="Z175" s="43"/>
      <c r="AA175" s="43"/>
      <c r="AB175" s="43"/>
      <c r="AC175" s="43"/>
      <c r="AD175" s="43"/>
      <c r="AE175" s="43"/>
      <c r="AF175" s="44"/>
      <c r="AG175" s="45"/>
      <c r="AH175" s="34"/>
      <c r="AI175" s="34"/>
      <c r="AJ175" s="57"/>
      <c r="AK175" s="43"/>
      <c r="AL175" s="43"/>
      <c r="AM175" s="43"/>
      <c r="AN175" s="43"/>
      <c r="AO175" s="43"/>
      <c r="AP175" s="43"/>
      <c r="AQ175" s="44"/>
      <c r="AR175" s="45"/>
      <c r="AS175" s="34"/>
      <c r="AT175" s="34"/>
      <c r="AU175" s="57"/>
      <c r="AV175" s="43"/>
      <c r="AW175" s="43"/>
      <c r="AX175" s="43"/>
      <c r="AY175" s="43"/>
      <c r="AZ175" s="43"/>
      <c r="BA175" s="43"/>
      <c r="BB175" s="44"/>
      <c r="BC175" s="45"/>
      <c r="BD175" s="34"/>
    </row>
    <row r="176" spans="1:56" ht="35.1" customHeight="1">
      <c r="A176" s="56" t="s">
        <v>216</v>
      </c>
      <c r="B176" s="56">
        <v>575629</v>
      </c>
      <c r="C176" s="56" t="s">
        <v>124</v>
      </c>
      <c r="D176" s="56" t="s">
        <v>172</v>
      </c>
      <c r="E176" s="56" t="s">
        <v>12</v>
      </c>
      <c r="F176" s="56"/>
      <c r="G176" s="56" t="s">
        <v>151</v>
      </c>
      <c r="H176" s="56"/>
      <c r="J176" s="34" t="s">
        <v>129</v>
      </c>
      <c r="L176" s="47">
        <f t="shared" si="6"/>
        <v>84.4</v>
      </c>
      <c r="M176" s="48">
        <f t="shared" si="5"/>
        <v>50.64</v>
      </c>
      <c r="N176" s="57"/>
      <c r="O176" s="43"/>
      <c r="P176" s="43"/>
      <c r="Q176" s="43"/>
      <c r="R176" s="43"/>
      <c r="S176" s="43"/>
      <c r="T176" s="43"/>
      <c r="U176" s="44"/>
      <c r="V176" s="45"/>
      <c r="W176" s="34"/>
      <c r="X176" s="34"/>
      <c r="Y176" s="57"/>
      <c r="Z176" s="43"/>
      <c r="AA176" s="43"/>
      <c r="AB176" s="43"/>
      <c r="AC176" s="43"/>
      <c r="AD176" s="43"/>
      <c r="AE176" s="43"/>
      <c r="AF176" s="44"/>
      <c r="AG176" s="45"/>
      <c r="AH176" s="34"/>
      <c r="AI176" s="34"/>
      <c r="AJ176" s="57"/>
      <c r="AK176" s="43"/>
      <c r="AL176" s="43"/>
      <c r="AM176" s="43"/>
      <c r="AN176" s="43"/>
      <c r="AO176" s="43"/>
      <c r="AP176" s="43"/>
      <c r="AQ176" s="44"/>
      <c r="AR176" s="45"/>
      <c r="AS176" s="34"/>
      <c r="AT176" s="34"/>
      <c r="AU176" s="57"/>
      <c r="AV176" s="43"/>
      <c r="AW176" s="43"/>
      <c r="AX176" s="43"/>
      <c r="AY176" s="43"/>
      <c r="AZ176" s="43"/>
      <c r="BA176" s="43"/>
      <c r="BB176" s="44"/>
      <c r="BC176" s="45"/>
      <c r="BD176" s="34"/>
    </row>
    <row r="177" spans="1:56" ht="35.1" customHeight="1">
      <c r="A177" s="56" t="s">
        <v>216</v>
      </c>
      <c r="B177" s="56">
        <v>575009</v>
      </c>
      <c r="C177" s="56" t="s">
        <v>124</v>
      </c>
      <c r="D177" s="56" t="s">
        <v>174</v>
      </c>
      <c r="E177" s="56" t="s">
        <v>15</v>
      </c>
      <c r="F177" s="56"/>
      <c r="G177" s="56" t="s">
        <v>126</v>
      </c>
      <c r="H177" s="56"/>
      <c r="J177" s="34" t="s">
        <v>129</v>
      </c>
      <c r="L177" s="47">
        <f t="shared" si="6"/>
        <v>84.4</v>
      </c>
      <c r="M177" s="48">
        <f t="shared" si="5"/>
        <v>50.64</v>
      </c>
      <c r="N177" s="57"/>
      <c r="O177" s="43"/>
      <c r="P177" s="43"/>
      <c r="Q177" s="43"/>
      <c r="R177" s="43"/>
      <c r="S177" s="43"/>
      <c r="T177" s="43"/>
      <c r="U177" s="44"/>
      <c r="V177" s="45"/>
      <c r="W177" s="34"/>
      <c r="X177" s="34"/>
      <c r="Y177" s="57"/>
      <c r="Z177" s="43"/>
      <c r="AA177" s="43"/>
      <c r="AB177" s="43"/>
      <c r="AC177" s="43"/>
      <c r="AD177" s="43"/>
      <c r="AE177" s="43"/>
      <c r="AF177" s="44"/>
      <c r="AG177" s="45"/>
      <c r="AH177" s="34"/>
      <c r="AI177" s="34"/>
      <c r="AJ177" s="57"/>
      <c r="AK177" s="43"/>
      <c r="AL177" s="43"/>
      <c r="AM177" s="43"/>
      <c r="AN177" s="43"/>
      <c r="AO177" s="43"/>
      <c r="AP177" s="43"/>
      <c r="AQ177" s="44"/>
      <c r="AR177" s="45"/>
      <c r="AS177" s="34"/>
      <c r="AT177" s="34"/>
      <c r="AU177" s="57"/>
      <c r="AV177" s="43"/>
      <c r="AW177" s="43"/>
      <c r="AX177" s="43"/>
      <c r="AY177" s="43"/>
      <c r="AZ177" s="43"/>
      <c r="BA177" s="43"/>
      <c r="BB177" s="44"/>
      <c r="BC177" s="45"/>
      <c r="BD177" s="34"/>
    </row>
    <row r="178" spans="1:56" ht="35.1" customHeight="1">
      <c r="A178" s="56" t="s">
        <v>217</v>
      </c>
      <c r="B178" s="56" t="s">
        <v>218</v>
      </c>
      <c r="C178" s="56" t="s">
        <v>124</v>
      </c>
      <c r="D178" s="56" t="s">
        <v>219</v>
      </c>
      <c r="E178" s="56" t="s">
        <v>220</v>
      </c>
      <c r="F178" s="56"/>
      <c r="G178" s="56" t="s">
        <v>126</v>
      </c>
      <c r="H178" s="56"/>
      <c r="I178" s="45" t="s">
        <v>173</v>
      </c>
      <c r="L178" s="47" t="str">
        <f t="shared" si="6"/>
        <v/>
      </c>
      <c r="M178" s="48" t="str">
        <f t="shared" si="5"/>
        <v/>
      </c>
      <c r="N178" s="57"/>
      <c r="O178" s="43"/>
      <c r="P178" s="43"/>
      <c r="Q178" s="43"/>
      <c r="R178" s="43"/>
      <c r="S178" s="43"/>
      <c r="T178" s="43"/>
      <c r="U178" s="44"/>
      <c r="V178" s="45"/>
      <c r="W178" s="34"/>
      <c r="X178" s="34"/>
      <c r="Y178" s="57"/>
      <c r="Z178" s="43"/>
      <c r="AA178" s="43"/>
      <c r="AB178" s="43"/>
      <c r="AC178" s="43"/>
      <c r="AD178" s="43"/>
      <c r="AE178" s="43"/>
      <c r="AF178" s="44"/>
      <c r="AG178" s="45"/>
      <c r="AH178" s="34"/>
      <c r="AI178" s="34"/>
      <c r="AJ178" s="57"/>
      <c r="AK178" s="43"/>
      <c r="AL178" s="43"/>
      <c r="AM178" s="43"/>
      <c r="AN178" s="43"/>
      <c r="AO178" s="43"/>
      <c r="AP178" s="43"/>
      <c r="AQ178" s="44"/>
      <c r="AR178" s="45"/>
      <c r="AS178" s="34"/>
      <c r="AT178" s="34"/>
      <c r="AU178" s="57"/>
      <c r="AV178" s="43"/>
      <c r="AW178" s="43"/>
      <c r="AX178" s="43"/>
      <c r="AY178" s="43"/>
      <c r="AZ178" s="43"/>
      <c r="BA178" s="43"/>
      <c r="BB178" s="44"/>
      <c r="BC178" s="45"/>
      <c r="BD178" s="34"/>
    </row>
    <row r="179" spans="1:56" ht="35.1" customHeight="1">
      <c r="A179" s="56" t="s">
        <v>221</v>
      </c>
      <c r="B179" s="56">
        <v>576077</v>
      </c>
      <c r="C179" s="56" t="s">
        <v>124</v>
      </c>
      <c r="D179" s="56" t="s">
        <v>162</v>
      </c>
      <c r="E179" s="56" t="s">
        <v>109</v>
      </c>
      <c r="F179" s="56"/>
      <c r="G179" s="56" t="s">
        <v>181</v>
      </c>
      <c r="H179" s="56"/>
      <c r="I179" s="45" t="s">
        <v>173</v>
      </c>
      <c r="L179" s="47" t="str">
        <f t="shared" si="6"/>
        <v/>
      </c>
      <c r="M179" s="48" t="str">
        <f t="shared" si="5"/>
        <v/>
      </c>
      <c r="N179" s="57"/>
      <c r="O179" s="43"/>
      <c r="P179" s="43"/>
      <c r="Q179" s="43"/>
      <c r="R179" s="43"/>
      <c r="S179" s="43"/>
      <c r="T179" s="43"/>
      <c r="U179" s="44"/>
      <c r="V179" s="45"/>
      <c r="W179" s="34"/>
      <c r="X179" s="34"/>
      <c r="Y179" s="57"/>
      <c r="Z179" s="43"/>
      <c r="AA179" s="43"/>
      <c r="AB179" s="43"/>
      <c r="AC179" s="43"/>
      <c r="AD179" s="43"/>
      <c r="AE179" s="43"/>
      <c r="AF179" s="44"/>
      <c r="AG179" s="45"/>
      <c r="AH179" s="34"/>
      <c r="AI179" s="34"/>
      <c r="AJ179" s="57"/>
      <c r="AK179" s="43"/>
      <c r="AL179" s="43"/>
      <c r="AM179" s="43"/>
      <c r="AN179" s="43"/>
      <c r="AO179" s="43"/>
      <c r="AP179" s="43"/>
      <c r="AQ179" s="44"/>
      <c r="AR179" s="45"/>
      <c r="AS179" s="34"/>
      <c r="AT179" s="34"/>
      <c r="AU179" s="57"/>
      <c r="AV179" s="43"/>
      <c r="AW179" s="43"/>
      <c r="AX179" s="43"/>
      <c r="AY179" s="43"/>
      <c r="AZ179" s="43"/>
      <c r="BA179" s="43"/>
      <c r="BB179" s="44"/>
      <c r="BC179" s="45"/>
      <c r="BD179" s="34"/>
    </row>
    <row r="180" spans="1:56" ht="35.1" customHeight="1">
      <c r="A180" s="56" t="s">
        <v>222</v>
      </c>
      <c r="B180" s="56">
        <v>575077</v>
      </c>
      <c r="C180" s="56" t="s">
        <v>124</v>
      </c>
      <c r="D180" s="56" t="s">
        <v>162</v>
      </c>
      <c r="E180" s="56" t="s">
        <v>109</v>
      </c>
      <c r="F180" s="56"/>
      <c r="G180" s="56" t="s">
        <v>126</v>
      </c>
      <c r="H180" s="56"/>
      <c r="J180" s="34" t="s">
        <v>157</v>
      </c>
      <c r="L180" s="47">
        <f t="shared" si="6"/>
        <v>176.12</v>
      </c>
      <c r="M180" s="48">
        <f t="shared" si="5"/>
        <v>105.67</v>
      </c>
      <c r="N180" s="57"/>
      <c r="O180" s="43"/>
      <c r="P180" s="43"/>
      <c r="Q180" s="43"/>
      <c r="R180" s="43"/>
      <c r="S180" s="43"/>
      <c r="T180" s="43"/>
      <c r="U180" s="44"/>
      <c r="V180" s="45"/>
      <c r="W180" s="34"/>
      <c r="X180" s="34"/>
      <c r="Y180" s="57"/>
      <c r="Z180" s="43"/>
      <c r="AA180" s="43"/>
      <c r="AB180" s="43"/>
      <c r="AC180" s="43"/>
      <c r="AD180" s="43"/>
      <c r="AE180" s="43"/>
      <c r="AF180" s="44"/>
      <c r="AG180" s="45"/>
      <c r="AH180" s="34"/>
      <c r="AI180" s="34"/>
      <c r="AJ180" s="57"/>
      <c r="AK180" s="43"/>
      <c r="AL180" s="43"/>
      <c r="AM180" s="43"/>
      <c r="AN180" s="43"/>
      <c r="AO180" s="43"/>
      <c r="AP180" s="43"/>
      <c r="AQ180" s="44"/>
      <c r="AR180" s="45"/>
      <c r="AS180" s="34"/>
      <c r="AT180" s="34"/>
      <c r="AU180" s="57"/>
      <c r="AV180" s="43"/>
      <c r="AW180" s="43"/>
      <c r="AX180" s="43"/>
      <c r="AY180" s="43"/>
      <c r="AZ180" s="43"/>
      <c r="BA180" s="43"/>
      <c r="BB180" s="44"/>
      <c r="BC180" s="45"/>
      <c r="BD180" s="34"/>
    </row>
    <row r="181" spans="1:56" ht="35.1" customHeight="1">
      <c r="A181" s="56" t="s">
        <v>222</v>
      </c>
      <c r="B181" s="56">
        <v>574712</v>
      </c>
      <c r="C181" s="56" t="s">
        <v>124</v>
      </c>
      <c r="D181" s="56" t="s">
        <v>159</v>
      </c>
      <c r="E181" s="56" t="s">
        <v>160</v>
      </c>
      <c r="F181" s="56"/>
      <c r="G181" s="56" t="s">
        <v>126</v>
      </c>
      <c r="H181" s="56"/>
      <c r="J181" s="34" t="s">
        <v>149</v>
      </c>
      <c r="L181" s="47">
        <f t="shared" si="6"/>
        <v>288.77</v>
      </c>
      <c r="M181" s="48">
        <f t="shared" si="5"/>
        <v>173.26</v>
      </c>
      <c r="N181" s="57"/>
      <c r="O181" s="43"/>
      <c r="P181" s="43"/>
      <c r="Q181" s="43"/>
      <c r="R181" s="43"/>
      <c r="S181" s="43"/>
      <c r="T181" s="43"/>
      <c r="U181" s="44"/>
      <c r="V181" s="45"/>
      <c r="W181" s="34"/>
      <c r="X181" s="34"/>
      <c r="Y181" s="57"/>
      <c r="Z181" s="43"/>
      <c r="AA181" s="43"/>
      <c r="AB181" s="43"/>
      <c r="AC181" s="43"/>
      <c r="AD181" s="43"/>
      <c r="AE181" s="43"/>
      <c r="AF181" s="44"/>
      <c r="AG181" s="45"/>
      <c r="AH181" s="34"/>
      <c r="AI181" s="34"/>
      <c r="AJ181" s="57"/>
      <c r="AK181" s="43"/>
      <c r="AL181" s="43"/>
      <c r="AM181" s="43"/>
      <c r="AN181" s="43"/>
      <c r="AO181" s="43"/>
      <c r="AP181" s="43"/>
      <c r="AQ181" s="44"/>
      <c r="AR181" s="45"/>
      <c r="AS181" s="34"/>
      <c r="AT181" s="34"/>
      <c r="AU181" s="57"/>
      <c r="AV181" s="43"/>
      <c r="AW181" s="43"/>
      <c r="AX181" s="43"/>
      <c r="AY181" s="43"/>
      <c r="AZ181" s="43"/>
      <c r="BA181" s="43"/>
      <c r="BB181" s="44"/>
      <c r="BC181" s="45"/>
      <c r="BD181" s="34"/>
    </row>
    <row r="182" spans="1:56" ht="35.1" customHeight="1">
      <c r="A182" s="56" t="s">
        <v>223</v>
      </c>
      <c r="B182" s="56">
        <v>571545</v>
      </c>
      <c r="C182" s="56" t="s">
        <v>124</v>
      </c>
      <c r="D182" s="56" t="s">
        <v>159</v>
      </c>
      <c r="E182" s="56" t="s">
        <v>160</v>
      </c>
      <c r="F182" s="56"/>
      <c r="G182" s="56" t="s">
        <v>126</v>
      </c>
      <c r="H182" s="56"/>
      <c r="J182" s="34" t="s">
        <v>149</v>
      </c>
      <c r="L182" s="47">
        <f t="shared" si="6"/>
        <v>288.77</v>
      </c>
      <c r="M182" s="48">
        <f t="shared" si="5"/>
        <v>173.26</v>
      </c>
      <c r="N182" s="57"/>
      <c r="O182" s="43"/>
      <c r="P182" s="43"/>
      <c r="Q182" s="43"/>
      <c r="R182" s="43"/>
      <c r="S182" s="43"/>
      <c r="T182" s="43"/>
      <c r="U182" s="44"/>
      <c r="V182" s="45"/>
      <c r="W182" s="34"/>
      <c r="X182" s="34"/>
      <c r="Y182" s="57"/>
      <c r="Z182" s="43"/>
      <c r="AA182" s="43"/>
      <c r="AB182" s="43"/>
      <c r="AC182" s="43"/>
      <c r="AD182" s="43"/>
      <c r="AE182" s="43"/>
      <c r="AF182" s="44"/>
      <c r="AG182" s="45"/>
      <c r="AH182" s="34"/>
      <c r="AI182" s="34"/>
      <c r="AJ182" s="57"/>
      <c r="AK182" s="43"/>
      <c r="AL182" s="43"/>
      <c r="AM182" s="43"/>
      <c r="AN182" s="43"/>
      <c r="AO182" s="43"/>
      <c r="AP182" s="43"/>
      <c r="AQ182" s="44"/>
      <c r="AR182" s="45"/>
      <c r="AS182" s="34"/>
      <c r="AT182" s="34"/>
      <c r="AU182" s="57"/>
      <c r="AV182" s="43"/>
      <c r="AW182" s="43"/>
      <c r="AX182" s="43"/>
      <c r="AY182" s="43"/>
      <c r="AZ182" s="43"/>
      <c r="BA182" s="43"/>
      <c r="BB182" s="44"/>
      <c r="BC182" s="45"/>
      <c r="BD182" s="34"/>
    </row>
    <row r="183" spans="1:56" ht="35.1" customHeight="1">
      <c r="A183" s="56" t="s">
        <v>224</v>
      </c>
      <c r="B183" s="56">
        <v>570550</v>
      </c>
      <c r="C183" s="56" t="s">
        <v>124</v>
      </c>
      <c r="D183" s="56" t="s">
        <v>190</v>
      </c>
      <c r="E183" s="56" t="s">
        <v>106</v>
      </c>
      <c r="F183" s="56"/>
      <c r="G183" s="56" t="s">
        <v>126</v>
      </c>
      <c r="H183" s="56"/>
      <c r="J183" s="34" t="s">
        <v>149</v>
      </c>
      <c r="L183" s="47">
        <f t="shared" si="6"/>
        <v>288.77</v>
      </c>
      <c r="M183" s="48">
        <f t="shared" si="5"/>
        <v>173.26</v>
      </c>
      <c r="N183" s="57"/>
      <c r="O183" s="43"/>
      <c r="P183" s="43"/>
      <c r="Q183" s="43"/>
      <c r="R183" s="43"/>
      <c r="S183" s="43"/>
      <c r="T183" s="43"/>
      <c r="U183" s="44"/>
      <c r="V183" s="45"/>
      <c r="W183" s="34"/>
      <c r="X183" s="34"/>
      <c r="Y183" s="57"/>
      <c r="Z183" s="43"/>
      <c r="AA183" s="43"/>
      <c r="AB183" s="43"/>
      <c r="AC183" s="43"/>
      <c r="AD183" s="43"/>
      <c r="AE183" s="43"/>
      <c r="AF183" s="44"/>
      <c r="AG183" s="45"/>
      <c r="AH183" s="34"/>
      <c r="AI183" s="34"/>
      <c r="AJ183" s="57"/>
      <c r="AK183" s="43"/>
      <c r="AL183" s="43"/>
      <c r="AM183" s="43"/>
      <c r="AN183" s="43"/>
      <c r="AO183" s="43"/>
      <c r="AP183" s="43"/>
      <c r="AQ183" s="44"/>
      <c r="AR183" s="45"/>
      <c r="AS183" s="34"/>
      <c r="AT183" s="34"/>
      <c r="AU183" s="57"/>
      <c r="AV183" s="43"/>
      <c r="AW183" s="43"/>
      <c r="AX183" s="43"/>
      <c r="AY183" s="43"/>
      <c r="AZ183" s="43"/>
      <c r="BA183" s="43"/>
      <c r="BB183" s="44"/>
      <c r="BC183" s="45"/>
      <c r="BD183" s="34"/>
    </row>
    <row r="184" spans="1:56" ht="35.1" customHeight="1">
      <c r="A184" s="56" t="s">
        <v>225</v>
      </c>
      <c r="B184" s="56">
        <v>576170</v>
      </c>
      <c r="C184" s="56" t="s">
        <v>124</v>
      </c>
      <c r="D184" s="56" t="s">
        <v>139</v>
      </c>
      <c r="E184" s="56" t="s">
        <v>132</v>
      </c>
      <c r="F184" s="56"/>
      <c r="G184" s="56" t="s">
        <v>126</v>
      </c>
      <c r="H184" s="56"/>
      <c r="J184" s="34" t="s">
        <v>157</v>
      </c>
      <c r="L184" s="47">
        <f t="shared" si="6"/>
        <v>176.12</v>
      </c>
      <c r="M184" s="48">
        <f t="shared" si="5"/>
        <v>105.67</v>
      </c>
      <c r="N184" s="57"/>
      <c r="O184" s="43"/>
      <c r="P184" s="43"/>
      <c r="Q184" s="43"/>
      <c r="R184" s="43"/>
      <c r="S184" s="43"/>
      <c r="T184" s="43"/>
      <c r="U184" s="44"/>
      <c r="V184" s="45"/>
      <c r="W184" s="34"/>
      <c r="X184" s="34"/>
      <c r="Y184" s="57"/>
      <c r="Z184" s="43"/>
      <c r="AA184" s="43"/>
      <c r="AB184" s="43"/>
      <c r="AC184" s="43"/>
      <c r="AD184" s="43"/>
      <c r="AE184" s="43"/>
      <c r="AF184" s="44"/>
      <c r="AG184" s="45"/>
      <c r="AH184" s="34"/>
      <c r="AI184" s="34"/>
      <c r="AJ184" s="57"/>
      <c r="AK184" s="43"/>
      <c r="AL184" s="43"/>
      <c r="AM184" s="43"/>
      <c r="AN184" s="43"/>
      <c r="AO184" s="43"/>
      <c r="AP184" s="43"/>
      <c r="AQ184" s="44"/>
      <c r="AR184" s="45"/>
      <c r="AS184" s="34"/>
      <c r="AT184" s="34"/>
      <c r="AU184" s="57"/>
      <c r="AV184" s="43"/>
      <c r="AW184" s="43"/>
      <c r="AX184" s="43"/>
      <c r="AY184" s="43"/>
      <c r="AZ184" s="43"/>
      <c r="BA184" s="43"/>
      <c r="BB184" s="44"/>
      <c r="BC184" s="45"/>
      <c r="BD184" s="34"/>
    </row>
    <row r="185" spans="1:56" ht="35.1" customHeight="1">
      <c r="A185" s="56" t="s">
        <v>225</v>
      </c>
      <c r="B185" s="56">
        <v>576034</v>
      </c>
      <c r="C185" s="56" t="s">
        <v>124</v>
      </c>
      <c r="D185" s="56" t="s">
        <v>166</v>
      </c>
      <c r="E185" s="56" t="s">
        <v>167</v>
      </c>
      <c r="F185" s="56"/>
      <c r="G185" s="56" t="s">
        <v>126</v>
      </c>
      <c r="H185" s="56"/>
      <c r="J185" s="34" t="s">
        <v>129</v>
      </c>
      <c r="L185" s="47">
        <f t="shared" si="6"/>
        <v>84.4</v>
      </c>
      <c r="M185" s="48">
        <f t="shared" si="5"/>
        <v>50.64</v>
      </c>
      <c r="N185" s="57"/>
      <c r="O185" s="43"/>
      <c r="P185" s="43"/>
      <c r="Q185" s="43"/>
      <c r="R185" s="43"/>
      <c r="S185" s="43"/>
      <c r="T185" s="43"/>
      <c r="U185" s="44"/>
      <c r="V185" s="45"/>
      <c r="W185" s="34"/>
      <c r="X185" s="34"/>
      <c r="Y185" s="57"/>
      <c r="Z185" s="43"/>
      <c r="AA185" s="43"/>
      <c r="AB185" s="43"/>
      <c r="AC185" s="43"/>
      <c r="AD185" s="43"/>
      <c r="AE185" s="43"/>
      <c r="AF185" s="44"/>
      <c r="AG185" s="45"/>
      <c r="AH185" s="34"/>
      <c r="AI185" s="34"/>
      <c r="AJ185" s="57"/>
      <c r="AK185" s="43"/>
      <c r="AL185" s="43"/>
      <c r="AM185" s="43"/>
      <c r="AN185" s="43"/>
      <c r="AO185" s="43"/>
      <c r="AP185" s="43"/>
      <c r="AQ185" s="44"/>
      <c r="AR185" s="45"/>
      <c r="AS185" s="34"/>
      <c r="AT185" s="34"/>
      <c r="AU185" s="57"/>
      <c r="AV185" s="43"/>
      <c r="AW185" s="43"/>
      <c r="AX185" s="43"/>
      <c r="AY185" s="43"/>
      <c r="AZ185" s="43"/>
      <c r="BA185" s="43"/>
      <c r="BB185" s="44"/>
      <c r="BC185" s="45"/>
      <c r="BD185" s="34"/>
    </row>
    <row r="186" spans="1:56" ht="35.1" customHeight="1">
      <c r="A186" s="56" t="s">
        <v>225</v>
      </c>
      <c r="B186" s="56">
        <v>575955</v>
      </c>
      <c r="C186" s="56" t="s">
        <v>124</v>
      </c>
      <c r="D186" s="56" t="s">
        <v>125</v>
      </c>
      <c r="E186" s="56" t="s">
        <v>10</v>
      </c>
      <c r="F186" s="56"/>
      <c r="G186" s="56" t="s">
        <v>126</v>
      </c>
      <c r="H186" s="56"/>
      <c r="I186" s="56"/>
      <c r="J186" s="34" t="s">
        <v>155</v>
      </c>
      <c r="L186" s="47">
        <f t="shared" si="6"/>
        <v>280.14999999999998</v>
      </c>
      <c r="M186" s="48">
        <f t="shared" si="5"/>
        <v>168.09</v>
      </c>
      <c r="N186" s="57"/>
      <c r="O186" s="43"/>
      <c r="P186" s="43"/>
      <c r="Q186" s="43"/>
      <c r="R186" s="43"/>
      <c r="S186" s="43"/>
      <c r="T186" s="43"/>
      <c r="U186" s="44"/>
      <c r="V186" s="45"/>
      <c r="W186" s="34"/>
      <c r="X186" s="34"/>
      <c r="Y186" s="57"/>
      <c r="Z186" s="43"/>
      <c r="AA186" s="43"/>
      <c r="AB186" s="43"/>
      <c r="AC186" s="43"/>
      <c r="AD186" s="43"/>
      <c r="AE186" s="43"/>
      <c r="AF186" s="44"/>
      <c r="AG186" s="45"/>
      <c r="AH186" s="34"/>
      <c r="AI186" s="34"/>
      <c r="AJ186" s="57"/>
      <c r="AK186" s="43"/>
      <c r="AL186" s="43"/>
      <c r="AM186" s="43"/>
      <c r="AN186" s="43"/>
      <c r="AO186" s="43"/>
      <c r="AP186" s="43"/>
      <c r="AQ186" s="44"/>
      <c r="AR186" s="45"/>
      <c r="AS186" s="34"/>
      <c r="AT186" s="34"/>
      <c r="AU186" s="57"/>
      <c r="AV186" s="43"/>
      <c r="AW186" s="43"/>
      <c r="AX186" s="43"/>
      <c r="AY186" s="43"/>
      <c r="AZ186" s="43"/>
      <c r="BA186" s="43"/>
      <c r="BB186" s="44"/>
      <c r="BC186" s="45"/>
      <c r="BD186" s="34"/>
    </row>
    <row r="187" spans="1:56" ht="35.1" customHeight="1">
      <c r="A187" s="56" t="s">
        <v>225</v>
      </c>
      <c r="B187" s="56">
        <v>576095</v>
      </c>
      <c r="C187" s="56" t="s">
        <v>124</v>
      </c>
      <c r="D187" s="56" t="s">
        <v>162</v>
      </c>
      <c r="E187" s="56" t="s">
        <v>109</v>
      </c>
      <c r="F187" s="56"/>
      <c r="G187" s="56" t="s">
        <v>126</v>
      </c>
      <c r="H187" s="56"/>
      <c r="I187" s="56"/>
      <c r="J187" s="34" t="s">
        <v>127</v>
      </c>
      <c r="L187" s="47">
        <f t="shared" si="6"/>
        <v>201.3</v>
      </c>
      <c r="M187" s="48">
        <f t="shared" si="5"/>
        <v>120.78</v>
      </c>
      <c r="N187" s="57"/>
      <c r="O187" s="43"/>
      <c r="P187" s="43"/>
      <c r="Q187" s="43"/>
      <c r="R187" s="43"/>
      <c r="S187" s="43"/>
      <c r="T187" s="43"/>
      <c r="U187" s="44"/>
      <c r="V187" s="45"/>
      <c r="W187" s="34"/>
      <c r="X187" s="34"/>
      <c r="Y187" s="57"/>
      <c r="Z187" s="43"/>
      <c r="AA187" s="43"/>
      <c r="AB187" s="43"/>
      <c r="AC187" s="43"/>
      <c r="AD187" s="43"/>
      <c r="AE187" s="43"/>
      <c r="AF187" s="44"/>
      <c r="AG187" s="45"/>
      <c r="AH187" s="34"/>
      <c r="AI187" s="34"/>
      <c r="AJ187" s="57"/>
      <c r="AK187" s="43"/>
      <c r="AL187" s="43"/>
      <c r="AM187" s="43"/>
      <c r="AN187" s="43"/>
      <c r="AO187" s="43"/>
      <c r="AP187" s="43"/>
      <c r="AQ187" s="44"/>
      <c r="AR187" s="45"/>
      <c r="AS187" s="34"/>
      <c r="AT187" s="34"/>
      <c r="AU187" s="57"/>
      <c r="AV187" s="43"/>
      <c r="AW187" s="43"/>
      <c r="AX187" s="43"/>
      <c r="AY187" s="43"/>
      <c r="AZ187" s="43"/>
      <c r="BA187" s="43"/>
      <c r="BB187" s="44"/>
      <c r="BC187" s="45"/>
      <c r="BD187" s="34"/>
    </row>
    <row r="188" spans="1:56" ht="35.1" customHeight="1">
      <c r="A188" s="56" t="s">
        <v>226</v>
      </c>
      <c r="B188" s="56">
        <v>576179</v>
      </c>
      <c r="C188" s="56" t="s">
        <v>124</v>
      </c>
      <c r="D188" s="56" t="s">
        <v>162</v>
      </c>
      <c r="E188" s="56" t="s">
        <v>109</v>
      </c>
      <c r="F188" s="56"/>
      <c r="G188" s="56" t="s">
        <v>126</v>
      </c>
      <c r="H188" s="56"/>
      <c r="I188" s="56"/>
      <c r="J188" s="34" t="s">
        <v>149</v>
      </c>
      <c r="L188" s="47">
        <f t="shared" si="6"/>
        <v>288.77</v>
      </c>
      <c r="M188" s="48">
        <f t="shared" si="5"/>
        <v>173.26</v>
      </c>
      <c r="N188" s="57"/>
      <c r="O188" s="43"/>
      <c r="P188" s="43"/>
      <c r="Q188" s="43"/>
      <c r="R188" s="43"/>
      <c r="S188" s="43"/>
      <c r="T188" s="43"/>
      <c r="U188" s="44"/>
      <c r="V188" s="45"/>
      <c r="W188" s="34"/>
      <c r="X188" s="34"/>
      <c r="Y188" s="57"/>
      <c r="Z188" s="43"/>
      <c r="AA188" s="43"/>
      <c r="AB188" s="43"/>
      <c r="AC188" s="43"/>
      <c r="AD188" s="43"/>
      <c r="AE188" s="43"/>
      <c r="AF188" s="44"/>
      <c r="AG188" s="45"/>
      <c r="AH188" s="34"/>
      <c r="AI188" s="34"/>
      <c r="AJ188" s="57"/>
      <c r="AK188" s="43"/>
      <c r="AL188" s="43"/>
      <c r="AM188" s="43"/>
      <c r="AN188" s="43"/>
      <c r="AO188" s="43"/>
      <c r="AP188" s="43"/>
      <c r="AQ188" s="44"/>
      <c r="AR188" s="45"/>
      <c r="AS188" s="34"/>
      <c r="AT188" s="34"/>
      <c r="AU188" s="57"/>
      <c r="AV188" s="43"/>
      <c r="AW188" s="43"/>
      <c r="AX188" s="43"/>
      <c r="AY188" s="43"/>
      <c r="AZ188" s="43"/>
      <c r="BA188" s="43"/>
      <c r="BB188" s="44"/>
      <c r="BC188" s="45"/>
      <c r="BD188" s="34"/>
    </row>
    <row r="189" spans="1:56" ht="35.1" customHeight="1">
      <c r="A189" s="56" t="s">
        <v>226</v>
      </c>
      <c r="B189" s="56">
        <v>576177</v>
      </c>
      <c r="C189" s="56" t="s">
        <v>124</v>
      </c>
      <c r="D189" s="56" t="s">
        <v>139</v>
      </c>
      <c r="E189" s="56" t="s">
        <v>132</v>
      </c>
      <c r="F189" s="56"/>
      <c r="G189" s="56" t="s">
        <v>126</v>
      </c>
      <c r="H189" s="56"/>
      <c r="I189" s="56"/>
      <c r="J189" s="34" t="s">
        <v>149</v>
      </c>
      <c r="L189" s="47">
        <f t="shared" si="6"/>
        <v>288.77</v>
      </c>
      <c r="M189" s="48">
        <f t="shared" si="5"/>
        <v>173.26</v>
      </c>
      <c r="N189" s="57"/>
      <c r="O189" s="43"/>
      <c r="P189" s="43"/>
      <c r="Q189" s="43"/>
      <c r="R189" s="43"/>
      <c r="S189" s="43"/>
      <c r="T189" s="43"/>
      <c r="U189" s="44"/>
      <c r="V189" s="45"/>
      <c r="W189" s="34"/>
      <c r="X189" s="34"/>
      <c r="Y189" s="57"/>
      <c r="Z189" s="43"/>
      <c r="AA189" s="43"/>
      <c r="AB189" s="43"/>
      <c r="AC189" s="43"/>
      <c r="AD189" s="43"/>
      <c r="AE189" s="43"/>
      <c r="AF189" s="44"/>
      <c r="AG189" s="45"/>
      <c r="AH189" s="34"/>
      <c r="AI189" s="34"/>
      <c r="AJ189" s="57"/>
      <c r="AK189" s="43"/>
      <c r="AL189" s="43"/>
      <c r="AM189" s="43"/>
      <c r="AN189" s="43"/>
      <c r="AO189" s="43"/>
      <c r="AP189" s="43"/>
      <c r="AQ189" s="44"/>
      <c r="AR189" s="45"/>
      <c r="AS189" s="34"/>
      <c r="AT189" s="34"/>
      <c r="AU189" s="57"/>
      <c r="AV189" s="43"/>
      <c r="AW189" s="43"/>
      <c r="AX189" s="43"/>
      <c r="AY189" s="43"/>
      <c r="AZ189" s="43"/>
      <c r="BA189" s="43"/>
      <c r="BB189" s="44"/>
      <c r="BC189" s="45"/>
      <c r="BD189" s="34"/>
    </row>
    <row r="190" spans="1:56" ht="35.1" customHeight="1">
      <c r="A190" s="56" t="s">
        <v>226</v>
      </c>
      <c r="B190" s="56">
        <v>576191</v>
      </c>
      <c r="C190" s="56" t="s">
        <v>124</v>
      </c>
      <c r="D190" s="56" t="s">
        <v>166</v>
      </c>
      <c r="E190" s="56" t="s">
        <v>167</v>
      </c>
      <c r="F190" s="56"/>
      <c r="G190" s="56" t="s">
        <v>126</v>
      </c>
      <c r="H190" s="56"/>
      <c r="I190" s="56" t="s">
        <v>173</v>
      </c>
      <c r="L190" s="47" t="str">
        <f t="shared" si="6"/>
        <v/>
      </c>
      <c r="M190" s="48" t="str">
        <f t="shared" si="5"/>
        <v/>
      </c>
      <c r="N190" s="57"/>
      <c r="O190" s="43"/>
      <c r="P190" s="43"/>
      <c r="Q190" s="43"/>
      <c r="R190" s="43"/>
      <c r="S190" s="43"/>
      <c r="T190" s="43"/>
      <c r="U190" s="44"/>
      <c r="V190" s="45"/>
      <c r="W190" s="34"/>
      <c r="X190" s="34"/>
      <c r="Y190" s="57"/>
      <c r="Z190" s="43"/>
      <c r="AA190" s="43"/>
      <c r="AB190" s="43"/>
      <c r="AC190" s="43"/>
      <c r="AD190" s="43"/>
      <c r="AE190" s="43"/>
      <c r="AF190" s="44"/>
      <c r="AG190" s="45"/>
      <c r="AH190" s="34"/>
      <c r="AI190" s="34"/>
      <c r="AJ190" s="57"/>
      <c r="AK190" s="43"/>
      <c r="AL190" s="43"/>
      <c r="AM190" s="43"/>
      <c r="AN190" s="43"/>
      <c r="AO190" s="43"/>
      <c r="AP190" s="43"/>
      <c r="AQ190" s="44"/>
      <c r="AR190" s="45"/>
      <c r="AS190" s="34"/>
      <c r="AT190" s="34"/>
      <c r="AU190" s="57"/>
      <c r="AV190" s="43"/>
      <c r="AW190" s="43"/>
      <c r="AX190" s="43"/>
      <c r="AY190" s="43"/>
      <c r="AZ190" s="43"/>
      <c r="BA190" s="43"/>
      <c r="BB190" s="44"/>
      <c r="BC190" s="45"/>
      <c r="BD190" s="34"/>
    </row>
    <row r="191" spans="1:56" ht="35.1" customHeight="1">
      <c r="A191" s="56" t="s">
        <v>226</v>
      </c>
      <c r="B191" s="56">
        <v>575906</v>
      </c>
      <c r="C191" s="56" t="s">
        <v>124</v>
      </c>
      <c r="D191" s="56" t="s">
        <v>162</v>
      </c>
      <c r="E191" s="56" t="s">
        <v>109</v>
      </c>
      <c r="F191" s="56"/>
      <c r="G191" s="56" t="s">
        <v>126</v>
      </c>
      <c r="H191" s="56"/>
      <c r="I191" s="56"/>
      <c r="J191" s="34" t="s">
        <v>127</v>
      </c>
      <c r="L191" s="47">
        <f t="shared" si="6"/>
        <v>201.3</v>
      </c>
      <c r="M191" s="48">
        <f t="shared" si="5"/>
        <v>120.78</v>
      </c>
      <c r="N191" s="57"/>
      <c r="O191" s="43"/>
      <c r="P191" s="43"/>
      <c r="Q191" s="43"/>
      <c r="R191" s="43"/>
      <c r="S191" s="43"/>
      <c r="T191" s="43"/>
      <c r="U191" s="44"/>
      <c r="V191" s="45"/>
      <c r="W191" s="34"/>
      <c r="X191" s="34"/>
      <c r="Y191" s="57"/>
      <c r="Z191" s="43"/>
      <c r="AA191" s="43"/>
      <c r="AB191" s="43"/>
      <c r="AC191" s="43"/>
      <c r="AD191" s="43"/>
      <c r="AE191" s="43"/>
      <c r="AF191" s="44"/>
      <c r="AG191" s="45"/>
      <c r="AH191" s="34"/>
      <c r="AI191" s="34"/>
      <c r="AJ191" s="57"/>
      <c r="AK191" s="43"/>
      <c r="AL191" s="43"/>
      <c r="AM191" s="43"/>
      <c r="AN191" s="43"/>
      <c r="AO191" s="43"/>
      <c r="AP191" s="43"/>
      <c r="AQ191" s="44"/>
      <c r="AR191" s="45"/>
      <c r="AS191" s="34"/>
      <c r="AT191" s="34"/>
      <c r="AU191" s="57"/>
      <c r="AV191" s="43"/>
      <c r="AW191" s="43"/>
      <c r="AX191" s="43"/>
      <c r="AY191" s="43"/>
      <c r="AZ191" s="43"/>
      <c r="BA191" s="43"/>
      <c r="BB191" s="44"/>
      <c r="BC191" s="45"/>
      <c r="BD191" s="34"/>
    </row>
    <row r="192" spans="1:56" ht="35.1" customHeight="1">
      <c r="A192" s="56" t="s">
        <v>226</v>
      </c>
      <c r="B192" s="56">
        <v>576374</v>
      </c>
      <c r="C192" s="56" t="s">
        <v>124</v>
      </c>
      <c r="D192" s="56" t="s">
        <v>162</v>
      </c>
      <c r="E192" s="56" t="s">
        <v>109</v>
      </c>
      <c r="F192" s="56"/>
      <c r="G192" s="56" t="s">
        <v>126</v>
      </c>
      <c r="H192" s="56"/>
      <c r="I192" s="56"/>
      <c r="J192" s="34" t="s">
        <v>149</v>
      </c>
      <c r="L192" s="47">
        <f t="shared" si="6"/>
        <v>288.77</v>
      </c>
      <c r="M192" s="48">
        <f t="shared" si="5"/>
        <v>173.26</v>
      </c>
      <c r="N192" s="57"/>
      <c r="O192" s="43"/>
      <c r="P192" s="43"/>
      <c r="Q192" s="43"/>
      <c r="R192" s="43"/>
      <c r="S192" s="43"/>
      <c r="T192" s="43"/>
      <c r="U192" s="44"/>
      <c r="V192" s="45"/>
      <c r="W192" s="34"/>
      <c r="X192" s="34"/>
      <c r="Y192" s="57"/>
      <c r="Z192" s="43"/>
      <c r="AA192" s="43"/>
      <c r="AB192" s="43"/>
      <c r="AC192" s="43"/>
      <c r="AD192" s="43"/>
      <c r="AE192" s="43"/>
      <c r="AF192" s="44"/>
      <c r="AG192" s="45"/>
      <c r="AH192" s="34"/>
      <c r="AI192" s="34"/>
      <c r="AJ192" s="57"/>
      <c r="AK192" s="43"/>
      <c r="AL192" s="43"/>
      <c r="AM192" s="43"/>
      <c r="AN192" s="43"/>
      <c r="AO192" s="43"/>
      <c r="AP192" s="43"/>
      <c r="AQ192" s="44"/>
      <c r="AR192" s="45"/>
      <c r="AS192" s="34"/>
      <c r="AT192" s="34"/>
      <c r="AU192" s="57"/>
      <c r="AV192" s="43"/>
      <c r="AW192" s="43"/>
      <c r="AX192" s="43"/>
      <c r="AY192" s="43"/>
      <c r="AZ192" s="43"/>
      <c r="BA192" s="43"/>
      <c r="BB192" s="44"/>
      <c r="BC192" s="45"/>
      <c r="BD192" s="34"/>
    </row>
    <row r="193" spans="1:56" ht="35.1" customHeight="1">
      <c r="A193" s="56" t="s">
        <v>226</v>
      </c>
      <c r="B193" s="56">
        <v>576421</v>
      </c>
      <c r="C193" s="56" t="s">
        <v>124</v>
      </c>
      <c r="D193" s="56" t="s">
        <v>139</v>
      </c>
      <c r="E193" s="56" t="s">
        <v>132</v>
      </c>
      <c r="F193" s="56"/>
      <c r="G193" s="56" t="s">
        <v>126</v>
      </c>
      <c r="H193" s="56"/>
      <c r="I193" s="56" t="s">
        <v>134</v>
      </c>
      <c r="L193" s="47" t="str">
        <f t="shared" si="6"/>
        <v/>
      </c>
      <c r="M193" s="48" t="str">
        <f t="shared" si="5"/>
        <v/>
      </c>
      <c r="N193" s="57"/>
      <c r="O193" s="43"/>
      <c r="P193" s="43"/>
      <c r="Q193" s="43"/>
      <c r="R193" s="43"/>
      <c r="S193" s="43"/>
      <c r="T193" s="43"/>
      <c r="U193" s="44"/>
      <c r="V193" s="45"/>
      <c r="W193" s="34"/>
      <c r="X193" s="34"/>
      <c r="Y193" s="57"/>
      <c r="Z193" s="43"/>
      <c r="AA193" s="43"/>
      <c r="AB193" s="43"/>
      <c r="AC193" s="43"/>
      <c r="AD193" s="43"/>
      <c r="AE193" s="43"/>
      <c r="AF193" s="44"/>
      <c r="AG193" s="45"/>
      <c r="AH193" s="34"/>
      <c r="AI193" s="34"/>
      <c r="AJ193" s="57"/>
      <c r="AK193" s="43"/>
      <c r="AL193" s="43"/>
      <c r="AM193" s="43"/>
      <c r="AN193" s="43"/>
      <c r="AO193" s="43"/>
      <c r="AP193" s="43"/>
      <c r="AQ193" s="44"/>
      <c r="AR193" s="45"/>
      <c r="AS193" s="34"/>
      <c r="AT193" s="34"/>
      <c r="AU193" s="57"/>
      <c r="AV193" s="43"/>
      <c r="AW193" s="43"/>
      <c r="AX193" s="43"/>
      <c r="AY193" s="43"/>
      <c r="AZ193" s="43"/>
      <c r="BA193" s="43"/>
      <c r="BB193" s="44"/>
      <c r="BC193" s="45"/>
      <c r="BD193" s="34"/>
    </row>
    <row r="194" spans="1:56" ht="35.1" customHeight="1">
      <c r="A194" s="56" t="s">
        <v>227</v>
      </c>
      <c r="B194" s="56">
        <v>574775</v>
      </c>
      <c r="C194" s="56" t="s">
        <v>124</v>
      </c>
      <c r="D194" s="56" t="s">
        <v>125</v>
      </c>
      <c r="E194" s="56" t="s">
        <v>10</v>
      </c>
      <c r="F194" s="56"/>
      <c r="G194" s="56" t="s">
        <v>151</v>
      </c>
      <c r="H194" s="56"/>
      <c r="I194" s="56"/>
      <c r="J194" s="34" t="s">
        <v>129</v>
      </c>
      <c r="L194" s="47">
        <f t="shared" si="6"/>
        <v>84.4</v>
      </c>
      <c r="M194" s="48">
        <f t="shared" si="5"/>
        <v>50.64</v>
      </c>
      <c r="N194" s="57"/>
      <c r="O194" s="43"/>
      <c r="P194" s="43"/>
      <c r="Q194" s="43"/>
      <c r="R194" s="43"/>
      <c r="S194" s="43"/>
      <c r="T194" s="43"/>
      <c r="U194" s="44"/>
      <c r="V194" s="45"/>
      <c r="W194" s="34"/>
      <c r="X194" s="34"/>
      <c r="Y194" s="57"/>
      <c r="Z194" s="43"/>
      <c r="AA194" s="43"/>
      <c r="AB194" s="43"/>
      <c r="AC194" s="43"/>
      <c r="AD194" s="43"/>
      <c r="AE194" s="43"/>
      <c r="AF194" s="44"/>
      <c r="AG194" s="45"/>
      <c r="AH194" s="34"/>
      <c r="AI194" s="34"/>
      <c r="AJ194" s="57"/>
      <c r="AK194" s="43"/>
      <c r="AL194" s="43"/>
      <c r="AM194" s="43"/>
      <c r="AN194" s="43"/>
      <c r="AO194" s="43"/>
      <c r="AP194" s="43"/>
      <c r="AQ194" s="44"/>
      <c r="AR194" s="45"/>
      <c r="AS194" s="34"/>
      <c r="AT194" s="34"/>
      <c r="AU194" s="57"/>
      <c r="AV194" s="43"/>
      <c r="AW194" s="43"/>
      <c r="AX194" s="43"/>
      <c r="AY194" s="43"/>
      <c r="AZ194" s="43"/>
      <c r="BA194" s="43"/>
      <c r="BB194" s="44"/>
      <c r="BC194" s="45"/>
      <c r="BD194" s="34"/>
    </row>
    <row r="195" spans="1:56" ht="35.1" customHeight="1">
      <c r="A195" s="56" t="s">
        <v>227</v>
      </c>
      <c r="B195" s="56">
        <v>576194</v>
      </c>
      <c r="C195" s="56" t="s">
        <v>124</v>
      </c>
      <c r="D195" s="56" t="s">
        <v>159</v>
      </c>
      <c r="E195" s="56" t="s">
        <v>160</v>
      </c>
      <c r="F195" s="56"/>
      <c r="G195" s="56" t="s">
        <v>126</v>
      </c>
      <c r="H195" s="56"/>
      <c r="I195" s="56"/>
      <c r="J195" s="34" t="s">
        <v>127</v>
      </c>
      <c r="L195" s="47">
        <f t="shared" si="6"/>
        <v>201.3</v>
      </c>
      <c r="M195" s="48">
        <f t="shared" si="5"/>
        <v>120.78</v>
      </c>
      <c r="N195" s="57"/>
      <c r="O195" s="43"/>
      <c r="P195" s="43"/>
      <c r="Q195" s="43"/>
      <c r="R195" s="43"/>
      <c r="S195" s="43"/>
      <c r="T195" s="43"/>
      <c r="U195" s="44"/>
      <c r="V195" s="45"/>
      <c r="W195" s="34"/>
      <c r="X195" s="34"/>
      <c r="Y195" s="57"/>
      <c r="Z195" s="43"/>
      <c r="AA195" s="43"/>
      <c r="AB195" s="43"/>
      <c r="AC195" s="43"/>
      <c r="AD195" s="43"/>
      <c r="AE195" s="43"/>
      <c r="AF195" s="44"/>
      <c r="AG195" s="45"/>
      <c r="AH195" s="34"/>
      <c r="AI195" s="34"/>
      <c r="AJ195" s="57"/>
      <c r="AK195" s="43"/>
      <c r="AL195" s="43"/>
      <c r="AM195" s="43"/>
      <c r="AN195" s="43"/>
      <c r="AO195" s="43"/>
      <c r="AP195" s="43"/>
      <c r="AQ195" s="44"/>
      <c r="AR195" s="45"/>
      <c r="AS195" s="34"/>
      <c r="AT195" s="34"/>
      <c r="AU195" s="57"/>
      <c r="AV195" s="43"/>
      <c r="AW195" s="43"/>
      <c r="AX195" s="43"/>
      <c r="AY195" s="43"/>
      <c r="AZ195" s="43"/>
      <c r="BA195" s="43"/>
      <c r="BB195" s="44"/>
      <c r="BC195" s="45"/>
      <c r="BD195" s="34"/>
    </row>
    <row r="196" spans="1:56" ht="35.1" customHeight="1">
      <c r="A196" s="56" t="s">
        <v>228</v>
      </c>
      <c r="B196" s="56">
        <v>576484</v>
      </c>
      <c r="C196" s="56" t="s">
        <v>124</v>
      </c>
      <c r="D196" s="56" t="s">
        <v>166</v>
      </c>
      <c r="E196" s="56" t="s">
        <v>167</v>
      </c>
      <c r="F196" s="56"/>
      <c r="G196" s="56" t="s">
        <v>151</v>
      </c>
      <c r="H196" s="56"/>
      <c r="I196" s="56"/>
      <c r="J196" s="34" t="s">
        <v>149</v>
      </c>
      <c r="L196" s="47">
        <f t="shared" si="6"/>
        <v>288.77</v>
      </c>
      <c r="M196" s="48">
        <f t="shared" si="5"/>
        <v>173.26</v>
      </c>
      <c r="N196" s="57"/>
      <c r="O196" s="43"/>
      <c r="P196" s="43"/>
      <c r="Q196" s="43"/>
      <c r="R196" s="43"/>
      <c r="S196" s="43"/>
      <c r="T196" s="43"/>
      <c r="U196" s="44"/>
      <c r="V196" s="45"/>
      <c r="W196" s="34"/>
      <c r="X196" s="34"/>
      <c r="Y196" s="57"/>
      <c r="Z196" s="43"/>
      <c r="AA196" s="43"/>
      <c r="AB196" s="43"/>
      <c r="AC196" s="43"/>
      <c r="AD196" s="43"/>
      <c r="AE196" s="43"/>
      <c r="AF196" s="44"/>
      <c r="AG196" s="45"/>
      <c r="AH196" s="34"/>
      <c r="AI196" s="34"/>
      <c r="AJ196" s="57"/>
      <c r="AK196" s="43"/>
      <c r="AL196" s="43"/>
      <c r="AM196" s="43"/>
      <c r="AN196" s="43"/>
      <c r="AO196" s="43"/>
      <c r="AP196" s="43"/>
      <c r="AQ196" s="44"/>
      <c r="AR196" s="45"/>
      <c r="AS196" s="34"/>
      <c r="AT196" s="34"/>
      <c r="AU196" s="57"/>
      <c r="AV196" s="43"/>
      <c r="AW196" s="43"/>
      <c r="AX196" s="43"/>
      <c r="AY196" s="43"/>
      <c r="AZ196" s="43"/>
      <c r="BA196" s="43"/>
      <c r="BB196" s="44"/>
      <c r="BC196" s="45"/>
      <c r="BD196" s="34"/>
    </row>
    <row r="197" spans="1:56" ht="35.1" customHeight="1">
      <c r="A197" s="56" t="s">
        <v>228</v>
      </c>
      <c r="B197" s="56">
        <v>576207</v>
      </c>
      <c r="C197" s="56" t="s">
        <v>124</v>
      </c>
      <c r="D197" s="56" t="s">
        <v>125</v>
      </c>
      <c r="E197" s="56" t="s">
        <v>10</v>
      </c>
      <c r="F197" s="56"/>
      <c r="G197" s="56" t="s">
        <v>126</v>
      </c>
      <c r="H197" s="56"/>
      <c r="I197" s="56"/>
      <c r="J197" s="34" t="s">
        <v>127</v>
      </c>
      <c r="K197" s="34" t="s">
        <v>152</v>
      </c>
      <c r="L197" s="47">
        <f t="shared" si="6"/>
        <v>375.5</v>
      </c>
      <c r="M197" s="48">
        <f t="shared" si="5"/>
        <v>225.3</v>
      </c>
      <c r="N197" s="57"/>
      <c r="O197" s="43"/>
      <c r="P197" s="43"/>
      <c r="Q197" s="43"/>
      <c r="R197" s="43"/>
      <c r="S197" s="43"/>
      <c r="T197" s="43"/>
      <c r="U197" s="44"/>
      <c r="V197" s="45"/>
      <c r="W197" s="34"/>
      <c r="X197" s="34"/>
      <c r="Y197" s="57"/>
      <c r="Z197" s="43"/>
      <c r="AA197" s="43"/>
      <c r="AB197" s="43"/>
      <c r="AC197" s="43"/>
      <c r="AD197" s="43"/>
      <c r="AE197" s="43"/>
      <c r="AF197" s="44"/>
      <c r="AG197" s="45"/>
      <c r="AH197" s="34"/>
      <c r="AI197" s="34"/>
      <c r="AJ197" s="57"/>
      <c r="AK197" s="43"/>
      <c r="AL197" s="43"/>
      <c r="AM197" s="43"/>
      <c r="AN197" s="43"/>
      <c r="AO197" s="43"/>
      <c r="AP197" s="43"/>
      <c r="AQ197" s="44"/>
      <c r="AR197" s="45"/>
      <c r="AS197" s="34"/>
      <c r="AT197" s="34"/>
      <c r="AU197" s="57"/>
      <c r="AV197" s="43"/>
      <c r="AW197" s="43"/>
      <c r="AX197" s="43"/>
      <c r="AY197" s="43"/>
      <c r="AZ197" s="43"/>
      <c r="BA197" s="43"/>
      <c r="BB197" s="44"/>
      <c r="BC197" s="45"/>
      <c r="BD197" s="34"/>
    </row>
    <row r="198" spans="1:56" ht="35.1" customHeight="1">
      <c r="A198" s="56" t="s">
        <v>228</v>
      </c>
      <c r="B198" s="56">
        <v>571675</v>
      </c>
      <c r="C198" s="56" t="s">
        <v>124</v>
      </c>
      <c r="D198" s="56" t="s">
        <v>159</v>
      </c>
      <c r="E198" s="56" t="s">
        <v>160</v>
      </c>
      <c r="F198" s="56"/>
      <c r="G198" s="56" t="s">
        <v>126</v>
      </c>
      <c r="H198" s="56"/>
      <c r="I198" s="56"/>
      <c r="J198" s="34" t="s">
        <v>149</v>
      </c>
      <c r="L198" s="47">
        <f t="shared" si="6"/>
        <v>288.77</v>
      </c>
      <c r="M198" s="48">
        <f t="shared" ref="M198:M247" si="7">IF(ISBLANK(K198),
    IFERROR(VLOOKUP(J198, $AX$5:$AY$20, 2, FALSE), ""),
    IFERROR(VLOOKUP(K198, $AX$5:$AY$20, 2, FALSE) + VLOOKUP(J198, $AX$5:$AY$20, 2, FALSE), ""))</f>
        <v>173.26</v>
      </c>
      <c r="N198" s="57"/>
      <c r="O198" s="43"/>
      <c r="P198" s="43"/>
      <c r="Q198" s="43"/>
      <c r="R198" s="43"/>
      <c r="S198" s="43"/>
      <c r="T198" s="43"/>
      <c r="U198" s="44"/>
      <c r="V198" s="45"/>
      <c r="W198" s="34"/>
      <c r="X198" s="34"/>
      <c r="Y198" s="57"/>
      <c r="Z198" s="43"/>
      <c r="AA198" s="43"/>
      <c r="AB198" s="43"/>
      <c r="AC198" s="43"/>
      <c r="AD198" s="43"/>
      <c r="AE198" s="43"/>
      <c r="AF198" s="44"/>
      <c r="AG198" s="45"/>
      <c r="AH198" s="34"/>
      <c r="AI198" s="34"/>
      <c r="AJ198" s="57"/>
      <c r="AK198" s="43"/>
      <c r="AL198" s="43"/>
      <c r="AM198" s="43"/>
      <c r="AN198" s="43"/>
      <c r="AO198" s="43"/>
      <c r="AP198" s="43"/>
      <c r="AQ198" s="44"/>
      <c r="AR198" s="45"/>
      <c r="AS198" s="34"/>
      <c r="AT198" s="34"/>
      <c r="AU198" s="57"/>
      <c r="AV198" s="43"/>
      <c r="AW198" s="43"/>
      <c r="AX198" s="43"/>
      <c r="AY198" s="43"/>
      <c r="AZ198" s="43"/>
      <c r="BA198" s="43"/>
      <c r="BB198" s="44"/>
      <c r="BC198" s="45"/>
      <c r="BD198" s="34"/>
    </row>
    <row r="199" spans="1:56" ht="35.1" customHeight="1">
      <c r="A199" s="56" t="s">
        <v>229</v>
      </c>
      <c r="B199" s="56">
        <v>574583</v>
      </c>
      <c r="C199" s="56" t="s">
        <v>124</v>
      </c>
      <c r="D199" s="56" t="s">
        <v>125</v>
      </c>
      <c r="E199" s="56" t="s">
        <v>10</v>
      </c>
      <c r="F199" s="56"/>
      <c r="G199" s="56" t="s">
        <v>126</v>
      </c>
      <c r="H199" s="56"/>
      <c r="I199" s="56" t="s">
        <v>134</v>
      </c>
      <c r="L199" s="47" t="str">
        <f t="shared" ref="L199:L262" si="8">IF(AND(ISBLANK(J199),ISBLANK(K199)),"",
IF(AND(NOT(ISBLANK(J199)),NOT(ISBLANK(K199))),VLOOKUP(J199,$AU$5:$AV$20,2,FALSE)+VLOOKUP(K199,$AU$5:$AV$20,2,FALSE),
IF(ISBLANK(K199),VLOOKUP(J199,$AU$5:$AV$20,2,FALSE),VLOOKUP(K199,$AU$5:$AV$20,2,FALSE))))</f>
        <v/>
      </c>
      <c r="M199" s="48" t="str">
        <f t="shared" si="7"/>
        <v/>
      </c>
      <c r="N199" s="57"/>
      <c r="O199" s="43"/>
      <c r="P199" s="43"/>
      <c r="Q199" s="43"/>
      <c r="R199" s="43"/>
      <c r="S199" s="43"/>
      <c r="T199" s="43"/>
      <c r="U199" s="44"/>
      <c r="V199" s="45"/>
      <c r="W199" s="34"/>
      <c r="X199" s="34"/>
      <c r="Y199" s="57"/>
      <c r="Z199" s="43"/>
      <c r="AA199" s="43"/>
      <c r="AB199" s="43"/>
      <c r="AC199" s="43"/>
      <c r="AD199" s="43"/>
      <c r="AE199" s="43"/>
      <c r="AF199" s="44"/>
      <c r="AG199" s="45"/>
      <c r="AH199" s="34"/>
      <c r="AI199" s="34"/>
      <c r="AJ199" s="57"/>
      <c r="AK199" s="43"/>
      <c r="AL199" s="43"/>
      <c r="AM199" s="43"/>
      <c r="AN199" s="43"/>
      <c r="AO199" s="43"/>
      <c r="AP199" s="43"/>
      <c r="AQ199" s="44"/>
      <c r="AR199" s="45"/>
      <c r="AS199" s="34"/>
      <c r="AT199" s="34"/>
      <c r="AU199" s="57"/>
      <c r="AV199" s="43"/>
      <c r="AW199" s="43"/>
      <c r="AX199" s="43"/>
      <c r="AY199" s="43"/>
      <c r="AZ199" s="43"/>
      <c r="BA199" s="43"/>
      <c r="BB199" s="44"/>
      <c r="BC199" s="45"/>
      <c r="BD199" s="34"/>
    </row>
    <row r="200" spans="1:56" ht="35.1" customHeight="1">
      <c r="A200" s="56" t="s">
        <v>229</v>
      </c>
      <c r="B200" s="56">
        <v>576481</v>
      </c>
      <c r="C200" s="56" t="s">
        <v>124</v>
      </c>
      <c r="D200" s="56" t="s">
        <v>166</v>
      </c>
      <c r="E200" s="56" t="s">
        <v>167</v>
      </c>
      <c r="F200" s="56"/>
      <c r="G200" s="56" t="s">
        <v>126</v>
      </c>
      <c r="H200" s="56"/>
      <c r="I200" s="56" t="s">
        <v>173</v>
      </c>
      <c r="L200" s="47" t="str">
        <f t="shared" si="8"/>
        <v/>
      </c>
      <c r="M200" s="48" t="str">
        <f t="shared" si="7"/>
        <v/>
      </c>
      <c r="N200" s="57"/>
      <c r="O200" s="43"/>
      <c r="P200" s="43"/>
      <c r="Q200" s="43"/>
      <c r="R200" s="43"/>
      <c r="S200" s="43"/>
      <c r="T200" s="43"/>
      <c r="U200" s="44"/>
      <c r="V200" s="45"/>
      <c r="W200" s="34"/>
      <c r="X200" s="34"/>
      <c r="Y200" s="57"/>
      <c r="Z200" s="43"/>
      <c r="AA200" s="43"/>
      <c r="AB200" s="43"/>
      <c r="AC200" s="43"/>
      <c r="AD200" s="43"/>
      <c r="AE200" s="43"/>
      <c r="AF200" s="44"/>
      <c r="AG200" s="45"/>
      <c r="AH200" s="34"/>
      <c r="AI200" s="34"/>
      <c r="AJ200" s="57"/>
      <c r="AK200" s="43"/>
      <c r="AL200" s="43"/>
      <c r="AM200" s="43"/>
      <c r="AN200" s="43"/>
      <c r="AO200" s="43"/>
      <c r="AP200" s="43"/>
      <c r="AQ200" s="44"/>
      <c r="AR200" s="45"/>
      <c r="AS200" s="34"/>
      <c r="AT200" s="34"/>
      <c r="AU200" s="57"/>
      <c r="AV200" s="43"/>
      <c r="AW200" s="43"/>
      <c r="AX200" s="43"/>
      <c r="AY200" s="43"/>
      <c r="AZ200" s="43"/>
      <c r="BA200" s="43"/>
      <c r="BB200" s="44"/>
      <c r="BC200" s="45"/>
      <c r="BD200" s="34"/>
    </row>
    <row r="201" spans="1:56" ht="35.1" customHeight="1">
      <c r="A201" s="56" t="s">
        <v>230</v>
      </c>
      <c r="B201" s="56">
        <v>576512</v>
      </c>
      <c r="C201" s="56" t="s">
        <v>124</v>
      </c>
      <c r="D201" s="56" t="s">
        <v>166</v>
      </c>
      <c r="E201" s="56" t="s">
        <v>167</v>
      </c>
      <c r="F201" s="56"/>
      <c r="G201" s="56" t="s">
        <v>126</v>
      </c>
      <c r="H201" s="56"/>
      <c r="I201" s="56"/>
      <c r="J201" s="34" t="s">
        <v>157</v>
      </c>
      <c r="L201" s="47">
        <f t="shared" si="8"/>
        <v>176.12</v>
      </c>
      <c r="M201" s="48">
        <f t="shared" si="7"/>
        <v>105.67</v>
      </c>
      <c r="N201" s="57"/>
      <c r="O201" s="43"/>
      <c r="P201" s="43"/>
      <c r="Q201" s="43"/>
      <c r="R201" s="43"/>
      <c r="S201" s="43"/>
      <c r="T201" s="43"/>
      <c r="U201" s="44"/>
      <c r="V201" s="45"/>
      <c r="W201" s="34"/>
      <c r="X201" s="34"/>
      <c r="Y201" s="57"/>
      <c r="Z201" s="43"/>
      <c r="AA201" s="43"/>
      <c r="AB201" s="43"/>
      <c r="AC201" s="43"/>
      <c r="AD201" s="43"/>
      <c r="AE201" s="43"/>
      <c r="AF201" s="44"/>
      <c r="AG201" s="45"/>
      <c r="AH201" s="34"/>
      <c r="AI201" s="34"/>
      <c r="AJ201" s="57"/>
      <c r="AK201" s="43"/>
      <c r="AL201" s="43"/>
      <c r="AM201" s="43"/>
      <c r="AN201" s="43"/>
      <c r="AO201" s="43"/>
      <c r="AP201" s="43"/>
      <c r="AQ201" s="44"/>
      <c r="AR201" s="45"/>
      <c r="AS201" s="34"/>
      <c r="AT201" s="34"/>
      <c r="AU201" s="57"/>
      <c r="AV201" s="43"/>
      <c r="AW201" s="43"/>
      <c r="AX201" s="43"/>
      <c r="AY201" s="43"/>
      <c r="AZ201" s="43"/>
      <c r="BA201" s="43"/>
      <c r="BB201" s="44"/>
      <c r="BC201" s="45"/>
      <c r="BD201" s="34"/>
    </row>
    <row r="202" spans="1:56" ht="35.1" customHeight="1">
      <c r="A202" s="56" t="s">
        <v>231</v>
      </c>
      <c r="B202" s="56">
        <v>576325</v>
      </c>
      <c r="C202" s="56" t="s">
        <v>124</v>
      </c>
      <c r="D202" s="56" t="s">
        <v>190</v>
      </c>
      <c r="E202" s="56" t="s">
        <v>106</v>
      </c>
      <c r="F202" s="56"/>
      <c r="G202" s="56" t="s">
        <v>126</v>
      </c>
      <c r="H202" s="56"/>
      <c r="I202" s="56"/>
      <c r="J202" s="34" t="s">
        <v>149</v>
      </c>
      <c r="L202" s="47">
        <f t="shared" si="8"/>
        <v>288.77</v>
      </c>
      <c r="M202" s="48">
        <f t="shared" si="7"/>
        <v>173.26</v>
      </c>
      <c r="N202" s="57"/>
      <c r="O202" s="43"/>
      <c r="P202" s="43"/>
      <c r="Q202" s="43"/>
      <c r="R202" s="43"/>
      <c r="S202" s="43"/>
      <c r="T202" s="43"/>
      <c r="U202" s="44"/>
      <c r="V202" s="45"/>
      <c r="W202" s="34"/>
      <c r="X202" s="34"/>
      <c r="Y202" s="57"/>
      <c r="Z202" s="43"/>
      <c r="AA202" s="43"/>
      <c r="AB202" s="43"/>
      <c r="AC202" s="43"/>
      <c r="AD202" s="43"/>
      <c r="AE202" s="43"/>
      <c r="AF202" s="44"/>
      <c r="AG202" s="45"/>
      <c r="AH202" s="34"/>
      <c r="AI202" s="34"/>
      <c r="AJ202" s="57"/>
      <c r="AK202" s="43"/>
      <c r="AL202" s="43"/>
      <c r="AM202" s="43"/>
      <c r="AN202" s="43"/>
      <c r="AO202" s="43"/>
      <c r="AP202" s="43"/>
      <c r="AQ202" s="44"/>
      <c r="AR202" s="45"/>
      <c r="AS202" s="34"/>
      <c r="AT202" s="34"/>
      <c r="AU202" s="57"/>
      <c r="AV202" s="43"/>
      <c r="AW202" s="43"/>
      <c r="AX202" s="43"/>
      <c r="AY202" s="43"/>
      <c r="AZ202" s="43"/>
      <c r="BA202" s="43"/>
      <c r="BB202" s="44"/>
      <c r="BC202" s="45"/>
      <c r="BD202" s="34"/>
    </row>
    <row r="203" spans="1:56" ht="35.1" customHeight="1">
      <c r="A203" s="56" t="s">
        <v>231</v>
      </c>
      <c r="B203" s="56">
        <v>576461</v>
      </c>
      <c r="C203" s="56" t="s">
        <v>124</v>
      </c>
      <c r="D203" s="56" t="s">
        <v>166</v>
      </c>
      <c r="E203" s="56" t="s">
        <v>167</v>
      </c>
      <c r="F203" s="56"/>
      <c r="G203" s="56" t="s">
        <v>126</v>
      </c>
      <c r="H203" s="56"/>
      <c r="I203" s="56" t="s">
        <v>173</v>
      </c>
      <c r="L203" s="47" t="str">
        <f t="shared" si="8"/>
        <v/>
      </c>
      <c r="M203" s="48" t="str">
        <f t="shared" si="7"/>
        <v/>
      </c>
      <c r="N203" s="57"/>
      <c r="O203" s="43"/>
      <c r="P203" s="43"/>
      <c r="Q203" s="43"/>
      <c r="R203" s="43"/>
      <c r="S203" s="43"/>
      <c r="T203" s="43"/>
      <c r="U203" s="44"/>
      <c r="V203" s="45"/>
      <c r="W203" s="34"/>
      <c r="X203" s="34"/>
      <c r="Y203" s="57"/>
      <c r="Z203" s="43"/>
      <c r="AA203" s="43"/>
      <c r="AB203" s="43"/>
      <c r="AC203" s="43"/>
      <c r="AD203" s="43"/>
      <c r="AE203" s="43"/>
      <c r="AF203" s="44"/>
      <c r="AG203" s="45"/>
      <c r="AH203" s="34"/>
      <c r="AI203" s="34"/>
      <c r="AJ203" s="57"/>
      <c r="AK203" s="43"/>
      <c r="AL203" s="43"/>
      <c r="AM203" s="43"/>
      <c r="AN203" s="43"/>
      <c r="AO203" s="43"/>
      <c r="AP203" s="43"/>
      <c r="AQ203" s="44"/>
      <c r="AR203" s="45"/>
      <c r="AS203" s="34"/>
      <c r="AT203" s="34"/>
      <c r="AU203" s="57"/>
      <c r="AV203" s="43"/>
      <c r="AW203" s="43"/>
      <c r="AX203" s="43"/>
      <c r="AY203" s="43"/>
      <c r="AZ203" s="43"/>
      <c r="BA203" s="43"/>
      <c r="BB203" s="44"/>
      <c r="BC203" s="45"/>
      <c r="BD203" s="34"/>
    </row>
    <row r="204" spans="1:56" ht="35.1" customHeight="1">
      <c r="A204" s="56" t="s">
        <v>231</v>
      </c>
      <c r="B204" s="56">
        <v>576564</v>
      </c>
      <c r="C204" s="56" t="s">
        <v>124</v>
      </c>
      <c r="D204" s="56" t="s">
        <v>162</v>
      </c>
      <c r="E204" s="56" t="s">
        <v>109</v>
      </c>
      <c r="F204" s="56"/>
      <c r="G204" s="56" t="s">
        <v>126</v>
      </c>
      <c r="H204" s="56"/>
      <c r="I204" s="56" t="s">
        <v>134</v>
      </c>
      <c r="L204" s="47" t="str">
        <f t="shared" si="8"/>
        <v/>
      </c>
      <c r="M204" s="48" t="str">
        <f t="shared" si="7"/>
        <v/>
      </c>
      <c r="N204" s="57"/>
      <c r="O204" s="43"/>
      <c r="P204" s="43"/>
      <c r="Q204" s="43"/>
      <c r="R204" s="43"/>
      <c r="S204" s="43"/>
      <c r="T204" s="43"/>
      <c r="U204" s="44"/>
      <c r="V204" s="45"/>
      <c r="W204" s="34"/>
      <c r="X204" s="34"/>
      <c r="Y204" s="57"/>
      <c r="Z204" s="43"/>
      <c r="AA204" s="43"/>
      <c r="AB204" s="43"/>
      <c r="AC204" s="43"/>
      <c r="AD204" s="43"/>
      <c r="AE204" s="43"/>
      <c r="AF204" s="44"/>
      <c r="AG204" s="45"/>
      <c r="AH204" s="34"/>
      <c r="AI204" s="34"/>
      <c r="AJ204" s="57"/>
      <c r="AK204" s="43"/>
      <c r="AL204" s="43"/>
      <c r="AM204" s="43"/>
      <c r="AN204" s="43"/>
      <c r="AO204" s="43"/>
      <c r="AP204" s="43"/>
      <c r="AQ204" s="44"/>
      <c r="AR204" s="45"/>
      <c r="AS204" s="34"/>
      <c r="AT204" s="34"/>
      <c r="AU204" s="57"/>
      <c r="AV204" s="43"/>
      <c r="AW204" s="43"/>
      <c r="AX204" s="43"/>
      <c r="AY204" s="43"/>
      <c r="AZ204" s="43"/>
      <c r="BA204" s="43"/>
      <c r="BB204" s="44"/>
      <c r="BC204" s="45"/>
      <c r="BD204" s="34"/>
    </row>
    <row r="205" spans="1:56" ht="35.1" customHeight="1">
      <c r="A205" s="56" t="s">
        <v>231</v>
      </c>
      <c r="B205" s="56">
        <v>568501</v>
      </c>
      <c r="C205" s="56" t="s">
        <v>124</v>
      </c>
      <c r="D205" s="56" t="s">
        <v>159</v>
      </c>
      <c r="E205" s="56" t="s">
        <v>160</v>
      </c>
      <c r="F205" s="56"/>
      <c r="G205" s="56" t="s">
        <v>126</v>
      </c>
      <c r="H205" s="56"/>
      <c r="I205" s="56"/>
      <c r="J205" s="34" t="s">
        <v>149</v>
      </c>
      <c r="K205" s="34" t="s">
        <v>152</v>
      </c>
      <c r="L205" s="47">
        <f t="shared" si="8"/>
        <v>462.96999999999997</v>
      </c>
      <c r="M205" s="48">
        <f t="shared" si="7"/>
        <v>277.77999999999997</v>
      </c>
      <c r="N205" s="57"/>
      <c r="O205" s="43"/>
      <c r="P205" s="43"/>
      <c r="Q205" s="43"/>
      <c r="R205" s="43"/>
      <c r="S205" s="43"/>
      <c r="T205" s="43"/>
      <c r="U205" s="44"/>
      <c r="V205" s="45"/>
      <c r="W205" s="34"/>
      <c r="X205" s="34"/>
      <c r="Y205" s="57"/>
      <c r="Z205" s="43"/>
      <c r="AA205" s="43"/>
      <c r="AB205" s="43"/>
      <c r="AC205" s="43"/>
      <c r="AD205" s="43"/>
      <c r="AE205" s="43"/>
      <c r="AF205" s="44"/>
      <c r="AG205" s="45"/>
      <c r="AH205" s="34"/>
      <c r="AI205" s="34"/>
      <c r="AJ205" s="57"/>
      <c r="AK205" s="43"/>
      <c r="AL205" s="43"/>
      <c r="AM205" s="43"/>
      <c r="AN205" s="43"/>
      <c r="AO205" s="43"/>
      <c r="AP205" s="43"/>
      <c r="AQ205" s="44"/>
      <c r="AR205" s="45"/>
      <c r="AS205" s="34"/>
      <c r="AT205" s="34"/>
      <c r="AU205" s="57"/>
      <c r="AV205" s="43"/>
      <c r="AW205" s="43"/>
      <c r="AX205" s="43"/>
      <c r="AY205" s="43"/>
      <c r="AZ205" s="43"/>
      <c r="BA205" s="43"/>
      <c r="BB205" s="44"/>
      <c r="BC205" s="45"/>
      <c r="BD205" s="34"/>
    </row>
    <row r="206" spans="1:56" ht="35.1" customHeight="1">
      <c r="A206" s="56" t="s">
        <v>232</v>
      </c>
      <c r="B206" s="56">
        <v>576872</v>
      </c>
      <c r="C206" s="56" t="s">
        <v>124</v>
      </c>
      <c r="D206" s="56" t="s">
        <v>148</v>
      </c>
      <c r="E206" s="56" t="s">
        <v>71</v>
      </c>
      <c r="F206" s="56"/>
      <c r="G206" s="56" t="s">
        <v>126</v>
      </c>
      <c r="H206" s="56"/>
      <c r="I206" s="56"/>
      <c r="J206" s="34" t="s">
        <v>129</v>
      </c>
      <c r="L206" s="47">
        <f t="shared" si="8"/>
        <v>84.4</v>
      </c>
      <c r="M206" s="48">
        <f t="shared" si="7"/>
        <v>50.64</v>
      </c>
      <c r="N206" s="57"/>
      <c r="O206" s="43"/>
      <c r="P206" s="43"/>
      <c r="Q206" s="43"/>
      <c r="R206" s="43"/>
      <c r="S206" s="43"/>
      <c r="T206" s="43"/>
      <c r="U206" s="44"/>
      <c r="V206" s="45"/>
      <c r="W206" s="34"/>
      <c r="X206" s="34"/>
      <c r="Y206" s="57"/>
      <c r="Z206" s="43"/>
      <c r="AA206" s="43"/>
      <c r="AB206" s="43"/>
      <c r="AC206" s="43"/>
      <c r="AD206" s="43"/>
      <c r="AE206" s="43"/>
      <c r="AF206" s="44"/>
      <c r="AG206" s="45"/>
      <c r="AH206" s="34"/>
      <c r="AI206" s="34"/>
      <c r="AJ206" s="57"/>
      <c r="AK206" s="43"/>
      <c r="AL206" s="43"/>
      <c r="AM206" s="43"/>
      <c r="AN206" s="43"/>
      <c r="AO206" s="43"/>
      <c r="AP206" s="43"/>
      <c r="AQ206" s="44"/>
      <c r="AR206" s="45"/>
      <c r="AS206" s="34"/>
      <c r="AT206" s="34"/>
      <c r="AU206" s="57"/>
      <c r="AV206" s="43"/>
      <c r="AW206" s="43"/>
      <c r="AX206" s="43"/>
      <c r="AY206" s="43"/>
      <c r="AZ206" s="43"/>
      <c r="BA206" s="43"/>
      <c r="BB206" s="44"/>
      <c r="BC206" s="45"/>
      <c r="BD206" s="34"/>
    </row>
    <row r="207" spans="1:56" ht="35.1" customHeight="1">
      <c r="A207" s="56" t="s">
        <v>232</v>
      </c>
      <c r="B207" s="56">
        <v>577093</v>
      </c>
      <c r="C207" s="56" t="s">
        <v>124</v>
      </c>
      <c r="D207" s="56" t="s">
        <v>172</v>
      </c>
      <c r="E207" s="56" t="s">
        <v>12</v>
      </c>
      <c r="F207" s="56"/>
      <c r="G207" s="56" t="s">
        <v>126</v>
      </c>
      <c r="H207" s="56"/>
      <c r="I207" s="56" t="s">
        <v>134</v>
      </c>
      <c r="L207" s="47" t="str">
        <f t="shared" si="8"/>
        <v/>
      </c>
      <c r="M207" s="48" t="str">
        <f t="shared" si="7"/>
        <v/>
      </c>
      <c r="N207" s="57"/>
      <c r="O207" s="43"/>
      <c r="P207" s="43"/>
      <c r="Q207" s="43"/>
      <c r="R207" s="43"/>
      <c r="S207" s="43"/>
      <c r="T207" s="43"/>
      <c r="U207" s="44"/>
      <c r="V207" s="45"/>
      <c r="W207" s="34"/>
      <c r="X207" s="34"/>
      <c r="Y207" s="57"/>
      <c r="Z207" s="43"/>
      <c r="AA207" s="43"/>
      <c r="AB207" s="43"/>
      <c r="AC207" s="43"/>
      <c r="AD207" s="43"/>
      <c r="AE207" s="43"/>
      <c r="AF207" s="44"/>
      <c r="AG207" s="45"/>
      <c r="AH207" s="34"/>
      <c r="AI207" s="34"/>
      <c r="AJ207" s="57"/>
      <c r="AK207" s="43"/>
      <c r="AL207" s="43"/>
      <c r="AM207" s="43"/>
      <c r="AN207" s="43"/>
      <c r="AO207" s="43"/>
      <c r="AP207" s="43"/>
      <c r="AQ207" s="44"/>
      <c r="AR207" s="45"/>
      <c r="AS207" s="34"/>
      <c r="AT207" s="34"/>
      <c r="AU207" s="57"/>
      <c r="AV207" s="43"/>
      <c r="AW207" s="43"/>
      <c r="AX207" s="43"/>
      <c r="AY207" s="43"/>
      <c r="AZ207" s="43"/>
      <c r="BA207" s="43"/>
      <c r="BB207" s="44"/>
      <c r="BC207" s="45"/>
      <c r="BD207" s="34"/>
    </row>
    <row r="208" spans="1:56" ht="35.1" customHeight="1">
      <c r="A208" s="56" t="s">
        <v>232</v>
      </c>
      <c r="B208" s="56">
        <v>576499</v>
      </c>
      <c r="C208" s="56" t="s">
        <v>124</v>
      </c>
      <c r="D208" s="56" t="s">
        <v>162</v>
      </c>
      <c r="E208" s="56" t="s">
        <v>109</v>
      </c>
      <c r="F208" s="56"/>
      <c r="G208" s="56" t="s">
        <v>126</v>
      </c>
      <c r="H208" s="56"/>
      <c r="J208" s="34" t="s">
        <v>149</v>
      </c>
      <c r="K208" s="34" t="s">
        <v>152</v>
      </c>
      <c r="L208" s="47">
        <f t="shared" si="8"/>
        <v>462.96999999999997</v>
      </c>
      <c r="M208" s="48">
        <f t="shared" si="7"/>
        <v>277.77999999999997</v>
      </c>
      <c r="N208" s="57"/>
      <c r="O208" s="43"/>
      <c r="P208" s="43"/>
      <c r="Q208" s="43"/>
      <c r="R208" s="43"/>
      <c r="S208" s="43"/>
      <c r="T208" s="43"/>
      <c r="U208" s="44"/>
      <c r="V208" s="45"/>
      <c r="W208" s="34"/>
      <c r="X208" s="34"/>
      <c r="Y208" s="57"/>
      <c r="Z208" s="43"/>
      <c r="AA208" s="43"/>
      <c r="AB208" s="43"/>
      <c r="AC208" s="43"/>
      <c r="AD208" s="43"/>
      <c r="AE208" s="43"/>
      <c r="AF208" s="44"/>
      <c r="AG208" s="45"/>
      <c r="AH208" s="34"/>
      <c r="AI208" s="34"/>
      <c r="AJ208" s="57"/>
      <c r="AK208" s="43"/>
      <c r="AL208" s="43"/>
      <c r="AM208" s="43"/>
      <c r="AN208" s="43"/>
      <c r="AO208" s="43"/>
      <c r="AP208" s="43"/>
      <c r="AQ208" s="44"/>
      <c r="AR208" s="45"/>
      <c r="AS208" s="34"/>
      <c r="AT208" s="34"/>
      <c r="AU208" s="57"/>
      <c r="AV208" s="43"/>
      <c r="AW208" s="43"/>
      <c r="AX208" s="43"/>
      <c r="AY208" s="43"/>
      <c r="AZ208" s="43"/>
      <c r="BA208" s="43"/>
      <c r="BB208" s="44"/>
      <c r="BC208" s="45"/>
      <c r="BD208" s="34"/>
    </row>
    <row r="209" spans="1:56" ht="35.1" customHeight="1">
      <c r="A209" s="56" t="s">
        <v>232</v>
      </c>
      <c r="B209" s="56">
        <v>575986</v>
      </c>
      <c r="C209" s="56" t="s">
        <v>124</v>
      </c>
      <c r="D209" s="56" t="s">
        <v>190</v>
      </c>
      <c r="E209" s="56" t="s">
        <v>106</v>
      </c>
      <c r="F209" s="56"/>
      <c r="G209" s="56" t="s">
        <v>126</v>
      </c>
      <c r="H209" s="56"/>
      <c r="J209" s="34" t="s">
        <v>129</v>
      </c>
      <c r="L209" s="47">
        <f t="shared" si="8"/>
        <v>84.4</v>
      </c>
      <c r="M209" s="48">
        <f t="shared" si="7"/>
        <v>50.64</v>
      </c>
      <c r="N209" s="57"/>
      <c r="O209" s="43"/>
      <c r="P209" s="43"/>
      <c r="Q209" s="43"/>
      <c r="R209" s="43"/>
      <c r="S209" s="43"/>
      <c r="T209" s="43"/>
      <c r="U209" s="44"/>
      <c r="V209" s="45"/>
      <c r="W209" s="34"/>
      <c r="X209" s="34"/>
      <c r="Y209" s="57"/>
      <c r="Z209" s="43"/>
      <c r="AA209" s="43"/>
      <c r="AB209" s="43"/>
      <c r="AC209" s="43"/>
      <c r="AD209" s="43"/>
      <c r="AE209" s="43"/>
      <c r="AF209" s="44"/>
      <c r="AG209" s="45"/>
      <c r="AH209" s="34"/>
      <c r="AI209" s="34"/>
      <c r="AJ209" s="57"/>
      <c r="AK209" s="43"/>
      <c r="AL209" s="43"/>
      <c r="AM209" s="43"/>
      <c r="AN209" s="43"/>
      <c r="AO209" s="43"/>
      <c r="AP209" s="43"/>
      <c r="AQ209" s="44"/>
      <c r="AR209" s="45"/>
      <c r="AS209" s="34"/>
      <c r="AT209" s="34"/>
      <c r="AU209" s="57"/>
      <c r="AV209" s="43"/>
      <c r="AW209" s="43"/>
      <c r="AX209" s="43"/>
      <c r="AY209" s="43"/>
      <c r="AZ209" s="43"/>
      <c r="BA209" s="43"/>
      <c r="BB209" s="44"/>
      <c r="BC209" s="45"/>
      <c r="BD209" s="34"/>
    </row>
    <row r="210" spans="1:56" ht="35.1" customHeight="1">
      <c r="A210" s="56" t="s">
        <v>232</v>
      </c>
      <c r="B210" s="56">
        <v>576473</v>
      </c>
      <c r="C210" s="56" t="s">
        <v>124</v>
      </c>
      <c r="D210" s="56" t="s">
        <v>166</v>
      </c>
      <c r="E210" s="56" t="s">
        <v>167</v>
      </c>
      <c r="F210" s="56"/>
      <c r="G210" s="56" t="s">
        <v>126</v>
      </c>
      <c r="H210" s="56"/>
      <c r="J210" s="34" t="s">
        <v>157</v>
      </c>
      <c r="L210" s="47">
        <f t="shared" si="8"/>
        <v>176.12</v>
      </c>
      <c r="M210" s="48">
        <f t="shared" si="7"/>
        <v>105.67</v>
      </c>
      <c r="N210" s="57"/>
      <c r="O210" s="43"/>
      <c r="P210" s="43"/>
      <c r="Q210" s="43"/>
      <c r="R210" s="43"/>
      <c r="S210" s="43"/>
      <c r="T210" s="43"/>
      <c r="U210" s="44"/>
      <c r="V210" s="45"/>
      <c r="W210" s="34"/>
      <c r="X210" s="34"/>
      <c r="Y210" s="57"/>
      <c r="Z210" s="43"/>
      <c r="AA210" s="43"/>
      <c r="AB210" s="43"/>
      <c r="AC210" s="43"/>
      <c r="AD210" s="43"/>
      <c r="AE210" s="43"/>
      <c r="AF210" s="44"/>
      <c r="AG210" s="45"/>
      <c r="AH210" s="34"/>
      <c r="AI210" s="34"/>
      <c r="AJ210" s="57"/>
      <c r="AK210" s="43"/>
      <c r="AL210" s="43"/>
      <c r="AM210" s="43"/>
      <c r="AN210" s="43"/>
      <c r="AO210" s="43"/>
      <c r="AP210" s="43"/>
      <c r="AQ210" s="44"/>
      <c r="AR210" s="45"/>
      <c r="AS210" s="34"/>
      <c r="AT210" s="34"/>
      <c r="AU210" s="57"/>
      <c r="AV210" s="43"/>
      <c r="AW210" s="43"/>
      <c r="AX210" s="43"/>
      <c r="AY210" s="43"/>
      <c r="AZ210" s="43"/>
      <c r="BA210" s="43"/>
      <c r="BB210" s="44"/>
      <c r="BC210" s="45"/>
      <c r="BD210" s="34"/>
    </row>
    <row r="211" spans="1:56" ht="35.1" customHeight="1">
      <c r="A211" s="56" t="s">
        <v>233</v>
      </c>
      <c r="B211" s="56">
        <v>576838</v>
      </c>
      <c r="C211" s="56" t="s">
        <v>124</v>
      </c>
      <c r="D211" s="56" t="s">
        <v>190</v>
      </c>
      <c r="E211" s="56" t="s">
        <v>106</v>
      </c>
      <c r="F211" s="56"/>
      <c r="G211" s="56" t="s">
        <v>126</v>
      </c>
      <c r="H211" s="56"/>
      <c r="J211" s="34" t="s">
        <v>149</v>
      </c>
      <c r="L211" s="47">
        <f t="shared" si="8"/>
        <v>288.77</v>
      </c>
      <c r="M211" s="48">
        <f t="shared" si="7"/>
        <v>173.26</v>
      </c>
      <c r="N211" s="57"/>
      <c r="O211" s="43"/>
      <c r="P211" s="43"/>
      <c r="Q211" s="43"/>
      <c r="R211" s="43"/>
      <c r="S211" s="43"/>
      <c r="T211" s="43"/>
      <c r="U211" s="44"/>
      <c r="V211" s="45"/>
      <c r="W211" s="34"/>
      <c r="X211" s="34"/>
      <c r="Y211" s="57"/>
      <c r="Z211" s="43"/>
      <c r="AA211" s="43"/>
      <c r="AB211" s="43"/>
      <c r="AC211" s="43"/>
      <c r="AD211" s="43"/>
      <c r="AE211" s="43"/>
      <c r="AF211" s="44"/>
      <c r="AG211" s="45"/>
      <c r="AH211" s="34"/>
      <c r="AI211" s="34"/>
      <c r="AJ211" s="57"/>
      <c r="AK211" s="43"/>
      <c r="AL211" s="43"/>
      <c r="AM211" s="43"/>
      <c r="AN211" s="43"/>
      <c r="AO211" s="43"/>
      <c r="AP211" s="43"/>
      <c r="AQ211" s="44"/>
      <c r="AR211" s="45"/>
      <c r="AS211" s="34"/>
      <c r="AT211" s="34"/>
      <c r="AU211" s="57"/>
      <c r="AV211" s="43"/>
      <c r="AW211" s="43"/>
      <c r="AX211" s="43"/>
      <c r="AY211" s="43"/>
      <c r="AZ211" s="43"/>
      <c r="BA211" s="43"/>
      <c r="BB211" s="44"/>
      <c r="BC211" s="45"/>
      <c r="BD211" s="34"/>
    </row>
    <row r="212" spans="1:56" ht="35.1" customHeight="1">
      <c r="A212" s="56" t="s">
        <v>234</v>
      </c>
      <c r="B212" s="56">
        <v>577317</v>
      </c>
      <c r="C212" s="56" t="s">
        <v>124</v>
      </c>
      <c r="D212" s="56" t="s">
        <v>159</v>
      </c>
      <c r="E212" s="56" t="s">
        <v>160</v>
      </c>
      <c r="F212" s="56"/>
      <c r="G212" s="56" t="s">
        <v>126</v>
      </c>
      <c r="H212" s="56"/>
      <c r="J212" s="34" t="s">
        <v>149</v>
      </c>
      <c r="K212" s="34" t="s">
        <v>152</v>
      </c>
      <c r="L212" s="47">
        <f t="shared" si="8"/>
        <v>462.96999999999997</v>
      </c>
      <c r="M212" s="48">
        <f t="shared" si="7"/>
        <v>277.77999999999997</v>
      </c>
      <c r="N212" s="57"/>
      <c r="O212" s="43"/>
      <c r="P212" s="43"/>
      <c r="Q212" s="43"/>
      <c r="R212" s="43"/>
      <c r="S212" s="43"/>
      <c r="T212" s="43"/>
      <c r="U212" s="44"/>
      <c r="V212" s="45"/>
      <c r="W212" s="34"/>
      <c r="X212" s="34"/>
      <c r="Y212" s="57"/>
      <c r="Z212" s="43"/>
      <c r="AA212" s="43"/>
      <c r="AB212" s="43"/>
      <c r="AC212" s="43"/>
      <c r="AD212" s="43"/>
      <c r="AE212" s="43"/>
      <c r="AF212" s="44"/>
      <c r="AG212" s="45"/>
      <c r="AH212" s="34"/>
      <c r="AI212" s="34"/>
      <c r="AJ212" s="57"/>
      <c r="AK212" s="43"/>
      <c r="AL212" s="43"/>
      <c r="AM212" s="43"/>
      <c r="AN212" s="43"/>
      <c r="AO212" s="43"/>
      <c r="AP212" s="43"/>
      <c r="AQ212" s="44"/>
      <c r="AR212" s="45"/>
      <c r="AS212" s="34"/>
      <c r="AT212" s="34"/>
      <c r="AU212" s="57"/>
      <c r="AV212" s="43"/>
      <c r="AW212" s="43"/>
      <c r="AX212" s="43"/>
      <c r="AY212" s="43"/>
      <c r="AZ212" s="43"/>
      <c r="BA212" s="43"/>
      <c r="BB212" s="44"/>
      <c r="BC212" s="45"/>
      <c r="BD212" s="34"/>
    </row>
    <row r="213" spans="1:56" ht="35.1" customHeight="1">
      <c r="A213" s="56" t="s">
        <v>234</v>
      </c>
      <c r="B213" s="56">
        <v>576952</v>
      </c>
      <c r="C213" s="56" t="s">
        <v>124</v>
      </c>
      <c r="D213" s="56" t="s">
        <v>162</v>
      </c>
      <c r="E213" s="56" t="s">
        <v>109</v>
      </c>
      <c r="F213" s="56"/>
      <c r="G213" s="56" t="s">
        <v>126</v>
      </c>
      <c r="H213" s="56"/>
      <c r="J213" s="34" t="s">
        <v>155</v>
      </c>
      <c r="L213" s="47">
        <f t="shared" si="8"/>
        <v>280.14999999999998</v>
      </c>
      <c r="M213" s="48">
        <f t="shared" si="7"/>
        <v>168.09</v>
      </c>
      <c r="N213" s="57"/>
      <c r="O213" s="43"/>
      <c r="P213" s="43"/>
      <c r="Q213" s="43"/>
      <c r="R213" s="43"/>
      <c r="S213" s="43"/>
      <c r="T213" s="43"/>
      <c r="U213" s="44"/>
      <c r="V213" s="45"/>
      <c r="W213" s="34"/>
      <c r="X213" s="34"/>
      <c r="Y213" s="57"/>
      <c r="Z213" s="43"/>
      <c r="AA213" s="43"/>
      <c r="AB213" s="43"/>
      <c r="AC213" s="43"/>
      <c r="AD213" s="43"/>
      <c r="AE213" s="43"/>
      <c r="AF213" s="44"/>
      <c r="AG213" s="45"/>
      <c r="AH213" s="34"/>
      <c r="AI213" s="34"/>
      <c r="AJ213" s="57"/>
      <c r="AK213" s="43"/>
      <c r="AL213" s="43"/>
      <c r="AM213" s="43"/>
      <c r="AN213" s="43"/>
      <c r="AO213" s="43"/>
      <c r="AP213" s="43"/>
      <c r="AQ213" s="44"/>
      <c r="AR213" s="45"/>
      <c r="AS213" s="34"/>
      <c r="AT213" s="34"/>
      <c r="AU213" s="57"/>
      <c r="AV213" s="43"/>
      <c r="AW213" s="43"/>
      <c r="AX213" s="43"/>
      <c r="AY213" s="43"/>
      <c r="AZ213" s="43"/>
      <c r="BA213" s="43"/>
      <c r="BB213" s="44"/>
      <c r="BC213" s="45"/>
      <c r="BD213" s="34"/>
    </row>
    <row r="214" spans="1:56" ht="35.1" customHeight="1">
      <c r="A214" s="56" t="s">
        <v>235</v>
      </c>
      <c r="B214" s="56" t="s">
        <v>236</v>
      </c>
      <c r="C214" s="56" t="s">
        <v>124</v>
      </c>
      <c r="D214" s="56" t="s">
        <v>159</v>
      </c>
      <c r="E214" s="56" t="s">
        <v>160</v>
      </c>
      <c r="F214" s="56"/>
      <c r="G214" s="56" t="s">
        <v>126</v>
      </c>
      <c r="H214" s="56"/>
      <c r="I214" s="45" t="s">
        <v>173</v>
      </c>
      <c r="L214" s="47" t="str">
        <f t="shared" si="8"/>
        <v/>
      </c>
      <c r="M214" s="48" t="str">
        <f t="shared" si="7"/>
        <v/>
      </c>
      <c r="N214" s="57"/>
      <c r="O214" s="43"/>
      <c r="P214" s="43"/>
      <c r="Q214" s="43"/>
      <c r="R214" s="43"/>
      <c r="S214" s="43"/>
      <c r="T214" s="43"/>
      <c r="U214" s="44"/>
      <c r="V214" s="45"/>
      <c r="W214" s="34"/>
      <c r="X214" s="34"/>
      <c r="Y214" s="57"/>
      <c r="Z214" s="43"/>
      <c r="AA214" s="43"/>
      <c r="AB214" s="43"/>
      <c r="AC214" s="43"/>
      <c r="AD214" s="43"/>
      <c r="AE214" s="43"/>
      <c r="AF214" s="44"/>
      <c r="AG214" s="45"/>
      <c r="AH214" s="34"/>
      <c r="AI214" s="34"/>
      <c r="AJ214" s="57"/>
      <c r="AK214" s="43"/>
      <c r="AL214" s="43"/>
      <c r="AM214" s="43"/>
      <c r="AN214" s="43"/>
      <c r="AO214" s="43"/>
      <c r="AP214" s="43"/>
      <c r="AQ214" s="44"/>
      <c r="AR214" s="45"/>
      <c r="AS214" s="34"/>
      <c r="AT214" s="34"/>
      <c r="AU214" s="57"/>
      <c r="AV214" s="43"/>
      <c r="AW214" s="43"/>
      <c r="AX214" s="43"/>
      <c r="AY214" s="43"/>
      <c r="AZ214" s="43"/>
      <c r="BA214" s="43"/>
      <c r="BB214" s="44"/>
      <c r="BC214" s="45"/>
      <c r="BD214" s="34"/>
    </row>
    <row r="215" spans="1:56" ht="35.1" customHeight="1">
      <c r="A215" s="56" t="s">
        <v>237</v>
      </c>
      <c r="B215" s="56">
        <v>576358</v>
      </c>
      <c r="C215" s="56" t="s">
        <v>124</v>
      </c>
      <c r="D215" s="56" t="s">
        <v>159</v>
      </c>
      <c r="E215" s="56" t="s">
        <v>160</v>
      </c>
      <c r="F215" s="56"/>
      <c r="G215" s="56" t="s">
        <v>126</v>
      </c>
      <c r="H215" s="56"/>
      <c r="J215" s="34" t="s">
        <v>157</v>
      </c>
      <c r="L215" s="47">
        <f t="shared" si="8"/>
        <v>176.12</v>
      </c>
      <c r="M215" s="48">
        <f t="shared" si="7"/>
        <v>105.67</v>
      </c>
      <c r="N215" s="57"/>
      <c r="O215" s="43"/>
      <c r="P215" s="43"/>
      <c r="Q215" s="43"/>
      <c r="R215" s="43"/>
      <c r="S215" s="43"/>
      <c r="T215" s="43"/>
      <c r="U215" s="44"/>
      <c r="V215" s="45"/>
      <c r="W215" s="34"/>
      <c r="X215" s="34"/>
      <c r="Y215" s="57"/>
      <c r="Z215" s="43"/>
      <c r="AA215" s="43"/>
      <c r="AB215" s="43"/>
      <c r="AC215" s="43"/>
      <c r="AD215" s="43"/>
      <c r="AE215" s="43"/>
      <c r="AF215" s="44"/>
      <c r="AG215" s="45"/>
      <c r="AH215" s="34"/>
      <c r="AI215" s="34"/>
      <c r="AJ215" s="57"/>
      <c r="AK215" s="43"/>
      <c r="AL215" s="43"/>
      <c r="AM215" s="43"/>
      <c r="AN215" s="43"/>
      <c r="AO215" s="43"/>
      <c r="AP215" s="43"/>
      <c r="AQ215" s="44"/>
      <c r="AR215" s="45"/>
      <c r="AS215" s="34"/>
      <c r="AT215" s="34"/>
      <c r="AU215" s="57"/>
      <c r="AV215" s="43"/>
      <c r="AW215" s="43"/>
      <c r="AX215" s="43"/>
      <c r="AY215" s="43"/>
      <c r="AZ215" s="43"/>
      <c r="BA215" s="43"/>
      <c r="BB215" s="44"/>
      <c r="BC215" s="45"/>
      <c r="BD215" s="34"/>
    </row>
    <row r="216" spans="1:56" ht="35.1" customHeight="1">
      <c r="A216" s="56" t="s">
        <v>238</v>
      </c>
      <c r="B216" s="56">
        <v>575689</v>
      </c>
      <c r="C216" s="56" t="s">
        <v>124</v>
      </c>
      <c r="D216" s="56" t="s">
        <v>162</v>
      </c>
      <c r="E216" s="56" t="s">
        <v>109</v>
      </c>
      <c r="F216" s="56"/>
      <c r="G216" s="56" t="s">
        <v>126</v>
      </c>
      <c r="H216" s="56"/>
      <c r="J216" s="34" t="s">
        <v>127</v>
      </c>
      <c r="L216" s="47">
        <f t="shared" si="8"/>
        <v>201.3</v>
      </c>
      <c r="M216" s="48">
        <f t="shared" si="7"/>
        <v>120.78</v>
      </c>
      <c r="N216" s="57"/>
      <c r="O216" s="43"/>
      <c r="P216" s="43"/>
      <c r="Q216" s="43"/>
      <c r="R216" s="43"/>
      <c r="S216" s="43"/>
      <c r="T216" s="43"/>
      <c r="U216" s="44"/>
      <c r="V216" s="45"/>
      <c r="W216" s="34"/>
      <c r="X216" s="34"/>
      <c r="Y216" s="57"/>
      <c r="Z216" s="43"/>
      <c r="AA216" s="43"/>
      <c r="AB216" s="43"/>
      <c r="AC216" s="43"/>
      <c r="AD216" s="43"/>
      <c r="AE216" s="43"/>
      <c r="AF216" s="44"/>
      <c r="AG216" s="45"/>
      <c r="AH216" s="34"/>
      <c r="AI216" s="34"/>
      <c r="AJ216" s="57"/>
      <c r="AK216" s="43"/>
      <c r="AL216" s="43"/>
      <c r="AM216" s="43"/>
      <c r="AN216" s="43"/>
      <c r="AO216" s="43"/>
      <c r="AP216" s="43"/>
      <c r="AQ216" s="44"/>
      <c r="AR216" s="45"/>
      <c r="AS216" s="34"/>
      <c r="AT216" s="34"/>
      <c r="AU216" s="57"/>
      <c r="AV216" s="43"/>
      <c r="AW216" s="43"/>
      <c r="AX216" s="43"/>
      <c r="AY216" s="43"/>
      <c r="AZ216" s="43"/>
      <c r="BA216" s="43"/>
      <c r="BB216" s="44"/>
      <c r="BC216" s="45"/>
      <c r="BD216" s="34"/>
    </row>
    <row r="217" spans="1:56" ht="35.1" customHeight="1">
      <c r="A217" s="56" t="s">
        <v>239</v>
      </c>
      <c r="B217" s="56">
        <v>577651</v>
      </c>
      <c r="C217" s="56" t="s">
        <v>124</v>
      </c>
      <c r="D217" s="56" t="s">
        <v>172</v>
      </c>
      <c r="E217" s="56" t="s">
        <v>12</v>
      </c>
      <c r="F217" s="56"/>
      <c r="G217" s="56" t="s">
        <v>126</v>
      </c>
      <c r="H217" s="56"/>
      <c r="J217" s="34" t="s">
        <v>157</v>
      </c>
      <c r="L217" s="47">
        <f t="shared" si="8"/>
        <v>176.12</v>
      </c>
      <c r="M217" s="48">
        <f t="shared" si="7"/>
        <v>105.67</v>
      </c>
      <c r="N217" s="57"/>
      <c r="O217" s="43"/>
      <c r="P217" s="43"/>
      <c r="Q217" s="43"/>
      <c r="R217" s="43"/>
      <c r="S217" s="43"/>
      <c r="T217" s="43"/>
      <c r="U217" s="44"/>
      <c r="V217" s="45"/>
      <c r="W217" s="34"/>
      <c r="X217" s="34"/>
      <c r="Y217" s="57"/>
      <c r="Z217" s="43"/>
      <c r="AA217" s="43"/>
      <c r="AB217" s="43"/>
      <c r="AC217" s="43"/>
      <c r="AD217" s="43"/>
      <c r="AE217" s="43"/>
      <c r="AF217" s="44"/>
      <c r="AG217" s="45"/>
      <c r="AH217" s="34"/>
      <c r="AI217" s="34"/>
      <c r="AJ217" s="57"/>
      <c r="AK217" s="43"/>
      <c r="AL217" s="43"/>
      <c r="AM217" s="43"/>
      <c r="AN217" s="43"/>
      <c r="AO217" s="43"/>
      <c r="AP217" s="43"/>
      <c r="AQ217" s="44"/>
      <c r="AR217" s="45"/>
      <c r="AS217" s="34"/>
      <c r="AT217" s="34"/>
      <c r="AU217" s="57"/>
      <c r="AV217" s="43"/>
      <c r="AW217" s="43"/>
      <c r="AX217" s="43"/>
      <c r="AY217" s="43"/>
      <c r="AZ217" s="43"/>
      <c r="BA217" s="43"/>
      <c r="BB217" s="44"/>
      <c r="BC217" s="45"/>
      <c r="BD217" s="34"/>
    </row>
    <row r="218" spans="1:56" ht="35.1" customHeight="1">
      <c r="A218" s="56" t="s">
        <v>240</v>
      </c>
      <c r="B218" s="56" t="s">
        <v>241</v>
      </c>
      <c r="C218" s="56" t="s">
        <v>124</v>
      </c>
      <c r="D218" s="56" t="s">
        <v>190</v>
      </c>
      <c r="E218" s="56" t="s">
        <v>106</v>
      </c>
      <c r="F218" s="56"/>
      <c r="G218" s="56" t="s">
        <v>126</v>
      </c>
      <c r="H218" s="56"/>
      <c r="J218" s="34" t="s">
        <v>149</v>
      </c>
      <c r="L218" s="47">
        <f t="shared" si="8"/>
        <v>288.77</v>
      </c>
      <c r="M218" s="48">
        <f t="shared" si="7"/>
        <v>173.26</v>
      </c>
      <c r="N218" s="57"/>
      <c r="O218" s="43"/>
      <c r="P218" s="43"/>
      <c r="Q218" s="43"/>
      <c r="R218" s="43"/>
      <c r="S218" s="43"/>
      <c r="T218" s="43"/>
      <c r="U218" s="44"/>
      <c r="V218" s="45"/>
      <c r="W218" s="34"/>
      <c r="X218" s="34"/>
      <c r="Y218" s="57"/>
      <c r="Z218" s="43"/>
      <c r="AA218" s="43"/>
      <c r="AB218" s="43"/>
      <c r="AC218" s="43"/>
      <c r="AD218" s="43"/>
      <c r="AE218" s="43"/>
      <c r="AF218" s="44"/>
      <c r="AG218" s="45"/>
      <c r="AH218" s="34"/>
      <c r="AI218" s="34"/>
      <c r="AJ218" s="57"/>
      <c r="AK218" s="43"/>
      <c r="AL218" s="43"/>
      <c r="AM218" s="43"/>
      <c r="AN218" s="43"/>
      <c r="AO218" s="43"/>
      <c r="AP218" s="43"/>
      <c r="AQ218" s="44"/>
      <c r="AR218" s="45"/>
      <c r="AS218" s="34"/>
      <c r="AT218" s="34"/>
      <c r="AU218" s="57"/>
      <c r="AV218" s="43"/>
      <c r="AW218" s="43"/>
      <c r="AX218" s="43"/>
      <c r="AY218" s="43"/>
      <c r="AZ218" s="43"/>
      <c r="BA218" s="43"/>
      <c r="BB218" s="44"/>
      <c r="BC218" s="45"/>
      <c r="BD218" s="34"/>
    </row>
    <row r="219" spans="1:56" ht="35.1" customHeight="1">
      <c r="A219" s="56" t="s">
        <v>242</v>
      </c>
      <c r="B219" s="56">
        <v>576118</v>
      </c>
      <c r="C219" s="56" t="s">
        <v>124</v>
      </c>
      <c r="D219" s="56" t="s">
        <v>172</v>
      </c>
      <c r="E219" s="56" t="s">
        <v>12</v>
      </c>
      <c r="F219" s="56"/>
      <c r="G219" s="56" t="s">
        <v>126</v>
      </c>
      <c r="H219" s="56"/>
      <c r="J219" s="34" t="s">
        <v>144</v>
      </c>
      <c r="L219" s="47">
        <f t="shared" si="8"/>
        <v>139.26</v>
      </c>
      <c r="M219" s="48">
        <f t="shared" si="7"/>
        <v>83.56</v>
      </c>
      <c r="N219" s="57"/>
      <c r="O219" s="43"/>
      <c r="P219" s="43"/>
      <c r="Q219" s="43"/>
      <c r="R219" s="43"/>
      <c r="S219" s="43"/>
      <c r="T219" s="43"/>
      <c r="U219" s="44"/>
      <c r="V219" s="45"/>
      <c r="W219" s="34"/>
      <c r="X219" s="34"/>
      <c r="Y219" s="57"/>
      <c r="Z219" s="43"/>
      <c r="AA219" s="43"/>
      <c r="AB219" s="43"/>
      <c r="AC219" s="43"/>
      <c r="AD219" s="43"/>
      <c r="AE219" s="43"/>
      <c r="AF219" s="44"/>
      <c r="AG219" s="45"/>
      <c r="AH219" s="34"/>
      <c r="AI219" s="34"/>
      <c r="AJ219" s="57"/>
      <c r="AK219" s="43"/>
      <c r="AL219" s="43"/>
      <c r="AM219" s="43"/>
      <c r="AN219" s="43"/>
      <c r="AO219" s="43"/>
      <c r="AP219" s="43"/>
      <c r="AQ219" s="44"/>
      <c r="AR219" s="45"/>
      <c r="AS219" s="34"/>
      <c r="AT219" s="34"/>
      <c r="AU219" s="57"/>
      <c r="AV219" s="43"/>
      <c r="AW219" s="43"/>
      <c r="AX219" s="43"/>
      <c r="AY219" s="43"/>
      <c r="AZ219" s="43"/>
      <c r="BA219" s="43"/>
      <c r="BB219" s="44"/>
      <c r="BC219" s="45"/>
      <c r="BD219" s="34"/>
    </row>
    <row r="220" spans="1:56" ht="35.1" customHeight="1">
      <c r="A220" s="56" t="s">
        <v>242</v>
      </c>
      <c r="B220" s="56">
        <v>576344</v>
      </c>
      <c r="C220" s="56" t="s">
        <v>124</v>
      </c>
      <c r="D220" s="56" t="s">
        <v>190</v>
      </c>
      <c r="E220" s="56" t="s">
        <v>106</v>
      </c>
      <c r="F220" s="56"/>
      <c r="G220" s="56" t="s">
        <v>126</v>
      </c>
      <c r="H220" s="56"/>
      <c r="J220" s="34" t="s">
        <v>157</v>
      </c>
      <c r="L220" s="47">
        <f t="shared" si="8"/>
        <v>176.12</v>
      </c>
      <c r="M220" s="48">
        <f t="shared" si="7"/>
        <v>105.67</v>
      </c>
      <c r="N220" s="57"/>
      <c r="O220" s="43"/>
      <c r="P220" s="43"/>
      <c r="Q220" s="43"/>
      <c r="R220" s="43"/>
      <c r="S220" s="43"/>
      <c r="T220" s="43"/>
      <c r="U220" s="44"/>
      <c r="V220" s="45"/>
      <c r="W220" s="34"/>
      <c r="X220" s="34"/>
      <c r="Y220" s="57"/>
      <c r="Z220" s="43"/>
      <c r="AA220" s="43"/>
      <c r="AB220" s="43"/>
      <c r="AC220" s="43"/>
      <c r="AD220" s="43"/>
      <c r="AE220" s="43"/>
      <c r="AF220" s="44"/>
      <c r="AG220" s="45"/>
      <c r="AH220" s="34"/>
      <c r="AI220" s="34"/>
      <c r="AJ220" s="57"/>
      <c r="AK220" s="43"/>
      <c r="AL220" s="43"/>
      <c r="AM220" s="43"/>
      <c r="AN220" s="43"/>
      <c r="AO220" s="43"/>
      <c r="AP220" s="43"/>
      <c r="AQ220" s="44"/>
      <c r="AR220" s="45"/>
      <c r="AS220" s="34"/>
      <c r="AT220" s="34"/>
      <c r="AU220" s="57"/>
      <c r="AV220" s="43"/>
      <c r="AW220" s="43"/>
      <c r="AX220" s="43"/>
      <c r="AY220" s="43"/>
      <c r="AZ220" s="43"/>
      <c r="BA220" s="43"/>
      <c r="BB220" s="44"/>
      <c r="BC220" s="45"/>
      <c r="BD220" s="34"/>
    </row>
    <row r="221" spans="1:56" ht="35.1" customHeight="1">
      <c r="A221" s="56" t="s">
        <v>242</v>
      </c>
      <c r="B221" s="56">
        <v>577533</v>
      </c>
      <c r="C221" s="56" t="s">
        <v>124</v>
      </c>
      <c r="D221" s="56" t="s">
        <v>159</v>
      </c>
      <c r="E221" s="56" t="s">
        <v>160</v>
      </c>
      <c r="F221" s="56"/>
      <c r="G221" s="56" t="s">
        <v>126</v>
      </c>
      <c r="H221" s="56"/>
      <c r="J221" s="34" t="s">
        <v>149</v>
      </c>
      <c r="L221" s="47">
        <f t="shared" si="8"/>
        <v>288.77</v>
      </c>
      <c r="M221" s="48">
        <f t="shared" si="7"/>
        <v>173.26</v>
      </c>
      <c r="N221" s="57"/>
      <c r="O221" s="43"/>
      <c r="P221" s="43"/>
      <c r="Q221" s="43"/>
      <c r="R221" s="43"/>
      <c r="S221" s="43"/>
      <c r="T221" s="43"/>
      <c r="U221" s="44"/>
      <c r="V221" s="45"/>
      <c r="W221" s="34"/>
      <c r="X221" s="34"/>
      <c r="Y221" s="57"/>
      <c r="Z221" s="43"/>
      <c r="AA221" s="43"/>
      <c r="AB221" s="43"/>
      <c r="AC221" s="43"/>
      <c r="AD221" s="43"/>
      <c r="AE221" s="43"/>
      <c r="AF221" s="44"/>
      <c r="AG221" s="45"/>
      <c r="AH221" s="34"/>
      <c r="AI221" s="34"/>
      <c r="AJ221" s="57"/>
      <c r="AK221" s="43"/>
      <c r="AL221" s="43"/>
      <c r="AM221" s="43"/>
      <c r="AN221" s="43"/>
      <c r="AO221" s="43"/>
      <c r="AP221" s="43"/>
      <c r="AQ221" s="44"/>
      <c r="AR221" s="45"/>
      <c r="AS221" s="34"/>
      <c r="AT221" s="34"/>
      <c r="AU221" s="57"/>
      <c r="AV221" s="43"/>
      <c r="AW221" s="43"/>
      <c r="AX221" s="43"/>
      <c r="AY221" s="43"/>
      <c r="AZ221" s="43"/>
      <c r="BA221" s="43"/>
      <c r="BB221" s="44"/>
      <c r="BC221" s="45"/>
      <c r="BD221" s="34"/>
    </row>
    <row r="222" spans="1:56" ht="35.1" customHeight="1">
      <c r="A222" s="56" t="s">
        <v>242</v>
      </c>
      <c r="B222" s="56">
        <v>577117</v>
      </c>
      <c r="C222" s="56" t="s">
        <v>124</v>
      </c>
      <c r="D222" s="56" t="s">
        <v>162</v>
      </c>
      <c r="E222" s="56" t="s">
        <v>109</v>
      </c>
      <c r="F222" s="56"/>
      <c r="G222" s="56" t="s">
        <v>126</v>
      </c>
      <c r="H222" s="56"/>
      <c r="J222" s="34" t="s">
        <v>149</v>
      </c>
      <c r="K222" s="34" t="s">
        <v>152</v>
      </c>
      <c r="L222" s="47">
        <f t="shared" si="8"/>
        <v>462.96999999999997</v>
      </c>
      <c r="M222" s="48">
        <f t="shared" si="7"/>
        <v>277.77999999999997</v>
      </c>
      <c r="N222" s="57"/>
      <c r="O222" s="43"/>
      <c r="P222" s="43"/>
      <c r="Q222" s="43"/>
      <c r="R222" s="43"/>
      <c r="S222" s="43"/>
      <c r="T222" s="43"/>
      <c r="U222" s="44"/>
      <c r="V222" s="45"/>
      <c r="W222" s="34"/>
      <c r="X222" s="34"/>
      <c r="Y222" s="57"/>
      <c r="Z222" s="43"/>
      <c r="AA222" s="43"/>
      <c r="AB222" s="43"/>
      <c r="AC222" s="43"/>
      <c r="AD222" s="43"/>
      <c r="AE222" s="43"/>
      <c r="AF222" s="44"/>
      <c r="AG222" s="45"/>
      <c r="AH222" s="34"/>
      <c r="AI222" s="34"/>
      <c r="AJ222" s="57"/>
      <c r="AK222" s="43"/>
      <c r="AL222" s="43"/>
      <c r="AM222" s="43"/>
      <c r="AN222" s="43"/>
      <c r="AO222" s="43"/>
      <c r="AP222" s="43"/>
      <c r="AQ222" s="44"/>
      <c r="AR222" s="45"/>
      <c r="AS222" s="34"/>
      <c r="AT222" s="34"/>
      <c r="AU222" s="57"/>
      <c r="AV222" s="43"/>
      <c r="AW222" s="43"/>
      <c r="AX222" s="43"/>
      <c r="AY222" s="43"/>
      <c r="AZ222" s="43"/>
      <c r="BA222" s="43"/>
      <c r="BB222" s="44"/>
      <c r="BC222" s="45"/>
      <c r="BD222" s="34"/>
    </row>
    <row r="223" spans="1:56" ht="35.1" customHeight="1">
      <c r="A223" s="56" t="s">
        <v>243</v>
      </c>
      <c r="B223" s="56">
        <v>578228</v>
      </c>
      <c r="C223" s="56" t="s">
        <v>124</v>
      </c>
      <c r="D223" s="56" t="s">
        <v>159</v>
      </c>
      <c r="E223" s="56" t="s">
        <v>160</v>
      </c>
      <c r="F223" s="56"/>
      <c r="G223" s="56" t="s">
        <v>126</v>
      </c>
      <c r="H223" s="56"/>
      <c r="J223" s="34" t="s">
        <v>149</v>
      </c>
      <c r="L223" s="47">
        <f t="shared" si="8"/>
        <v>288.77</v>
      </c>
      <c r="M223" s="48">
        <f t="shared" si="7"/>
        <v>173.26</v>
      </c>
      <c r="N223" s="57"/>
      <c r="O223" s="43"/>
      <c r="P223" s="43"/>
      <c r="Q223" s="43"/>
      <c r="R223" s="43"/>
      <c r="S223" s="43"/>
      <c r="T223" s="43"/>
      <c r="U223" s="44"/>
      <c r="V223" s="45"/>
      <c r="W223" s="34"/>
      <c r="X223" s="34"/>
      <c r="Y223" s="57"/>
      <c r="Z223" s="43"/>
      <c r="AA223" s="43"/>
      <c r="AB223" s="43"/>
      <c r="AC223" s="43"/>
      <c r="AD223" s="43"/>
      <c r="AE223" s="43"/>
      <c r="AF223" s="44"/>
      <c r="AG223" s="45"/>
      <c r="AH223" s="34"/>
      <c r="AI223" s="34"/>
      <c r="AJ223" s="57"/>
      <c r="AK223" s="43"/>
      <c r="AL223" s="43"/>
      <c r="AM223" s="43"/>
      <c r="AN223" s="43"/>
      <c r="AO223" s="43"/>
      <c r="AP223" s="43"/>
      <c r="AQ223" s="44"/>
      <c r="AR223" s="45"/>
      <c r="AS223" s="34"/>
      <c r="AT223" s="34"/>
      <c r="AU223" s="57"/>
      <c r="AV223" s="43"/>
      <c r="AW223" s="43"/>
      <c r="AX223" s="43"/>
      <c r="AY223" s="43"/>
      <c r="AZ223" s="43"/>
      <c r="BA223" s="43"/>
      <c r="BB223" s="44"/>
      <c r="BC223" s="45"/>
      <c r="BD223" s="34"/>
    </row>
    <row r="224" spans="1:56" ht="35.1" customHeight="1">
      <c r="A224" s="56" t="s">
        <v>243</v>
      </c>
      <c r="B224" s="56">
        <v>577073</v>
      </c>
      <c r="C224" s="56" t="s">
        <v>124</v>
      </c>
      <c r="D224" s="56" t="s">
        <v>162</v>
      </c>
      <c r="E224" s="56" t="s">
        <v>109</v>
      </c>
      <c r="F224" s="56"/>
      <c r="G224" s="56" t="s">
        <v>151</v>
      </c>
      <c r="H224" s="56"/>
      <c r="J224" s="34" t="s">
        <v>127</v>
      </c>
      <c r="L224" s="47">
        <f t="shared" si="8"/>
        <v>201.3</v>
      </c>
      <c r="M224" s="48">
        <f t="shared" si="7"/>
        <v>120.78</v>
      </c>
      <c r="N224" s="57"/>
      <c r="O224" s="43"/>
      <c r="P224" s="43"/>
      <c r="Q224" s="43"/>
      <c r="R224" s="43"/>
      <c r="S224" s="43"/>
      <c r="T224" s="43"/>
      <c r="U224" s="44"/>
      <c r="V224" s="45"/>
      <c r="W224" s="34"/>
      <c r="X224" s="34"/>
      <c r="Y224" s="57"/>
      <c r="Z224" s="43"/>
      <c r="AA224" s="43"/>
      <c r="AB224" s="43"/>
      <c r="AC224" s="43"/>
      <c r="AD224" s="43"/>
      <c r="AE224" s="43"/>
      <c r="AF224" s="44"/>
      <c r="AG224" s="45"/>
      <c r="AH224" s="34"/>
      <c r="AI224" s="34"/>
      <c r="AJ224" s="57"/>
      <c r="AK224" s="43"/>
      <c r="AL224" s="43"/>
      <c r="AM224" s="43"/>
      <c r="AN224" s="43"/>
      <c r="AO224" s="43"/>
      <c r="AP224" s="43"/>
      <c r="AQ224" s="44"/>
      <c r="AR224" s="45"/>
      <c r="AS224" s="34"/>
      <c r="AT224" s="34"/>
      <c r="AU224" s="57"/>
      <c r="AV224" s="43"/>
      <c r="AW224" s="43"/>
      <c r="AX224" s="43"/>
      <c r="AY224" s="43"/>
      <c r="AZ224" s="43"/>
      <c r="BA224" s="43"/>
      <c r="BB224" s="44"/>
      <c r="BC224" s="45"/>
      <c r="BD224" s="34"/>
    </row>
    <row r="225" spans="1:56" ht="35.1" customHeight="1">
      <c r="A225" s="56" t="s">
        <v>244</v>
      </c>
      <c r="B225" s="56">
        <v>578465</v>
      </c>
      <c r="C225" s="56" t="s">
        <v>124</v>
      </c>
      <c r="D225" s="56" t="s">
        <v>190</v>
      </c>
      <c r="E225" s="56" t="s">
        <v>106</v>
      </c>
      <c r="F225" s="56"/>
      <c r="G225" s="56" t="s">
        <v>126</v>
      </c>
      <c r="H225" s="56"/>
      <c r="J225" s="34" t="s">
        <v>157</v>
      </c>
      <c r="L225" s="47">
        <f t="shared" si="8"/>
        <v>176.12</v>
      </c>
      <c r="M225" s="48">
        <f t="shared" si="7"/>
        <v>105.67</v>
      </c>
      <c r="N225" s="57"/>
      <c r="O225" s="43"/>
      <c r="P225" s="43"/>
      <c r="Q225" s="43"/>
      <c r="R225" s="43"/>
      <c r="S225" s="43"/>
      <c r="T225" s="43"/>
      <c r="U225" s="44"/>
      <c r="V225" s="45"/>
      <c r="W225" s="34"/>
      <c r="X225" s="34"/>
      <c r="Y225" s="57"/>
      <c r="Z225" s="43"/>
      <c r="AA225" s="43"/>
      <c r="AB225" s="43"/>
      <c r="AC225" s="43"/>
      <c r="AD225" s="43"/>
      <c r="AE225" s="43"/>
      <c r="AF225" s="44"/>
      <c r="AG225" s="45"/>
      <c r="AH225" s="34"/>
      <c r="AI225" s="34"/>
      <c r="AJ225" s="57"/>
      <c r="AK225" s="43"/>
      <c r="AL225" s="43"/>
      <c r="AM225" s="43"/>
      <c r="AN225" s="43"/>
      <c r="AO225" s="43"/>
      <c r="AP225" s="43"/>
      <c r="AQ225" s="44"/>
      <c r="AR225" s="45"/>
      <c r="AS225" s="34"/>
      <c r="AT225" s="34"/>
      <c r="AU225" s="57"/>
      <c r="AV225" s="43"/>
      <c r="AW225" s="43"/>
      <c r="AX225" s="43"/>
      <c r="AY225" s="43"/>
      <c r="AZ225" s="43"/>
      <c r="BA225" s="43"/>
      <c r="BB225" s="44"/>
      <c r="BC225" s="45"/>
      <c r="BD225" s="34"/>
    </row>
    <row r="226" spans="1:56" ht="35.1" customHeight="1">
      <c r="A226" s="56" t="s">
        <v>245</v>
      </c>
      <c r="B226" s="56">
        <v>576156</v>
      </c>
      <c r="C226" s="56" t="s">
        <v>124</v>
      </c>
      <c r="D226" s="56" t="s">
        <v>172</v>
      </c>
      <c r="E226" s="56" t="s">
        <v>12</v>
      </c>
      <c r="F226" s="56"/>
      <c r="G226" s="56" t="s">
        <v>126</v>
      </c>
      <c r="H226" s="56"/>
      <c r="J226" s="34" t="s">
        <v>157</v>
      </c>
      <c r="L226" s="47">
        <f t="shared" si="8"/>
        <v>176.12</v>
      </c>
      <c r="M226" s="48">
        <f t="shared" si="7"/>
        <v>105.67</v>
      </c>
      <c r="N226" s="57"/>
      <c r="O226" s="43"/>
      <c r="P226" s="43"/>
      <c r="Q226" s="43"/>
      <c r="R226" s="43"/>
      <c r="S226" s="43"/>
      <c r="T226" s="43"/>
      <c r="U226" s="44"/>
      <c r="V226" s="45"/>
      <c r="W226" s="34"/>
      <c r="X226" s="34"/>
      <c r="Y226" s="57"/>
      <c r="Z226" s="43"/>
      <c r="AA226" s="43"/>
      <c r="AB226" s="43"/>
      <c r="AC226" s="43"/>
      <c r="AD226" s="43"/>
      <c r="AE226" s="43"/>
      <c r="AF226" s="44"/>
      <c r="AG226" s="45"/>
      <c r="AH226" s="34"/>
      <c r="AI226" s="34"/>
      <c r="AJ226" s="57"/>
      <c r="AK226" s="43"/>
      <c r="AL226" s="43"/>
      <c r="AM226" s="43"/>
      <c r="AN226" s="43"/>
      <c r="AO226" s="43"/>
      <c r="AP226" s="43"/>
      <c r="AQ226" s="44"/>
      <c r="AR226" s="45"/>
      <c r="AS226" s="34"/>
      <c r="AT226" s="34"/>
      <c r="AU226" s="57"/>
      <c r="AV226" s="43"/>
      <c r="AW226" s="43"/>
      <c r="AX226" s="43"/>
      <c r="AY226" s="43"/>
      <c r="AZ226" s="43"/>
      <c r="BA226" s="43"/>
      <c r="BB226" s="44"/>
      <c r="BC226" s="45"/>
      <c r="BD226" s="34"/>
    </row>
    <row r="227" spans="1:56" ht="35.1" customHeight="1">
      <c r="A227" s="56" t="s">
        <v>245</v>
      </c>
      <c r="B227" s="56" t="s">
        <v>246</v>
      </c>
      <c r="C227" s="56" t="s">
        <v>124</v>
      </c>
      <c r="D227" s="56" t="s">
        <v>159</v>
      </c>
      <c r="E227" s="56" t="s">
        <v>160</v>
      </c>
      <c r="F227" s="56"/>
      <c r="G227" s="56" t="s">
        <v>126</v>
      </c>
      <c r="H227" s="56"/>
      <c r="I227" s="45" t="s">
        <v>173</v>
      </c>
      <c r="L227" s="47" t="str">
        <f t="shared" si="8"/>
        <v/>
      </c>
      <c r="M227" s="48" t="str">
        <f t="shared" si="7"/>
        <v/>
      </c>
      <c r="N227" s="57"/>
      <c r="O227" s="43"/>
      <c r="P227" s="43"/>
      <c r="Q227" s="43"/>
      <c r="R227" s="43"/>
      <c r="S227" s="43"/>
      <c r="T227" s="43"/>
      <c r="U227" s="44"/>
      <c r="V227" s="45"/>
      <c r="W227" s="34"/>
      <c r="X227" s="34"/>
      <c r="Y227" s="57"/>
      <c r="Z227" s="43"/>
      <c r="AA227" s="43"/>
      <c r="AB227" s="43"/>
      <c r="AC227" s="43"/>
      <c r="AD227" s="43"/>
      <c r="AE227" s="43"/>
      <c r="AF227" s="44"/>
      <c r="AG227" s="45"/>
      <c r="AH227" s="34"/>
      <c r="AI227" s="34"/>
      <c r="AJ227" s="57"/>
      <c r="AK227" s="43"/>
      <c r="AL227" s="43"/>
      <c r="AM227" s="43"/>
      <c r="AN227" s="43"/>
      <c r="AO227" s="43"/>
      <c r="AP227" s="43"/>
      <c r="AQ227" s="44"/>
      <c r="AR227" s="45"/>
      <c r="AS227" s="34"/>
      <c r="AT227" s="34"/>
      <c r="AU227" s="57"/>
      <c r="AV227" s="43"/>
      <c r="AW227" s="43"/>
      <c r="AX227" s="43"/>
      <c r="AY227" s="43"/>
      <c r="AZ227" s="43"/>
      <c r="BA227" s="43"/>
      <c r="BB227" s="44"/>
      <c r="BC227" s="45"/>
      <c r="BD227" s="34"/>
    </row>
    <row r="228" spans="1:56" ht="35.1" customHeight="1">
      <c r="A228" s="56" t="s">
        <v>245</v>
      </c>
      <c r="B228" s="56">
        <v>576790</v>
      </c>
      <c r="C228" s="56" t="s">
        <v>124</v>
      </c>
      <c r="D228" s="56" t="s">
        <v>162</v>
      </c>
      <c r="E228" s="56" t="s">
        <v>109</v>
      </c>
      <c r="F228" s="56"/>
      <c r="G228" s="56" t="s">
        <v>126</v>
      </c>
      <c r="H228" s="56"/>
      <c r="I228" s="45" t="s">
        <v>134</v>
      </c>
      <c r="L228" s="47" t="str">
        <f t="shared" si="8"/>
        <v/>
      </c>
      <c r="M228" s="48" t="str">
        <f t="shared" si="7"/>
        <v/>
      </c>
      <c r="N228" s="57"/>
      <c r="O228" s="43"/>
      <c r="P228" s="43"/>
      <c r="Q228" s="43"/>
      <c r="R228" s="43"/>
      <c r="S228" s="43"/>
      <c r="T228" s="43"/>
      <c r="U228" s="44"/>
      <c r="V228" s="45"/>
      <c r="W228" s="34"/>
      <c r="X228" s="34"/>
      <c r="Y228" s="57"/>
      <c r="Z228" s="43"/>
      <c r="AA228" s="43"/>
      <c r="AB228" s="43"/>
      <c r="AC228" s="43"/>
      <c r="AD228" s="43"/>
      <c r="AE228" s="43"/>
      <c r="AF228" s="44"/>
      <c r="AG228" s="45"/>
      <c r="AH228" s="34"/>
      <c r="AI228" s="34"/>
      <c r="AJ228" s="57"/>
      <c r="AK228" s="43"/>
      <c r="AL228" s="43"/>
      <c r="AM228" s="43"/>
      <c r="AN228" s="43"/>
      <c r="AO228" s="43"/>
      <c r="AP228" s="43"/>
      <c r="AQ228" s="44"/>
      <c r="AR228" s="45"/>
      <c r="AS228" s="34"/>
      <c r="AT228" s="34"/>
      <c r="AU228" s="57"/>
      <c r="AV228" s="43"/>
      <c r="AW228" s="43"/>
      <c r="AX228" s="43"/>
      <c r="AY228" s="43"/>
      <c r="AZ228" s="43"/>
      <c r="BA228" s="43"/>
      <c r="BB228" s="44"/>
      <c r="BC228" s="45"/>
      <c r="BD228" s="34"/>
    </row>
    <row r="229" spans="1:56" ht="35.1" customHeight="1">
      <c r="A229" s="56" t="s">
        <v>247</v>
      </c>
      <c r="B229" s="56">
        <v>577623</v>
      </c>
      <c r="C229" s="56" t="s">
        <v>124</v>
      </c>
      <c r="D229" s="56" t="s">
        <v>172</v>
      </c>
      <c r="E229" s="56" t="s">
        <v>12</v>
      </c>
      <c r="F229" s="56"/>
      <c r="G229" s="56" t="s">
        <v>126</v>
      </c>
      <c r="H229" s="56"/>
      <c r="J229" s="34" t="s">
        <v>157</v>
      </c>
      <c r="L229" s="47">
        <f t="shared" si="8"/>
        <v>176.12</v>
      </c>
      <c r="M229" s="48">
        <f t="shared" si="7"/>
        <v>105.67</v>
      </c>
      <c r="N229" s="57"/>
      <c r="O229" s="43"/>
      <c r="P229" s="43"/>
      <c r="Q229" s="43"/>
      <c r="R229" s="43"/>
      <c r="S229" s="43"/>
      <c r="T229" s="43"/>
      <c r="U229" s="44"/>
      <c r="V229" s="45"/>
      <c r="W229" s="34"/>
      <c r="X229" s="34"/>
      <c r="Y229" s="57"/>
      <c r="Z229" s="43"/>
      <c r="AA229" s="43"/>
      <c r="AB229" s="43"/>
      <c r="AC229" s="43"/>
      <c r="AD229" s="43"/>
      <c r="AE229" s="43"/>
      <c r="AF229" s="44"/>
      <c r="AG229" s="45"/>
      <c r="AH229" s="34"/>
      <c r="AI229" s="34"/>
      <c r="AJ229" s="57"/>
      <c r="AK229" s="43"/>
      <c r="AL229" s="43"/>
      <c r="AM229" s="43"/>
      <c r="AN229" s="43"/>
      <c r="AO229" s="43"/>
      <c r="AP229" s="43"/>
      <c r="AQ229" s="44"/>
      <c r="AR229" s="45"/>
      <c r="AS229" s="34"/>
      <c r="AT229" s="34"/>
      <c r="AU229" s="57"/>
      <c r="AV229" s="43"/>
      <c r="AW229" s="43"/>
      <c r="AX229" s="43"/>
      <c r="AY229" s="43"/>
      <c r="AZ229" s="43"/>
      <c r="BA229" s="43"/>
      <c r="BB229" s="44"/>
      <c r="BC229" s="45"/>
      <c r="BD229" s="34"/>
    </row>
    <row r="230" spans="1:56" ht="35.1" customHeight="1">
      <c r="A230" s="56" t="s">
        <v>247</v>
      </c>
      <c r="B230" s="56">
        <v>577674</v>
      </c>
      <c r="C230" s="56" t="s">
        <v>124</v>
      </c>
      <c r="D230" s="56" t="s">
        <v>159</v>
      </c>
      <c r="E230" s="56" t="s">
        <v>160</v>
      </c>
      <c r="F230" s="56"/>
      <c r="G230" s="56" t="s">
        <v>126</v>
      </c>
      <c r="H230" s="56"/>
      <c r="J230" s="34" t="s">
        <v>127</v>
      </c>
      <c r="L230" s="47">
        <f t="shared" si="8"/>
        <v>201.3</v>
      </c>
      <c r="M230" s="48">
        <f t="shared" si="7"/>
        <v>120.78</v>
      </c>
      <c r="N230" s="57"/>
      <c r="O230" s="43"/>
      <c r="P230" s="43"/>
      <c r="Q230" s="43"/>
      <c r="R230" s="43"/>
      <c r="S230" s="43"/>
      <c r="T230" s="43"/>
      <c r="U230" s="44"/>
      <c r="V230" s="45"/>
      <c r="W230" s="34"/>
      <c r="X230" s="34"/>
      <c r="Y230" s="57"/>
      <c r="Z230" s="43"/>
      <c r="AA230" s="43"/>
      <c r="AB230" s="43"/>
      <c r="AC230" s="43"/>
      <c r="AD230" s="43"/>
      <c r="AE230" s="43"/>
      <c r="AF230" s="44"/>
      <c r="AG230" s="45"/>
      <c r="AH230" s="34"/>
      <c r="AI230" s="34"/>
      <c r="AJ230" s="57"/>
      <c r="AK230" s="43"/>
      <c r="AL230" s="43"/>
      <c r="AM230" s="43"/>
      <c r="AN230" s="43"/>
      <c r="AO230" s="43"/>
      <c r="AP230" s="43"/>
      <c r="AQ230" s="44"/>
      <c r="AR230" s="45"/>
      <c r="AS230" s="34"/>
      <c r="AT230" s="34"/>
      <c r="AU230" s="57"/>
      <c r="AV230" s="43"/>
      <c r="AW230" s="43"/>
      <c r="AX230" s="43"/>
      <c r="AY230" s="43"/>
      <c r="AZ230" s="43"/>
      <c r="BA230" s="43"/>
      <c r="BB230" s="44"/>
      <c r="BC230" s="45"/>
      <c r="BD230" s="34"/>
    </row>
    <row r="231" spans="1:56" ht="35.1" customHeight="1">
      <c r="A231" s="56" t="s">
        <v>248</v>
      </c>
      <c r="B231" s="56">
        <v>570391</v>
      </c>
      <c r="C231" s="56" t="s">
        <v>124</v>
      </c>
      <c r="D231" s="56" t="s">
        <v>190</v>
      </c>
      <c r="E231" s="56" t="s">
        <v>106</v>
      </c>
      <c r="F231" s="56"/>
      <c r="G231" s="56" t="s">
        <v>126</v>
      </c>
      <c r="H231" s="56"/>
      <c r="J231" s="34" t="s">
        <v>157</v>
      </c>
      <c r="L231" s="47">
        <f t="shared" si="8"/>
        <v>176.12</v>
      </c>
      <c r="M231" s="48">
        <f t="shared" si="7"/>
        <v>105.67</v>
      </c>
      <c r="N231" s="57"/>
      <c r="O231" s="43"/>
      <c r="P231" s="43"/>
      <c r="Q231" s="43"/>
      <c r="R231" s="43"/>
      <c r="S231" s="43"/>
      <c r="T231" s="43"/>
      <c r="U231" s="44"/>
      <c r="V231" s="45"/>
      <c r="W231" s="34"/>
      <c r="X231" s="34"/>
      <c r="Y231" s="57"/>
      <c r="Z231" s="43"/>
      <c r="AA231" s="43"/>
      <c r="AB231" s="43"/>
      <c r="AC231" s="43"/>
      <c r="AD231" s="43"/>
      <c r="AE231" s="43"/>
      <c r="AF231" s="44"/>
      <c r="AG231" s="45"/>
      <c r="AH231" s="34"/>
      <c r="AI231" s="34"/>
      <c r="AJ231" s="57"/>
      <c r="AK231" s="43"/>
      <c r="AL231" s="43"/>
      <c r="AM231" s="43"/>
      <c r="AN231" s="43"/>
      <c r="AO231" s="43"/>
      <c r="AP231" s="43"/>
      <c r="AQ231" s="44"/>
      <c r="AR231" s="45"/>
      <c r="AS231" s="34"/>
      <c r="AT231" s="34"/>
      <c r="AU231" s="57"/>
      <c r="AV231" s="43"/>
      <c r="AW231" s="43"/>
      <c r="AX231" s="43"/>
      <c r="AY231" s="43"/>
      <c r="AZ231" s="43"/>
      <c r="BA231" s="43"/>
      <c r="BB231" s="44"/>
      <c r="BC231" s="45"/>
      <c r="BD231" s="34"/>
    </row>
    <row r="232" spans="1:56" ht="35.1" customHeight="1">
      <c r="A232" s="56" t="s">
        <v>249</v>
      </c>
      <c r="B232" s="56">
        <v>571459</v>
      </c>
      <c r="C232" s="56" t="s">
        <v>124</v>
      </c>
      <c r="D232" s="56" t="s">
        <v>174</v>
      </c>
      <c r="E232" s="56" t="s">
        <v>15</v>
      </c>
      <c r="F232" s="56"/>
      <c r="G232" s="56" t="s">
        <v>126</v>
      </c>
      <c r="H232" s="56"/>
      <c r="J232" s="34" t="s">
        <v>149</v>
      </c>
      <c r="K232" s="34" t="s">
        <v>152</v>
      </c>
      <c r="L232" s="47">
        <f t="shared" si="8"/>
        <v>462.96999999999997</v>
      </c>
      <c r="M232" s="48">
        <f t="shared" si="7"/>
        <v>277.77999999999997</v>
      </c>
      <c r="N232" s="57"/>
      <c r="O232" s="43"/>
      <c r="P232" s="43"/>
      <c r="Q232" s="43"/>
      <c r="R232" s="43"/>
      <c r="S232" s="43"/>
      <c r="T232" s="43"/>
      <c r="U232" s="44"/>
      <c r="V232" s="45"/>
      <c r="W232" s="34"/>
      <c r="X232" s="34"/>
      <c r="Y232" s="57"/>
      <c r="Z232" s="43"/>
      <c r="AA232" s="43"/>
      <c r="AB232" s="43"/>
      <c r="AC232" s="43"/>
      <c r="AD232" s="43"/>
      <c r="AE232" s="43"/>
      <c r="AF232" s="44"/>
      <c r="AG232" s="45"/>
      <c r="AH232" s="34"/>
      <c r="AI232" s="34"/>
      <c r="AJ232" s="57"/>
      <c r="AK232" s="43"/>
      <c r="AL232" s="43"/>
      <c r="AM232" s="43"/>
      <c r="AN232" s="43"/>
      <c r="AO232" s="43"/>
      <c r="AP232" s="43"/>
      <c r="AQ232" s="44"/>
      <c r="AR232" s="45"/>
      <c r="AS232" s="34"/>
      <c r="AT232" s="34"/>
      <c r="AU232" s="57"/>
      <c r="AV232" s="43"/>
      <c r="AW232" s="43"/>
      <c r="AX232" s="43"/>
      <c r="AY232" s="43"/>
      <c r="AZ232" s="43"/>
      <c r="BA232" s="43"/>
      <c r="BB232" s="44"/>
      <c r="BC232" s="45"/>
      <c r="BD232" s="34"/>
    </row>
    <row r="233" spans="1:56" ht="35.1" customHeight="1">
      <c r="A233" s="56" t="s">
        <v>249</v>
      </c>
      <c r="B233" s="56">
        <v>577711</v>
      </c>
      <c r="C233" s="56" t="s">
        <v>124</v>
      </c>
      <c r="D233" s="56" t="s">
        <v>159</v>
      </c>
      <c r="E233" s="56" t="s">
        <v>160</v>
      </c>
      <c r="F233" s="56"/>
      <c r="G233" s="56" t="s">
        <v>181</v>
      </c>
      <c r="H233" s="56"/>
      <c r="I233" s="45" t="s">
        <v>173</v>
      </c>
      <c r="L233" s="47" t="str">
        <f t="shared" si="8"/>
        <v/>
      </c>
      <c r="M233" s="48" t="str">
        <f t="shared" si="7"/>
        <v/>
      </c>
      <c r="N233" s="57"/>
      <c r="O233" s="43"/>
      <c r="P233" s="43"/>
      <c r="Q233" s="43"/>
      <c r="R233" s="43"/>
      <c r="S233" s="43"/>
      <c r="T233" s="43"/>
      <c r="U233" s="44"/>
      <c r="V233" s="45"/>
      <c r="W233" s="34"/>
      <c r="X233" s="34"/>
      <c r="Y233" s="57"/>
      <c r="Z233" s="43"/>
      <c r="AA233" s="43"/>
      <c r="AB233" s="43"/>
      <c r="AC233" s="43"/>
      <c r="AD233" s="43"/>
      <c r="AE233" s="43"/>
      <c r="AF233" s="44"/>
      <c r="AG233" s="45"/>
      <c r="AH233" s="34"/>
      <c r="AI233" s="34"/>
      <c r="AJ233" s="57"/>
      <c r="AK233" s="43"/>
      <c r="AL233" s="43"/>
      <c r="AM233" s="43"/>
      <c r="AN233" s="43"/>
      <c r="AO233" s="43"/>
      <c r="AP233" s="43"/>
      <c r="AQ233" s="44"/>
      <c r="AR233" s="45"/>
      <c r="AS233" s="34"/>
      <c r="AT233" s="34"/>
      <c r="AU233" s="57"/>
      <c r="AV233" s="43"/>
      <c r="AW233" s="43"/>
      <c r="AX233" s="43"/>
      <c r="AY233" s="43"/>
      <c r="AZ233" s="43"/>
      <c r="BA233" s="43"/>
      <c r="BB233" s="44"/>
      <c r="BC233" s="45"/>
      <c r="BD233" s="34"/>
    </row>
    <row r="234" spans="1:56" ht="35.1" customHeight="1">
      <c r="A234" s="56" t="s">
        <v>250</v>
      </c>
      <c r="B234" s="56">
        <v>578273</v>
      </c>
      <c r="C234" s="56" t="s">
        <v>124</v>
      </c>
      <c r="D234" s="56" t="s">
        <v>125</v>
      </c>
      <c r="E234" s="56" t="s">
        <v>10</v>
      </c>
      <c r="F234" s="56"/>
      <c r="G234" s="56" t="s">
        <v>126</v>
      </c>
      <c r="H234" s="56"/>
      <c r="I234" s="45" t="s">
        <v>134</v>
      </c>
      <c r="L234" s="47" t="str">
        <f t="shared" si="8"/>
        <v/>
      </c>
      <c r="M234" s="48" t="str">
        <f t="shared" si="7"/>
        <v/>
      </c>
      <c r="N234" s="57"/>
      <c r="O234" s="43"/>
      <c r="P234" s="43"/>
      <c r="Q234" s="43"/>
      <c r="R234" s="43"/>
      <c r="S234" s="43"/>
      <c r="T234" s="43"/>
      <c r="U234" s="44"/>
      <c r="V234" s="45"/>
      <c r="W234" s="34"/>
      <c r="X234" s="34"/>
      <c r="Y234" s="57"/>
      <c r="Z234" s="43"/>
      <c r="AA234" s="43"/>
      <c r="AB234" s="43"/>
      <c r="AC234" s="43"/>
      <c r="AD234" s="43"/>
      <c r="AE234" s="43"/>
      <c r="AF234" s="44"/>
      <c r="AG234" s="45"/>
      <c r="AH234" s="34"/>
      <c r="AI234" s="34"/>
      <c r="AJ234" s="57"/>
      <c r="AK234" s="43"/>
      <c r="AL234" s="43"/>
      <c r="AM234" s="43"/>
      <c r="AN234" s="43"/>
      <c r="AO234" s="43"/>
      <c r="AP234" s="43"/>
      <c r="AQ234" s="44"/>
      <c r="AR234" s="45"/>
      <c r="AS234" s="34"/>
      <c r="AT234" s="34"/>
      <c r="AU234" s="57"/>
      <c r="AV234" s="43"/>
      <c r="AW234" s="43"/>
      <c r="AX234" s="43"/>
      <c r="AY234" s="43"/>
      <c r="AZ234" s="43"/>
      <c r="BA234" s="43"/>
      <c r="BB234" s="44"/>
      <c r="BC234" s="45"/>
      <c r="BD234" s="34"/>
    </row>
    <row r="235" spans="1:56" ht="35.1" customHeight="1">
      <c r="A235" s="56" t="s">
        <v>250</v>
      </c>
      <c r="B235" s="56">
        <v>576810</v>
      </c>
      <c r="C235" s="56" t="s">
        <v>124</v>
      </c>
      <c r="D235" s="56" t="s">
        <v>174</v>
      </c>
      <c r="E235" s="56" t="s">
        <v>15</v>
      </c>
      <c r="F235" s="56"/>
      <c r="G235" s="56" t="s">
        <v>126</v>
      </c>
      <c r="H235" s="56"/>
      <c r="I235" s="45" t="s">
        <v>173</v>
      </c>
      <c r="L235" s="47" t="str">
        <f t="shared" si="8"/>
        <v/>
      </c>
      <c r="M235" s="48" t="str">
        <f t="shared" si="7"/>
        <v/>
      </c>
      <c r="N235" s="57"/>
      <c r="O235" s="43"/>
      <c r="P235" s="43"/>
      <c r="Q235" s="43"/>
      <c r="R235" s="43"/>
      <c r="S235" s="43"/>
      <c r="T235" s="43"/>
      <c r="U235" s="44"/>
      <c r="V235" s="45"/>
      <c r="W235" s="34"/>
      <c r="X235" s="34"/>
      <c r="Y235" s="57"/>
      <c r="Z235" s="43"/>
      <c r="AA235" s="43"/>
      <c r="AB235" s="43"/>
      <c r="AC235" s="43"/>
      <c r="AD235" s="43"/>
      <c r="AE235" s="43"/>
      <c r="AF235" s="44"/>
      <c r="AG235" s="45"/>
      <c r="AH235" s="34"/>
      <c r="AI235" s="34"/>
      <c r="AJ235" s="57"/>
      <c r="AK235" s="43"/>
      <c r="AL235" s="43"/>
      <c r="AM235" s="43"/>
      <c r="AN235" s="43"/>
      <c r="AO235" s="43"/>
      <c r="AP235" s="43"/>
      <c r="AQ235" s="44"/>
      <c r="AR235" s="45"/>
      <c r="AS235" s="34"/>
      <c r="AT235" s="34"/>
      <c r="AU235" s="57"/>
      <c r="AV235" s="43"/>
      <c r="AW235" s="43"/>
      <c r="AX235" s="43"/>
      <c r="AY235" s="43"/>
      <c r="AZ235" s="43"/>
      <c r="BA235" s="43"/>
      <c r="BB235" s="44"/>
      <c r="BC235" s="45"/>
      <c r="BD235" s="34"/>
    </row>
    <row r="236" spans="1:56" ht="35.1" customHeight="1">
      <c r="A236" s="56" t="s">
        <v>250</v>
      </c>
      <c r="B236" s="56">
        <v>578035</v>
      </c>
      <c r="C236" s="56" t="s">
        <v>124</v>
      </c>
      <c r="D236" s="56" t="s">
        <v>172</v>
      </c>
      <c r="E236" s="56" t="s">
        <v>12</v>
      </c>
      <c r="F236" s="56"/>
      <c r="G236" s="56" t="s">
        <v>126</v>
      </c>
      <c r="H236" s="56"/>
      <c r="J236" s="34" t="s">
        <v>157</v>
      </c>
      <c r="L236" s="47">
        <f t="shared" si="8"/>
        <v>176.12</v>
      </c>
      <c r="M236" s="48">
        <f t="shared" si="7"/>
        <v>105.67</v>
      </c>
      <c r="N236" s="57"/>
      <c r="O236" s="43"/>
      <c r="P236" s="43"/>
      <c r="Q236" s="43"/>
      <c r="R236" s="43"/>
      <c r="S236" s="43"/>
      <c r="T236" s="43"/>
      <c r="U236" s="44"/>
      <c r="V236" s="45"/>
      <c r="W236" s="34"/>
      <c r="X236" s="34"/>
      <c r="Y236" s="57"/>
      <c r="Z236" s="43"/>
      <c r="AA236" s="43"/>
      <c r="AB236" s="43"/>
      <c r="AC236" s="43"/>
      <c r="AD236" s="43"/>
      <c r="AE236" s="43"/>
      <c r="AF236" s="44"/>
      <c r="AG236" s="45"/>
      <c r="AH236" s="34"/>
      <c r="AI236" s="34"/>
      <c r="AJ236" s="57"/>
      <c r="AK236" s="43"/>
      <c r="AL236" s="43"/>
      <c r="AM236" s="43"/>
      <c r="AN236" s="43"/>
      <c r="AO236" s="43"/>
      <c r="AP236" s="43"/>
      <c r="AQ236" s="44"/>
      <c r="AR236" s="45"/>
      <c r="AS236" s="34"/>
      <c r="AT236" s="34"/>
      <c r="AU236" s="57"/>
      <c r="AV236" s="43"/>
      <c r="AW236" s="43"/>
      <c r="AX236" s="43"/>
      <c r="AY236" s="43"/>
      <c r="AZ236" s="43"/>
      <c r="BA236" s="43"/>
      <c r="BB236" s="44"/>
      <c r="BC236" s="45"/>
      <c r="BD236" s="34"/>
    </row>
    <row r="237" spans="1:56" ht="35.1" customHeight="1">
      <c r="A237" s="56" t="s">
        <v>251</v>
      </c>
      <c r="B237" s="56">
        <v>561768</v>
      </c>
      <c r="C237" s="56" t="s">
        <v>124</v>
      </c>
      <c r="D237" s="56" t="s">
        <v>190</v>
      </c>
      <c r="E237" s="56" t="s">
        <v>106</v>
      </c>
      <c r="F237" s="56"/>
      <c r="G237" s="56" t="s">
        <v>126</v>
      </c>
      <c r="H237" s="56"/>
      <c r="I237" s="45" t="s">
        <v>134</v>
      </c>
      <c r="L237" s="47" t="str">
        <f t="shared" si="8"/>
        <v/>
      </c>
      <c r="M237" s="48" t="str">
        <f t="shared" si="7"/>
        <v/>
      </c>
      <c r="N237" s="57"/>
      <c r="O237" s="43"/>
      <c r="P237" s="43"/>
      <c r="Q237" s="43"/>
      <c r="R237" s="43"/>
      <c r="S237" s="43"/>
      <c r="T237" s="43"/>
      <c r="U237" s="44"/>
      <c r="V237" s="45"/>
      <c r="W237" s="34"/>
      <c r="X237" s="34"/>
      <c r="Y237" s="57"/>
      <c r="Z237" s="43"/>
      <c r="AA237" s="43"/>
      <c r="AB237" s="43"/>
      <c r="AC237" s="43"/>
      <c r="AD237" s="43"/>
      <c r="AE237" s="43"/>
      <c r="AF237" s="44"/>
      <c r="AG237" s="45"/>
      <c r="AH237" s="34"/>
      <c r="AI237" s="34"/>
      <c r="AJ237" s="57"/>
      <c r="AK237" s="43"/>
      <c r="AL237" s="43"/>
      <c r="AM237" s="43"/>
      <c r="AN237" s="43"/>
      <c r="AO237" s="43"/>
      <c r="AP237" s="43"/>
      <c r="AQ237" s="44"/>
      <c r="AR237" s="45"/>
      <c r="AS237" s="34"/>
      <c r="AT237" s="34"/>
      <c r="AU237" s="57"/>
      <c r="AV237" s="43"/>
      <c r="AW237" s="43"/>
      <c r="AX237" s="43"/>
      <c r="AY237" s="43"/>
      <c r="AZ237" s="43"/>
      <c r="BA237" s="43"/>
      <c r="BB237" s="44"/>
      <c r="BC237" s="45"/>
      <c r="BD237" s="34"/>
    </row>
    <row r="238" spans="1:56" ht="35.1" customHeight="1">
      <c r="A238" s="56" t="s">
        <v>251</v>
      </c>
      <c r="B238" s="56">
        <v>578074</v>
      </c>
      <c r="C238" s="56" t="s">
        <v>124</v>
      </c>
      <c r="D238" s="56" t="s">
        <v>159</v>
      </c>
      <c r="E238" s="56" t="s">
        <v>160</v>
      </c>
      <c r="F238" s="56"/>
      <c r="G238" s="56" t="s">
        <v>181</v>
      </c>
      <c r="H238" s="56"/>
      <c r="I238" s="45" t="s">
        <v>173</v>
      </c>
      <c r="L238" s="47" t="str">
        <f t="shared" si="8"/>
        <v/>
      </c>
      <c r="M238" s="48" t="str">
        <f t="shared" si="7"/>
        <v/>
      </c>
      <c r="N238" s="57"/>
      <c r="O238" s="43"/>
      <c r="P238" s="43"/>
      <c r="Q238" s="43"/>
      <c r="R238" s="43"/>
      <c r="S238" s="43"/>
      <c r="T238" s="43"/>
      <c r="U238" s="44"/>
      <c r="V238" s="45"/>
      <c r="W238" s="34"/>
      <c r="X238" s="34"/>
      <c r="Y238" s="57"/>
      <c r="Z238" s="43"/>
      <c r="AA238" s="43"/>
      <c r="AB238" s="43"/>
      <c r="AC238" s="43"/>
      <c r="AD238" s="43"/>
      <c r="AE238" s="43"/>
      <c r="AF238" s="44"/>
      <c r="AG238" s="45"/>
      <c r="AH238" s="34"/>
      <c r="AI238" s="34"/>
      <c r="AJ238" s="57"/>
      <c r="AK238" s="43"/>
      <c r="AL238" s="43"/>
      <c r="AM238" s="43"/>
      <c r="AN238" s="43"/>
      <c r="AO238" s="43"/>
      <c r="AP238" s="43"/>
      <c r="AQ238" s="44"/>
      <c r="AR238" s="45"/>
      <c r="AS238" s="34"/>
      <c r="AT238" s="34"/>
      <c r="AU238" s="57"/>
      <c r="AV238" s="43"/>
      <c r="AW238" s="43"/>
      <c r="AX238" s="43"/>
      <c r="AY238" s="43"/>
      <c r="AZ238" s="43"/>
      <c r="BA238" s="43"/>
      <c r="BB238" s="44"/>
      <c r="BC238" s="45"/>
      <c r="BD238" s="34"/>
    </row>
    <row r="239" spans="1:56" ht="35.1" customHeight="1">
      <c r="A239" s="56" t="s">
        <v>252</v>
      </c>
      <c r="B239" s="56">
        <v>576849</v>
      </c>
      <c r="C239" s="56" t="s">
        <v>124</v>
      </c>
      <c r="D239" s="56" t="s">
        <v>174</v>
      </c>
      <c r="E239" s="56" t="s">
        <v>15</v>
      </c>
      <c r="F239" s="56"/>
      <c r="G239" s="56" t="s">
        <v>126</v>
      </c>
      <c r="H239" s="56"/>
      <c r="I239" s="45" t="s">
        <v>173</v>
      </c>
      <c r="L239" s="47" t="str">
        <f t="shared" si="8"/>
        <v/>
      </c>
      <c r="M239" s="48" t="str">
        <f t="shared" si="7"/>
        <v/>
      </c>
      <c r="N239" s="57"/>
      <c r="O239" s="43"/>
      <c r="P239" s="43"/>
      <c r="Q239" s="43"/>
      <c r="R239" s="43"/>
      <c r="S239" s="43"/>
      <c r="T239" s="43"/>
      <c r="U239" s="44"/>
      <c r="V239" s="45"/>
      <c r="W239" s="34"/>
      <c r="X239" s="34"/>
      <c r="Y239" s="57"/>
      <c r="Z239" s="43"/>
      <c r="AA239" s="43"/>
      <c r="AB239" s="43"/>
      <c r="AC239" s="43"/>
      <c r="AD239" s="43"/>
      <c r="AE239" s="43"/>
      <c r="AF239" s="44"/>
      <c r="AG239" s="45"/>
      <c r="AH239" s="34"/>
      <c r="AI239" s="34"/>
      <c r="AJ239" s="57"/>
      <c r="AK239" s="43"/>
      <c r="AL239" s="43"/>
      <c r="AM239" s="43"/>
      <c r="AN239" s="43"/>
      <c r="AO239" s="43"/>
      <c r="AP239" s="43"/>
      <c r="AQ239" s="44"/>
      <c r="AR239" s="45"/>
      <c r="AS239" s="34"/>
      <c r="AT239" s="34"/>
      <c r="AU239" s="57"/>
      <c r="AV239" s="43"/>
      <c r="AW239" s="43"/>
      <c r="AX239" s="43"/>
      <c r="AY239" s="43"/>
      <c r="AZ239" s="43"/>
      <c r="BA239" s="43"/>
      <c r="BB239" s="44"/>
      <c r="BC239" s="45"/>
      <c r="BD239" s="34"/>
    </row>
    <row r="240" spans="1:56" ht="35.1" customHeight="1">
      <c r="A240" s="56" t="s">
        <v>252</v>
      </c>
      <c r="B240" s="56">
        <v>577525</v>
      </c>
      <c r="C240" s="56" t="s">
        <v>124</v>
      </c>
      <c r="D240" s="56" t="s">
        <v>166</v>
      </c>
      <c r="E240" s="56" t="s">
        <v>167</v>
      </c>
      <c r="F240" s="56"/>
      <c r="G240" s="56" t="s">
        <v>126</v>
      </c>
      <c r="H240" s="56"/>
      <c r="J240" s="34" t="s">
        <v>149</v>
      </c>
      <c r="L240" s="47">
        <f t="shared" si="8"/>
        <v>288.77</v>
      </c>
      <c r="M240" s="48">
        <f t="shared" si="7"/>
        <v>173.26</v>
      </c>
      <c r="N240" s="57"/>
      <c r="O240" s="43"/>
      <c r="P240" s="43"/>
      <c r="Q240" s="43"/>
      <c r="R240" s="43"/>
      <c r="S240" s="43"/>
      <c r="T240" s="43"/>
      <c r="U240" s="44"/>
      <c r="V240" s="45"/>
      <c r="W240" s="34"/>
      <c r="X240" s="34"/>
      <c r="Y240" s="57"/>
      <c r="Z240" s="43"/>
      <c r="AA240" s="43"/>
      <c r="AB240" s="43"/>
      <c r="AC240" s="43"/>
      <c r="AD240" s="43"/>
      <c r="AE240" s="43"/>
      <c r="AF240" s="44"/>
      <c r="AG240" s="45"/>
      <c r="AH240" s="34"/>
      <c r="AI240" s="34"/>
      <c r="AJ240" s="57"/>
      <c r="AK240" s="43"/>
      <c r="AL240" s="43"/>
      <c r="AM240" s="43"/>
      <c r="AN240" s="43"/>
      <c r="AO240" s="43"/>
      <c r="AP240" s="43"/>
      <c r="AQ240" s="44"/>
      <c r="AR240" s="45"/>
      <c r="AS240" s="34"/>
      <c r="AT240" s="34"/>
      <c r="AU240" s="57"/>
      <c r="AV240" s="43"/>
      <c r="AW240" s="43"/>
      <c r="AX240" s="43"/>
      <c r="AY240" s="43"/>
      <c r="AZ240" s="43"/>
      <c r="BA240" s="43"/>
      <c r="BB240" s="44"/>
      <c r="BC240" s="45"/>
      <c r="BD240" s="34"/>
    </row>
    <row r="241" spans="1:56" ht="35.1" customHeight="1">
      <c r="A241" s="56" t="s">
        <v>253</v>
      </c>
      <c r="B241" s="56">
        <v>576403</v>
      </c>
      <c r="C241" s="56" t="s">
        <v>124</v>
      </c>
      <c r="D241" s="56" t="s">
        <v>172</v>
      </c>
      <c r="E241" s="56" t="s">
        <v>12</v>
      </c>
      <c r="F241" s="56"/>
      <c r="G241" s="56" t="s">
        <v>126</v>
      </c>
      <c r="H241" s="56"/>
      <c r="J241" s="34" t="s">
        <v>157</v>
      </c>
      <c r="L241" s="47">
        <f t="shared" si="8"/>
        <v>176.12</v>
      </c>
      <c r="M241" s="48">
        <f t="shared" si="7"/>
        <v>105.67</v>
      </c>
      <c r="N241" s="57"/>
      <c r="O241" s="43"/>
      <c r="P241" s="43"/>
      <c r="Q241" s="43"/>
      <c r="R241" s="43"/>
      <c r="S241" s="43"/>
      <c r="T241" s="43"/>
      <c r="U241" s="44"/>
      <c r="V241" s="45"/>
      <c r="W241" s="34"/>
      <c r="X241" s="34"/>
      <c r="Y241" s="57"/>
      <c r="Z241" s="43"/>
      <c r="AA241" s="43"/>
      <c r="AB241" s="43"/>
      <c r="AC241" s="43"/>
      <c r="AD241" s="43"/>
      <c r="AE241" s="43"/>
      <c r="AF241" s="44"/>
      <c r="AG241" s="45"/>
      <c r="AH241" s="34"/>
      <c r="AI241" s="34"/>
      <c r="AJ241" s="57"/>
      <c r="AK241" s="43"/>
      <c r="AL241" s="43"/>
      <c r="AM241" s="43"/>
      <c r="AN241" s="43"/>
      <c r="AO241" s="43"/>
      <c r="AP241" s="43"/>
      <c r="AQ241" s="44"/>
      <c r="AR241" s="45"/>
      <c r="AS241" s="34"/>
      <c r="AT241" s="34"/>
      <c r="AU241" s="57"/>
      <c r="AV241" s="43"/>
      <c r="AW241" s="43"/>
      <c r="AX241" s="43"/>
      <c r="AY241" s="43"/>
      <c r="AZ241" s="43"/>
      <c r="BA241" s="43"/>
      <c r="BB241" s="44"/>
      <c r="BC241" s="45"/>
      <c r="BD241" s="34"/>
    </row>
    <row r="242" spans="1:56" ht="35.1" customHeight="1">
      <c r="A242" s="56" t="s">
        <v>254</v>
      </c>
      <c r="B242" s="56">
        <v>577305</v>
      </c>
      <c r="C242" s="56" t="s">
        <v>124</v>
      </c>
      <c r="D242" s="56" t="s">
        <v>166</v>
      </c>
      <c r="E242" s="56" t="s">
        <v>167</v>
      </c>
      <c r="F242" s="56"/>
      <c r="G242" s="56" t="s">
        <v>126</v>
      </c>
      <c r="H242" s="56"/>
      <c r="I242" s="45" t="s">
        <v>173</v>
      </c>
      <c r="L242" s="47" t="str">
        <f t="shared" si="8"/>
        <v/>
      </c>
      <c r="M242" s="48" t="str">
        <f t="shared" si="7"/>
        <v/>
      </c>
      <c r="N242" s="57"/>
      <c r="O242" s="43"/>
      <c r="P242" s="43"/>
      <c r="Q242" s="43"/>
      <c r="R242" s="43"/>
      <c r="S242" s="43"/>
      <c r="T242" s="43"/>
      <c r="U242" s="44"/>
      <c r="V242" s="45"/>
      <c r="W242" s="34"/>
      <c r="X242" s="34"/>
      <c r="Y242" s="57"/>
      <c r="Z242" s="43"/>
      <c r="AA242" s="43"/>
      <c r="AB242" s="43"/>
      <c r="AC242" s="43"/>
      <c r="AD242" s="43"/>
      <c r="AE242" s="43"/>
      <c r="AF242" s="44"/>
      <c r="AG242" s="45"/>
      <c r="AH242" s="34"/>
      <c r="AI242" s="34"/>
      <c r="AJ242" s="57"/>
      <c r="AK242" s="43"/>
      <c r="AL242" s="43"/>
      <c r="AM242" s="43"/>
      <c r="AN242" s="43"/>
      <c r="AO242" s="43"/>
      <c r="AP242" s="43"/>
      <c r="AQ242" s="44"/>
      <c r="AR242" s="45"/>
      <c r="AS242" s="34"/>
      <c r="AT242" s="34"/>
      <c r="AU242" s="57"/>
      <c r="AV242" s="43"/>
      <c r="AW242" s="43"/>
      <c r="AX242" s="43"/>
      <c r="AY242" s="43"/>
      <c r="AZ242" s="43"/>
      <c r="BA242" s="43"/>
      <c r="BB242" s="44"/>
      <c r="BC242" s="45"/>
      <c r="BD242" s="34"/>
    </row>
    <row r="243" spans="1:56" ht="35.1" customHeight="1">
      <c r="A243" s="56" t="s">
        <v>254</v>
      </c>
      <c r="B243" s="56">
        <v>568414</v>
      </c>
      <c r="C243" s="56" t="s">
        <v>124</v>
      </c>
      <c r="D243" s="56" t="s">
        <v>190</v>
      </c>
      <c r="E243" s="56" t="s">
        <v>106</v>
      </c>
      <c r="F243" s="56"/>
      <c r="G243" s="56" t="s">
        <v>126</v>
      </c>
      <c r="H243" s="56"/>
      <c r="J243" s="34" t="s">
        <v>157</v>
      </c>
      <c r="L243" s="47">
        <f t="shared" si="8"/>
        <v>176.12</v>
      </c>
      <c r="M243" s="48">
        <f t="shared" si="7"/>
        <v>105.67</v>
      </c>
      <c r="N243" s="57"/>
      <c r="O243" s="43"/>
      <c r="P243" s="43"/>
      <c r="Q243" s="43"/>
      <c r="R243" s="43"/>
      <c r="S243" s="43"/>
      <c r="T243" s="43"/>
      <c r="U243" s="44"/>
      <c r="V243" s="45"/>
      <c r="W243" s="34"/>
      <c r="X243" s="34"/>
      <c r="Y243" s="57"/>
      <c r="Z243" s="43"/>
      <c r="AA243" s="43"/>
      <c r="AB243" s="43"/>
      <c r="AC243" s="43"/>
      <c r="AD243" s="43"/>
      <c r="AE243" s="43"/>
      <c r="AF243" s="44"/>
      <c r="AG243" s="45"/>
      <c r="AH243" s="34"/>
      <c r="AI243" s="34"/>
      <c r="AJ243" s="57"/>
      <c r="AK243" s="43"/>
      <c r="AL243" s="43"/>
      <c r="AM243" s="43"/>
      <c r="AN243" s="43"/>
      <c r="AO243" s="43"/>
      <c r="AP243" s="43"/>
      <c r="AQ243" s="44"/>
      <c r="AR243" s="45"/>
      <c r="AS243" s="34"/>
      <c r="AT243" s="34"/>
      <c r="AU243" s="57"/>
      <c r="AV243" s="43"/>
      <c r="AW243" s="43"/>
      <c r="AX243" s="43"/>
      <c r="AY243" s="43"/>
      <c r="AZ243" s="43"/>
      <c r="BA243" s="43"/>
      <c r="BB243" s="44"/>
      <c r="BC243" s="45"/>
      <c r="BD243" s="34"/>
    </row>
    <row r="244" spans="1:56" ht="35.1" customHeight="1">
      <c r="A244" s="56" t="s">
        <v>255</v>
      </c>
      <c r="B244" s="56">
        <v>576933</v>
      </c>
      <c r="C244" s="56" t="s">
        <v>124</v>
      </c>
      <c r="D244" s="56" t="s">
        <v>159</v>
      </c>
      <c r="E244" s="56" t="s">
        <v>160</v>
      </c>
      <c r="F244" s="56"/>
      <c r="G244" s="56" t="s">
        <v>126</v>
      </c>
      <c r="H244" s="56"/>
      <c r="J244" s="34" t="s">
        <v>127</v>
      </c>
      <c r="L244" s="47">
        <f t="shared" si="8"/>
        <v>201.3</v>
      </c>
      <c r="M244" s="48">
        <f t="shared" si="7"/>
        <v>120.78</v>
      </c>
      <c r="N244" s="57"/>
      <c r="O244" s="43"/>
      <c r="P244" s="43"/>
      <c r="Q244" s="43"/>
      <c r="R244" s="43"/>
      <c r="S244" s="43"/>
      <c r="T244" s="43"/>
      <c r="U244" s="44"/>
      <c r="V244" s="45"/>
      <c r="W244" s="34"/>
      <c r="X244" s="34"/>
      <c r="Y244" s="57"/>
      <c r="Z244" s="43"/>
      <c r="AA244" s="43"/>
      <c r="AB244" s="43"/>
      <c r="AC244" s="43"/>
      <c r="AD244" s="43"/>
      <c r="AE244" s="43"/>
      <c r="AF244" s="44"/>
      <c r="AG244" s="45"/>
      <c r="AH244" s="34"/>
      <c r="AI244" s="34"/>
      <c r="AJ244" s="57"/>
      <c r="AK244" s="43"/>
      <c r="AL244" s="43"/>
      <c r="AM244" s="43"/>
      <c r="AN244" s="43"/>
      <c r="AO244" s="43"/>
      <c r="AP244" s="43"/>
      <c r="AQ244" s="44"/>
      <c r="AR244" s="45"/>
      <c r="AS244" s="34"/>
      <c r="AT244" s="34"/>
      <c r="AU244" s="57"/>
      <c r="AV244" s="43"/>
      <c r="AW244" s="43"/>
      <c r="AX244" s="43"/>
      <c r="AY244" s="43"/>
      <c r="AZ244" s="43"/>
      <c r="BA244" s="43"/>
      <c r="BB244" s="44"/>
      <c r="BC244" s="45"/>
      <c r="BD244" s="34"/>
    </row>
    <row r="245" spans="1:56" ht="35.1" customHeight="1">
      <c r="A245" s="56" t="s">
        <v>256</v>
      </c>
      <c r="B245" s="56" t="s">
        <v>257</v>
      </c>
      <c r="C245" s="56" t="s">
        <v>124</v>
      </c>
      <c r="D245" s="56" t="s">
        <v>190</v>
      </c>
      <c r="E245" s="56" t="s">
        <v>106</v>
      </c>
      <c r="F245" s="56"/>
      <c r="G245" s="56" t="s">
        <v>126</v>
      </c>
      <c r="H245" s="56"/>
      <c r="I245" s="45" t="s">
        <v>173</v>
      </c>
      <c r="L245" s="47" t="str">
        <f t="shared" si="8"/>
        <v/>
      </c>
      <c r="M245" s="48" t="str">
        <f t="shared" si="7"/>
        <v/>
      </c>
      <c r="N245" s="57"/>
      <c r="O245" s="43"/>
      <c r="P245" s="43"/>
      <c r="Q245" s="43"/>
      <c r="R245" s="43"/>
      <c r="S245" s="43"/>
      <c r="T245" s="43"/>
      <c r="U245" s="44"/>
      <c r="V245" s="45"/>
      <c r="W245" s="34"/>
      <c r="X245" s="34"/>
      <c r="Y245" s="57"/>
      <c r="Z245" s="43"/>
      <c r="AA245" s="43"/>
      <c r="AB245" s="43"/>
      <c r="AC245" s="43"/>
      <c r="AD245" s="43"/>
      <c r="AE245" s="43"/>
      <c r="AF245" s="44"/>
      <c r="AG245" s="45"/>
      <c r="AH245" s="34"/>
      <c r="AI245" s="34"/>
      <c r="AJ245" s="57"/>
      <c r="AK245" s="43"/>
      <c r="AL245" s="43"/>
      <c r="AM245" s="43"/>
      <c r="AN245" s="43"/>
      <c r="AO245" s="43"/>
      <c r="AP245" s="43"/>
      <c r="AQ245" s="44"/>
      <c r="AR245" s="45"/>
      <c r="AS245" s="34"/>
      <c r="AT245" s="34"/>
      <c r="AU245" s="57"/>
      <c r="AV245" s="43"/>
      <c r="AW245" s="43"/>
      <c r="AX245" s="43"/>
      <c r="AY245" s="43"/>
      <c r="AZ245" s="43"/>
      <c r="BA245" s="43"/>
      <c r="BB245" s="44"/>
      <c r="BC245" s="45"/>
      <c r="BD245" s="34"/>
    </row>
    <row r="246" spans="1:56" ht="35.1" customHeight="1">
      <c r="A246" s="56" t="s">
        <v>256</v>
      </c>
      <c r="B246" s="56">
        <v>569788</v>
      </c>
      <c r="C246" s="56" t="s">
        <v>124</v>
      </c>
      <c r="D246" s="56" t="s">
        <v>159</v>
      </c>
      <c r="E246" s="56" t="s">
        <v>160</v>
      </c>
      <c r="F246" s="56"/>
      <c r="G246" s="56" t="s">
        <v>126</v>
      </c>
      <c r="H246" s="56"/>
      <c r="I246" s="45" t="s">
        <v>173</v>
      </c>
      <c r="L246" s="47" t="str">
        <f t="shared" si="8"/>
        <v/>
      </c>
      <c r="M246" s="48" t="str">
        <f t="shared" si="7"/>
        <v/>
      </c>
      <c r="N246" s="57"/>
      <c r="O246" s="43"/>
      <c r="P246" s="43"/>
      <c r="Q246" s="43"/>
      <c r="R246" s="43"/>
      <c r="S246" s="43"/>
      <c r="T246" s="43"/>
      <c r="U246" s="44"/>
      <c r="V246" s="45"/>
      <c r="W246" s="34"/>
      <c r="X246" s="34"/>
      <c r="Y246" s="57"/>
      <c r="Z246" s="43"/>
      <c r="AA246" s="43"/>
      <c r="AB246" s="43"/>
      <c r="AC246" s="43"/>
      <c r="AD246" s="43"/>
      <c r="AE246" s="43"/>
      <c r="AF246" s="44"/>
      <c r="AG246" s="45"/>
      <c r="AH246" s="34"/>
      <c r="AI246" s="34"/>
      <c r="AJ246" s="57"/>
      <c r="AK246" s="43"/>
      <c r="AL246" s="43"/>
      <c r="AM246" s="43"/>
      <c r="AN246" s="43"/>
      <c r="AO246" s="43"/>
      <c r="AP246" s="43"/>
      <c r="AQ246" s="44"/>
      <c r="AR246" s="45"/>
      <c r="AS246" s="34"/>
      <c r="AT246" s="34"/>
      <c r="AU246" s="57"/>
      <c r="AV246" s="43"/>
      <c r="AW246" s="43"/>
      <c r="AX246" s="43"/>
      <c r="AY246" s="43"/>
      <c r="AZ246" s="43"/>
      <c r="BA246" s="43"/>
      <c r="BB246" s="44"/>
      <c r="BC246" s="45"/>
      <c r="BD246" s="34"/>
    </row>
    <row r="247" spans="1:56" ht="35.1" customHeight="1">
      <c r="A247" s="56" t="s">
        <v>256</v>
      </c>
      <c r="B247" s="56" t="s">
        <v>258</v>
      </c>
      <c r="C247" s="56" t="s">
        <v>124</v>
      </c>
      <c r="D247" s="56" t="s">
        <v>148</v>
      </c>
      <c r="E247" s="56" t="s">
        <v>71</v>
      </c>
      <c r="F247" s="56"/>
      <c r="G247" s="56" t="s">
        <v>126</v>
      </c>
      <c r="H247" s="56"/>
      <c r="I247" s="45" t="s">
        <v>173</v>
      </c>
      <c r="L247" s="47" t="str">
        <f t="shared" si="8"/>
        <v/>
      </c>
      <c r="M247" s="48" t="str">
        <f t="shared" si="7"/>
        <v/>
      </c>
      <c r="N247" s="57"/>
      <c r="O247" s="43"/>
      <c r="P247" s="43"/>
      <c r="Q247" s="43"/>
      <c r="R247" s="43"/>
      <c r="S247" s="43"/>
      <c r="T247" s="43"/>
      <c r="U247" s="44"/>
      <c r="V247" s="45"/>
      <c r="W247" s="34"/>
      <c r="X247" s="34"/>
      <c r="Y247" s="57"/>
      <c r="Z247" s="43"/>
      <c r="AA247" s="43"/>
      <c r="AB247" s="43"/>
      <c r="AC247" s="43"/>
      <c r="AD247" s="43"/>
      <c r="AE247" s="43"/>
      <c r="AF247" s="44"/>
      <c r="AG247" s="45"/>
      <c r="AH247" s="34"/>
      <c r="AI247" s="34"/>
      <c r="AJ247" s="57"/>
      <c r="AK247" s="43"/>
      <c r="AL247" s="43"/>
      <c r="AM247" s="43"/>
      <c r="AN247" s="43"/>
      <c r="AO247" s="43"/>
      <c r="AP247" s="43"/>
      <c r="AQ247" s="44"/>
      <c r="AR247" s="45"/>
      <c r="AS247" s="34"/>
      <c r="AT247" s="34"/>
      <c r="AU247" s="57"/>
      <c r="AV247" s="43"/>
      <c r="AW247" s="43"/>
      <c r="AX247" s="43"/>
      <c r="AY247" s="43"/>
      <c r="AZ247" s="43"/>
      <c r="BA247" s="43"/>
      <c r="BB247" s="44"/>
      <c r="BC247" s="45"/>
      <c r="BD247" s="34"/>
    </row>
    <row r="248" spans="1:56" ht="35.1" customHeight="1">
      <c r="A248" s="56" t="s">
        <v>259</v>
      </c>
      <c r="B248" s="56">
        <v>575202</v>
      </c>
      <c r="C248" s="56" t="s">
        <v>124</v>
      </c>
      <c r="D248" s="56" t="s">
        <v>190</v>
      </c>
      <c r="E248" s="56" t="s">
        <v>106</v>
      </c>
      <c r="F248" s="56"/>
      <c r="G248" s="56" t="s">
        <v>126</v>
      </c>
      <c r="H248" s="56"/>
      <c r="J248" s="34" t="s">
        <v>127</v>
      </c>
      <c r="L248" s="47">
        <f t="shared" si="8"/>
        <v>201.3</v>
      </c>
      <c r="M248" s="48">
        <f t="shared" ref="M248:M260" si="9">IF(ISBLANK(K248),
    IFERROR(VLOOKUP(J248, $AX$5:$AY$20, 2, FALSE), ""),
    IFERROR(VLOOKUP(K248, $AX$5:$AY$20, 2, FALSE) + VLOOKUP(J248, $AX$5:$AY$20, 2, FALSE), ""))</f>
        <v>120.78</v>
      </c>
      <c r="N248" s="57"/>
      <c r="O248" s="43"/>
      <c r="P248" s="43"/>
      <c r="Q248" s="43"/>
      <c r="R248" s="43"/>
      <c r="S248" s="43"/>
      <c r="T248" s="43"/>
      <c r="U248" s="44"/>
      <c r="V248" s="45"/>
      <c r="W248" s="34"/>
      <c r="X248" s="34"/>
      <c r="Y248" s="57"/>
      <c r="Z248" s="43"/>
      <c r="AA248" s="43"/>
      <c r="AB248" s="43"/>
      <c r="AC248" s="43"/>
      <c r="AD248" s="43"/>
      <c r="AE248" s="43"/>
      <c r="AF248" s="44"/>
      <c r="AG248" s="45"/>
      <c r="AH248" s="34"/>
      <c r="AI248" s="34"/>
      <c r="AJ248" s="57"/>
      <c r="AK248" s="43"/>
      <c r="AL248" s="43"/>
      <c r="AM248" s="43"/>
      <c r="AN248" s="43"/>
      <c r="AO248" s="43"/>
      <c r="AP248" s="43"/>
      <c r="AQ248" s="44"/>
      <c r="AR248" s="45"/>
      <c r="AS248" s="34"/>
      <c r="AT248" s="34"/>
      <c r="AU248" s="57"/>
      <c r="AV248" s="43"/>
      <c r="AW248" s="43"/>
      <c r="AX248" s="43"/>
      <c r="AY248" s="43"/>
      <c r="AZ248" s="43"/>
      <c r="BA248" s="43"/>
      <c r="BB248" s="44"/>
      <c r="BC248" s="45"/>
      <c r="BD248" s="34"/>
    </row>
    <row r="249" spans="1:56" ht="35.1" customHeight="1">
      <c r="A249" s="56" t="s">
        <v>259</v>
      </c>
      <c r="B249" s="56">
        <v>575066</v>
      </c>
      <c r="C249" s="56" t="s">
        <v>124</v>
      </c>
      <c r="D249" s="56" t="s">
        <v>166</v>
      </c>
      <c r="E249" s="56" t="s">
        <v>167</v>
      </c>
      <c r="F249" s="56"/>
      <c r="G249" s="56" t="s">
        <v>126</v>
      </c>
      <c r="H249" s="56"/>
      <c r="J249" s="34" t="s">
        <v>127</v>
      </c>
      <c r="L249" s="47">
        <f t="shared" si="8"/>
        <v>201.3</v>
      </c>
      <c r="M249" s="48">
        <f t="shared" si="9"/>
        <v>120.78</v>
      </c>
      <c r="N249" s="57"/>
      <c r="O249" s="43"/>
      <c r="P249" s="43"/>
      <c r="Q249" s="43"/>
      <c r="R249" s="43"/>
      <c r="S249" s="43"/>
      <c r="T249" s="43"/>
      <c r="U249" s="44"/>
      <c r="V249" s="45"/>
      <c r="W249" s="34"/>
      <c r="X249" s="34"/>
      <c r="Y249" s="57"/>
      <c r="Z249" s="43"/>
      <c r="AA249" s="43"/>
      <c r="AB249" s="43"/>
      <c r="AC249" s="43"/>
      <c r="AD249" s="43"/>
      <c r="AE249" s="43"/>
      <c r="AF249" s="44"/>
      <c r="AG249" s="45"/>
      <c r="AH249" s="34"/>
      <c r="AI249" s="34"/>
      <c r="AJ249" s="57"/>
      <c r="AK249" s="43"/>
      <c r="AL249" s="43"/>
      <c r="AM249" s="43"/>
      <c r="AN249" s="43"/>
      <c r="AO249" s="43"/>
      <c r="AP249" s="43"/>
      <c r="AQ249" s="44"/>
      <c r="AR249" s="45"/>
      <c r="AS249" s="34"/>
      <c r="AT249" s="34"/>
      <c r="AU249" s="57"/>
      <c r="AV249" s="43"/>
      <c r="AW249" s="43"/>
      <c r="AX249" s="43"/>
      <c r="AY249" s="43"/>
      <c r="AZ249" s="43"/>
      <c r="BA249" s="43"/>
      <c r="BB249" s="44"/>
      <c r="BC249" s="45"/>
      <c r="BD249" s="34"/>
    </row>
    <row r="250" spans="1:56" ht="35.1" customHeight="1">
      <c r="A250" s="56" t="s">
        <v>260</v>
      </c>
      <c r="B250" s="56">
        <v>573650</v>
      </c>
      <c r="C250" s="56" t="s">
        <v>124</v>
      </c>
      <c r="D250" s="56" t="s">
        <v>190</v>
      </c>
      <c r="E250" s="56" t="s">
        <v>106</v>
      </c>
      <c r="F250" s="56"/>
      <c r="G250" s="56" t="s">
        <v>126</v>
      </c>
      <c r="H250" s="56"/>
      <c r="J250" s="34" t="s">
        <v>149</v>
      </c>
      <c r="K250" s="34" t="s">
        <v>152</v>
      </c>
      <c r="L250" s="47">
        <f t="shared" si="8"/>
        <v>462.96999999999997</v>
      </c>
      <c r="M250" s="48">
        <f t="shared" si="9"/>
        <v>277.77999999999997</v>
      </c>
      <c r="N250" s="57"/>
      <c r="O250" s="43"/>
      <c r="P250" s="43"/>
      <c r="Q250" s="43"/>
      <c r="R250" s="43"/>
      <c r="S250" s="43"/>
      <c r="T250" s="43"/>
      <c r="U250" s="44"/>
      <c r="V250" s="45"/>
      <c r="W250" s="34"/>
      <c r="X250" s="34"/>
      <c r="Y250" s="57"/>
      <c r="Z250" s="43"/>
      <c r="AA250" s="43"/>
      <c r="AB250" s="43"/>
      <c r="AC250" s="43"/>
      <c r="AD250" s="43"/>
      <c r="AE250" s="43"/>
      <c r="AF250" s="44"/>
      <c r="AG250" s="45"/>
      <c r="AH250" s="34"/>
      <c r="AI250" s="34"/>
      <c r="AJ250" s="57"/>
      <c r="AK250" s="43"/>
      <c r="AL250" s="43"/>
      <c r="AM250" s="43"/>
      <c r="AN250" s="43"/>
      <c r="AO250" s="43"/>
      <c r="AP250" s="43"/>
      <c r="AQ250" s="44"/>
      <c r="AR250" s="45"/>
      <c r="AS250" s="34"/>
      <c r="AT250" s="34"/>
      <c r="AU250" s="57"/>
      <c r="AV250" s="43"/>
      <c r="AW250" s="43"/>
      <c r="AX250" s="43"/>
      <c r="AY250" s="43"/>
      <c r="AZ250" s="43"/>
      <c r="BA250" s="43"/>
      <c r="BB250" s="44"/>
      <c r="BC250" s="45"/>
      <c r="BD250" s="34"/>
    </row>
    <row r="251" spans="1:56" ht="35.1" customHeight="1">
      <c r="A251" s="194" t="s">
        <v>261</v>
      </c>
      <c r="B251" s="194">
        <v>567325</v>
      </c>
      <c r="C251" s="194" t="s">
        <v>124</v>
      </c>
      <c r="D251" s="194" t="s">
        <v>190</v>
      </c>
      <c r="E251" s="194" t="s">
        <v>106</v>
      </c>
      <c r="F251" s="194"/>
      <c r="G251" s="194" t="s">
        <v>126</v>
      </c>
      <c r="H251" s="194"/>
      <c r="I251" s="45" t="s">
        <v>134</v>
      </c>
      <c r="L251" s="47" t="str">
        <f t="shared" si="8"/>
        <v/>
      </c>
      <c r="M251" s="48" t="str">
        <f t="shared" si="9"/>
        <v/>
      </c>
      <c r="N251" s="57"/>
      <c r="O251" s="43"/>
      <c r="P251" s="43"/>
      <c r="Q251" s="43"/>
      <c r="R251" s="43"/>
      <c r="S251" s="43"/>
      <c r="T251" s="43"/>
      <c r="U251" s="44"/>
      <c r="V251" s="45"/>
      <c r="W251" s="34"/>
      <c r="X251" s="34"/>
      <c r="Y251" s="57"/>
      <c r="Z251" s="43"/>
      <c r="AA251" s="43"/>
      <c r="AB251" s="43"/>
      <c r="AC251" s="43"/>
      <c r="AD251" s="43"/>
      <c r="AE251" s="43"/>
      <c r="AF251" s="44"/>
      <c r="AG251" s="45"/>
      <c r="AH251" s="34"/>
      <c r="AI251" s="34"/>
      <c r="AJ251" s="57"/>
      <c r="AK251" s="43"/>
      <c r="AL251" s="43"/>
      <c r="AM251" s="43"/>
      <c r="AN251" s="43"/>
      <c r="AO251" s="43"/>
      <c r="AP251" s="43"/>
      <c r="AQ251" s="44"/>
      <c r="AR251" s="45"/>
      <c r="AS251" s="34"/>
      <c r="AT251" s="34"/>
      <c r="AU251" s="57"/>
      <c r="AV251" s="43"/>
      <c r="AW251" s="43"/>
      <c r="AX251" s="43"/>
      <c r="AY251" s="43"/>
      <c r="AZ251" s="43"/>
      <c r="BA251" s="43"/>
      <c r="BB251" s="44"/>
      <c r="BC251" s="45"/>
      <c r="BD251" s="34"/>
    </row>
    <row r="252" spans="1:56" ht="35.1" customHeight="1">
      <c r="A252" s="194" t="s">
        <v>262</v>
      </c>
      <c r="B252" s="194">
        <v>578609</v>
      </c>
      <c r="C252" s="194" t="s">
        <v>124</v>
      </c>
      <c r="D252" s="194" t="s">
        <v>159</v>
      </c>
      <c r="E252" s="194" t="s">
        <v>160</v>
      </c>
      <c r="F252" s="194"/>
      <c r="G252" s="194" t="s">
        <v>126</v>
      </c>
      <c r="H252" s="194"/>
      <c r="J252" s="34" t="s">
        <v>127</v>
      </c>
      <c r="L252" s="47">
        <f t="shared" si="8"/>
        <v>201.3</v>
      </c>
      <c r="M252" s="48">
        <f t="shared" si="9"/>
        <v>120.78</v>
      </c>
      <c r="N252" s="57"/>
      <c r="O252" s="43"/>
      <c r="P252" s="43"/>
      <c r="Q252" s="43"/>
      <c r="R252" s="43"/>
      <c r="S252" s="43"/>
      <c r="T252" s="43"/>
      <c r="U252" s="44"/>
      <c r="V252" s="45"/>
      <c r="W252" s="34"/>
      <c r="X252" s="34"/>
      <c r="Y252" s="57"/>
      <c r="Z252" s="43"/>
      <c r="AA252" s="43"/>
      <c r="AB252" s="43"/>
      <c r="AC252" s="43"/>
      <c r="AD252" s="43"/>
      <c r="AE252" s="43"/>
      <c r="AF252" s="44"/>
      <c r="AG252" s="45"/>
      <c r="AH252" s="34"/>
      <c r="AI252" s="34"/>
      <c r="AJ252" s="57"/>
      <c r="AK252" s="43"/>
      <c r="AL252" s="43"/>
      <c r="AM252" s="43"/>
      <c r="AN252" s="43"/>
      <c r="AO252" s="43"/>
      <c r="AP252" s="43"/>
      <c r="AQ252" s="44"/>
      <c r="AR252" s="45"/>
      <c r="AS252" s="34"/>
      <c r="AT252" s="34"/>
      <c r="AU252" s="57"/>
      <c r="AV252" s="43"/>
      <c r="AW252" s="43"/>
      <c r="AX252" s="43"/>
      <c r="AY252" s="43"/>
      <c r="AZ252" s="43"/>
      <c r="BA252" s="43"/>
      <c r="BB252" s="44"/>
      <c r="BC252" s="45"/>
      <c r="BD252" s="34"/>
    </row>
    <row r="253" spans="1:56" ht="35.1" customHeight="1">
      <c r="A253" s="194" t="s">
        <v>263</v>
      </c>
      <c r="B253" s="194">
        <v>577523</v>
      </c>
      <c r="C253" s="194" t="s">
        <v>124</v>
      </c>
      <c r="D253" s="194" t="s">
        <v>166</v>
      </c>
      <c r="E253" s="194" t="s">
        <v>167</v>
      </c>
      <c r="F253" s="194"/>
      <c r="G253" s="194" t="s">
        <v>126</v>
      </c>
      <c r="H253" s="194"/>
      <c r="J253" s="34" t="s">
        <v>127</v>
      </c>
      <c r="L253" s="47">
        <f t="shared" si="8"/>
        <v>201.3</v>
      </c>
      <c r="M253" s="48">
        <f t="shared" si="9"/>
        <v>120.78</v>
      </c>
      <c r="N253" s="57"/>
      <c r="O253" s="43"/>
      <c r="P253" s="43"/>
      <c r="Q253" s="43"/>
      <c r="R253" s="43"/>
      <c r="S253" s="43"/>
      <c r="T253" s="43"/>
      <c r="U253" s="44"/>
      <c r="V253" s="45"/>
      <c r="W253" s="34"/>
      <c r="X253" s="34"/>
      <c r="Y253" s="57"/>
      <c r="Z253" s="43"/>
      <c r="AA253" s="43"/>
      <c r="AB253" s="43"/>
      <c r="AC253" s="43"/>
      <c r="AD253" s="43"/>
      <c r="AE253" s="43"/>
      <c r="AF253" s="44"/>
      <c r="AG253" s="45"/>
      <c r="AH253" s="34"/>
      <c r="AI253" s="34"/>
      <c r="AJ253" s="57"/>
      <c r="AK253" s="43"/>
      <c r="AL253" s="43"/>
      <c r="AM253" s="43"/>
      <c r="AN253" s="43"/>
      <c r="AO253" s="43"/>
      <c r="AP253" s="43"/>
      <c r="AQ253" s="44"/>
      <c r="AR253" s="45"/>
      <c r="AS253" s="34"/>
      <c r="AT253" s="34"/>
      <c r="AU253" s="57"/>
      <c r="AV253" s="43"/>
      <c r="AW253" s="43"/>
      <c r="AX253" s="43"/>
      <c r="AY253" s="43"/>
      <c r="AZ253" s="43"/>
      <c r="BA253" s="43"/>
      <c r="BB253" s="44"/>
      <c r="BC253" s="45"/>
      <c r="BD253" s="34"/>
    </row>
    <row r="254" spans="1:56" ht="35.1" customHeight="1">
      <c r="A254" s="194" t="s">
        <v>263</v>
      </c>
      <c r="B254" s="194">
        <v>577496</v>
      </c>
      <c r="C254" s="194" t="s">
        <v>124</v>
      </c>
      <c r="D254" s="194" t="s">
        <v>162</v>
      </c>
      <c r="E254" s="194" t="s">
        <v>109</v>
      </c>
      <c r="F254" s="194"/>
      <c r="G254" s="194" t="s">
        <v>126</v>
      </c>
      <c r="H254" s="194"/>
      <c r="J254" s="34" t="s">
        <v>157</v>
      </c>
      <c r="L254" s="47">
        <f t="shared" si="8"/>
        <v>176.12</v>
      </c>
      <c r="M254" s="48">
        <f t="shared" si="9"/>
        <v>105.67</v>
      </c>
      <c r="N254" s="57"/>
      <c r="O254" s="43"/>
      <c r="P254" s="43"/>
      <c r="Q254" s="43"/>
      <c r="R254" s="43"/>
      <c r="S254" s="43"/>
      <c r="T254" s="43"/>
      <c r="U254" s="44"/>
      <c r="V254" s="45"/>
      <c r="W254" s="34"/>
      <c r="X254" s="34"/>
      <c r="Y254" s="57"/>
      <c r="Z254" s="43"/>
      <c r="AA254" s="43"/>
      <c r="AB254" s="43"/>
      <c r="AC254" s="43"/>
      <c r="AD254" s="43"/>
      <c r="AE254" s="43"/>
      <c r="AF254" s="44"/>
      <c r="AG254" s="45"/>
      <c r="AH254" s="34"/>
      <c r="AI254" s="34"/>
      <c r="AJ254" s="57"/>
      <c r="AK254" s="43"/>
      <c r="AL254" s="43"/>
      <c r="AM254" s="43"/>
      <c r="AN254" s="43"/>
      <c r="AO254" s="43"/>
      <c r="AP254" s="43"/>
      <c r="AQ254" s="44"/>
      <c r="AR254" s="45"/>
      <c r="AS254" s="34"/>
      <c r="AT254" s="34"/>
      <c r="AU254" s="57"/>
      <c r="AV254" s="43"/>
      <c r="AW254" s="43"/>
      <c r="AX254" s="43"/>
      <c r="AY254" s="43"/>
      <c r="AZ254" s="43"/>
      <c r="BA254" s="43"/>
      <c r="BB254" s="44"/>
      <c r="BC254" s="45"/>
      <c r="BD254" s="34"/>
    </row>
    <row r="255" spans="1:56" ht="35.1" customHeight="1">
      <c r="A255" s="194" t="s">
        <v>263</v>
      </c>
      <c r="B255" s="194">
        <v>578449</v>
      </c>
      <c r="C255" s="194" t="s">
        <v>124</v>
      </c>
      <c r="D255" s="194" t="s">
        <v>159</v>
      </c>
      <c r="E255" s="194" t="s">
        <v>160</v>
      </c>
      <c r="F255" s="194"/>
      <c r="G255" s="194" t="s">
        <v>126</v>
      </c>
      <c r="H255" s="194"/>
      <c r="J255" s="34" t="s">
        <v>149</v>
      </c>
      <c r="K255" s="34" t="s">
        <v>152</v>
      </c>
      <c r="L255" s="47">
        <f t="shared" si="8"/>
        <v>462.96999999999997</v>
      </c>
      <c r="M255" s="48">
        <f t="shared" si="9"/>
        <v>277.77999999999997</v>
      </c>
      <c r="N255" s="57"/>
      <c r="O255" s="43"/>
      <c r="P255" s="43"/>
      <c r="Q255" s="43"/>
      <c r="R255" s="43"/>
      <c r="S255" s="43"/>
      <c r="T255" s="43"/>
      <c r="U255" s="44"/>
      <c r="V255" s="45"/>
      <c r="W255" s="34"/>
      <c r="X255" s="34"/>
      <c r="Y255" s="57"/>
      <c r="Z255" s="43"/>
      <c r="AA255" s="43"/>
      <c r="AB255" s="43"/>
      <c r="AC255" s="43"/>
      <c r="AD255" s="43"/>
      <c r="AE255" s="43"/>
      <c r="AF255" s="44"/>
      <c r="AG255" s="45"/>
      <c r="AH255" s="34"/>
      <c r="AI255" s="34"/>
      <c r="AJ255" s="57"/>
      <c r="AK255" s="43"/>
      <c r="AL255" s="43"/>
      <c r="AM255" s="43"/>
      <c r="AN255" s="43"/>
      <c r="AO255" s="43"/>
      <c r="AP255" s="43"/>
      <c r="AQ255" s="44"/>
      <c r="AR255" s="45"/>
      <c r="AS255" s="34"/>
      <c r="AT255" s="34"/>
      <c r="AU255" s="57"/>
      <c r="AV255" s="43"/>
      <c r="AW255" s="43"/>
      <c r="AX255" s="43"/>
      <c r="AY255" s="43"/>
      <c r="AZ255" s="43"/>
      <c r="BA255" s="43"/>
      <c r="BB255" s="44"/>
      <c r="BC255" s="45"/>
      <c r="BD255" s="34"/>
    </row>
    <row r="256" spans="1:56" ht="35.1" customHeight="1">
      <c r="A256" s="194" t="s">
        <v>264</v>
      </c>
      <c r="B256" s="194">
        <v>577260</v>
      </c>
      <c r="C256" s="194" t="s">
        <v>124</v>
      </c>
      <c r="D256" s="194" t="s">
        <v>190</v>
      </c>
      <c r="E256" s="194" t="s">
        <v>106</v>
      </c>
      <c r="F256" s="194"/>
      <c r="G256" s="194" t="s">
        <v>126</v>
      </c>
      <c r="H256" s="194"/>
      <c r="J256" s="34" t="s">
        <v>157</v>
      </c>
      <c r="K256" s="34" t="s">
        <v>152</v>
      </c>
      <c r="L256" s="47">
        <f t="shared" si="8"/>
        <v>350.32</v>
      </c>
      <c r="M256" s="48">
        <f t="shared" si="9"/>
        <v>210.19</v>
      </c>
      <c r="N256" s="57"/>
      <c r="O256" s="43"/>
      <c r="P256" s="43"/>
      <c r="Q256" s="43"/>
      <c r="R256" s="43"/>
      <c r="S256" s="43"/>
      <c r="T256" s="43"/>
      <c r="U256" s="44"/>
      <c r="V256" s="45"/>
      <c r="W256" s="34"/>
      <c r="X256" s="34"/>
      <c r="Y256" s="57"/>
      <c r="Z256" s="43"/>
      <c r="AA256" s="43"/>
      <c r="AB256" s="43"/>
      <c r="AC256" s="43"/>
      <c r="AD256" s="43"/>
      <c r="AE256" s="43"/>
      <c r="AF256" s="44"/>
      <c r="AG256" s="45"/>
      <c r="AH256" s="34"/>
      <c r="AI256" s="34"/>
      <c r="AJ256" s="57"/>
      <c r="AK256" s="43"/>
      <c r="AL256" s="43"/>
      <c r="AM256" s="43"/>
      <c r="AN256" s="43"/>
      <c r="AO256" s="43"/>
      <c r="AP256" s="43"/>
      <c r="AQ256" s="44"/>
      <c r="AR256" s="45"/>
      <c r="AS256" s="34"/>
      <c r="AT256" s="34"/>
      <c r="AU256" s="57"/>
      <c r="AV256" s="43"/>
      <c r="AW256" s="43"/>
      <c r="AX256" s="43"/>
      <c r="AY256" s="43"/>
      <c r="AZ256" s="43"/>
      <c r="BA256" s="43"/>
      <c r="BB256" s="44"/>
      <c r="BC256" s="45"/>
      <c r="BD256" s="34"/>
    </row>
    <row r="257" spans="1:56" ht="35.1" customHeight="1">
      <c r="A257" s="194" t="s">
        <v>265</v>
      </c>
      <c r="B257" s="194" t="s">
        <v>266</v>
      </c>
      <c r="C257" s="194" t="s">
        <v>124</v>
      </c>
      <c r="D257" s="194" t="s">
        <v>159</v>
      </c>
      <c r="E257" s="194" t="s">
        <v>160</v>
      </c>
      <c r="F257" s="194"/>
      <c r="G257" s="194" t="s">
        <v>126</v>
      </c>
      <c r="H257" s="194"/>
      <c r="I257" s="45" t="s">
        <v>173</v>
      </c>
      <c r="L257" s="47" t="str">
        <f t="shared" si="8"/>
        <v/>
      </c>
      <c r="M257" s="48" t="str">
        <f t="shared" si="9"/>
        <v/>
      </c>
      <c r="N257" s="57"/>
      <c r="O257" s="43"/>
      <c r="P257" s="43"/>
      <c r="Q257" s="43"/>
      <c r="R257" s="43"/>
      <c r="S257" s="43"/>
      <c r="T257" s="43"/>
      <c r="U257" s="44"/>
      <c r="V257" s="45"/>
      <c r="W257" s="34"/>
      <c r="X257" s="34"/>
      <c r="Y257" s="57"/>
      <c r="Z257" s="43"/>
      <c r="AA257" s="43"/>
      <c r="AB257" s="43"/>
      <c r="AC257" s="43"/>
      <c r="AD257" s="43"/>
      <c r="AE257" s="43"/>
      <c r="AF257" s="44"/>
      <c r="AG257" s="45"/>
      <c r="AH257" s="34"/>
      <c r="AI257" s="34"/>
      <c r="AJ257" s="57"/>
      <c r="AK257" s="43"/>
      <c r="AL257" s="43"/>
      <c r="AM257" s="43"/>
      <c r="AN257" s="43"/>
      <c r="AO257" s="43"/>
      <c r="AP257" s="43"/>
      <c r="AQ257" s="44"/>
      <c r="AR257" s="45"/>
      <c r="AS257" s="34"/>
      <c r="AT257" s="34"/>
      <c r="AU257" s="57"/>
      <c r="AV257" s="43"/>
      <c r="AW257" s="43"/>
      <c r="AX257" s="43"/>
      <c r="AY257" s="43"/>
      <c r="AZ257" s="43"/>
      <c r="BA257" s="43"/>
      <c r="BB257" s="44"/>
      <c r="BC257" s="45"/>
      <c r="BD257" s="34"/>
    </row>
    <row r="258" spans="1:56" ht="35.1" customHeight="1">
      <c r="A258" s="194" t="s">
        <v>265</v>
      </c>
      <c r="B258" s="194">
        <v>577518</v>
      </c>
      <c r="C258" s="194" t="s">
        <v>124</v>
      </c>
      <c r="D258" s="194" t="s">
        <v>166</v>
      </c>
      <c r="E258" s="194" t="s">
        <v>167</v>
      </c>
      <c r="F258" s="194"/>
      <c r="G258" s="194" t="s">
        <v>126</v>
      </c>
      <c r="H258" s="194"/>
      <c r="J258" s="34" t="s">
        <v>127</v>
      </c>
      <c r="K258" s="34" t="s">
        <v>152</v>
      </c>
      <c r="L258" s="47">
        <f t="shared" si="8"/>
        <v>375.5</v>
      </c>
      <c r="M258" s="48">
        <f t="shared" si="9"/>
        <v>225.3</v>
      </c>
      <c r="N258" s="57"/>
      <c r="O258" s="43"/>
      <c r="P258" s="43"/>
      <c r="Q258" s="43"/>
      <c r="R258" s="43"/>
      <c r="S258" s="43"/>
      <c r="T258" s="43"/>
      <c r="U258" s="44"/>
      <c r="V258" s="45"/>
      <c r="W258" s="34"/>
      <c r="X258" s="34"/>
      <c r="Y258" s="57"/>
      <c r="Z258" s="43"/>
      <c r="AA258" s="43"/>
      <c r="AB258" s="43"/>
      <c r="AC258" s="43"/>
      <c r="AD258" s="43"/>
      <c r="AE258" s="43"/>
      <c r="AF258" s="44"/>
      <c r="AG258" s="45"/>
      <c r="AH258" s="34"/>
      <c r="AI258" s="34"/>
      <c r="AJ258" s="57"/>
      <c r="AK258" s="43"/>
      <c r="AL258" s="43"/>
      <c r="AM258" s="43"/>
      <c r="AN258" s="43"/>
      <c r="AO258" s="43"/>
      <c r="AP258" s="43"/>
      <c r="AQ258" s="44"/>
      <c r="AR258" s="45"/>
      <c r="AS258" s="34"/>
      <c r="AT258" s="34"/>
      <c r="AU258" s="57"/>
      <c r="AV258" s="43"/>
      <c r="AW258" s="43"/>
      <c r="AX258" s="43"/>
      <c r="AY258" s="43"/>
      <c r="AZ258" s="43"/>
      <c r="BA258" s="43"/>
      <c r="BB258" s="44"/>
      <c r="BC258" s="45"/>
      <c r="BD258" s="34"/>
    </row>
    <row r="259" spans="1:56" ht="35.1" customHeight="1">
      <c r="A259" s="194" t="s">
        <v>265</v>
      </c>
      <c r="B259" s="194">
        <v>578761</v>
      </c>
      <c r="C259" s="194" t="s">
        <v>124</v>
      </c>
      <c r="D259" s="194" t="s">
        <v>159</v>
      </c>
      <c r="E259" s="194" t="s">
        <v>160</v>
      </c>
      <c r="F259" s="194"/>
      <c r="G259" s="194" t="s">
        <v>267</v>
      </c>
      <c r="H259" s="194"/>
      <c r="J259" s="34" t="s">
        <v>127</v>
      </c>
      <c r="L259" s="47">
        <f t="shared" si="8"/>
        <v>201.3</v>
      </c>
      <c r="M259" s="48">
        <f t="shared" si="9"/>
        <v>120.78</v>
      </c>
      <c r="N259" s="57"/>
      <c r="O259" s="43"/>
      <c r="P259" s="43"/>
      <c r="Q259" s="43"/>
      <c r="R259" s="43"/>
      <c r="S259" s="43"/>
      <c r="T259" s="43"/>
      <c r="U259" s="44"/>
      <c r="V259" s="45"/>
      <c r="W259" s="34"/>
      <c r="X259" s="34"/>
      <c r="Y259" s="57"/>
      <c r="Z259" s="43"/>
      <c r="AA259" s="43"/>
      <c r="AB259" s="43"/>
      <c r="AC259" s="43"/>
      <c r="AD259" s="43"/>
      <c r="AE259" s="43"/>
      <c r="AF259" s="44"/>
      <c r="AG259" s="45"/>
      <c r="AH259" s="34"/>
      <c r="AI259" s="34"/>
      <c r="AJ259" s="57"/>
      <c r="AK259" s="43"/>
      <c r="AL259" s="43"/>
      <c r="AM259" s="43"/>
      <c r="AN259" s="43"/>
      <c r="AO259" s="43"/>
      <c r="AP259" s="43"/>
      <c r="AQ259" s="44"/>
      <c r="AR259" s="45"/>
      <c r="AS259" s="34"/>
      <c r="AT259" s="34"/>
      <c r="AU259" s="57"/>
      <c r="AV259" s="43"/>
      <c r="AW259" s="43"/>
      <c r="AX259" s="43"/>
      <c r="AY259" s="43"/>
      <c r="AZ259" s="43"/>
      <c r="BA259" s="43"/>
      <c r="BB259" s="44"/>
      <c r="BC259" s="45"/>
      <c r="BD259" s="34"/>
    </row>
    <row r="260" spans="1:56" ht="35.1" customHeight="1">
      <c r="A260" s="194" t="s">
        <v>265</v>
      </c>
      <c r="B260" s="194">
        <v>576788</v>
      </c>
      <c r="C260" s="194" t="s">
        <v>124</v>
      </c>
      <c r="D260" s="194" t="s">
        <v>174</v>
      </c>
      <c r="E260" s="194" t="s">
        <v>15</v>
      </c>
      <c r="F260" s="194"/>
      <c r="G260" s="194" t="s">
        <v>126</v>
      </c>
      <c r="H260" s="194"/>
      <c r="J260" s="34" t="s">
        <v>129</v>
      </c>
      <c r="L260" s="47">
        <f t="shared" si="8"/>
        <v>84.4</v>
      </c>
      <c r="M260" s="48">
        <f t="shared" si="9"/>
        <v>50.64</v>
      </c>
      <c r="N260" s="57"/>
      <c r="O260" s="43"/>
      <c r="P260" s="43"/>
      <c r="Q260" s="43"/>
      <c r="R260" s="43"/>
      <c r="S260" s="43"/>
      <c r="T260" s="43"/>
      <c r="U260" s="44"/>
      <c r="V260" s="45"/>
      <c r="W260" s="34"/>
      <c r="X260" s="34"/>
      <c r="Y260" s="57"/>
      <c r="Z260" s="43"/>
      <c r="AA260" s="43"/>
      <c r="AB260" s="43"/>
      <c r="AC260" s="43"/>
      <c r="AD260" s="43"/>
      <c r="AE260" s="43"/>
      <c r="AF260" s="44"/>
      <c r="AG260" s="45"/>
      <c r="AH260" s="34"/>
      <c r="AI260" s="34"/>
      <c r="AJ260" s="57"/>
      <c r="AK260" s="43"/>
      <c r="AL260" s="43"/>
      <c r="AM260" s="43"/>
      <c r="AN260" s="43"/>
      <c r="AO260" s="43"/>
      <c r="AP260" s="43"/>
      <c r="AQ260" s="44"/>
      <c r="AR260" s="45"/>
      <c r="AS260" s="34"/>
      <c r="AT260" s="34"/>
      <c r="AU260" s="57"/>
      <c r="AV260" s="43"/>
      <c r="AW260" s="43"/>
      <c r="AX260" s="43"/>
      <c r="AY260" s="43"/>
      <c r="AZ260" s="43"/>
      <c r="BA260" s="43"/>
      <c r="BB260" s="44"/>
      <c r="BC260" s="45"/>
      <c r="BD260" s="34"/>
    </row>
    <row r="261" spans="1:56" ht="35.1" customHeight="1">
      <c r="A261" s="194" t="s">
        <v>268</v>
      </c>
      <c r="B261" s="194">
        <v>577323</v>
      </c>
      <c r="C261" s="194" t="s">
        <v>124</v>
      </c>
      <c r="D261" s="194" t="s">
        <v>162</v>
      </c>
      <c r="E261" s="194" t="s">
        <v>109</v>
      </c>
      <c r="F261" s="194"/>
      <c r="G261" s="194" t="s">
        <v>126</v>
      </c>
      <c r="H261" s="194"/>
      <c r="J261" s="34" t="s">
        <v>127</v>
      </c>
      <c r="L261" s="47">
        <f t="shared" si="8"/>
        <v>201.3</v>
      </c>
      <c r="M261" s="48">
        <f t="shared" ref="M261:M324" si="10">IF(ISBLANK(K261),
    IFERROR(VLOOKUP(J261, $AX$5:$AY$20, 2, FALSE), ""),
    IFERROR(VLOOKUP(K261, $AX$5:$AY$20, 2, FALSE) + VLOOKUP(J261, $AX$5:$AY$20, 2, FALSE), ""))</f>
        <v>120.78</v>
      </c>
      <c r="N261" s="57"/>
      <c r="O261" s="43"/>
      <c r="P261" s="43"/>
      <c r="Q261" s="43"/>
      <c r="R261" s="43"/>
      <c r="S261" s="43"/>
      <c r="T261" s="43"/>
      <c r="U261" s="44"/>
      <c r="V261" s="45"/>
      <c r="W261" s="34"/>
      <c r="X261" s="34"/>
      <c r="Y261" s="57"/>
      <c r="Z261" s="43"/>
      <c r="AA261" s="43"/>
      <c r="AB261" s="43"/>
      <c r="AC261" s="43"/>
      <c r="AD261" s="43"/>
      <c r="AE261" s="43"/>
      <c r="AF261" s="44"/>
      <c r="AG261" s="45"/>
      <c r="AH261" s="34"/>
      <c r="AI261" s="34"/>
      <c r="AJ261" s="57"/>
      <c r="AK261" s="43"/>
      <c r="AL261" s="43"/>
      <c r="AM261" s="43"/>
      <c r="AN261" s="43"/>
      <c r="AO261" s="43"/>
      <c r="AP261" s="43"/>
      <c r="AQ261" s="44"/>
      <c r="AR261" s="45"/>
      <c r="AS261" s="34"/>
      <c r="AT261" s="34"/>
      <c r="AU261" s="57"/>
      <c r="AV261" s="43"/>
      <c r="AW261" s="43"/>
      <c r="AX261" s="43"/>
      <c r="AY261" s="43"/>
      <c r="AZ261" s="43"/>
      <c r="BA261" s="43"/>
      <c r="BB261" s="44"/>
      <c r="BC261" s="45"/>
      <c r="BD261" s="34"/>
    </row>
    <row r="262" spans="1:56" ht="35.1" customHeight="1">
      <c r="A262" s="194" t="s">
        <v>268</v>
      </c>
      <c r="B262" s="194">
        <v>558254</v>
      </c>
      <c r="C262" s="194" t="s">
        <v>124</v>
      </c>
      <c r="D262" s="194" t="s">
        <v>190</v>
      </c>
      <c r="E262" s="194" t="s">
        <v>106</v>
      </c>
      <c r="F262" s="194"/>
      <c r="G262" s="194" t="s">
        <v>126</v>
      </c>
      <c r="H262" s="194"/>
      <c r="J262" s="34" t="s">
        <v>157</v>
      </c>
      <c r="L262" s="47">
        <f t="shared" si="8"/>
        <v>176.12</v>
      </c>
      <c r="M262" s="48">
        <f t="shared" si="10"/>
        <v>105.67</v>
      </c>
      <c r="N262" s="57"/>
      <c r="O262" s="43"/>
      <c r="P262" s="43"/>
      <c r="Q262" s="43"/>
      <c r="R262" s="43"/>
      <c r="S262" s="43"/>
      <c r="T262" s="43"/>
      <c r="U262" s="44"/>
      <c r="V262" s="45"/>
      <c r="W262" s="34"/>
      <c r="X262" s="34"/>
      <c r="Y262" s="57"/>
      <c r="Z262" s="43"/>
      <c r="AA262" s="43"/>
      <c r="AB262" s="43"/>
      <c r="AC262" s="43"/>
      <c r="AD262" s="43"/>
      <c r="AE262" s="43"/>
      <c r="AF262" s="44"/>
      <c r="AG262" s="45"/>
      <c r="AH262" s="34"/>
      <c r="AI262" s="34"/>
      <c r="AJ262" s="57"/>
      <c r="AK262" s="43"/>
      <c r="AL262" s="43"/>
      <c r="AM262" s="43"/>
      <c r="AN262" s="43"/>
      <c r="AO262" s="43"/>
      <c r="AP262" s="43"/>
      <c r="AQ262" s="44"/>
      <c r="AR262" s="45"/>
      <c r="AS262" s="34"/>
      <c r="AT262" s="34"/>
      <c r="AU262" s="57"/>
      <c r="AV262" s="43"/>
      <c r="AW262" s="43"/>
      <c r="AX262" s="43"/>
      <c r="AY262" s="43"/>
      <c r="AZ262" s="43"/>
      <c r="BA262" s="43"/>
      <c r="BB262" s="44"/>
      <c r="BC262" s="45"/>
      <c r="BD262" s="34"/>
    </row>
    <row r="263" spans="1:56" ht="35.1" customHeight="1">
      <c r="A263" s="194" t="s">
        <v>268</v>
      </c>
      <c r="B263" s="194">
        <v>578649</v>
      </c>
      <c r="C263" s="194" t="s">
        <v>124</v>
      </c>
      <c r="D263" s="194" t="s">
        <v>166</v>
      </c>
      <c r="E263" s="194" t="s">
        <v>167</v>
      </c>
      <c r="F263" s="194"/>
      <c r="G263" s="194" t="s">
        <v>181</v>
      </c>
      <c r="H263" s="194"/>
      <c r="I263" s="45" t="s">
        <v>173</v>
      </c>
      <c r="L263" s="47" t="str">
        <f t="shared" ref="L263:L326" si="11">IF(AND(ISBLANK(J263),ISBLANK(K263)),"",
IF(AND(NOT(ISBLANK(J263)),NOT(ISBLANK(K263))),VLOOKUP(J263,$AU$5:$AV$20,2,FALSE)+VLOOKUP(K263,$AU$5:$AV$20,2,FALSE),
IF(ISBLANK(K263),VLOOKUP(J263,$AU$5:$AV$20,2,FALSE),VLOOKUP(K263,$AU$5:$AV$20,2,FALSE))))</f>
        <v/>
      </c>
      <c r="M263" s="48" t="str">
        <f t="shared" si="10"/>
        <v/>
      </c>
      <c r="N263" s="57"/>
      <c r="O263" s="43"/>
      <c r="P263" s="43"/>
      <c r="Q263" s="43"/>
      <c r="R263" s="43"/>
      <c r="S263" s="43"/>
      <c r="T263" s="43"/>
      <c r="U263" s="44"/>
      <c r="V263" s="45"/>
      <c r="W263" s="34"/>
      <c r="X263" s="34"/>
      <c r="Y263" s="57"/>
      <c r="Z263" s="43"/>
      <c r="AA263" s="43"/>
      <c r="AB263" s="43"/>
      <c r="AC263" s="43"/>
      <c r="AD263" s="43"/>
      <c r="AE263" s="43"/>
      <c r="AF263" s="44"/>
      <c r="AG263" s="45"/>
      <c r="AH263" s="34"/>
      <c r="AI263" s="34"/>
      <c r="AJ263" s="57"/>
      <c r="AK263" s="43"/>
      <c r="AL263" s="43"/>
      <c r="AM263" s="43"/>
      <c r="AN263" s="43"/>
      <c r="AO263" s="43"/>
      <c r="AP263" s="43"/>
      <c r="AQ263" s="44"/>
      <c r="AR263" s="45"/>
      <c r="AS263" s="34"/>
      <c r="AT263" s="34"/>
      <c r="AU263" s="57"/>
      <c r="AV263" s="43"/>
      <c r="AW263" s="43"/>
      <c r="AX263" s="43"/>
      <c r="AY263" s="43"/>
      <c r="AZ263" s="43"/>
      <c r="BA263" s="43"/>
      <c r="BB263" s="44"/>
      <c r="BC263" s="45"/>
      <c r="BD263" s="34"/>
    </row>
    <row r="264" spans="1:56" ht="35.1" customHeight="1">
      <c r="A264" s="194" t="s">
        <v>269</v>
      </c>
      <c r="B264" s="194">
        <v>577070</v>
      </c>
      <c r="C264" s="194" t="s">
        <v>124</v>
      </c>
      <c r="D264" s="194" t="s">
        <v>166</v>
      </c>
      <c r="E264" s="194" t="s">
        <v>167</v>
      </c>
      <c r="F264" s="194"/>
      <c r="G264" s="194" t="s">
        <v>126</v>
      </c>
      <c r="H264" s="194"/>
      <c r="J264" s="34" t="s">
        <v>157</v>
      </c>
      <c r="L264" s="47">
        <f t="shared" si="11"/>
        <v>176.12</v>
      </c>
      <c r="M264" s="48">
        <f t="shared" si="10"/>
        <v>105.67</v>
      </c>
      <c r="N264" s="57"/>
      <c r="O264" s="43"/>
      <c r="P264" s="43"/>
      <c r="Q264" s="43"/>
      <c r="R264" s="43"/>
      <c r="S264" s="43"/>
      <c r="T264" s="43"/>
      <c r="U264" s="44"/>
      <c r="V264" s="45"/>
      <c r="W264" s="34"/>
      <c r="X264" s="34"/>
      <c r="Y264" s="57"/>
      <c r="Z264" s="43"/>
      <c r="AA264" s="43"/>
      <c r="AB264" s="43"/>
      <c r="AC264" s="43"/>
      <c r="AD264" s="43"/>
      <c r="AE264" s="43"/>
      <c r="AF264" s="44"/>
      <c r="AG264" s="45"/>
      <c r="AH264" s="34"/>
      <c r="AI264" s="34"/>
      <c r="AJ264" s="57"/>
      <c r="AK264" s="43"/>
      <c r="AL264" s="43"/>
      <c r="AM264" s="43"/>
      <c r="AN264" s="43"/>
      <c r="AO264" s="43"/>
      <c r="AP264" s="43"/>
      <c r="AQ264" s="44"/>
      <c r="AR264" s="45"/>
      <c r="AS264" s="34"/>
      <c r="AT264" s="34"/>
      <c r="AU264" s="57"/>
      <c r="AV264" s="43"/>
      <c r="AW264" s="43"/>
      <c r="AX264" s="43"/>
      <c r="AY264" s="43"/>
      <c r="AZ264" s="43"/>
      <c r="BA264" s="43"/>
      <c r="BB264" s="44"/>
      <c r="BC264" s="45"/>
      <c r="BD264" s="34"/>
    </row>
    <row r="265" spans="1:56" ht="35.1" customHeight="1">
      <c r="A265" s="194" t="s">
        <v>269</v>
      </c>
      <c r="B265" s="194">
        <v>575418</v>
      </c>
      <c r="C265" s="194" t="s">
        <v>124</v>
      </c>
      <c r="D265" s="194" t="s">
        <v>174</v>
      </c>
      <c r="E265" s="194" t="s">
        <v>15</v>
      </c>
      <c r="F265" s="194"/>
      <c r="G265" s="194" t="s">
        <v>126</v>
      </c>
      <c r="H265" s="194"/>
      <c r="J265" s="34" t="s">
        <v>149</v>
      </c>
      <c r="K265" s="34" t="s">
        <v>152</v>
      </c>
      <c r="L265" s="47">
        <f t="shared" si="11"/>
        <v>462.96999999999997</v>
      </c>
      <c r="M265" s="48">
        <f t="shared" si="10"/>
        <v>277.77999999999997</v>
      </c>
      <c r="N265" s="57"/>
      <c r="O265" s="43"/>
      <c r="P265" s="43"/>
      <c r="Q265" s="43"/>
      <c r="R265" s="43"/>
      <c r="S265" s="43"/>
      <c r="T265" s="43"/>
      <c r="U265" s="44"/>
      <c r="V265" s="45"/>
      <c r="W265" s="34"/>
      <c r="X265" s="34"/>
      <c r="Y265" s="57"/>
      <c r="Z265" s="43"/>
      <c r="AA265" s="43"/>
      <c r="AB265" s="43"/>
      <c r="AC265" s="43"/>
      <c r="AD265" s="43"/>
      <c r="AE265" s="43"/>
      <c r="AF265" s="44"/>
      <c r="AG265" s="45"/>
      <c r="AH265" s="34"/>
      <c r="AI265" s="34"/>
      <c r="AJ265" s="57"/>
      <c r="AK265" s="43"/>
      <c r="AL265" s="43"/>
      <c r="AM265" s="43"/>
      <c r="AN265" s="43"/>
      <c r="AO265" s="43"/>
      <c r="AP265" s="43"/>
      <c r="AQ265" s="44"/>
      <c r="AR265" s="45"/>
      <c r="AS265" s="34"/>
      <c r="AT265" s="34"/>
      <c r="AU265" s="57"/>
      <c r="AV265" s="43"/>
      <c r="AW265" s="43"/>
      <c r="AX265" s="43"/>
      <c r="AY265" s="43"/>
      <c r="AZ265" s="43"/>
      <c r="BA265" s="43"/>
      <c r="BB265" s="44"/>
      <c r="BC265" s="45"/>
      <c r="BD265" s="34"/>
    </row>
    <row r="266" spans="1:56" ht="35.1" customHeight="1">
      <c r="A266" s="194" t="s">
        <v>270</v>
      </c>
      <c r="B266" s="194">
        <v>577453</v>
      </c>
      <c r="C266" s="194" t="s">
        <v>124</v>
      </c>
      <c r="D266" s="194" t="s">
        <v>162</v>
      </c>
      <c r="E266" s="194" t="s">
        <v>109</v>
      </c>
      <c r="F266" s="194"/>
      <c r="G266" s="194" t="s">
        <v>126</v>
      </c>
      <c r="H266" s="194"/>
      <c r="J266" s="34" t="s">
        <v>155</v>
      </c>
      <c r="L266" s="47">
        <f t="shared" si="11"/>
        <v>280.14999999999998</v>
      </c>
      <c r="M266" s="48">
        <f t="shared" si="10"/>
        <v>168.09</v>
      </c>
      <c r="N266" s="57"/>
      <c r="O266" s="43"/>
      <c r="P266" s="43"/>
      <c r="Q266" s="43"/>
      <c r="R266" s="43"/>
      <c r="S266" s="43"/>
      <c r="T266" s="43"/>
      <c r="U266" s="44"/>
      <c r="V266" s="45"/>
      <c r="W266" s="34"/>
      <c r="X266" s="34"/>
      <c r="Y266" s="57"/>
      <c r="Z266" s="43"/>
      <c r="AA266" s="43"/>
      <c r="AB266" s="43"/>
      <c r="AC266" s="43"/>
      <c r="AD266" s="43"/>
      <c r="AE266" s="43"/>
      <c r="AF266" s="44"/>
      <c r="AG266" s="45"/>
      <c r="AH266" s="34"/>
      <c r="AI266" s="34"/>
      <c r="AJ266" s="57"/>
      <c r="AK266" s="43"/>
      <c r="AL266" s="43"/>
      <c r="AM266" s="43"/>
      <c r="AN266" s="43"/>
      <c r="AO266" s="43"/>
      <c r="AP266" s="43"/>
      <c r="AQ266" s="44"/>
      <c r="AR266" s="45"/>
      <c r="AS266" s="34"/>
      <c r="AT266" s="34"/>
      <c r="AU266" s="57"/>
      <c r="AV266" s="43"/>
      <c r="AW266" s="43"/>
      <c r="AX266" s="43"/>
      <c r="AY266" s="43"/>
      <c r="AZ266" s="43"/>
      <c r="BA266" s="43"/>
      <c r="BB266" s="44"/>
      <c r="BC266" s="45"/>
      <c r="BD266" s="34"/>
    </row>
    <row r="267" spans="1:56" ht="35.1" customHeight="1">
      <c r="A267" s="194" t="s">
        <v>270</v>
      </c>
      <c r="B267" s="194">
        <v>577747</v>
      </c>
      <c r="C267" s="194" t="s">
        <v>124</v>
      </c>
      <c r="D267" s="194" t="s">
        <v>159</v>
      </c>
      <c r="E267" s="194" t="s">
        <v>160</v>
      </c>
      <c r="F267" s="194"/>
      <c r="G267" s="194" t="s">
        <v>126</v>
      </c>
      <c r="H267" s="194"/>
      <c r="J267" s="34" t="s">
        <v>127</v>
      </c>
      <c r="L267" s="47">
        <f t="shared" si="11"/>
        <v>201.3</v>
      </c>
      <c r="M267" s="48">
        <f t="shared" si="10"/>
        <v>120.78</v>
      </c>
      <c r="N267" s="57"/>
      <c r="O267" s="43"/>
      <c r="P267" s="43"/>
      <c r="Q267" s="43"/>
      <c r="R267" s="43"/>
      <c r="S267" s="43"/>
      <c r="T267" s="43"/>
      <c r="U267" s="44"/>
      <c r="V267" s="45"/>
      <c r="W267" s="34"/>
      <c r="X267" s="34"/>
      <c r="Y267" s="57"/>
      <c r="Z267" s="43"/>
      <c r="AA267" s="43"/>
      <c r="AB267" s="43"/>
      <c r="AC267" s="43"/>
      <c r="AD267" s="43"/>
      <c r="AE267" s="43"/>
      <c r="AF267" s="44"/>
      <c r="AG267" s="45"/>
      <c r="AH267" s="34"/>
      <c r="AI267" s="34"/>
      <c r="AJ267" s="57"/>
      <c r="AK267" s="43"/>
      <c r="AL267" s="43"/>
      <c r="AM267" s="43"/>
      <c r="AN267" s="43"/>
      <c r="AO267" s="43"/>
      <c r="AP267" s="43"/>
      <c r="AQ267" s="44"/>
      <c r="AR267" s="45"/>
      <c r="AS267" s="34"/>
      <c r="AT267" s="34"/>
      <c r="AU267" s="57"/>
      <c r="AV267" s="43"/>
      <c r="AW267" s="43"/>
      <c r="AX267" s="43"/>
      <c r="AY267" s="43"/>
      <c r="AZ267" s="43"/>
      <c r="BA267" s="43"/>
      <c r="BB267" s="44"/>
      <c r="BC267" s="45"/>
      <c r="BD267" s="34"/>
    </row>
    <row r="268" spans="1:56" ht="35.1" customHeight="1">
      <c r="A268" s="194" t="s">
        <v>270</v>
      </c>
      <c r="B268" s="194">
        <v>577482</v>
      </c>
      <c r="C268" s="194" t="s">
        <v>124</v>
      </c>
      <c r="D268" s="194" t="s">
        <v>166</v>
      </c>
      <c r="E268" s="194" t="s">
        <v>167</v>
      </c>
      <c r="F268" s="194"/>
      <c r="G268" s="194" t="s">
        <v>126</v>
      </c>
      <c r="H268" s="194"/>
      <c r="J268" s="34" t="s">
        <v>127</v>
      </c>
      <c r="L268" s="47">
        <f t="shared" si="11"/>
        <v>201.3</v>
      </c>
      <c r="M268" s="48">
        <f t="shared" si="10"/>
        <v>120.78</v>
      </c>
      <c r="N268" s="57"/>
      <c r="O268" s="43"/>
      <c r="P268" s="43"/>
      <c r="Q268" s="43"/>
      <c r="R268" s="43"/>
      <c r="S268" s="43"/>
      <c r="T268" s="43"/>
      <c r="U268" s="44"/>
      <c r="V268" s="45"/>
      <c r="W268" s="34"/>
      <c r="X268" s="34"/>
      <c r="Y268" s="57"/>
      <c r="Z268" s="43"/>
      <c r="AA268" s="43"/>
      <c r="AB268" s="43"/>
      <c r="AC268" s="43"/>
      <c r="AD268" s="43"/>
      <c r="AE268" s="43"/>
      <c r="AF268" s="44"/>
      <c r="AG268" s="45"/>
      <c r="AH268" s="34"/>
      <c r="AI268" s="34"/>
      <c r="AJ268" s="57"/>
      <c r="AK268" s="43"/>
      <c r="AL268" s="43"/>
      <c r="AM268" s="43"/>
      <c r="AN268" s="43"/>
      <c r="AO268" s="43"/>
      <c r="AP268" s="43"/>
      <c r="AQ268" s="44"/>
      <c r="AR268" s="45"/>
      <c r="AS268" s="34"/>
      <c r="AT268" s="34"/>
      <c r="AU268" s="57"/>
      <c r="AV268" s="43"/>
      <c r="AW268" s="43"/>
      <c r="AX268" s="43"/>
      <c r="AY268" s="43"/>
      <c r="AZ268" s="43"/>
      <c r="BA268" s="43"/>
      <c r="BB268" s="44"/>
      <c r="BC268" s="45"/>
      <c r="BD268" s="34"/>
    </row>
    <row r="269" spans="1:56" ht="35.1" customHeight="1">
      <c r="A269" s="194" t="s">
        <v>271</v>
      </c>
      <c r="B269" s="194">
        <v>578614</v>
      </c>
      <c r="C269" s="194" t="s">
        <v>124</v>
      </c>
      <c r="D269" s="194" t="s">
        <v>166</v>
      </c>
      <c r="E269" s="194" t="s">
        <v>167</v>
      </c>
      <c r="F269" s="194"/>
      <c r="G269" s="194" t="s">
        <v>181</v>
      </c>
      <c r="H269" s="194"/>
      <c r="I269" s="45" t="s">
        <v>173</v>
      </c>
      <c r="L269" s="47" t="str">
        <f t="shared" si="11"/>
        <v/>
      </c>
      <c r="M269" s="48" t="str">
        <f t="shared" si="10"/>
        <v/>
      </c>
      <c r="N269" s="57"/>
      <c r="O269" s="43"/>
      <c r="P269" s="43"/>
      <c r="Q269" s="43"/>
      <c r="R269" s="43"/>
      <c r="S269" s="43"/>
      <c r="T269" s="43"/>
      <c r="U269" s="44"/>
      <c r="V269" s="45"/>
      <c r="W269" s="34"/>
      <c r="X269" s="34"/>
      <c r="Y269" s="57"/>
      <c r="Z269" s="43"/>
      <c r="AA269" s="43"/>
      <c r="AB269" s="43"/>
      <c r="AC269" s="43"/>
      <c r="AD269" s="43"/>
      <c r="AE269" s="43"/>
      <c r="AF269" s="44"/>
      <c r="AG269" s="45"/>
      <c r="AH269" s="34"/>
      <c r="AI269" s="34"/>
      <c r="AJ269" s="57"/>
      <c r="AK269" s="43"/>
      <c r="AL269" s="43"/>
      <c r="AM269" s="43"/>
      <c r="AN269" s="43"/>
      <c r="AO269" s="43"/>
      <c r="AP269" s="43"/>
      <c r="AQ269" s="44"/>
      <c r="AR269" s="45"/>
      <c r="AS269" s="34"/>
      <c r="AT269" s="34"/>
      <c r="AU269" s="57"/>
      <c r="AV269" s="43"/>
      <c r="AW269" s="43"/>
      <c r="AX269" s="43"/>
      <c r="AY269" s="43"/>
      <c r="AZ269" s="43"/>
      <c r="BA269" s="43"/>
      <c r="BB269" s="44"/>
      <c r="BC269" s="45"/>
      <c r="BD269" s="34"/>
    </row>
    <row r="270" spans="1:56" ht="35.1" customHeight="1">
      <c r="A270" s="194" t="s">
        <v>272</v>
      </c>
      <c r="B270" s="194">
        <v>579018</v>
      </c>
      <c r="C270" s="194" t="s">
        <v>124</v>
      </c>
      <c r="D270" s="194" t="s">
        <v>190</v>
      </c>
      <c r="E270" s="194" t="s">
        <v>106</v>
      </c>
      <c r="F270" s="194"/>
      <c r="G270" s="194" t="s">
        <v>126</v>
      </c>
      <c r="H270" s="194"/>
      <c r="J270" s="34" t="s">
        <v>149</v>
      </c>
      <c r="K270" s="34" t="s">
        <v>152</v>
      </c>
      <c r="L270" s="47">
        <f t="shared" si="11"/>
        <v>462.96999999999997</v>
      </c>
      <c r="M270" s="48">
        <f t="shared" si="10"/>
        <v>277.77999999999997</v>
      </c>
      <c r="N270" s="57"/>
      <c r="O270" s="43"/>
      <c r="P270" s="43"/>
      <c r="Q270" s="43"/>
      <c r="R270" s="43"/>
      <c r="S270" s="43"/>
      <c r="T270" s="43"/>
      <c r="U270" s="44"/>
      <c r="V270" s="45"/>
      <c r="W270" s="34"/>
      <c r="X270" s="34"/>
      <c r="Y270" s="57"/>
      <c r="Z270" s="43"/>
      <c r="AA270" s="43"/>
      <c r="AB270" s="43"/>
      <c r="AC270" s="43"/>
      <c r="AD270" s="43"/>
      <c r="AE270" s="43"/>
      <c r="AF270" s="44"/>
      <c r="AG270" s="45"/>
      <c r="AH270" s="34"/>
      <c r="AI270" s="34"/>
      <c r="AJ270" s="57"/>
      <c r="AK270" s="43"/>
      <c r="AL270" s="43"/>
      <c r="AM270" s="43"/>
      <c r="AN270" s="43"/>
      <c r="AO270" s="43"/>
      <c r="AP270" s="43"/>
      <c r="AQ270" s="44"/>
      <c r="AR270" s="45"/>
      <c r="AS270" s="34"/>
      <c r="AT270" s="34"/>
      <c r="AU270" s="57"/>
      <c r="AV270" s="43"/>
      <c r="AW270" s="43"/>
      <c r="AX270" s="43"/>
      <c r="AY270" s="43"/>
      <c r="AZ270" s="43"/>
      <c r="BA270" s="43"/>
      <c r="BB270" s="44"/>
      <c r="BC270" s="45"/>
      <c r="BD270" s="34"/>
    </row>
    <row r="271" spans="1:56" ht="35.1" customHeight="1">
      <c r="A271" s="194" t="s">
        <v>273</v>
      </c>
      <c r="B271" s="194" t="s">
        <v>274</v>
      </c>
      <c r="C271" s="194" t="s">
        <v>124</v>
      </c>
      <c r="D271" s="194" t="s">
        <v>159</v>
      </c>
      <c r="E271" s="194" t="s">
        <v>160</v>
      </c>
      <c r="F271" s="194"/>
      <c r="G271" s="194" t="s">
        <v>126</v>
      </c>
      <c r="H271" s="194"/>
      <c r="I271" s="45" t="s">
        <v>173</v>
      </c>
      <c r="L271" s="47" t="str">
        <f t="shared" si="11"/>
        <v/>
      </c>
      <c r="M271" s="48" t="str">
        <f t="shared" si="10"/>
        <v/>
      </c>
      <c r="N271" s="57"/>
      <c r="O271" s="43"/>
      <c r="P271" s="43"/>
      <c r="Q271" s="43"/>
      <c r="R271" s="43"/>
      <c r="S271" s="43"/>
      <c r="T271" s="43"/>
      <c r="U271" s="44"/>
      <c r="V271" s="45"/>
      <c r="W271" s="34"/>
      <c r="X271" s="34"/>
      <c r="Y271" s="57"/>
      <c r="Z271" s="43"/>
      <c r="AA271" s="43"/>
      <c r="AB271" s="43"/>
      <c r="AC271" s="43"/>
      <c r="AD271" s="43"/>
      <c r="AE271" s="43"/>
      <c r="AF271" s="44"/>
      <c r="AG271" s="45"/>
      <c r="AH271" s="34"/>
      <c r="AI271" s="34"/>
      <c r="AJ271" s="57"/>
      <c r="AK271" s="43"/>
      <c r="AL271" s="43"/>
      <c r="AM271" s="43"/>
      <c r="AN271" s="43"/>
      <c r="AO271" s="43"/>
      <c r="AP271" s="43"/>
      <c r="AQ271" s="44"/>
      <c r="AR271" s="45"/>
      <c r="AS271" s="34"/>
      <c r="AT271" s="34"/>
      <c r="AU271" s="57"/>
      <c r="AV271" s="43"/>
      <c r="AW271" s="43"/>
      <c r="AX271" s="43"/>
      <c r="AY271" s="43"/>
      <c r="AZ271" s="43"/>
      <c r="BA271" s="43"/>
      <c r="BB271" s="44"/>
      <c r="BC271" s="45"/>
      <c r="BD271" s="34"/>
    </row>
    <row r="272" spans="1:56" ht="35.1" customHeight="1">
      <c r="A272" s="194" t="s">
        <v>275</v>
      </c>
      <c r="B272" s="194">
        <v>577079</v>
      </c>
      <c r="C272" s="194" t="s">
        <v>124</v>
      </c>
      <c r="D272" s="194" t="s">
        <v>148</v>
      </c>
      <c r="E272" s="194" t="s">
        <v>71</v>
      </c>
      <c r="F272" s="194"/>
      <c r="G272" s="194" t="s">
        <v>126</v>
      </c>
      <c r="H272" s="194"/>
      <c r="I272" s="45" t="s">
        <v>134</v>
      </c>
      <c r="L272" s="47" t="str">
        <f t="shared" si="11"/>
        <v/>
      </c>
      <c r="M272" s="48" t="str">
        <f t="shared" si="10"/>
        <v/>
      </c>
      <c r="N272" s="57"/>
      <c r="O272" s="43"/>
      <c r="P272" s="43"/>
      <c r="Q272" s="43"/>
      <c r="R272" s="43"/>
      <c r="S272" s="43"/>
      <c r="T272" s="43"/>
      <c r="U272" s="44"/>
      <c r="V272" s="45"/>
      <c r="W272" s="34"/>
      <c r="X272" s="34"/>
      <c r="Y272" s="57"/>
      <c r="Z272" s="43"/>
      <c r="AA272" s="43"/>
      <c r="AB272" s="43"/>
      <c r="AC272" s="43"/>
      <c r="AD272" s="43"/>
      <c r="AE272" s="43"/>
      <c r="AF272" s="44"/>
      <c r="AG272" s="45"/>
      <c r="AH272" s="34"/>
      <c r="AI272" s="34"/>
      <c r="AJ272" s="57"/>
      <c r="AK272" s="43"/>
      <c r="AL272" s="43"/>
      <c r="AM272" s="43"/>
      <c r="AN272" s="43"/>
      <c r="AO272" s="43"/>
      <c r="AP272" s="43"/>
      <c r="AQ272" s="44"/>
      <c r="AR272" s="45"/>
      <c r="AS272" s="34"/>
      <c r="AT272" s="34"/>
      <c r="AU272" s="57"/>
      <c r="AV272" s="43"/>
      <c r="AW272" s="43"/>
      <c r="AX272" s="43"/>
      <c r="AY272" s="43"/>
      <c r="AZ272" s="43"/>
      <c r="BA272" s="43"/>
      <c r="BB272" s="44"/>
      <c r="BC272" s="45"/>
      <c r="BD272" s="34"/>
    </row>
    <row r="273" spans="1:56" ht="35.1" customHeight="1">
      <c r="A273" s="194" t="s">
        <v>276</v>
      </c>
      <c r="B273" s="194">
        <v>576167</v>
      </c>
      <c r="C273" s="194" t="s">
        <v>124</v>
      </c>
      <c r="D273" s="194" t="s">
        <v>190</v>
      </c>
      <c r="E273" s="194" t="s">
        <v>106</v>
      </c>
      <c r="F273" s="194"/>
      <c r="G273" s="194" t="s">
        <v>126</v>
      </c>
      <c r="H273" s="194"/>
      <c r="J273" s="34" t="s">
        <v>127</v>
      </c>
      <c r="L273" s="47">
        <f t="shared" si="11"/>
        <v>201.3</v>
      </c>
      <c r="M273" s="48">
        <f t="shared" si="10"/>
        <v>120.78</v>
      </c>
      <c r="N273" s="57"/>
      <c r="O273" s="43"/>
      <c r="P273" s="43"/>
      <c r="Q273" s="43"/>
      <c r="R273" s="43"/>
      <c r="S273" s="43"/>
      <c r="T273" s="43"/>
      <c r="U273" s="44"/>
      <c r="V273" s="45"/>
      <c r="W273" s="34"/>
      <c r="X273" s="34"/>
      <c r="Y273" s="57"/>
      <c r="Z273" s="43"/>
      <c r="AA273" s="43"/>
      <c r="AB273" s="43"/>
      <c r="AC273" s="43"/>
      <c r="AD273" s="43"/>
      <c r="AE273" s="43"/>
      <c r="AF273" s="44"/>
      <c r="AG273" s="45"/>
      <c r="AH273" s="34"/>
      <c r="AI273" s="34"/>
      <c r="AJ273" s="57"/>
      <c r="AK273" s="43"/>
      <c r="AL273" s="43"/>
      <c r="AM273" s="43"/>
      <c r="AN273" s="43"/>
      <c r="AO273" s="43"/>
      <c r="AP273" s="43"/>
      <c r="AQ273" s="44"/>
      <c r="AR273" s="45"/>
      <c r="AS273" s="34"/>
      <c r="AT273" s="34"/>
      <c r="AU273" s="57"/>
      <c r="AV273" s="43"/>
      <c r="AW273" s="43"/>
      <c r="AX273" s="43"/>
      <c r="AY273" s="43"/>
      <c r="AZ273" s="43"/>
      <c r="BA273" s="43"/>
      <c r="BB273" s="44"/>
      <c r="BC273" s="45"/>
      <c r="BD273" s="34"/>
    </row>
    <row r="274" spans="1:56" ht="35.1" customHeight="1">
      <c r="A274" s="194" t="s">
        <v>277</v>
      </c>
      <c r="B274" s="194" t="s">
        <v>278</v>
      </c>
      <c r="C274" s="194" t="s">
        <v>124</v>
      </c>
      <c r="D274" s="194" t="s">
        <v>148</v>
      </c>
      <c r="E274" s="194" t="s">
        <v>71</v>
      </c>
      <c r="F274" s="194"/>
      <c r="G274" s="194" t="s">
        <v>126</v>
      </c>
      <c r="H274" s="194"/>
      <c r="I274" s="45" t="s">
        <v>173</v>
      </c>
      <c r="L274" s="47" t="str">
        <f t="shared" si="11"/>
        <v/>
      </c>
      <c r="M274" s="48" t="str">
        <f t="shared" si="10"/>
        <v/>
      </c>
      <c r="N274" s="57"/>
      <c r="O274" s="43"/>
      <c r="P274" s="43"/>
      <c r="Q274" s="43"/>
      <c r="R274" s="43"/>
      <c r="S274" s="43"/>
      <c r="T274" s="43"/>
      <c r="U274" s="44"/>
      <c r="V274" s="45"/>
      <c r="W274" s="34"/>
      <c r="X274" s="34"/>
      <c r="Y274" s="57"/>
      <c r="Z274" s="43"/>
      <c r="AA274" s="43"/>
      <c r="AB274" s="43"/>
      <c r="AC274" s="43"/>
      <c r="AD274" s="43"/>
      <c r="AE274" s="43"/>
      <c r="AF274" s="44"/>
      <c r="AG274" s="45"/>
      <c r="AH274" s="34"/>
      <c r="AI274" s="34"/>
      <c r="AJ274" s="57"/>
      <c r="AK274" s="43"/>
      <c r="AL274" s="43"/>
      <c r="AM274" s="43"/>
      <c r="AN274" s="43"/>
      <c r="AO274" s="43"/>
      <c r="AP274" s="43"/>
      <c r="AQ274" s="44"/>
      <c r="AR274" s="45"/>
      <c r="AS274" s="34"/>
      <c r="AT274" s="34"/>
      <c r="AU274" s="57"/>
      <c r="AV274" s="43"/>
      <c r="AW274" s="43"/>
      <c r="AX274" s="43"/>
      <c r="AY274" s="43"/>
      <c r="AZ274" s="43"/>
      <c r="BA274" s="43"/>
      <c r="BB274" s="44"/>
      <c r="BC274" s="45"/>
      <c r="BD274" s="34"/>
    </row>
    <row r="275" spans="1:56" ht="35.1" customHeight="1">
      <c r="A275" s="194" t="s">
        <v>279</v>
      </c>
      <c r="B275" s="194">
        <v>578569</v>
      </c>
      <c r="C275" s="194" t="s">
        <v>124</v>
      </c>
      <c r="D275" s="194" t="s">
        <v>166</v>
      </c>
      <c r="E275" s="194" t="s">
        <v>167</v>
      </c>
      <c r="F275" s="194"/>
      <c r="G275" s="194" t="s">
        <v>126</v>
      </c>
      <c r="H275" s="194"/>
      <c r="I275" s="45" t="s">
        <v>173</v>
      </c>
      <c r="L275" s="47" t="str">
        <f t="shared" si="11"/>
        <v/>
      </c>
      <c r="M275" s="48" t="str">
        <f t="shared" si="10"/>
        <v/>
      </c>
      <c r="N275" s="57"/>
      <c r="O275" s="43"/>
      <c r="P275" s="43"/>
      <c r="Q275" s="43"/>
      <c r="R275" s="43"/>
      <c r="S275" s="43"/>
      <c r="T275" s="43"/>
      <c r="U275" s="44"/>
      <c r="V275" s="45"/>
      <c r="W275" s="34"/>
      <c r="X275" s="34"/>
      <c r="Y275" s="57"/>
      <c r="Z275" s="43"/>
      <c r="AA275" s="43"/>
      <c r="AB275" s="43"/>
      <c r="AC275" s="43"/>
      <c r="AD275" s="43"/>
      <c r="AE275" s="43"/>
      <c r="AF275" s="44"/>
      <c r="AG275" s="45"/>
      <c r="AH275" s="34"/>
      <c r="AI275" s="34"/>
      <c r="AJ275" s="57"/>
      <c r="AK275" s="43"/>
      <c r="AL275" s="43"/>
      <c r="AM275" s="43"/>
      <c r="AN275" s="43"/>
      <c r="AO275" s="43"/>
      <c r="AP275" s="43"/>
      <c r="AQ275" s="44"/>
      <c r="AR275" s="45"/>
      <c r="AS275" s="34"/>
      <c r="AT275" s="34"/>
      <c r="AU275" s="57"/>
      <c r="AV275" s="43"/>
      <c r="AW275" s="43"/>
      <c r="AX275" s="43"/>
      <c r="AY275" s="43"/>
      <c r="AZ275" s="43"/>
      <c r="BA275" s="43"/>
      <c r="BB275" s="44"/>
      <c r="BC275" s="45"/>
      <c r="BD275" s="34"/>
    </row>
    <row r="276" spans="1:56" ht="35.1" customHeight="1">
      <c r="A276" s="194" t="s">
        <v>279</v>
      </c>
      <c r="B276" s="194">
        <v>578653</v>
      </c>
      <c r="C276" s="194" t="s">
        <v>124</v>
      </c>
      <c r="D276" s="194" t="s">
        <v>162</v>
      </c>
      <c r="E276" s="194" t="s">
        <v>109</v>
      </c>
      <c r="F276" s="194"/>
      <c r="G276" s="194" t="s">
        <v>126</v>
      </c>
      <c r="H276" s="194"/>
      <c r="J276" s="34" t="s">
        <v>157</v>
      </c>
      <c r="L276" s="47">
        <f t="shared" si="11"/>
        <v>176.12</v>
      </c>
      <c r="M276" s="48">
        <f t="shared" si="10"/>
        <v>105.67</v>
      </c>
      <c r="N276" s="57"/>
      <c r="O276" s="43"/>
      <c r="P276" s="43"/>
      <c r="Q276" s="43"/>
      <c r="R276" s="43"/>
      <c r="S276" s="43"/>
      <c r="T276" s="43"/>
      <c r="U276" s="44"/>
      <c r="V276" s="45"/>
      <c r="W276" s="34"/>
      <c r="X276" s="34"/>
      <c r="Y276" s="57"/>
      <c r="Z276" s="43"/>
      <c r="AA276" s="43"/>
      <c r="AB276" s="43"/>
      <c r="AC276" s="43"/>
      <c r="AD276" s="43"/>
      <c r="AE276" s="43"/>
      <c r="AF276" s="44"/>
      <c r="AG276" s="45"/>
      <c r="AH276" s="34"/>
      <c r="AI276" s="34"/>
      <c r="AJ276" s="57"/>
      <c r="AK276" s="43"/>
      <c r="AL276" s="43"/>
      <c r="AM276" s="43"/>
      <c r="AN276" s="43"/>
      <c r="AO276" s="43"/>
      <c r="AP276" s="43"/>
      <c r="AQ276" s="44"/>
      <c r="AR276" s="45"/>
      <c r="AS276" s="34"/>
      <c r="AT276" s="34"/>
      <c r="AU276" s="57"/>
      <c r="AV276" s="43"/>
      <c r="AW276" s="43"/>
      <c r="AX276" s="43"/>
      <c r="AY276" s="43"/>
      <c r="AZ276" s="43"/>
      <c r="BA276" s="43"/>
      <c r="BB276" s="44"/>
      <c r="BC276" s="45"/>
      <c r="BD276" s="34"/>
    </row>
    <row r="277" spans="1:56" ht="35.1" customHeight="1">
      <c r="A277" s="194" t="s">
        <v>280</v>
      </c>
      <c r="B277" s="194">
        <v>578452</v>
      </c>
      <c r="C277" s="194" t="s">
        <v>124</v>
      </c>
      <c r="D277" s="194" t="s">
        <v>162</v>
      </c>
      <c r="E277" s="194" t="s">
        <v>109</v>
      </c>
      <c r="F277" s="194"/>
      <c r="G277" s="194" t="s">
        <v>126</v>
      </c>
      <c r="H277" s="194"/>
      <c r="J277" s="34" t="s">
        <v>129</v>
      </c>
      <c r="K277" s="34" t="s">
        <v>128</v>
      </c>
      <c r="L277" s="47">
        <f t="shared" si="11"/>
        <v>457.5</v>
      </c>
      <c r="M277" s="48">
        <f t="shared" si="10"/>
        <v>274.5</v>
      </c>
      <c r="N277" s="57"/>
      <c r="O277" s="43"/>
      <c r="P277" s="43"/>
      <c r="Q277" s="43"/>
      <c r="R277" s="43"/>
      <c r="S277" s="43"/>
      <c r="T277" s="43"/>
      <c r="U277" s="44"/>
      <c r="V277" s="45"/>
      <c r="W277" s="34"/>
      <c r="X277" s="34"/>
      <c r="Y277" s="57"/>
      <c r="Z277" s="43"/>
      <c r="AA277" s="43"/>
      <c r="AB277" s="43"/>
      <c r="AC277" s="43"/>
      <c r="AD277" s="43"/>
      <c r="AE277" s="43"/>
      <c r="AF277" s="44"/>
      <c r="AG277" s="45"/>
      <c r="AH277" s="34"/>
      <c r="AI277" s="34"/>
      <c r="AJ277" s="57"/>
      <c r="AK277" s="43"/>
      <c r="AL277" s="43"/>
      <c r="AM277" s="43"/>
      <c r="AN277" s="43"/>
      <c r="AO277" s="43"/>
      <c r="AP277" s="43"/>
      <c r="AQ277" s="44"/>
      <c r="AR277" s="45"/>
      <c r="AS277" s="34"/>
      <c r="AT277" s="34"/>
      <c r="AU277" s="57"/>
      <c r="AV277" s="43"/>
      <c r="AW277" s="43"/>
      <c r="AX277" s="43"/>
      <c r="AY277" s="43"/>
      <c r="AZ277" s="43"/>
      <c r="BA277" s="43"/>
      <c r="BB277" s="44"/>
      <c r="BC277" s="45"/>
      <c r="BD277" s="34"/>
    </row>
    <row r="278" spans="1:56" ht="35.1" customHeight="1">
      <c r="A278" s="194" t="s">
        <v>281</v>
      </c>
      <c r="B278" s="194">
        <v>578942</v>
      </c>
      <c r="C278" s="194" t="s">
        <v>124</v>
      </c>
      <c r="D278" s="194" t="s">
        <v>159</v>
      </c>
      <c r="E278" s="194" t="s">
        <v>160</v>
      </c>
      <c r="F278" s="194"/>
      <c r="G278" s="194" t="s">
        <v>181</v>
      </c>
      <c r="H278" s="194"/>
      <c r="I278" s="45" t="s">
        <v>173</v>
      </c>
      <c r="L278" s="47" t="str">
        <f t="shared" si="11"/>
        <v/>
      </c>
      <c r="M278" s="48" t="str">
        <f t="shared" si="10"/>
        <v/>
      </c>
      <c r="N278" s="57"/>
      <c r="O278" s="43"/>
      <c r="P278" s="43"/>
      <c r="Q278" s="43"/>
      <c r="R278" s="43"/>
      <c r="S278" s="43"/>
      <c r="T278" s="43"/>
      <c r="U278" s="44"/>
      <c r="V278" s="45"/>
      <c r="W278" s="34"/>
      <c r="X278" s="34"/>
      <c r="Y278" s="57"/>
      <c r="Z278" s="43"/>
      <c r="AA278" s="43"/>
      <c r="AB278" s="43"/>
      <c r="AC278" s="43"/>
      <c r="AD278" s="43"/>
      <c r="AE278" s="43"/>
      <c r="AF278" s="44"/>
      <c r="AG278" s="45"/>
      <c r="AH278" s="34"/>
      <c r="AI278" s="34"/>
      <c r="AJ278" s="57"/>
      <c r="AK278" s="43"/>
      <c r="AL278" s="43"/>
      <c r="AM278" s="43"/>
      <c r="AN278" s="43"/>
      <c r="AO278" s="43"/>
      <c r="AP278" s="43"/>
      <c r="AQ278" s="44"/>
      <c r="AR278" s="45"/>
      <c r="AS278" s="34"/>
      <c r="AT278" s="34"/>
      <c r="AU278" s="57"/>
      <c r="AV278" s="43"/>
      <c r="AW278" s="43"/>
      <c r="AX278" s="43"/>
      <c r="AY278" s="43"/>
      <c r="AZ278" s="43"/>
      <c r="BA278" s="43"/>
      <c r="BB278" s="44"/>
      <c r="BC278" s="45"/>
      <c r="BD278" s="34"/>
    </row>
    <row r="279" spans="1:56" ht="35.1" customHeight="1">
      <c r="A279" s="194" t="s">
        <v>281</v>
      </c>
      <c r="B279" s="194">
        <v>578677</v>
      </c>
      <c r="C279" s="194" t="s">
        <v>124</v>
      </c>
      <c r="D279" s="194" t="s">
        <v>166</v>
      </c>
      <c r="E279" s="194" t="s">
        <v>167</v>
      </c>
      <c r="F279" s="194"/>
      <c r="G279" s="194" t="s">
        <v>126</v>
      </c>
      <c r="H279" s="194"/>
      <c r="J279" s="34" t="s">
        <v>157</v>
      </c>
      <c r="L279" s="47">
        <f t="shared" si="11"/>
        <v>176.12</v>
      </c>
      <c r="M279" s="48">
        <f t="shared" si="10"/>
        <v>105.67</v>
      </c>
      <c r="N279" s="57"/>
      <c r="O279" s="43"/>
      <c r="P279" s="43"/>
      <c r="Q279" s="43"/>
      <c r="R279" s="43"/>
      <c r="S279" s="43"/>
      <c r="T279" s="43"/>
      <c r="U279" s="44"/>
      <c r="V279" s="45"/>
      <c r="W279" s="34"/>
      <c r="X279" s="34"/>
      <c r="Y279" s="57"/>
      <c r="Z279" s="43"/>
      <c r="AA279" s="43"/>
      <c r="AB279" s="43"/>
      <c r="AC279" s="43"/>
      <c r="AD279" s="43"/>
      <c r="AE279" s="43"/>
      <c r="AF279" s="44"/>
      <c r="AG279" s="45"/>
      <c r="AH279" s="34"/>
      <c r="AI279" s="34"/>
      <c r="AJ279" s="57"/>
      <c r="AK279" s="43"/>
      <c r="AL279" s="43"/>
      <c r="AM279" s="43"/>
      <c r="AN279" s="43"/>
      <c r="AO279" s="43"/>
      <c r="AP279" s="43"/>
      <c r="AQ279" s="44"/>
      <c r="AR279" s="45"/>
      <c r="AS279" s="34"/>
      <c r="AT279" s="34"/>
      <c r="AU279" s="57"/>
      <c r="AV279" s="43"/>
      <c r="AW279" s="43"/>
      <c r="AX279" s="43"/>
      <c r="AY279" s="43"/>
      <c r="AZ279" s="43"/>
      <c r="BA279" s="43"/>
      <c r="BB279" s="44"/>
      <c r="BC279" s="45"/>
      <c r="BD279" s="34"/>
    </row>
    <row r="280" spans="1:56" ht="35.1" customHeight="1">
      <c r="A280" s="194" t="s">
        <v>281</v>
      </c>
      <c r="B280" s="194">
        <v>571346</v>
      </c>
      <c r="C280" s="194" t="s">
        <v>124</v>
      </c>
      <c r="D280" s="194" t="s">
        <v>190</v>
      </c>
      <c r="E280" s="194" t="s">
        <v>106</v>
      </c>
      <c r="F280" s="194"/>
      <c r="G280" s="194" t="s">
        <v>126</v>
      </c>
      <c r="H280" s="194"/>
      <c r="J280" s="34" t="s">
        <v>157</v>
      </c>
      <c r="L280" s="47">
        <f t="shared" si="11"/>
        <v>176.12</v>
      </c>
      <c r="M280" s="48">
        <f t="shared" si="10"/>
        <v>105.67</v>
      </c>
      <c r="N280" s="57"/>
      <c r="O280" s="43"/>
      <c r="P280" s="43"/>
      <c r="Q280" s="43"/>
      <c r="R280" s="43"/>
      <c r="S280" s="43"/>
      <c r="T280" s="43"/>
      <c r="U280" s="44"/>
      <c r="V280" s="45"/>
      <c r="W280" s="34"/>
      <c r="X280" s="34"/>
      <c r="Y280" s="57"/>
      <c r="Z280" s="43"/>
      <c r="AA280" s="43"/>
      <c r="AB280" s="43"/>
      <c r="AC280" s="43"/>
      <c r="AD280" s="43"/>
      <c r="AE280" s="43"/>
      <c r="AF280" s="44"/>
      <c r="AG280" s="45"/>
      <c r="AH280" s="34"/>
      <c r="AI280" s="34"/>
      <c r="AJ280" s="57"/>
      <c r="AK280" s="43"/>
      <c r="AL280" s="43"/>
      <c r="AM280" s="43"/>
      <c r="AN280" s="43"/>
      <c r="AO280" s="43"/>
      <c r="AP280" s="43"/>
      <c r="AQ280" s="44"/>
      <c r="AR280" s="45"/>
      <c r="AS280" s="34"/>
      <c r="AT280" s="34"/>
      <c r="AU280" s="57"/>
      <c r="AV280" s="43"/>
      <c r="AW280" s="43"/>
      <c r="AX280" s="43"/>
      <c r="AY280" s="43"/>
      <c r="AZ280" s="43"/>
      <c r="BA280" s="43"/>
      <c r="BB280" s="44"/>
      <c r="BC280" s="45"/>
      <c r="BD280" s="34"/>
    </row>
    <row r="281" spans="1:56" ht="35.1" customHeight="1">
      <c r="A281" s="194" t="s">
        <v>281</v>
      </c>
      <c r="B281" s="194">
        <v>578672</v>
      </c>
      <c r="C281" s="194" t="s">
        <v>124</v>
      </c>
      <c r="D281" s="194" t="s">
        <v>148</v>
      </c>
      <c r="E281" s="194" t="s">
        <v>71</v>
      </c>
      <c r="F281" s="194"/>
      <c r="G281" s="194" t="s">
        <v>126</v>
      </c>
      <c r="H281" s="194"/>
      <c r="J281" s="34" t="s">
        <v>155</v>
      </c>
      <c r="L281" s="47">
        <f t="shared" si="11"/>
        <v>280.14999999999998</v>
      </c>
      <c r="M281" s="48">
        <f t="shared" si="10"/>
        <v>168.09</v>
      </c>
      <c r="N281" s="57"/>
      <c r="O281" s="43"/>
      <c r="P281" s="43"/>
      <c r="Q281" s="43"/>
      <c r="R281" s="43"/>
      <c r="S281" s="43"/>
      <c r="T281" s="43"/>
      <c r="U281" s="44"/>
      <c r="V281" s="45"/>
      <c r="W281" s="34"/>
      <c r="X281" s="34"/>
      <c r="Y281" s="57"/>
      <c r="Z281" s="43"/>
      <c r="AA281" s="43"/>
      <c r="AB281" s="43"/>
      <c r="AC281" s="43"/>
      <c r="AD281" s="43"/>
      <c r="AE281" s="43"/>
      <c r="AF281" s="44"/>
      <c r="AG281" s="45"/>
      <c r="AH281" s="34"/>
      <c r="AI281" s="34"/>
      <c r="AJ281" s="57"/>
      <c r="AK281" s="43"/>
      <c r="AL281" s="43"/>
      <c r="AM281" s="43"/>
      <c r="AN281" s="43"/>
      <c r="AO281" s="43"/>
      <c r="AP281" s="43"/>
      <c r="AQ281" s="44"/>
      <c r="AR281" s="45"/>
      <c r="AS281" s="34"/>
      <c r="AT281" s="34"/>
      <c r="AU281" s="57"/>
      <c r="AV281" s="43"/>
      <c r="AW281" s="43"/>
      <c r="AX281" s="43"/>
      <c r="AY281" s="43"/>
      <c r="AZ281" s="43"/>
      <c r="BA281" s="43"/>
      <c r="BB281" s="44"/>
      <c r="BC281" s="45"/>
      <c r="BD281" s="34"/>
    </row>
    <row r="282" spans="1:56" ht="35.1" customHeight="1">
      <c r="A282" s="194" t="s">
        <v>282</v>
      </c>
      <c r="B282" s="194">
        <v>579016</v>
      </c>
      <c r="C282" s="194" t="s">
        <v>124</v>
      </c>
      <c r="D282" s="194" t="s">
        <v>174</v>
      </c>
      <c r="E282" s="194" t="s">
        <v>15</v>
      </c>
      <c r="F282" s="194"/>
      <c r="G282" s="194" t="s">
        <v>181</v>
      </c>
      <c r="H282" s="194"/>
      <c r="I282" s="45" t="s">
        <v>173</v>
      </c>
      <c r="L282" s="47" t="str">
        <f t="shared" si="11"/>
        <v/>
      </c>
      <c r="M282" s="48" t="str">
        <f t="shared" si="10"/>
        <v/>
      </c>
      <c r="N282" s="57"/>
      <c r="O282" s="43"/>
      <c r="P282" s="43"/>
      <c r="Q282" s="43"/>
      <c r="R282" s="43"/>
      <c r="S282" s="43"/>
      <c r="T282" s="43"/>
      <c r="U282" s="44"/>
      <c r="V282" s="45"/>
      <c r="W282" s="34"/>
      <c r="X282" s="34"/>
      <c r="Y282" s="57"/>
      <c r="Z282" s="43"/>
      <c r="AA282" s="43"/>
      <c r="AB282" s="43"/>
      <c r="AC282" s="43"/>
      <c r="AD282" s="43"/>
      <c r="AE282" s="43"/>
      <c r="AF282" s="44"/>
      <c r="AG282" s="45"/>
      <c r="AH282" s="34"/>
      <c r="AI282" s="34"/>
      <c r="AJ282" s="57"/>
      <c r="AK282" s="43"/>
      <c r="AL282" s="43"/>
      <c r="AM282" s="43"/>
      <c r="AN282" s="43"/>
      <c r="AO282" s="43"/>
      <c r="AP282" s="43"/>
      <c r="AQ282" s="44"/>
      <c r="AR282" s="45"/>
      <c r="AS282" s="34"/>
      <c r="AT282" s="34"/>
      <c r="AU282" s="57"/>
      <c r="AV282" s="43"/>
      <c r="AW282" s="43"/>
      <c r="AX282" s="43"/>
      <c r="AY282" s="43"/>
      <c r="AZ282" s="43"/>
      <c r="BA282" s="43"/>
      <c r="BB282" s="44"/>
      <c r="BC282" s="45"/>
      <c r="BD282" s="34"/>
    </row>
    <row r="283" spans="1:56" ht="35.1" customHeight="1">
      <c r="A283" s="194" t="s">
        <v>283</v>
      </c>
      <c r="B283" s="194">
        <v>571489</v>
      </c>
      <c r="C283" s="194" t="s">
        <v>124</v>
      </c>
      <c r="D283" s="194" t="s">
        <v>174</v>
      </c>
      <c r="E283" s="194" t="s">
        <v>15</v>
      </c>
      <c r="F283" s="194"/>
      <c r="G283" s="194" t="s">
        <v>126</v>
      </c>
      <c r="H283" s="194"/>
      <c r="J283" s="34" t="s">
        <v>149</v>
      </c>
      <c r="K283" s="34" t="s">
        <v>152</v>
      </c>
      <c r="L283" s="47">
        <f t="shared" si="11"/>
        <v>462.96999999999997</v>
      </c>
      <c r="M283" s="48">
        <f t="shared" si="10"/>
        <v>277.77999999999997</v>
      </c>
      <c r="N283" s="57"/>
      <c r="O283" s="43"/>
      <c r="P283" s="43"/>
      <c r="Q283" s="43"/>
      <c r="R283" s="43"/>
      <c r="S283" s="43"/>
      <c r="T283" s="43"/>
      <c r="U283" s="44"/>
      <c r="V283" s="45"/>
      <c r="W283" s="34"/>
      <c r="X283" s="34"/>
      <c r="Y283" s="57"/>
      <c r="Z283" s="43"/>
      <c r="AA283" s="43"/>
      <c r="AB283" s="43"/>
      <c r="AC283" s="43"/>
      <c r="AD283" s="43"/>
      <c r="AE283" s="43"/>
      <c r="AF283" s="44"/>
      <c r="AG283" s="45"/>
      <c r="AH283" s="34"/>
      <c r="AI283" s="34"/>
      <c r="AJ283" s="57"/>
      <c r="AK283" s="43"/>
      <c r="AL283" s="43"/>
      <c r="AM283" s="43"/>
      <c r="AN283" s="43"/>
      <c r="AO283" s="43"/>
      <c r="AP283" s="43"/>
      <c r="AQ283" s="44"/>
      <c r="AR283" s="45"/>
      <c r="AS283" s="34"/>
      <c r="AT283" s="34"/>
      <c r="AU283" s="57"/>
      <c r="AV283" s="43"/>
      <c r="AW283" s="43"/>
      <c r="AX283" s="43"/>
      <c r="AY283" s="43"/>
      <c r="AZ283" s="43"/>
      <c r="BA283" s="43"/>
      <c r="BB283" s="44"/>
      <c r="BC283" s="45"/>
      <c r="BD283" s="34"/>
    </row>
    <row r="284" spans="1:56" ht="35.1" customHeight="1">
      <c r="A284" s="194" t="s">
        <v>284</v>
      </c>
      <c r="B284" s="194">
        <v>579082</v>
      </c>
      <c r="C284" s="194" t="s">
        <v>124</v>
      </c>
      <c r="D284" s="194" t="s">
        <v>162</v>
      </c>
      <c r="E284" s="194" t="s">
        <v>109</v>
      </c>
      <c r="F284" s="194"/>
      <c r="G284" s="194" t="s">
        <v>181</v>
      </c>
      <c r="H284" s="194"/>
      <c r="I284" s="45" t="s">
        <v>173</v>
      </c>
      <c r="L284" s="47" t="str">
        <f t="shared" si="11"/>
        <v/>
      </c>
      <c r="M284" s="48" t="str">
        <f t="shared" si="10"/>
        <v/>
      </c>
      <c r="N284" s="57"/>
      <c r="O284" s="43"/>
      <c r="P284" s="43"/>
      <c r="Q284" s="43"/>
      <c r="R284" s="43"/>
      <c r="S284" s="43"/>
      <c r="T284" s="43"/>
      <c r="U284" s="44"/>
      <c r="V284" s="45"/>
      <c r="W284" s="34"/>
      <c r="X284" s="34"/>
      <c r="Y284" s="57"/>
      <c r="Z284" s="43"/>
      <c r="AA284" s="43"/>
      <c r="AB284" s="43"/>
      <c r="AC284" s="43"/>
      <c r="AD284" s="43"/>
      <c r="AE284" s="43"/>
      <c r="AF284" s="44"/>
      <c r="AG284" s="45"/>
      <c r="AH284" s="34"/>
      <c r="AI284" s="34"/>
      <c r="AJ284" s="57"/>
      <c r="AK284" s="43"/>
      <c r="AL284" s="43"/>
      <c r="AM284" s="43"/>
      <c r="AN284" s="43"/>
      <c r="AO284" s="43"/>
      <c r="AP284" s="43"/>
      <c r="AQ284" s="44"/>
      <c r="AR284" s="45"/>
      <c r="AS284" s="34"/>
      <c r="AT284" s="34"/>
      <c r="AU284" s="57"/>
      <c r="AV284" s="43"/>
      <c r="AW284" s="43"/>
      <c r="AX284" s="43"/>
      <c r="AY284" s="43"/>
      <c r="AZ284" s="43"/>
      <c r="BA284" s="43"/>
      <c r="BB284" s="44"/>
      <c r="BC284" s="45"/>
      <c r="BD284" s="34"/>
    </row>
    <row r="285" spans="1:56" ht="35.1" customHeight="1">
      <c r="A285" s="194" t="s">
        <v>284</v>
      </c>
      <c r="B285" s="194">
        <v>577752</v>
      </c>
      <c r="C285" s="194" t="s">
        <v>124</v>
      </c>
      <c r="D285" s="194" t="s">
        <v>162</v>
      </c>
      <c r="E285" s="194" t="s">
        <v>109</v>
      </c>
      <c r="F285" s="194"/>
      <c r="G285" s="194" t="s">
        <v>126</v>
      </c>
      <c r="H285" s="194"/>
      <c r="J285" s="34" t="s">
        <v>127</v>
      </c>
      <c r="L285" s="47">
        <f t="shared" si="11"/>
        <v>201.3</v>
      </c>
      <c r="M285" s="48">
        <f t="shared" si="10"/>
        <v>120.78</v>
      </c>
      <c r="N285" s="57"/>
      <c r="O285" s="43"/>
      <c r="P285" s="43"/>
      <c r="Q285" s="43"/>
      <c r="R285" s="43"/>
      <c r="S285" s="43"/>
      <c r="T285" s="43"/>
      <c r="U285" s="44"/>
      <c r="V285" s="45"/>
      <c r="W285" s="34"/>
      <c r="X285" s="34"/>
      <c r="Y285" s="57"/>
      <c r="Z285" s="43"/>
      <c r="AA285" s="43"/>
      <c r="AB285" s="43"/>
      <c r="AC285" s="43"/>
      <c r="AD285" s="43"/>
      <c r="AE285" s="43"/>
      <c r="AF285" s="44"/>
      <c r="AG285" s="45"/>
      <c r="AH285" s="34"/>
      <c r="AI285" s="34"/>
      <c r="AJ285" s="57"/>
      <c r="AK285" s="43"/>
      <c r="AL285" s="43"/>
      <c r="AM285" s="43"/>
      <c r="AN285" s="43"/>
      <c r="AO285" s="43"/>
      <c r="AP285" s="43"/>
      <c r="AQ285" s="44"/>
      <c r="AR285" s="45"/>
      <c r="AS285" s="34"/>
      <c r="AT285" s="34"/>
      <c r="AU285" s="57"/>
      <c r="AV285" s="43"/>
      <c r="AW285" s="43"/>
      <c r="AX285" s="43"/>
      <c r="AY285" s="43"/>
      <c r="AZ285" s="43"/>
      <c r="BA285" s="43"/>
      <c r="BB285" s="44"/>
      <c r="BC285" s="45"/>
      <c r="BD285" s="34"/>
    </row>
    <row r="286" spans="1:56" ht="35.1" customHeight="1">
      <c r="A286" s="194" t="s">
        <v>285</v>
      </c>
      <c r="B286" s="194">
        <v>579092</v>
      </c>
      <c r="C286" s="194" t="s">
        <v>124</v>
      </c>
      <c r="D286" s="194" t="s">
        <v>159</v>
      </c>
      <c r="E286" s="194" t="s">
        <v>160</v>
      </c>
      <c r="F286" s="194"/>
      <c r="G286" s="194" t="s">
        <v>126</v>
      </c>
      <c r="H286" s="194"/>
      <c r="J286" s="34" t="s">
        <v>127</v>
      </c>
      <c r="K286" s="34" t="s">
        <v>152</v>
      </c>
      <c r="L286" s="47">
        <f t="shared" si="11"/>
        <v>375.5</v>
      </c>
      <c r="M286" s="48">
        <f t="shared" si="10"/>
        <v>225.3</v>
      </c>
      <c r="N286" s="57"/>
      <c r="O286" s="43"/>
      <c r="P286" s="43"/>
      <c r="Q286" s="43"/>
      <c r="R286" s="43"/>
      <c r="S286" s="43"/>
      <c r="T286" s="43"/>
      <c r="U286" s="44"/>
      <c r="V286" s="45"/>
      <c r="W286" s="34"/>
      <c r="X286" s="34"/>
      <c r="Y286" s="57"/>
      <c r="Z286" s="43"/>
      <c r="AA286" s="43"/>
      <c r="AB286" s="43"/>
      <c r="AC286" s="43"/>
      <c r="AD286" s="43"/>
      <c r="AE286" s="43"/>
      <c r="AF286" s="44"/>
      <c r="AG286" s="45"/>
      <c r="AH286" s="34"/>
      <c r="AI286" s="34"/>
      <c r="AJ286" s="57"/>
      <c r="AK286" s="43"/>
      <c r="AL286" s="43"/>
      <c r="AM286" s="43"/>
      <c r="AN286" s="43"/>
      <c r="AO286" s="43"/>
      <c r="AP286" s="43"/>
      <c r="AQ286" s="44"/>
      <c r="AR286" s="45"/>
      <c r="AS286" s="34"/>
      <c r="AT286" s="34"/>
      <c r="AU286" s="57"/>
      <c r="AV286" s="43"/>
      <c r="AW286" s="43"/>
      <c r="AX286" s="43"/>
      <c r="AY286" s="43"/>
      <c r="AZ286" s="43"/>
      <c r="BA286" s="43"/>
      <c r="BB286" s="44"/>
      <c r="BC286" s="45"/>
      <c r="BD286" s="34"/>
    </row>
    <row r="287" spans="1:56" ht="35.1" customHeight="1">
      <c r="A287" s="194" t="s">
        <v>286</v>
      </c>
      <c r="B287" s="194">
        <v>575660</v>
      </c>
      <c r="C287" s="194" t="s">
        <v>124</v>
      </c>
      <c r="D287" s="194" t="s">
        <v>174</v>
      </c>
      <c r="E287" s="194" t="s">
        <v>15</v>
      </c>
      <c r="F287" s="194"/>
      <c r="G287" s="194" t="s">
        <v>126</v>
      </c>
      <c r="H287" s="194"/>
      <c r="I287" s="45" t="s">
        <v>173</v>
      </c>
      <c r="L287" s="47" t="str">
        <f t="shared" si="11"/>
        <v/>
      </c>
      <c r="M287" s="48" t="str">
        <f t="shared" si="10"/>
        <v/>
      </c>
      <c r="N287" s="57"/>
      <c r="O287" s="43"/>
      <c r="P287" s="43"/>
      <c r="Q287" s="43"/>
      <c r="R287" s="43"/>
      <c r="S287" s="43"/>
      <c r="T287" s="43"/>
      <c r="U287" s="44"/>
      <c r="V287" s="45"/>
      <c r="W287" s="34"/>
      <c r="X287" s="34"/>
      <c r="Y287" s="57"/>
      <c r="Z287" s="43"/>
      <c r="AA287" s="43"/>
      <c r="AB287" s="43"/>
      <c r="AC287" s="43"/>
      <c r="AD287" s="43"/>
      <c r="AE287" s="43"/>
      <c r="AF287" s="44"/>
      <c r="AG287" s="45"/>
      <c r="AH287" s="34"/>
      <c r="AI287" s="34"/>
      <c r="AJ287" s="57"/>
      <c r="AK287" s="43"/>
      <c r="AL287" s="43"/>
      <c r="AM287" s="43"/>
      <c r="AN287" s="43"/>
      <c r="AO287" s="43"/>
      <c r="AP287" s="43"/>
      <c r="AQ287" s="44"/>
      <c r="AR287" s="45"/>
      <c r="AS287" s="34"/>
      <c r="AT287" s="34"/>
      <c r="AU287" s="57"/>
      <c r="AV287" s="43"/>
      <c r="AW287" s="43"/>
      <c r="AX287" s="43"/>
      <c r="AY287" s="43"/>
      <c r="AZ287" s="43"/>
      <c r="BA287" s="43"/>
      <c r="BB287" s="44"/>
      <c r="BC287" s="45"/>
      <c r="BD287" s="34"/>
    </row>
    <row r="288" spans="1:56" ht="35.1" customHeight="1">
      <c r="A288" s="194" t="s">
        <v>287</v>
      </c>
      <c r="B288" s="194">
        <v>566798</v>
      </c>
      <c r="C288" s="194" t="s">
        <v>124</v>
      </c>
      <c r="D288" s="194" t="s">
        <v>148</v>
      </c>
      <c r="E288" s="194" t="s">
        <v>71</v>
      </c>
      <c r="F288" s="194"/>
      <c r="G288" s="194" t="s">
        <v>126</v>
      </c>
      <c r="H288" s="194"/>
      <c r="I288" s="45" t="s">
        <v>173</v>
      </c>
      <c r="L288" s="47" t="str">
        <f t="shared" si="11"/>
        <v/>
      </c>
      <c r="M288" s="48" t="str">
        <f t="shared" si="10"/>
        <v/>
      </c>
      <c r="N288" s="57"/>
      <c r="O288" s="43"/>
      <c r="P288" s="43"/>
      <c r="Q288" s="43"/>
      <c r="R288" s="43"/>
      <c r="S288" s="43"/>
      <c r="T288" s="43"/>
      <c r="U288" s="44"/>
      <c r="V288" s="45"/>
      <c r="W288" s="34"/>
      <c r="X288" s="34"/>
      <c r="Y288" s="57"/>
      <c r="Z288" s="43"/>
      <c r="AA288" s="43"/>
      <c r="AB288" s="43"/>
      <c r="AC288" s="43"/>
      <c r="AD288" s="43"/>
      <c r="AE288" s="43"/>
      <c r="AF288" s="44"/>
      <c r="AG288" s="45"/>
      <c r="AH288" s="34"/>
      <c r="AI288" s="34"/>
      <c r="AJ288" s="57"/>
      <c r="AK288" s="43"/>
      <c r="AL288" s="43"/>
      <c r="AM288" s="43"/>
      <c r="AN288" s="43"/>
      <c r="AO288" s="43"/>
      <c r="AP288" s="43"/>
      <c r="AQ288" s="44"/>
      <c r="AR288" s="45"/>
      <c r="AS288" s="34"/>
      <c r="AT288" s="34"/>
      <c r="AU288" s="57"/>
      <c r="AV288" s="43"/>
      <c r="AW288" s="43"/>
      <c r="AX288" s="43"/>
      <c r="AY288" s="43"/>
      <c r="AZ288" s="43"/>
      <c r="BA288" s="43"/>
      <c r="BB288" s="44"/>
      <c r="BC288" s="45"/>
      <c r="BD288" s="34"/>
    </row>
    <row r="289" spans="1:56" ht="35.1" customHeight="1">
      <c r="A289" s="194" t="s">
        <v>288</v>
      </c>
      <c r="B289" s="194" t="s">
        <v>289</v>
      </c>
      <c r="C289" s="194" t="s">
        <v>124</v>
      </c>
      <c r="D289" s="194" t="s">
        <v>162</v>
      </c>
      <c r="E289" s="194" t="s">
        <v>109</v>
      </c>
      <c r="F289" s="194"/>
      <c r="G289" s="194" t="s">
        <v>126</v>
      </c>
      <c r="H289" s="194"/>
      <c r="I289" s="45" t="s">
        <v>173</v>
      </c>
      <c r="L289" s="47" t="str">
        <f t="shared" si="11"/>
        <v/>
      </c>
      <c r="M289" s="48" t="str">
        <f t="shared" si="10"/>
        <v/>
      </c>
      <c r="N289" s="57"/>
      <c r="O289" s="43"/>
      <c r="P289" s="43"/>
      <c r="Q289" s="43"/>
      <c r="R289" s="43"/>
      <c r="S289" s="43"/>
      <c r="T289" s="43"/>
      <c r="U289" s="44"/>
      <c r="V289" s="45"/>
      <c r="W289" s="34"/>
      <c r="X289" s="34"/>
      <c r="Y289" s="57"/>
      <c r="Z289" s="43"/>
      <c r="AA289" s="43"/>
      <c r="AB289" s="43"/>
      <c r="AC289" s="43"/>
      <c r="AD289" s="43"/>
      <c r="AE289" s="43"/>
      <c r="AF289" s="44"/>
      <c r="AG289" s="45"/>
      <c r="AH289" s="34"/>
      <c r="AI289" s="34"/>
      <c r="AJ289" s="57"/>
      <c r="AK289" s="43"/>
      <c r="AL289" s="43"/>
      <c r="AM289" s="43"/>
      <c r="AN289" s="43"/>
      <c r="AO289" s="43"/>
      <c r="AP289" s="43"/>
      <c r="AQ289" s="44"/>
      <c r="AR289" s="45"/>
      <c r="AS289" s="34"/>
      <c r="AT289" s="34"/>
      <c r="AU289" s="57"/>
      <c r="AV289" s="43"/>
      <c r="AW289" s="43"/>
      <c r="AX289" s="43"/>
      <c r="AY289" s="43"/>
      <c r="AZ289" s="43"/>
      <c r="BA289" s="43"/>
      <c r="BB289" s="44"/>
      <c r="BC289" s="45"/>
      <c r="BD289" s="34"/>
    </row>
    <row r="290" spans="1:56" ht="35.1" customHeight="1">
      <c r="A290" s="194" t="s">
        <v>288</v>
      </c>
      <c r="B290" s="194">
        <v>568771</v>
      </c>
      <c r="C290" s="194" t="s">
        <v>124</v>
      </c>
      <c r="D290" s="194" t="s">
        <v>190</v>
      </c>
      <c r="E290" s="194" t="s">
        <v>106</v>
      </c>
      <c r="F290" s="194"/>
      <c r="G290" s="194" t="s">
        <v>126</v>
      </c>
      <c r="H290" s="194"/>
      <c r="J290" s="34" t="s">
        <v>149</v>
      </c>
      <c r="L290" s="47">
        <f t="shared" si="11"/>
        <v>288.77</v>
      </c>
      <c r="M290" s="48">
        <f t="shared" si="10"/>
        <v>173.26</v>
      </c>
      <c r="N290" s="57"/>
      <c r="O290" s="43"/>
      <c r="P290" s="43"/>
      <c r="Q290" s="43"/>
      <c r="R290" s="43"/>
      <c r="S290" s="43"/>
      <c r="T290" s="43"/>
      <c r="U290" s="44"/>
      <c r="V290" s="45"/>
      <c r="W290" s="34"/>
      <c r="X290" s="34"/>
      <c r="Y290" s="57"/>
      <c r="Z290" s="43"/>
      <c r="AA290" s="43"/>
      <c r="AB290" s="43"/>
      <c r="AC290" s="43"/>
      <c r="AD290" s="43"/>
      <c r="AE290" s="43"/>
      <c r="AF290" s="44"/>
      <c r="AG290" s="45"/>
      <c r="AH290" s="34"/>
      <c r="AI290" s="34"/>
      <c r="AJ290" s="57"/>
      <c r="AK290" s="43"/>
      <c r="AL290" s="43"/>
      <c r="AM290" s="43"/>
      <c r="AN290" s="43"/>
      <c r="AO290" s="43"/>
      <c r="AP290" s="43"/>
      <c r="AQ290" s="44"/>
      <c r="AR290" s="45"/>
      <c r="AS290" s="34"/>
      <c r="AT290" s="34"/>
      <c r="AU290" s="57"/>
      <c r="AV290" s="43"/>
      <c r="AW290" s="43"/>
      <c r="AX290" s="43"/>
      <c r="AY290" s="43"/>
      <c r="AZ290" s="43"/>
      <c r="BA290" s="43"/>
      <c r="BB290" s="44"/>
      <c r="BC290" s="45"/>
      <c r="BD290" s="34"/>
    </row>
    <row r="291" spans="1:56" ht="35.1" customHeight="1">
      <c r="A291" s="194" t="s">
        <v>290</v>
      </c>
      <c r="B291" s="194">
        <v>571098</v>
      </c>
      <c r="C291" s="194" t="s">
        <v>124</v>
      </c>
      <c r="D291" s="194" t="s">
        <v>190</v>
      </c>
      <c r="E291" s="194" t="s">
        <v>106</v>
      </c>
      <c r="F291" s="194"/>
      <c r="G291" s="194" t="s">
        <v>126</v>
      </c>
      <c r="H291" s="194"/>
      <c r="I291" s="45" t="s">
        <v>134</v>
      </c>
      <c r="L291" s="47" t="str">
        <f t="shared" si="11"/>
        <v/>
      </c>
      <c r="M291" s="48" t="str">
        <f t="shared" si="10"/>
        <v/>
      </c>
      <c r="N291" s="57"/>
      <c r="O291" s="43"/>
      <c r="P291" s="43"/>
      <c r="Q291" s="43"/>
      <c r="R291" s="43"/>
      <c r="S291" s="43"/>
      <c r="T291" s="43"/>
      <c r="U291" s="44"/>
      <c r="V291" s="45"/>
      <c r="W291" s="34"/>
      <c r="X291" s="34"/>
      <c r="Y291" s="57"/>
      <c r="Z291" s="43"/>
      <c r="AA291" s="43"/>
      <c r="AB291" s="43"/>
      <c r="AC291" s="43"/>
      <c r="AD291" s="43"/>
      <c r="AE291" s="43"/>
      <c r="AF291" s="44"/>
      <c r="AG291" s="45"/>
      <c r="AH291" s="34"/>
      <c r="AI291" s="34"/>
      <c r="AJ291" s="57"/>
      <c r="AK291" s="43"/>
      <c r="AL291" s="43"/>
      <c r="AM291" s="43"/>
      <c r="AN291" s="43"/>
      <c r="AO291" s="43"/>
      <c r="AP291" s="43"/>
      <c r="AQ291" s="44"/>
      <c r="AR291" s="45"/>
      <c r="AS291" s="34"/>
      <c r="AT291" s="34"/>
      <c r="AU291" s="57"/>
      <c r="AV291" s="43"/>
      <c r="AW291" s="43"/>
      <c r="AX291" s="43"/>
      <c r="AY291" s="43"/>
      <c r="AZ291" s="43"/>
      <c r="BA291" s="43"/>
      <c r="BB291" s="44"/>
      <c r="BC291" s="45"/>
      <c r="BD291" s="34"/>
    </row>
    <row r="292" spans="1:56" ht="35.1" customHeight="1">
      <c r="A292" s="194" t="s">
        <v>291</v>
      </c>
      <c r="B292" s="194">
        <v>560727</v>
      </c>
      <c r="C292" s="194" t="s">
        <v>124</v>
      </c>
      <c r="D292" s="194" t="s">
        <v>190</v>
      </c>
      <c r="E292" s="194" t="s">
        <v>106</v>
      </c>
      <c r="F292" s="194"/>
      <c r="G292" s="194" t="s">
        <v>126</v>
      </c>
      <c r="H292" s="194"/>
      <c r="I292" s="45" t="s">
        <v>134</v>
      </c>
      <c r="L292" s="47" t="str">
        <f t="shared" si="11"/>
        <v/>
      </c>
      <c r="M292" s="48" t="str">
        <f t="shared" si="10"/>
        <v/>
      </c>
      <c r="N292" s="57"/>
      <c r="O292" s="43"/>
      <c r="P292" s="43"/>
      <c r="Q292" s="43"/>
      <c r="R292" s="43"/>
      <c r="S292" s="43"/>
      <c r="T292" s="43"/>
      <c r="U292" s="44"/>
      <c r="V292" s="45"/>
      <c r="W292" s="34"/>
      <c r="X292" s="34"/>
      <c r="Y292" s="57"/>
      <c r="Z292" s="43"/>
      <c r="AA292" s="43"/>
      <c r="AB292" s="43"/>
      <c r="AC292" s="43"/>
      <c r="AD292" s="43"/>
      <c r="AE292" s="43"/>
      <c r="AF292" s="44"/>
      <c r="AG292" s="45"/>
      <c r="AH292" s="34"/>
      <c r="AI292" s="34"/>
      <c r="AJ292" s="57"/>
      <c r="AK292" s="43"/>
      <c r="AL292" s="43"/>
      <c r="AM292" s="43"/>
      <c r="AN292" s="43"/>
      <c r="AO292" s="43"/>
      <c r="AP292" s="43"/>
      <c r="AQ292" s="44"/>
      <c r="AR292" s="45"/>
      <c r="AS292" s="34"/>
      <c r="AT292" s="34"/>
      <c r="AU292" s="57"/>
      <c r="AV292" s="43"/>
      <c r="AW292" s="43"/>
      <c r="AX292" s="43"/>
      <c r="AY292" s="43"/>
      <c r="AZ292" s="43"/>
      <c r="BA292" s="43"/>
      <c r="BB292" s="44"/>
      <c r="BC292" s="45"/>
      <c r="BD292" s="34"/>
    </row>
    <row r="293" spans="1:56" ht="35.1" customHeight="1">
      <c r="A293" s="194" t="s">
        <v>292</v>
      </c>
      <c r="B293" s="194">
        <v>552653</v>
      </c>
      <c r="C293" s="194" t="s">
        <v>124</v>
      </c>
      <c r="D293" s="194" t="s">
        <v>190</v>
      </c>
      <c r="E293" s="194" t="s">
        <v>106</v>
      </c>
      <c r="F293" s="194"/>
      <c r="G293" s="194" t="s">
        <v>126</v>
      </c>
      <c r="H293" s="194"/>
      <c r="I293" s="45" t="s">
        <v>134</v>
      </c>
      <c r="L293" s="47" t="str">
        <f t="shared" si="11"/>
        <v/>
      </c>
      <c r="M293" s="48" t="str">
        <f t="shared" si="10"/>
        <v/>
      </c>
      <c r="N293" s="57"/>
      <c r="O293" s="43"/>
      <c r="P293" s="43"/>
      <c r="Q293" s="43"/>
      <c r="R293" s="43"/>
      <c r="S293" s="43"/>
      <c r="T293" s="43"/>
      <c r="U293" s="44"/>
      <c r="V293" s="45"/>
      <c r="W293" s="34"/>
      <c r="X293" s="34"/>
      <c r="Y293" s="57"/>
      <c r="Z293" s="43"/>
      <c r="AA293" s="43"/>
      <c r="AB293" s="43"/>
      <c r="AC293" s="43"/>
      <c r="AD293" s="43"/>
      <c r="AE293" s="43"/>
      <c r="AF293" s="44"/>
      <c r="AG293" s="45"/>
      <c r="AH293" s="34"/>
      <c r="AI293" s="34"/>
      <c r="AJ293" s="57"/>
      <c r="AK293" s="43"/>
      <c r="AL293" s="43"/>
      <c r="AM293" s="43"/>
      <c r="AN293" s="43"/>
      <c r="AO293" s="43"/>
      <c r="AP293" s="43"/>
      <c r="AQ293" s="44"/>
      <c r="AR293" s="45"/>
      <c r="AS293" s="34"/>
      <c r="AT293" s="34"/>
      <c r="AU293" s="57"/>
      <c r="AV293" s="43"/>
      <c r="AW293" s="43"/>
      <c r="AX293" s="43"/>
      <c r="AY293" s="43"/>
      <c r="AZ293" s="43"/>
      <c r="BA293" s="43"/>
      <c r="BB293" s="44"/>
      <c r="BC293" s="45"/>
      <c r="BD293" s="34"/>
    </row>
    <row r="294" spans="1:56" ht="35.1" customHeight="1">
      <c r="A294" s="194" t="s">
        <v>293</v>
      </c>
      <c r="B294" s="194">
        <v>578997</v>
      </c>
      <c r="C294" s="194" t="s">
        <v>124</v>
      </c>
      <c r="D294" s="194" t="s">
        <v>166</v>
      </c>
      <c r="E294" s="194" t="s">
        <v>167</v>
      </c>
      <c r="F294" s="194"/>
      <c r="G294" s="194" t="s">
        <v>126</v>
      </c>
      <c r="H294" s="194"/>
      <c r="J294" s="34" t="s">
        <v>149</v>
      </c>
      <c r="K294" s="34" t="s">
        <v>152</v>
      </c>
      <c r="L294" s="47">
        <f t="shared" si="11"/>
        <v>462.96999999999997</v>
      </c>
      <c r="M294" s="48">
        <f t="shared" si="10"/>
        <v>277.77999999999997</v>
      </c>
      <c r="N294" s="57"/>
      <c r="O294" s="43"/>
      <c r="P294" s="43"/>
      <c r="Q294" s="43"/>
      <c r="R294" s="43"/>
      <c r="S294" s="43"/>
      <c r="T294" s="43"/>
      <c r="U294" s="44"/>
      <c r="V294" s="45"/>
      <c r="W294" s="34"/>
      <c r="X294" s="34"/>
      <c r="Y294" s="57"/>
      <c r="Z294" s="43"/>
      <c r="AA294" s="43"/>
      <c r="AB294" s="43"/>
      <c r="AC294" s="43"/>
      <c r="AD294" s="43"/>
      <c r="AE294" s="43"/>
      <c r="AF294" s="44"/>
      <c r="AG294" s="45"/>
      <c r="AH294" s="34"/>
      <c r="AI294" s="34"/>
      <c r="AJ294" s="57"/>
      <c r="AK294" s="43"/>
      <c r="AL294" s="43"/>
      <c r="AM294" s="43"/>
      <c r="AN294" s="43"/>
      <c r="AO294" s="43"/>
      <c r="AP294" s="43"/>
      <c r="AQ294" s="44"/>
      <c r="AR294" s="45"/>
      <c r="AS294" s="34"/>
      <c r="AT294" s="34"/>
      <c r="AU294" s="57"/>
      <c r="AV294" s="43"/>
      <c r="AW294" s="43"/>
      <c r="AX294" s="43"/>
      <c r="AY294" s="43"/>
      <c r="AZ294" s="43"/>
      <c r="BA294" s="43"/>
      <c r="BB294" s="44"/>
      <c r="BC294" s="45"/>
      <c r="BD294" s="34"/>
    </row>
    <row r="295" spans="1:56" ht="35.1" customHeight="1">
      <c r="A295" s="194" t="s">
        <v>293</v>
      </c>
      <c r="B295" s="194">
        <v>579086</v>
      </c>
      <c r="C295" s="194" t="s">
        <v>124</v>
      </c>
      <c r="D295" s="194" t="s">
        <v>162</v>
      </c>
      <c r="E295" s="194" t="s">
        <v>109</v>
      </c>
      <c r="F295" s="194"/>
      <c r="G295" s="194" t="s">
        <v>126</v>
      </c>
      <c r="H295" s="194"/>
      <c r="J295" s="34" t="s">
        <v>127</v>
      </c>
      <c r="L295" s="47">
        <f t="shared" si="11"/>
        <v>201.3</v>
      </c>
      <c r="M295" s="48">
        <f t="shared" si="10"/>
        <v>120.78</v>
      </c>
      <c r="N295" s="57"/>
      <c r="O295" s="43"/>
      <c r="P295" s="43"/>
      <c r="Q295" s="43"/>
      <c r="R295" s="43"/>
      <c r="S295" s="43"/>
      <c r="T295" s="43"/>
      <c r="U295" s="44"/>
      <c r="V295" s="45"/>
      <c r="W295" s="34"/>
      <c r="X295" s="34"/>
      <c r="Y295" s="57"/>
      <c r="Z295" s="43"/>
      <c r="AA295" s="43"/>
      <c r="AB295" s="43"/>
      <c r="AC295" s="43"/>
      <c r="AD295" s="43"/>
      <c r="AE295" s="43"/>
      <c r="AF295" s="44"/>
      <c r="AG295" s="45"/>
      <c r="AH295" s="34"/>
      <c r="AI295" s="34"/>
      <c r="AJ295" s="57"/>
      <c r="AK295" s="43"/>
      <c r="AL295" s="43"/>
      <c r="AM295" s="43"/>
      <c r="AN295" s="43"/>
      <c r="AO295" s="43"/>
      <c r="AP295" s="43"/>
      <c r="AQ295" s="44"/>
      <c r="AR295" s="45"/>
      <c r="AS295" s="34"/>
      <c r="AT295" s="34"/>
      <c r="AU295" s="57"/>
      <c r="AV295" s="43"/>
      <c r="AW295" s="43"/>
      <c r="AX295" s="43"/>
      <c r="AY295" s="43"/>
      <c r="AZ295" s="43"/>
      <c r="BA295" s="43"/>
      <c r="BB295" s="44"/>
      <c r="BC295" s="45"/>
      <c r="BD295" s="34"/>
    </row>
    <row r="296" spans="1:56" ht="35.1" customHeight="1">
      <c r="A296" s="194" t="s">
        <v>293</v>
      </c>
      <c r="B296" s="194">
        <v>578454</v>
      </c>
      <c r="C296" s="194" t="s">
        <v>124</v>
      </c>
      <c r="D296" s="194" t="s">
        <v>166</v>
      </c>
      <c r="E296" s="194" t="s">
        <v>167</v>
      </c>
      <c r="F296" s="194"/>
      <c r="G296" s="194" t="s">
        <v>126</v>
      </c>
      <c r="H296" s="194"/>
      <c r="J296" s="34" t="s">
        <v>149</v>
      </c>
      <c r="K296" s="34" t="s">
        <v>152</v>
      </c>
      <c r="L296" s="47">
        <f t="shared" si="11"/>
        <v>462.96999999999997</v>
      </c>
      <c r="M296" s="48">
        <f t="shared" si="10"/>
        <v>277.77999999999997</v>
      </c>
      <c r="N296" s="57"/>
      <c r="O296" s="43"/>
      <c r="P296" s="43"/>
      <c r="Q296" s="43"/>
      <c r="R296" s="43"/>
      <c r="S296" s="43"/>
      <c r="T296" s="43"/>
      <c r="U296" s="44"/>
      <c r="V296" s="45"/>
      <c r="W296" s="34"/>
      <c r="X296" s="34"/>
      <c r="Y296" s="57"/>
      <c r="Z296" s="43"/>
      <c r="AA296" s="43"/>
      <c r="AB296" s="43"/>
      <c r="AC296" s="43"/>
      <c r="AD296" s="43"/>
      <c r="AE296" s="43"/>
      <c r="AF296" s="44"/>
      <c r="AG296" s="45"/>
      <c r="AH296" s="34"/>
      <c r="AI296" s="34"/>
      <c r="AJ296" s="57"/>
      <c r="AK296" s="43"/>
      <c r="AL296" s="43"/>
      <c r="AM296" s="43"/>
      <c r="AN296" s="43"/>
      <c r="AO296" s="43"/>
      <c r="AP296" s="43"/>
      <c r="AQ296" s="44"/>
      <c r="AR296" s="45"/>
      <c r="AS296" s="34"/>
      <c r="AT296" s="34"/>
      <c r="AU296" s="57"/>
      <c r="AV296" s="43"/>
      <c r="AW296" s="43"/>
      <c r="AX296" s="43"/>
      <c r="AY296" s="43"/>
      <c r="AZ296" s="43"/>
      <c r="BA296" s="43"/>
      <c r="BB296" s="44"/>
      <c r="BC296" s="45"/>
      <c r="BD296" s="34"/>
    </row>
    <row r="297" spans="1:56" ht="35.1" customHeight="1">
      <c r="A297" s="194" t="s">
        <v>294</v>
      </c>
      <c r="B297" s="194">
        <v>576854</v>
      </c>
      <c r="C297" s="194" t="s">
        <v>124</v>
      </c>
      <c r="D297" s="194" t="s">
        <v>148</v>
      </c>
      <c r="E297" s="194" t="s">
        <v>71</v>
      </c>
      <c r="F297" s="194"/>
      <c r="G297" s="194" t="s">
        <v>126</v>
      </c>
      <c r="H297" s="194"/>
      <c r="I297" s="45" t="s">
        <v>173</v>
      </c>
      <c r="L297" s="47" t="str">
        <f t="shared" si="11"/>
        <v/>
      </c>
      <c r="M297" s="48" t="str">
        <f t="shared" si="10"/>
        <v/>
      </c>
      <c r="N297" s="57"/>
      <c r="O297" s="43"/>
      <c r="P297" s="43"/>
      <c r="Q297" s="43"/>
      <c r="R297" s="43"/>
      <c r="S297" s="43"/>
      <c r="T297" s="43"/>
      <c r="U297" s="44"/>
      <c r="V297" s="45"/>
      <c r="W297" s="34"/>
      <c r="X297" s="34"/>
      <c r="Y297" s="57"/>
      <c r="Z297" s="43"/>
      <c r="AA297" s="43"/>
      <c r="AB297" s="43"/>
      <c r="AC297" s="43"/>
      <c r="AD297" s="43"/>
      <c r="AE297" s="43"/>
      <c r="AF297" s="44"/>
      <c r="AG297" s="45"/>
      <c r="AH297" s="34"/>
      <c r="AI297" s="34"/>
      <c r="AJ297" s="57"/>
      <c r="AK297" s="43"/>
      <c r="AL297" s="43"/>
      <c r="AM297" s="43"/>
      <c r="AN297" s="43"/>
      <c r="AO297" s="43"/>
      <c r="AP297" s="43"/>
      <c r="AQ297" s="44"/>
      <c r="AR297" s="45"/>
      <c r="AS297" s="34"/>
      <c r="AT297" s="34"/>
      <c r="AU297" s="57"/>
      <c r="AV297" s="43"/>
      <c r="AW297" s="43"/>
      <c r="AX297" s="43"/>
      <c r="AY297" s="43"/>
      <c r="AZ297" s="43"/>
      <c r="BA297" s="43"/>
      <c r="BB297" s="44"/>
      <c r="BC297" s="45"/>
      <c r="BD297" s="34"/>
    </row>
    <row r="298" spans="1:56" ht="35.1" customHeight="1">
      <c r="A298" s="194" t="s">
        <v>294</v>
      </c>
      <c r="B298" s="194">
        <v>579055</v>
      </c>
      <c r="C298" s="194" t="s">
        <v>124</v>
      </c>
      <c r="D298" s="194" t="s">
        <v>166</v>
      </c>
      <c r="E298" s="194" t="s">
        <v>167</v>
      </c>
      <c r="F298" s="194"/>
      <c r="G298" s="194" t="s">
        <v>126</v>
      </c>
      <c r="H298" s="194"/>
      <c r="J298" s="34" t="s">
        <v>157</v>
      </c>
      <c r="L298" s="47">
        <f t="shared" si="11"/>
        <v>176.12</v>
      </c>
      <c r="M298" s="48">
        <f t="shared" si="10"/>
        <v>105.67</v>
      </c>
      <c r="N298" s="57"/>
      <c r="O298" s="43"/>
      <c r="P298" s="43"/>
      <c r="Q298" s="43"/>
      <c r="R298" s="43"/>
      <c r="S298" s="43"/>
      <c r="T298" s="43"/>
      <c r="U298" s="44"/>
      <c r="V298" s="45"/>
      <c r="W298" s="34"/>
      <c r="X298" s="34"/>
      <c r="Y298" s="57"/>
      <c r="Z298" s="43"/>
      <c r="AA298" s="43"/>
      <c r="AB298" s="43"/>
      <c r="AC298" s="43"/>
      <c r="AD298" s="43"/>
      <c r="AE298" s="43"/>
      <c r="AF298" s="44"/>
      <c r="AG298" s="45"/>
      <c r="AH298" s="34"/>
      <c r="AI298" s="34"/>
      <c r="AJ298" s="57"/>
      <c r="AK298" s="43"/>
      <c r="AL298" s="43"/>
      <c r="AM298" s="43"/>
      <c r="AN298" s="43"/>
      <c r="AO298" s="43"/>
      <c r="AP298" s="43"/>
      <c r="AQ298" s="44"/>
      <c r="AR298" s="45"/>
      <c r="AS298" s="34"/>
      <c r="AT298" s="34"/>
      <c r="AU298" s="57"/>
      <c r="AV298" s="43"/>
      <c r="AW298" s="43"/>
      <c r="AX298" s="43"/>
      <c r="AY298" s="43"/>
      <c r="AZ298" s="43"/>
      <c r="BA298" s="43"/>
      <c r="BB298" s="44"/>
      <c r="BC298" s="45"/>
      <c r="BD298" s="34"/>
    </row>
    <row r="299" spans="1:56" ht="35.1" customHeight="1">
      <c r="A299" s="194" t="s">
        <v>294</v>
      </c>
      <c r="B299" s="194">
        <v>578469</v>
      </c>
      <c r="C299" s="194" t="s">
        <v>124</v>
      </c>
      <c r="D299" s="194" t="s">
        <v>162</v>
      </c>
      <c r="E299" s="194" t="s">
        <v>109</v>
      </c>
      <c r="F299" s="194"/>
      <c r="G299" s="194" t="s">
        <v>126</v>
      </c>
      <c r="H299" s="194"/>
      <c r="J299" s="34" t="s">
        <v>157</v>
      </c>
      <c r="L299" s="47">
        <f t="shared" si="11"/>
        <v>176.12</v>
      </c>
      <c r="M299" s="48">
        <f t="shared" si="10"/>
        <v>105.67</v>
      </c>
      <c r="N299" s="57"/>
      <c r="O299" s="43"/>
      <c r="P299" s="43"/>
      <c r="Q299" s="43"/>
      <c r="R299" s="43"/>
      <c r="S299" s="43"/>
      <c r="T299" s="43"/>
      <c r="U299" s="44"/>
      <c r="V299" s="45"/>
      <c r="W299" s="34"/>
      <c r="X299" s="34"/>
      <c r="Y299" s="57"/>
      <c r="Z299" s="43"/>
      <c r="AA299" s="43"/>
      <c r="AB299" s="43"/>
      <c r="AC299" s="43"/>
      <c r="AD299" s="43"/>
      <c r="AE299" s="43"/>
      <c r="AF299" s="44"/>
      <c r="AG299" s="45"/>
      <c r="AH299" s="34"/>
      <c r="AI299" s="34"/>
      <c r="AJ299" s="57"/>
      <c r="AK299" s="43"/>
      <c r="AL299" s="43"/>
      <c r="AM299" s="43"/>
      <c r="AN299" s="43"/>
      <c r="AO299" s="43"/>
      <c r="AP299" s="43"/>
      <c r="AQ299" s="44"/>
      <c r="AR299" s="45"/>
      <c r="AS299" s="34"/>
      <c r="AT299" s="34"/>
      <c r="AU299" s="57"/>
      <c r="AV299" s="43"/>
      <c r="AW299" s="43"/>
      <c r="AX299" s="43"/>
      <c r="AY299" s="43"/>
      <c r="AZ299" s="43"/>
      <c r="BA299" s="43"/>
      <c r="BB299" s="44"/>
      <c r="BC299" s="45"/>
      <c r="BD299" s="34"/>
    </row>
    <row r="300" spans="1:56" ht="35.1" customHeight="1">
      <c r="A300" s="194" t="s">
        <v>294</v>
      </c>
      <c r="B300" s="194">
        <v>579368</v>
      </c>
      <c r="C300" s="194" t="s">
        <v>124</v>
      </c>
      <c r="D300" s="194" t="s">
        <v>166</v>
      </c>
      <c r="E300" s="194" t="s">
        <v>167</v>
      </c>
      <c r="F300" s="194"/>
      <c r="G300" s="194" t="s">
        <v>126</v>
      </c>
      <c r="H300" s="194"/>
      <c r="I300" s="45" t="s">
        <v>173</v>
      </c>
      <c r="L300" s="47" t="str">
        <f t="shared" si="11"/>
        <v/>
      </c>
      <c r="M300" s="48" t="str">
        <f t="shared" si="10"/>
        <v/>
      </c>
      <c r="N300" s="57"/>
      <c r="O300" s="43"/>
      <c r="P300" s="43"/>
      <c r="Q300" s="43"/>
      <c r="R300" s="43"/>
      <c r="S300" s="43"/>
      <c r="T300" s="43"/>
      <c r="U300" s="44"/>
      <c r="V300" s="45"/>
      <c r="W300" s="34"/>
      <c r="X300" s="34"/>
      <c r="Y300" s="57"/>
      <c r="Z300" s="43"/>
      <c r="AA300" s="43"/>
      <c r="AB300" s="43"/>
      <c r="AC300" s="43"/>
      <c r="AD300" s="43"/>
      <c r="AE300" s="43"/>
      <c r="AF300" s="44"/>
      <c r="AG300" s="45"/>
      <c r="AH300" s="34"/>
      <c r="AI300" s="34"/>
      <c r="AJ300" s="57"/>
      <c r="AK300" s="43"/>
      <c r="AL300" s="43"/>
      <c r="AM300" s="43"/>
      <c r="AN300" s="43"/>
      <c r="AO300" s="43"/>
      <c r="AP300" s="43"/>
      <c r="AQ300" s="44"/>
      <c r="AR300" s="45"/>
      <c r="AS300" s="34"/>
      <c r="AT300" s="34"/>
      <c r="AU300" s="57"/>
      <c r="AV300" s="43"/>
      <c r="AW300" s="43"/>
      <c r="AX300" s="43"/>
      <c r="AY300" s="43"/>
      <c r="AZ300" s="43"/>
      <c r="BA300" s="43"/>
      <c r="BB300" s="44"/>
      <c r="BC300" s="45"/>
      <c r="BD300" s="34"/>
    </row>
    <row r="301" spans="1:56" ht="35.1" customHeight="1">
      <c r="A301" s="194" t="s">
        <v>295</v>
      </c>
      <c r="B301" s="194">
        <v>560736</v>
      </c>
      <c r="C301" s="194" t="s">
        <v>124</v>
      </c>
      <c r="D301" s="194" t="s">
        <v>190</v>
      </c>
      <c r="E301" s="194" t="s">
        <v>106</v>
      </c>
      <c r="F301" s="194"/>
      <c r="G301" s="194" t="s">
        <v>126</v>
      </c>
      <c r="H301" s="194"/>
      <c r="I301" s="45" t="s">
        <v>134</v>
      </c>
      <c r="L301" s="47" t="str">
        <f t="shared" si="11"/>
        <v/>
      </c>
      <c r="M301" s="48" t="str">
        <f t="shared" si="10"/>
        <v/>
      </c>
      <c r="N301" s="57"/>
      <c r="O301" s="43"/>
      <c r="P301" s="43"/>
      <c r="Q301" s="43"/>
      <c r="R301" s="43"/>
      <c r="S301" s="43"/>
      <c r="T301" s="43"/>
      <c r="U301" s="44"/>
      <c r="V301" s="45"/>
      <c r="W301" s="34"/>
      <c r="X301" s="34"/>
      <c r="Y301" s="57"/>
      <c r="Z301" s="43"/>
      <c r="AA301" s="43"/>
      <c r="AB301" s="43"/>
      <c r="AC301" s="43"/>
      <c r="AD301" s="43"/>
      <c r="AE301" s="43"/>
      <c r="AF301" s="44"/>
      <c r="AG301" s="45"/>
      <c r="AH301" s="34"/>
      <c r="AI301" s="34"/>
      <c r="AJ301" s="57"/>
      <c r="AK301" s="43"/>
      <c r="AL301" s="43"/>
      <c r="AM301" s="43"/>
      <c r="AN301" s="43"/>
      <c r="AO301" s="43"/>
      <c r="AP301" s="43"/>
      <c r="AQ301" s="44"/>
      <c r="AR301" s="45"/>
      <c r="AS301" s="34"/>
      <c r="AT301" s="34"/>
      <c r="AU301" s="57"/>
      <c r="AV301" s="43"/>
      <c r="AW301" s="43"/>
      <c r="AX301" s="43"/>
      <c r="AY301" s="43"/>
      <c r="AZ301" s="43"/>
      <c r="BA301" s="43"/>
      <c r="BB301" s="44"/>
      <c r="BC301" s="45"/>
      <c r="BD301" s="34"/>
    </row>
    <row r="302" spans="1:56" ht="35.1" customHeight="1">
      <c r="A302" s="194" t="s">
        <v>296</v>
      </c>
      <c r="B302" s="194">
        <v>579051</v>
      </c>
      <c r="C302" s="194" t="s">
        <v>124</v>
      </c>
      <c r="D302" s="194" t="s">
        <v>159</v>
      </c>
      <c r="E302" s="194" t="s">
        <v>160</v>
      </c>
      <c r="F302" s="194"/>
      <c r="G302" s="194" t="s">
        <v>126</v>
      </c>
      <c r="H302" s="194"/>
      <c r="J302" s="34" t="s">
        <v>149</v>
      </c>
      <c r="L302" s="47">
        <f t="shared" si="11"/>
        <v>288.77</v>
      </c>
      <c r="M302" s="48">
        <f t="shared" si="10"/>
        <v>173.26</v>
      </c>
      <c r="N302" s="57"/>
      <c r="O302" s="43"/>
      <c r="P302" s="43"/>
      <c r="Q302" s="43"/>
      <c r="R302" s="43"/>
      <c r="S302" s="43"/>
      <c r="T302" s="43"/>
      <c r="U302" s="44"/>
      <c r="V302" s="45"/>
      <c r="W302" s="34"/>
      <c r="X302" s="34"/>
      <c r="Y302" s="57"/>
      <c r="Z302" s="43"/>
      <c r="AA302" s="43"/>
      <c r="AB302" s="43"/>
      <c r="AC302" s="43"/>
      <c r="AD302" s="43"/>
      <c r="AE302" s="43"/>
      <c r="AF302" s="44"/>
      <c r="AG302" s="45"/>
      <c r="AH302" s="34"/>
      <c r="AI302" s="34"/>
      <c r="AJ302" s="57"/>
      <c r="AK302" s="43"/>
      <c r="AL302" s="43"/>
      <c r="AM302" s="43"/>
      <c r="AN302" s="43"/>
      <c r="AO302" s="43"/>
      <c r="AP302" s="43"/>
      <c r="AQ302" s="44"/>
      <c r="AR302" s="45"/>
      <c r="AS302" s="34"/>
      <c r="AT302" s="34"/>
      <c r="AU302" s="57"/>
      <c r="AV302" s="43"/>
      <c r="AW302" s="43"/>
      <c r="AX302" s="43"/>
      <c r="AY302" s="43"/>
      <c r="AZ302" s="43"/>
      <c r="BA302" s="43"/>
      <c r="BB302" s="44"/>
      <c r="BC302" s="45"/>
      <c r="BD302" s="34"/>
    </row>
    <row r="303" spans="1:56" ht="35.1" customHeight="1">
      <c r="A303" s="194" t="s">
        <v>296</v>
      </c>
      <c r="B303" s="194">
        <v>577710</v>
      </c>
      <c r="C303" s="194" t="s">
        <v>124</v>
      </c>
      <c r="D303" s="194" t="s">
        <v>159</v>
      </c>
      <c r="E303" s="194" t="s">
        <v>160</v>
      </c>
      <c r="F303" s="194"/>
      <c r="G303" s="194" t="s">
        <v>126</v>
      </c>
      <c r="H303" s="194"/>
      <c r="J303" s="34" t="s">
        <v>149</v>
      </c>
      <c r="L303" s="47">
        <f t="shared" si="11"/>
        <v>288.77</v>
      </c>
      <c r="M303" s="48">
        <f t="shared" si="10"/>
        <v>173.26</v>
      </c>
      <c r="N303" s="57"/>
      <c r="O303" s="43"/>
      <c r="P303" s="43"/>
      <c r="Q303" s="43"/>
      <c r="R303" s="43"/>
      <c r="S303" s="43"/>
      <c r="T303" s="43"/>
      <c r="U303" s="44"/>
      <c r="V303" s="45"/>
      <c r="W303" s="34"/>
      <c r="X303" s="34"/>
      <c r="Y303" s="57"/>
      <c r="Z303" s="43"/>
      <c r="AA303" s="43"/>
      <c r="AB303" s="43"/>
      <c r="AC303" s="43"/>
      <c r="AD303" s="43"/>
      <c r="AE303" s="43"/>
      <c r="AF303" s="44"/>
      <c r="AG303" s="45"/>
      <c r="AH303" s="34"/>
      <c r="AI303" s="34"/>
      <c r="AJ303" s="57"/>
      <c r="AK303" s="43"/>
      <c r="AL303" s="43"/>
      <c r="AM303" s="43"/>
      <c r="AN303" s="43"/>
      <c r="AO303" s="43"/>
      <c r="AP303" s="43"/>
      <c r="AQ303" s="44"/>
      <c r="AR303" s="45"/>
      <c r="AS303" s="34"/>
      <c r="AT303" s="34"/>
      <c r="AU303" s="57"/>
      <c r="AV303" s="43"/>
      <c r="AW303" s="43"/>
      <c r="AX303" s="43"/>
      <c r="AY303" s="43"/>
      <c r="AZ303" s="43"/>
      <c r="BA303" s="43"/>
      <c r="BB303" s="44"/>
      <c r="BC303" s="45"/>
      <c r="BD303" s="34"/>
    </row>
    <row r="304" spans="1:56" ht="35.1" customHeight="1">
      <c r="A304" s="194" t="s">
        <v>296</v>
      </c>
      <c r="B304" s="194">
        <v>574651</v>
      </c>
      <c r="C304" s="194" t="s">
        <v>124</v>
      </c>
      <c r="D304" s="194" t="s">
        <v>162</v>
      </c>
      <c r="E304" s="194" t="s">
        <v>109</v>
      </c>
      <c r="F304" s="194"/>
      <c r="G304" s="194" t="s">
        <v>126</v>
      </c>
      <c r="H304" s="194"/>
      <c r="J304" s="34" t="s">
        <v>149</v>
      </c>
      <c r="L304" s="47">
        <f t="shared" si="11"/>
        <v>288.77</v>
      </c>
      <c r="M304" s="48">
        <f t="shared" si="10"/>
        <v>173.26</v>
      </c>
      <c r="N304" s="57"/>
      <c r="O304" s="43"/>
      <c r="P304" s="43"/>
      <c r="Q304" s="43"/>
      <c r="R304" s="43"/>
      <c r="S304" s="43"/>
      <c r="T304" s="43"/>
      <c r="U304" s="44"/>
      <c r="V304" s="45"/>
      <c r="W304" s="34"/>
      <c r="X304" s="34"/>
      <c r="Y304" s="57"/>
      <c r="Z304" s="43"/>
      <c r="AA304" s="43"/>
      <c r="AB304" s="43"/>
      <c r="AC304" s="43"/>
      <c r="AD304" s="43"/>
      <c r="AE304" s="43"/>
      <c r="AF304" s="44"/>
      <c r="AG304" s="45"/>
      <c r="AH304" s="34"/>
      <c r="AI304" s="34"/>
      <c r="AJ304" s="57"/>
      <c r="AK304" s="43"/>
      <c r="AL304" s="43"/>
      <c r="AM304" s="43"/>
      <c r="AN304" s="43"/>
      <c r="AO304" s="43"/>
      <c r="AP304" s="43"/>
      <c r="AQ304" s="44"/>
      <c r="AR304" s="45"/>
      <c r="AS304" s="34"/>
      <c r="AT304" s="34"/>
      <c r="AU304" s="57"/>
      <c r="AV304" s="43"/>
      <c r="AW304" s="43"/>
      <c r="AX304" s="43"/>
      <c r="AY304" s="43"/>
      <c r="AZ304" s="43"/>
      <c r="BA304" s="43"/>
      <c r="BB304" s="44"/>
      <c r="BC304" s="45"/>
      <c r="BD304" s="34"/>
    </row>
    <row r="305" spans="1:56" ht="35.1" customHeight="1">
      <c r="A305" s="194" t="s">
        <v>297</v>
      </c>
      <c r="B305" s="194">
        <v>578456</v>
      </c>
      <c r="C305" s="194" t="s">
        <v>124</v>
      </c>
      <c r="D305" s="194" t="s">
        <v>159</v>
      </c>
      <c r="E305" s="194" t="s">
        <v>160</v>
      </c>
      <c r="F305" s="194"/>
      <c r="G305" s="194" t="s">
        <v>181</v>
      </c>
      <c r="H305" s="194"/>
      <c r="I305" s="45" t="s">
        <v>173</v>
      </c>
      <c r="L305" s="47" t="str">
        <f t="shared" si="11"/>
        <v/>
      </c>
      <c r="M305" s="48" t="str">
        <f t="shared" si="10"/>
        <v/>
      </c>
      <c r="N305" s="57"/>
      <c r="O305" s="43"/>
      <c r="P305" s="43"/>
      <c r="Q305" s="43"/>
      <c r="R305" s="43"/>
      <c r="S305" s="43"/>
      <c r="T305" s="43"/>
      <c r="U305" s="44"/>
      <c r="V305" s="45"/>
      <c r="W305" s="34"/>
      <c r="X305" s="34"/>
      <c r="Y305" s="57"/>
      <c r="Z305" s="43"/>
      <c r="AA305" s="43"/>
      <c r="AB305" s="43"/>
      <c r="AC305" s="43"/>
      <c r="AD305" s="43"/>
      <c r="AE305" s="43"/>
      <c r="AF305" s="44"/>
      <c r="AG305" s="45"/>
      <c r="AH305" s="34"/>
      <c r="AI305" s="34"/>
      <c r="AJ305" s="57"/>
      <c r="AK305" s="43"/>
      <c r="AL305" s="43"/>
      <c r="AM305" s="43"/>
      <c r="AN305" s="43"/>
      <c r="AO305" s="43"/>
      <c r="AP305" s="43"/>
      <c r="AQ305" s="44"/>
      <c r="AR305" s="45"/>
      <c r="AS305" s="34"/>
      <c r="AT305" s="34"/>
      <c r="AU305" s="57"/>
      <c r="AV305" s="43"/>
      <c r="AW305" s="43"/>
      <c r="AX305" s="43"/>
      <c r="AY305" s="43"/>
      <c r="AZ305" s="43"/>
      <c r="BA305" s="43"/>
      <c r="BB305" s="44"/>
      <c r="BC305" s="45"/>
      <c r="BD305" s="34"/>
    </row>
    <row r="306" spans="1:56" ht="35.1" customHeight="1">
      <c r="A306" s="194" t="s">
        <v>298</v>
      </c>
      <c r="B306" s="194">
        <v>579858</v>
      </c>
      <c r="C306" s="194" t="s">
        <v>124</v>
      </c>
      <c r="D306" s="194" t="s">
        <v>162</v>
      </c>
      <c r="E306" s="194" t="s">
        <v>109</v>
      </c>
      <c r="F306" s="194"/>
      <c r="G306" s="194" t="s">
        <v>126</v>
      </c>
      <c r="H306" s="194"/>
      <c r="J306" s="34" t="s">
        <v>149</v>
      </c>
      <c r="L306" s="47">
        <f t="shared" si="11"/>
        <v>288.77</v>
      </c>
      <c r="M306" s="48">
        <f t="shared" si="10"/>
        <v>173.26</v>
      </c>
      <c r="N306" s="57"/>
      <c r="O306" s="43"/>
      <c r="P306" s="43"/>
      <c r="Q306" s="43"/>
      <c r="R306" s="43"/>
      <c r="S306" s="43"/>
      <c r="T306" s="43"/>
      <c r="U306" s="44"/>
      <c r="V306" s="45"/>
      <c r="W306" s="34"/>
      <c r="X306" s="34"/>
      <c r="Y306" s="57"/>
      <c r="Z306" s="43"/>
      <c r="AA306" s="43"/>
      <c r="AB306" s="43"/>
      <c r="AC306" s="43"/>
      <c r="AD306" s="43"/>
      <c r="AE306" s="43"/>
      <c r="AF306" s="44"/>
      <c r="AG306" s="45"/>
      <c r="AH306" s="34"/>
      <c r="AI306" s="34"/>
      <c r="AJ306" s="57"/>
      <c r="AK306" s="43"/>
      <c r="AL306" s="43"/>
      <c r="AM306" s="43"/>
      <c r="AN306" s="43"/>
      <c r="AO306" s="43"/>
      <c r="AP306" s="43"/>
      <c r="AQ306" s="44"/>
      <c r="AR306" s="45"/>
      <c r="AS306" s="34"/>
      <c r="AT306" s="34"/>
      <c r="AU306" s="57"/>
      <c r="AV306" s="43"/>
      <c r="AW306" s="43"/>
      <c r="AX306" s="43"/>
      <c r="AY306" s="43"/>
      <c r="AZ306" s="43"/>
      <c r="BA306" s="43"/>
      <c r="BB306" s="44"/>
      <c r="BC306" s="45"/>
      <c r="BD306" s="34"/>
    </row>
    <row r="307" spans="1:56" ht="35.1" customHeight="1">
      <c r="A307" s="194" t="s">
        <v>299</v>
      </c>
      <c r="B307" s="194" t="s">
        <v>300</v>
      </c>
      <c r="C307" s="194" t="s">
        <v>124</v>
      </c>
      <c r="D307" s="194" t="s">
        <v>125</v>
      </c>
      <c r="E307" s="194" t="s">
        <v>10</v>
      </c>
      <c r="F307" s="194"/>
      <c r="G307" s="194" t="s">
        <v>126</v>
      </c>
      <c r="H307" s="194"/>
      <c r="I307" s="45" t="s">
        <v>173</v>
      </c>
      <c r="L307" s="47" t="str">
        <f t="shared" si="11"/>
        <v/>
      </c>
      <c r="M307" s="48" t="str">
        <f t="shared" si="10"/>
        <v/>
      </c>
      <c r="N307" s="57"/>
      <c r="O307" s="43"/>
      <c r="P307" s="43"/>
      <c r="Q307" s="43"/>
      <c r="R307" s="43"/>
      <c r="S307" s="43"/>
      <c r="T307" s="43"/>
      <c r="U307" s="44"/>
      <c r="V307" s="45"/>
      <c r="W307" s="34"/>
      <c r="X307" s="34"/>
      <c r="Y307" s="57"/>
      <c r="Z307" s="43"/>
      <c r="AA307" s="43"/>
      <c r="AB307" s="43"/>
      <c r="AC307" s="43"/>
      <c r="AD307" s="43"/>
      <c r="AE307" s="43"/>
      <c r="AF307" s="44"/>
      <c r="AG307" s="45"/>
      <c r="AH307" s="34"/>
      <c r="AI307" s="34"/>
      <c r="AJ307" s="57"/>
      <c r="AK307" s="43"/>
      <c r="AL307" s="43"/>
      <c r="AM307" s="43"/>
      <c r="AN307" s="43"/>
      <c r="AO307" s="43"/>
      <c r="AP307" s="43"/>
      <c r="AQ307" s="44"/>
      <c r="AR307" s="45"/>
      <c r="AS307" s="34"/>
      <c r="AT307" s="34"/>
      <c r="AU307" s="57"/>
      <c r="AV307" s="43"/>
      <c r="AW307" s="43"/>
      <c r="AX307" s="43"/>
      <c r="AY307" s="43"/>
      <c r="AZ307" s="43"/>
      <c r="BA307" s="43"/>
      <c r="BB307" s="44"/>
      <c r="BC307" s="45"/>
      <c r="BD307" s="34"/>
    </row>
    <row r="308" spans="1:56" ht="35.1" customHeight="1">
      <c r="A308" s="194" t="s">
        <v>301</v>
      </c>
      <c r="B308" s="194">
        <v>577094</v>
      </c>
      <c r="C308" s="194" t="s">
        <v>124</v>
      </c>
      <c r="D308" s="194" t="s">
        <v>125</v>
      </c>
      <c r="E308" s="194" t="s">
        <v>10</v>
      </c>
      <c r="F308" s="194"/>
      <c r="G308" s="194" t="s">
        <v>126</v>
      </c>
      <c r="H308" s="194"/>
      <c r="J308" s="34" t="s">
        <v>149</v>
      </c>
      <c r="K308" s="34" t="s">
        <v>152</v>
      </c>
      <c r="L308" s="47">
        <f t="shared" si="11"/>
        <v>462.96999999999997</v>
      </c>
      <c r="M308" s="48">
        <f t="shared" si="10"/>
        <v>277.77999999999997</v>
      </c>
      <c r="N308" s="57"/>
      <c r="O308" s="43"/>
      <c r="P308" s="43"/>
      <c r="Q308" s="43"/>
      <c r="R308" s="43"/>
      <c r="S308" s="43"/>
      <c r="T308" s="43"/>
      <c r="U308" s="44"/>
      <c r="V308" s="45"/>
      <c r="W308" s="34"/>
      <c r="X308" s="34"/>
      <c r="Y308" s="57"/>
      <c r="Z308" s="43"/>
      <c r="AA308" s="43"/>
      <c r="AB308" s="43"/>
      <c r="AC308" s="43"/>
      <c r="AD308" s="43"/>
      <c r="AE308" s="43"/>
      <c r="AF308" s="44"/>
      <c r="AG308" s="45"/>
      <c r="AH308" s="34"/>
      <c r="AI308" s="34"/>
      <c r="AJ308" s="57"/>
      <c r="AK308" s="43"/>
      <c r="AL308" s="43"/>
      <c r="AM308" s="43"/>
      <c r="AN308" s="43"/>
      <c r="AO308" s="43"/>
      <c r="AP308" s="43"/>
      <c r="AQ308" s="44"/>
      <c r="AR308" s="45"/>
      <c r="AS308" s="34"/>
      <c r="AT308" s="34"/>
      <c r="AU308" s="57"/>
      <c r="AV308" s="43"/>
      <c r="AW308" s="43"/>
      <c r="AX308" s="43"/>
      <c r="AY308" s="43"/>
      <c r="AZ308" s="43"/>
      <c r="BA308" s="43"/>
      <c r="BB308" s="44"/>
      <c r="BC308" s="45"/>
      <c r="BD308" s="34"/>
    </row>
    <row r="309" spans="1:56" ht="35.1" customHeight="1">
      <c r="A309" s="194" t="s">
        <v>301</v>
      </c>
      <c r="B309" s="194">
        <v>579097</v>
      </c>
      <c r="C309" s="194" t="s">
        <v>124</v>
      </c>
      <c r="D309" s="194" t="s">
        <v>154</v>
      </c>
      <c r="E309" s="194" t="s">
        <v>13</v>
      </c>
      <c r="F309" s="194"/>
      <c r="G309" s="194" t="s">
        <v>126</v>
      </c>
      <c r="H309" s="194"/>
      <c r="I309" s="45" t="s">
        <v>134</v>
      </c>
      <c r="L309" s="47" t="str">
        <f t="shared" si="11"/>
        <v/>
      </c>
      <c r="M309" s="48" t="str">
        <f t="shared" si="10"/>
        <v/>
      </c>
      <c r="N309" s="57"/>
      <c r="O309" s="43"/>
      <c r="P309" s="43"/>
      <c r="Q309" s="43"/>
      <c r="R309" s="43"/>
      <c r="S309" s="43"/>
      <c r="T309" s="43"/>
      <c r="U309" s="44"/>
      <c r="V309" s="45"/>
      <c r="W309" s="34"/>
      <c r="X309" s="34"/>
      <c r="Y309" s="57"/>
      <c r="Z309" s="43"/>
      <c r="AA309" s="43"/>
      <c r="AB309" s="43"/>
      <c r="AC309" s="43"/>
      <c r="AD309" s="43"/>
      <c r="AE309" s="43"/>
      <c r="AF309" s="44"/>
      <c r="AG309" s="45"/>
      <c r="AH309" s="34"/>
      <c r="AI309" s="34"/>
      <c r="AJ309" s="57"/>
      <c r="AK309" s="43"/>
      <c r="AL309" s="43"/>
      <c r="AM309" s="43"/>
      <c r="AN309" s="43"/>
      <c r="AO309" s="43"/>
      <c r="AP309" s="43"/>
      <c r="AQ309" s="44"/>
      <c r="AR309" s="45"/>
      <c r="AS309" s="34"/>
      <c r="AT309" s="34"/>
      <c r="AU309" s="57"/>
      <c r="AV309" s="43"/>
      <c r="AW309" s="43"/>
      <c r="AX309" s="43"/>
      <c r="AY309" s="43"/>
      <c r="AZ309" s="43"/>
      <c r="BA309" s="43"/>
      <c r="BB309" s="44"/>
      <c r="BC309" s="45"/>
      <c r="BD309" s="34"/>
    </row>
    <row r="310" spans="1:56" ht="35.1" customHeight="1">
      <c r="A310" s="194" t="s">
        <v>301</v>
      </c>
      <c r="B310" s="194">
        <v>578475</v>
      </c>
      <c r="C310" s="194" t="s">
        <v>124</v>
      </c>
      <c r="D310" s="194" t="s">
        <v>162</v>
      </c>
      <c r="E310" s="194" t="s">
        <v>109</v>
      </c>
      <c r="F310" s="194"/>
      <c r="G310" s="194" t="s">
        <v>126</v>
      </c>
      <c r="H310" s="194"/>
      <c r="J310" s="34" t="s">
        <v>157</v>
      </c>
      <c r="L310" s="47">
        <f t="shared" si="11"/>
        <v>176.12</v>
      </c>
      <c r="M310" s="48">
        <f t="shared" si="10"/>
        <v>105.67</v>
      </c>
      <c r="N310" s="57"/>
      <c r="O310" s="43"/>
      <c r="P310" s="43"/>
      <c r="Q310" s="43"/>
      <c r="R310" s="43"/>
      <c r="S310" s="43"/>
      <c r="T310" s="43"/>
      <c r="U310" s="44"/>
      <c r="V310" s="45"/>
      <c r="W310" s="34"/>
      <c r="X310" s="34"/>
      <c r="Y310" s="57"/>
      <c r="Z310" s="43"/>
      <c r="AA310" s="43"/>
      <c r="AB310" s="43"/>
      <c r="AC310" s="43"/>
      <c r="AD310" s="43"/>
      <c r="AE310" s="43"/>
      <c r="AF310" s="44"/>
      <c r="AG310" s="45"/>
      <c r="AH310" s="34"/>
      <c r="AI310" s="34"/>
      <c r="AJ310" s="57"/>
      <c r="AK310" s="43"/>
      <c r="AL310" s="43"/>
      <c r="AM310" s="43"/>
      <c r="AN310" s="43"/>
      <c r="AO310" s="43"/>
      <c r="AP310" s="43"/>
      <c r="AQ310" s="44"/>
      <c r="AR310" s="45"/>
      <c r="AS310" s="34"/>
      <c r="AT310" s="34"/>
      <c r="AU310" s="57"/>
      <c r="AV310" s="43"/>
      <c r="AW310" s="43"/>
      <c r="AX310" s="43"/>
      <c r="AY310" s="43"/>
      <c r="AZ310" s="43"/>
      <c r="BA310" s="43"/>
      <c r="BB310" s="44"/>
      <c r="BC310" s="45"/>
      <c r="BD310" s="34"/>
    </row>
    <row r="311" spans="1:56" ht="35.1" customHeight="1">
      <c r="A311" s="194" t="s">
        <v>301</v>
      </c>
      <c r="B311" s="194">
        <v>578786</v>
      </c>
      <c r="C311" s="194" t="s">
        <v>124</v>
      </c>
      <c r="D311" s="194" t="s">
        <v>166</v>
      </c>
      <c r="E311" s="194" t="s">
        <v>167</v>
      </c>
      <c r="F311" s="194"/>
      <c r="G311" s="194" t="s">
        <v>126</v>
      </c>
      <c r="H311" s="194"/>
      <c r="I311" s="45" t="s">
        <v>173</v>
      </c>
      <c r="L311" s="47" t="str">
        <f t="shared" si="11"/>
        <v/>
      </c>
      <c r="M311" s="48" t="str">
        <f t="shared" si="10"/>
        <v/>
      </c>
      <c r="N311" s="57"/>
      <c r="O311" s="43"/>
      <c r="P311" s="43"/>
      <c r="Q311" s="43"/>
      <c r="R311" s="43"/>
      <c r="S311" s="43"/>
      <c r="T311" s="43"/>
      <c r="U311" s="44"/>
      <c r="V311" s="45"/>
      <c r="W311" s="34"/>
      <c r="X311" s="34"/>
      <c r="Y311" s="57"/>
      <c r="Z311" s="43"/>
      <c r="AA311" s="43"/>
      <c r="AB311" s="43"/>
      <c r="AC311" s="43"/>
      <c r="AD311" s="43"/>
      <c r="AE311" s="43"/>
      <c r="AF311" s="44"/>
      <c r="AG311" s="45"/>
      <c r="AH311" s="34"/>
      <c r="AI311" s="34"/>
      <c r="AJ311" s="57"/>
      <c r="AK311" s="43"/>
      <c r="AL311" s="43"/>
      <c r="AM311" s="43"/>
      <c r="AN311" s="43"/>
      <c r="AO311" s="43"/>
      <c r="AP311" s="43"/>
      <c r="AQ311" s="44"/>
      <c r="AR311" s="45"/>
      <c r="AS311" s="34"/>
      <c r="AT311" s="34"/>
      <c r="AU311" s="57"/>
      <c r="AV311" s="43"/>
      <c r="AW311" s="43"/>
      <c r="AX311" s="43"/>
      <c r="AY311" s="43"/>
      <c r="AZ311" s="43"/>
      <c r="BA311" s="43"/>
      <c r="BB311" s="44"/>
      <c r="BC311" s="45"/>
      <c r="BD311" s="34"/>
    </row>
    <row r="312" spans="1:56" ht="35.1" customHeight="1">
      <c r="A312" s="194" t="s">
        <v>302</v>
      </c>
      <c r="B312" s="194">
        <v>577546</v>
      </c>
      <c r="C312" s="194" t="s">
        <v>124</v>
      </c>
      <c r="D312" s="194" t="s">
        <v>125</v>
      </c>
      <c r="E312" s="194" t="s">
        <v>10</v>
      </c>
      <c r="F312" s="194"/>
      <c r="G312" s="194" t="s">
        <v>181</v>
      </c>
      <c r="H312" s="194"/>
      <c r="I312" s="45" t="s">
        <v>173</v>
      </c>
      <c r="L312" s="47" t="str">
        <f t="shared" si="11"/>
        <v/>
      </c>
      <c r="M312" s="48" t="str">
        <f t="shared" si="10"/>
        <v/>
      </c>
      <c r="N312" s="57"/>
      <c r="O312" s="43"/>
      <c r="P312" s="43"/>
      <c r="Q312" s="43"/>
      <c r="R312" s="43"/>
      <c r="S312" s="43"/>
      <c r="T312" s="43"/>
      <c r="U312" s="44"/>
      <c r="V312" s="45"/>
      <c r="W312" s="34"/>
      <c r="X312" s="34"/>
      <c r="Y312" s="57"/>
      <c r="Z312" s="43"/>
      <c r="AA312" s="43"/>
      <c r="AB312" s="43"/>
      <c r="AC312" s="43"/>
      <c r="AD312" s="43"/>
      <c r="AE312" s="43"/>
      <c r="AF312" s="44"/>
      <c r="AG312" s="45"/>
      <c r="AH312" s="34"/>
      <c r="AI312" s="34"/>
      <c r="AJ312" s="57"/>
      <c r="AK312" s="43"/>
      <c r="AL312" s="43"/>
      <c r="AM312" s="43"/>
      <c r="AN312" s="43"/>
      <c r="AO312" s="43"/>
      <c r="AP312" s="43"/>
      <c r="AQ312" s="44"/>
      <c r="AR312" s="45"/>
      <c r="AS312" s="34"/>
      <c r="AT312" s="34"/>
      <c r="AU312" s="57"/>
      <c r="AV312" s="43"/>
      <c r="AW312" s="43"/>
      <c r="AX312" s="43"/>
      <c r="AY312" s="43"/>
      <c r="AZ312" s="43"/>
      <c r="BA312" s="43"/>
      <c r="BB312" s="44"/>
      <c r="BC312" s="45"/>
      <c r="BD312" s="34"/>
    </row>
    <row r="313" spans="1:56" ht="35.1" customHeight="1">
      <c r="A313" s="194" t="s">
        <v>303</v>
      </c>
      <c r="B313" s="194">
        <v>579207</v>
      </c>
      <c r="C313" s="194" t="s">
        <v>124</v>
      </c>
      <c r="D313" s="194" t="s">
        <v>125</v>
      </c>
      <c r="E313" s="194" t="s">
        <v>10</v>
      </c>
      <c r="F313" s="194"/>
      <c r="G313" s="194" t="s">
        <v>126</v>
      </c>
      <c r="H313" s="194"/>
      <c r="J313" s="34" t="s">
        <v>127</v>
      </c>
      <c r="L313" s="47">
        <f t="shared" si="11"/>
        <v>201.3</v>
      </c>
      <c r="M313" s="48">
        <f t="shared" si="10"/>
        <v>120.78</v>
      </c>
      <c r="N313" s="57"/>
      <c r="O313" s="43"/>
      <c r="P313" s="43"/>
      <c r="Q313" s="43"/>
      <c r="R313" s="43"/>
      <c r="S313" s="43"/>
      <c r="T313" s="43"/>
      <c r="U313" s="44"/>
      <c r="V313" s="45"/>
      <c r="W313" s="34"/>
      <c r="X313" s="34"/>
      <c r="Y313" s="57"/>
      <c r="Z313" s="43"/>
      <c r="AA313" s="43"/>
      <c r="AB313" s="43"/>
      <c r="AC313" s="43"/>
      <c r="AD313" s="43"/>
      <c r="AE313" s="43"/>
      <c r="AF313" s="44"/>
      <c r="AG313" s="45"/>
      <c r="AH313" s="34"/>
      <c r="AI313" s="34"/>
      <c r="AJ313" s="57"/>
      <c r="AK313" s="43"/>
      <c r="AL313" s="43"/>
      <c r="AM313" s="43"/>
      <c r="AN313" s="43"/>
      <c r="AO313" s="43"/>
      <c r="AP313" s="43"/>
      <c r="AQ313" s="44"/>
      <c r="AR313" s="45"/>
      <c r="AS313" s="34"/>
      <c r="AT313" s="34"/>
      <c r="AU313" s="57"/>
      <c r="AV313" s="43"/>
      <c r="AW313" s="43"/>
      <c r="AX313" s="43"/>
      <c r="AY313" s="43"/>
      <c r="AZ313" s="43"/>
      <c r="BA313" s="43"/>
      <c r="BB313" s="44"/>
      <c r="BC313" s="45"/>
      <c r="BD313" s="34"/>
    </row>
    <row r="314" spans="1:56" ht="35.1" customHeight="1">
      <c r="A314" s="194" t="s">
        <v>303</v>
      </c>
      <c r="B314" s="194">
        <v>578628</v>
      </c>
      <c r="C314" s="194" t="s">
        <v>124</v>
      </c>
      <c r="D314" s="194" t="s">
        <v>172</v>
      </c>
      <c r="E314" s="194" t="s">
        <v>12</v>
      </c>
      <c r="F314" s="194"/>
      <c r="G314" s="194" t="s">
        <v>181</v>
      </c>
      <c r="H314" s="194"/>
      <c r="I314" s="45" t="s">
        <v>173</v>
      </c>
      <c r="L314" s="47" t="str">
        <f t="shared" si="11"/>
        <v/>
      </c>
      <c r="M314" s="48" t="str">
        <f t="shared" si="10"/>
        <v/>
      </c>
      <c r="N314" s="57"/>
      <c r="O314" s="43"/>
      <c r="P314" s="43"/>
      <c r="Q314" s="43"/>
      <c r="R314" s="43"/>
      <c r="S314" s="43"/>
      <c r="T314" s="43"/>
      <c r="U314" s="44"/>
      <c r="V314" s="45"/>
      <c r="W314" s="34"/>
      <c r="X314" s="34"/>
      <c r="Y314" s="57"/>
      <c r="Z314" s="43"/>
      <c r="AA314" s="43"/>
      <c r="AB314" s="43"/>
      <c r="AC314" s="43"/>
      <c r="AD314" s="43"/>
      <c r="AE314" s="43"/>
      <c r="AF314" s="44"/>
      <c r="AG314" s="45"/>
      <c r="AH314" s="34"/>
      <c r="AI314" s="34"/>
      <c r="AJ314" s="57"/>
      <c r="AK314" s="43"/>
      <c r="AL314" s="43"/>
      <c r="AM314" s="43"/>
      <c r="AN314" s="43"/>
      <c r="AO314" s="43"/>
      <c r="AP314" s="43"/>
      <c r="AQ314" s="44"/>
      <c r="AR314" s="45"/>
      <c r="AS314" s="34"/>
      <c r="AT314" s="34"/>
      <c r="AU314" s="57"/>
      <c r="AV314" s="43"/>
      <c r="AW314" s="43"/>
      <c r="AX314" s="43"/>
      <c r="AY314" s="43"/>
      <c r="AZ314" s="43"/>
      <c r="BA314" s="43"/>
      <c r="BB314" s="44"/>
      <c r="BC314" s="45"/>
      <c r="BD314" s="34"/>
    </row>
    <row r="315" spans="1:56" ht="35.1" customHeight="1">
      <c r="A315" s="194" t="s">
        <v>303</v>
      </c>
      <c r="B315" s="194">
        <v>579913</v>
      </c>
      <c r="C315" s="194" t="s">
        <v>124</v>
      </c>
      <c r="D315" s="194" t="s">
        <v>166</v>
      </c>
      <c r="E315" s="194" t="s">
        <v>167</v>
      </c>
      <c r="F315" s="194"/>
      <c r="G315" s="194" t="s">
        <v>181</v>
      </c>
      <c r="H315" s="194"/>
      <c r="I315" s="45" t="s">
        <v>173</v>
      </c>
      <c r="L315" s="47" t="str">
        <f t="shared" si="11"/>
        <v/>
      </c>
      <c r="M315" s="48" t="str">
        <f t="shared" si="10"/>
        <v/>
      </c>
      <c r="N315" s="57"/>
      <c r="O315" s="43"/>
      <c r="P315" s="43"/>
      <c r="Q315" s="43"/>
      <c r="R315" s="43"/>
      <c r="S315" s="43"/>
      <c r="T315" s="43"/>
      <c r="U315" s="44"/>
      <c r="V315" s="45"/>
      <c r="W315" s="34"/>
      <c r="X315" s="34"/>
      <c r="Y315" s="57"/>
      <c r="Z315" s="43"/>
      <c r="AA315" s="43"/>
      <c r="AB315" s="43"/>
      <c r="AC315" s="43"/>
      <c r="AD315" s="43"/>
      <c r="AE315" s="43"/>
      <c r="AF315" s="44"/>
      <c r="AG315" s="45"/>
      <c r="AH315" s="34"/>
      <c r="AI315" s="34"/>
      <c r="AJ315" s="57"/>
      <c r="AK315" s="43"/>
      <c r="AL315" s="43"/>
      <c r="AM315" s="43"/>
      <c r="AN315" s="43"/>
      <c r="AO315" s="43"/>
      <c r="AP315" s="43"/>
      <c r="AQ315" s="44"/>
      <c r="AR315" s="45"/>
      <c r="AS315" s="34"/>
      <c r="AT315" s="34"/>
      <c r="AU315" s="57"/>
      <c r="AV315" s="43"/>
      <c r="AW315" s="43"/>
      <c r="AX315" s="43"/>
      <c r="AY315" s="43"/>
      <c r="AZ315" s="43"/>
      <c r="BA315" s="43"/>
      <c r="BB315" s="44"/>
      <c r="BC315" s="45"/>
      <c r="BD315" s="34"/>
    </row>
    <row r="316" spans="1:56" ht="35.1" customHeight="1">
      <c r="A316" s="194" t="s">
        <v>303</v>
      </c>
      <c r="B316" s="194">
        <v>579671</v>
      </c>
      <c r="C316" s="194" t="s">
        <v>124</v>
      </c>
      <c r="D316" s="194" t="s">
        <v>159</v>
      </c>
      <c r="E316" s="194" t="s">
        <v>160</v>
      </c>
      <c r="F316" s="194"/>
      <c r="G316" s="194" t="s">
        <v>126</v>
      </c>
      <c r="H316" s="194"/>
      <c r="I316" s="45" t="s">
        <v>173</v>
      </c>
      <c r="L316" s="47" t="str">
        <f t="shared" si="11"/>
        <v/>
      </c>
      <c r="M316" s="48" t="str">
        <f t="shared" si="10"/>
        <v/>
      </c>
      <c r="N316" s="57"/>
      <c r="O316" s="43"/>
      <c r="P316" s="43"/>
      <c r="Q316" s="43"/>
      <c r="R316" s="43"/>
      <c r="S316" s="43"/>
      <c r="T316" s="43"/>
      <c r="U316" s="44"/>
      <c r="V316" s="45"/>
      <c r="W316" s="34"/>
      <c r="X316" s="34"/>
      <c r="Y316" s="57"/>
      <c r="Z316" s="43"/>
      <c r="AA316" s="43"/>
      <c r="AB316" s="43"/>
      <c r="AC316" s="43"/>
      <c r="AD316" s="43"/>
      <c r="AE316" s="43"/>
      <c r="AF316" s="44"/>
      <c r="AG316" s="45"/>
      <c r="AH316" s="34"/>
      <c r="AI316" s="34"/>
      <c r="AJ316" s="57"/>
      <c r="AK316" s="43"/>
      <c r="AL316" s="43"/>
      <c r="AM316" s="43"/>
      <c r="AN316" s="43"/>
      <c r="AO316" s="43"/>
      <c r="AP316" s="43"/>
      <c r="AQ316" s="44"/>
      <c r="AR316" s="45"/>
      <c r="AS316" s="34"/>
      <c r="AT316" s="34"/>
      <c r="AU316" s="57"/>
      <c r="AV316" s="43"/>
      <c r="AW316" s="43"/>
      <c r="AX316" s="43"/>
      <c r="AY316" s="43"/>
      <c r="AZ316" s="43"/>
      <c r="BA316" s="43"/>
      <c r="BB316" s="44"/>
      <c r="BC316" s="45"/>
      <c r="BD316" s="34"/>
    </row>
    <row r="317" spans="1:56" ht="35.1" customHeight="1">
      <c r="A317" s="194" t="s">
        <v>304</v>
      </c>
      <c r="B317" s="194">
        <v>577425</v>
      </c>
      <c r="C317" s="194" t="s">
        <v>124</v>
      </c>
      <c r="D317" s="194" t="s">
        <v>172</v>
      </c>
      <c r="E317" s="194" t="s">
        <v>12</v>
      </c>
      <c r="F317" s="194"/>
      <c r="G317" s="194" t="s">
        <v>126</v>
      </c>
      <c r="H317" s="194"/>
      <c r="J317" s="34" t="s">
        <v>127</v>
      </c>
      <c r="L317" s="47">
        <f t="shared" si="11"/>
        <v>201.3</v>
      </c>
      <c r="M317" s="48">
        <f t="shared" si="10"/>
        <v>120.78</v>
      </c>
      <c r="N317" s="57"/>
      <c r="O317" s="43"/>
      <c r="P317" s="43"/>
      <c r="Q317" s="43"/>
      <c r="R317" s="43"/>
      <c r="S317" s="43"/>
      <c r="T317" s="43"/>
      <c r="U317" s="44"/>
      <c r="V317" s="45"/>
      <c r="W317" s="34"/>
      <c r="X317" s="34"/>
      <c r="Y317" s="57"/>
      <c r="Z317" s="43"/>
      <c r="AA317" s="43"/>
      <c r="AB317" s="43"/>
      <c r="AC317" s="43"/>
      <c r="AD317" s="43"/>
      <c r="AE317" s="43"/>
      <c r="AF317" s="44"/>
      <c r="AG317" s="45"/>
      <c r="AH317" s="34"/>
      <c r="AI317" s="34"/>
      <c r="AJ317" s="57"/>
      <c r="AK317" s="43"/>
      <c r="AL317" s="43"/>
      <c r="AM317" s="43"/>
      <c r="AN317" s="43"/>
      <c r="AO317" s="43"/>
      <c r="AP317" s="43"/>
      <c r="AQ317" s="44"/>
      <c r="AR317" s="45"/>
      <c r="AS317" s="34"/>
      <c r="AT317" s="34"/>
      <c r="AU317" s="57"/>
      <c r="AV317" s="43"/>
      <c r="AW317" s="43"/>
      <c r="AX317" s="43"/>
      <c r="AY317" s="43"/>
      <c r="AZ317" s="43"/>
      <c r="BA317" s="43"/>
      <c r="BB317" s="44"/>
      <c r="BC317" s="45"/>
      <c r="BD317" s="34"/>
    </row>
    <row r="318" spans="1:56" ht="35.1" customHeight="1">
      <c r="A318" s="194" t="s">
        <v>305</v>
      </c>
      <c r="B318" s="194">
        <v>579208</v>
      </c>
      <c r="C318" s="194" t="s">
        <v>124</v>
      </c>
      <c r="D318" s="194" t="s">
        <v>159</v>
      </c>
      <c r="E318" s="194" t="s">
        <v>160</v>
      </c>
      <c r="F318" s="194"/>
      <c r="G318" s="194" t="s">
        <v>126</v>
      </c>
      <c r="H318" s="194"/>
      <c r="J318" s="34" t="s">
        <v>149</v>
      </c>
      <c r="K318" s="34" t="s">
        <v>152</v>
      </c>
      <c r="L318" s="47">
        <f t="shared" si="11"/>
        <v>462.96999999999997</v>
      </c>
      <c r="M318" s="48">
        <f t="shared" si="10"/>
        <v>277.77999999999997</v>
      </c>
      <c r="N318" s="57"/>
      <c r="O318" s="43"/>
      <c r="P318" s="43"/>
      <c r="Q318" s="43"/>
      <c r="R318" s="43"/>
      <c r="S318" s="43"/>
      <c r="T318" s="43"/>
      <c r="U318" s="44"/>
      <c r="V318" s="45"/>
      <c r="W318" s="34"/>
      <c r="X318" s="34"/>
      <c r="Y318" s="57"/>
      <c r="Z318" s="43"/>
      <c r="AA318" s="43"/>
      <c r="AB318" s="43"/>
      <c r="AC318" s="43"/>
      <c r="AD318" s="43"/>
      <c r="AE318" s="43"/>
      <c r="AF318" s="44"/>
      <c r="AG318" s="45"/>
      <c r="AH318" s="34"/>
      <c r="AI318" s="34"/>
      <c r="AJ318" s="57"/>
      <c r="AK318" s="43"/>
      <c r="AL318" s="43"/>
      <c r="AM318" s="43"/>
      <c r="AN318" s="43"/>
      <c r="AO318" s="43"/>
      <c r="AP318" s="43"/>
      <c r="AQ318" s="44"/>
      <c r="AR318" s="45"/>
      <c r="AS318" s="34"/>
      <c r="AT318" s="34"/>
      <c r="AU318" s="57"/>
      <c r="AV318" s="43"/>
      <c r="AW318" s="43"/>
      <c r="AX318" s="43"/>
      <c r="AY318" s="43"/>
      <c r="AZ318" s="43"/>
      <c r="BA318" s="43"/>
      <c r="BB318" s="44"/>
      <c r="BC318" s="45"/>
      <c r="BD318" s="34"/>
    </row>
    <row r="319" spans="1:56" ht="35.1" customHeight="1">
      <c r="A319" s="194" t="s">
        <v>305</v>
      </c>
      <c r="B319" s="194">
        <v>578174</v>
      </c>
      <c r="C319" s="194" t="s">
        <v>124</v>
      </c>
      <c r="D319" s="194" t="s">
        <v>125</v>
      </c>
      <c r="E319" s="194" t="s">
        <v>10</v>
      </c>
      <c r="F319" s="194"/>
      <c r="G319" s="194" t="s">
        <v>126</v>
      </c>
      <c r="H319" s="194"/>
      <c r="J319" s="34" t="s">
        <v>135</v>
      </c>
      <c r="L319" s="47">
        <f t="shared" si="11"/>
        <v>169.5</v>
      </c>
      <c r="M319" s="48">
        <f t="shared" si="10"/>
        <v>101.7</v>
      </c>
      <c r="N319" s="57"/>
      <c r="O319" s="43"/>
      <c r="P319" s="43"/>
      <c r="Q319" s="43"/>
      <c r="R319" s="43"/>
      <c r="S319" s="43"/>
      <c r="T319" s="43"/>
      <c r="U319" s="44"/>
      <c r="V319" s="45"/>
      <c r="W319" s="34"/>
      <c r="X319" s="34"/>
      <c r="Y319" s="57"/>
      <c r="Z319" s="43"/>
      <c r="AA319" s="43"/>
      <c r="AB319" s="43"/>
      <c r="AC319" s="43"/>
      <c r="AD319" s="43"/>
      <c r="AE319" s="43"/>
      <c r="AF319" s="44"/>
      <c r="AG319" s="45"/>
      <c r="AH319" s="34"/>
      <c r="AI319" s="34"/>
      <c r="AJ319" s="57"/>
      <c r="AK319" s="43"/>
      <c r="AL319" s="43"/>
      <c r="AM319" s="43"/>
      <c r="AN319" s="43"/>
      <c r="AO319" s="43"/>
      <c r="AP319" s="43"/>
      <c r="AQ319" s="44"/>
      <c r="AR319" s="45"/>
      <c r="AS319" s="34"/>
      <c r="AT319" s="34"/>
      <c r="AU319" s="57"/>
      <c r="AV319" s="43"/>
      <c r="AW319" s="43"/>
      <c r="AX319" s="43"/>
      <c r="AY319" s="43"/>
      <c r="AZ319" s="43"/>
      <c r="BA319" s="43"/>
      <c r="BB319" s="44"/>
      <c r="BC319" s="45"/>
      <c r="BD319" s="34"/>
    </row>
    <row r="320" spans="1:56" ht="15.75">
      <c r="A320" s="194" t="s">
        <v>305</v>
      </c>
      <c r="B320" s="194">
        <v>575733</v>
      </c>
      <c r="C320" s="194" t="s">
        <v>124</v>
      </c>
      <c r="D320" s="194" t="s">
        <v>154</v>
      </c>
      <c r="E320" s="194" t="s">
        <v>13</v>
      </c>
      <c r="F320" s="194"/>
      <c r="G320" s="194" t="s">
        <v>126</v>
      </c>
      <c r="H320" s="194"/>
      <c r="J320" s="34" t="s">
        <v>157</v>
      </c>
      <c r="L320" s="47">
        <f t="shared" si="11"/>
        <v>176.12</v>
      </c>
      <c r="M320" s="48">
        <f t="shared" si="10"/>
        <v>105.67</v>
      </c>
      <c r="N320" s="57"/>
      <c r="O320" s="43"/>
      <c r="P320" s="43"/>
      <c r="Q320" s="43"/>
      <c r="R320" s="43"/>
      <c r="S320" s="43"/>
      <c r="T320" s="43"/>
      <c r="U320" s="44"/>
      <c r="V320" s="45"/>
      <c r="W320" s="34"/>
      <c r="X320" s="34"/>
      <c r="Y320" s="57"/>
      <c r="Z320" s="43"/>
      <c r="AA320" s="43"/>
      <c r="AB320" s="43"/>
      <c r="AC320" s="43"/>
      <c r="AD320" s="43"/>
      <c r="AE320" s="43"/>
      <c r="AF320" s="44"/>
      <c r="AG320" s="45"/>
      <c r="AH320" s="34"/>
      <c r="AI320" s="34"/>
      <c r="AJ320" s="57"/>
      <c r="AK320" s="43"/>
      <c r="AL320" s="43"/>
      <c r="AM320" s="43"/>
      <c r="AN320" s="43"/>
      <c r="AO320" s="43"/>
      <c r="AP320" s="43"/>
      <c r="AQ320" s="44"/>
      <c r="AR320" s="45"/>
      <c r="AS320" s="34"/>
      <c r="AT320" s="34"/>
      <c r="AU320" s="57"/>
      <c r="AV320" s="43"/>
      <c r="AW320" s="43"/>
      <c r="AX320" s="43"/>
      <c r="AY320" s="43"/>
      <c r="AZ320" s="43"/>
      <c r="BA320" s="43"/>
      <c r="BB320" s="44"/>
      <c r="BC320" s="45"/>
      <c r="BD320" s="34"/>
    </row>
    <row r="321" spans="1:56" ht="15.75">
      <c r="A321" s="194" t="s">
        <v>306</v>
      </c>
      <c r="B321" s="194">
        <v>578998</v>
      </c>
      <c r="C321" s="194" t="s">
        <v>124</v>
      </c>
      <c r="D321" s="194" t="s">
        <v>166</v>
      </c>
      <c r="E321" s="194" t="s">
        <v>167</v>
      </c>
      <c r="F321" s="194"/>
      <c r="G321" s="194" t="s">
        <v>126</v>
      </c>
      <c r="H321" s="194"/>
      <c r="J321" s="34" t="s">
        <v>157</v>
      </c>
      <c r="L321" s="47">
        <f t="shared" si="11"/>
        <v>176.12</v>
      </c>
      <c r="M321" s="48">
        <f t="shared" si="10"/>
        <v>105.67</v>
      </c>
      <c r="N321" s="57"/>
      <c r="O321" s="43"/>
      <c r="P321" s="43"/>
      <c r="Q321" s="43"/>
      <c r="R321" s="43"/>
      <c r="S321" s="43"/>
      <c r="T321" s="43"/>
      <c r="U321" s="44"/>
      <c r="V321" s="45"/>
      <c r="W321" s="34"/>
      <c r="X321" s="34"/>
      <c r="Y321" s="57"/>
      <c r="Z321" s="43"/>
      <c r="AA321" s="43"/>
      <c r="AB321" s="43"/>
      <c r="AC321" s="43"/>
      <c r="AD321" s="43"/>
      <c r="AE321" s="43"/>
      <c r="AF321" s="44"/>
      <c r="AG321" s="45"/>
      <c r="AH321" s="34"/>
      <c r="AI321" s="34"/>
      <c r="AJ321" s="57"/>
      <c r="AK321" s="43"/>
      <c r="AL321" s="43"/>
      <c r="AM321" s="43"/>
      <c r="AN321" s="43"/>
      <c r="AO321" s="43"/>
      <c r="AP321" s="43"/>
      <c r="AQ321" s="44"/>
      <c r="AR321" s="45"/>
      <c r="AS321" s="34"/>
      <c r="AT321" s="34"/>
      <c r="AU321" s="57"/>
      <c r="AV321" s="43"/>
      <c r="AW321" s="43"/>
      <c r="AX321" s="43"/>
      <c r="AY321" s="43"/>
      <c r="AZ321" s="43"/>
      <c r="BA321" s="43"/>
      <c r="BB321" s="44"/>
      <c r="BC321" s="45"/>
      <c r="BD321" s="34"/>
    </row>
    <row r="322" spans="1:56" ht="35.1" customHeight="1">
      <c r="A322" s="194" t="s">
        <v>306</v>
      </c>
      <c r="B322" s="194">
        <v>570454</v>
      </c>
      <c r="C322" s="194" t="s">
        <v>124</v>
      </c>
      <c r="D322" s="194" t="s">
        <v>162</v>
      </c>
      <c r="E322" s="194" t="s">
        <v>109</v>
      </c>
      <c r="F322" s="194"/>
      <c r="G322" s="194" t="s">
        <v>126</v>
      </c>
      <c r="H322" s="194"/>
      <c r="I322" s="45" t="s">
        <v>134</v>
      </c>
      <c r="L322" s="47" t="str">
        <f t="shared" si="11"/>
        <v/>
      </c>
      <c r="M322" s="48" t="str">
        <f t="shared" si="10"/>
        <v/>
      </c>
      <c r="N322" s="57"/>
      <c r="O322" s="43"/>
      <c r="P322" s="43"/>
      <c r="Q322" s="43"/>
      <c r="R322" s="43"/>
      <c r="S322" s="43"/>
      <c r="T322" s="43"/>
      <c r="U322" s="44"/>
      <c r="V322" s="45"/>
      <c r="W322" s="34"/>
      <c r="X322" s="34"/>
      <c r="Y322" s="57"/>
      <c r="Z322" s="43"/>
      <c r="AA322" s="43"/>
      <c r="AB322" s="43"/>
      <c r="AC322" s="43"/>
      <c r="AD322" s="43"/>
      <c r="AE322" s="43"/>
      <c r="AF322" s="44"/>
      <c r="AG322" s="45"/>
      <c r="AH322" s="34"/>
      <c r="AI322" s="34"/>
      <c r="AJ322" s="57"/>
      <c r="AK322" s="43"/>
      <c r="AL322" s="43"/>
      <c r="AM322" s="43"/>
      <c r="AN322" s="43"/>
      <c r="AO322" s="43"/>
      <c r="AP322" s="43"/>
      <c r="AQ322" s="44"/>
      <c r="AR322" s="45"/>
      <c r="AS322" s="34"/>
      <c r="AT322" s="34"/>
      <c r="AU322" s="57"/>
      <c r="AV322" s="43"/>
      <c r="AW322" s="43"/>
      <c r="AX322" s="43"/>
      <c r="AY322" s="43"/>
      <c r="AZ322" s="43"/>
      <c r="BA322" s="43"/>
      <c r="BB322" s="44"/>
      <c r="BC322" s="45"/>
      <c r="BD322" s="34"/>
    </row>
    <row r="323" spans="1:56" ht="35.1" customHeight="1">
      <c r="A323" s="194" t="s">
        <v>306</v>
      </c>
      <c r="B323" s="194">
        <v>573967</v>
      </c>
      <c r="C323" s="194" t="s">
        <v>124</v>
      </c>
      <c r="D323" s="194" t="s">
        <v>162</v>
      </c>
      <c r="E323" s="194" t="s">
        <v>109</v>
      </c>
      <c r="F323" s="194"/>
      <c r="G323" s="194" t="s">
        <v>126</v>
      </c>
      <c r="H323" s="194"/>
      <c r="J323" s="34" t="s">
        <v>127</v>
      </c>
      <c r="L323" s="47">
        <f t="shared" si="11"/>
        <v>201.3</v>
      </c>
      <c r="M323" s="48">
        <f t="shared" si="10"/>
        <v>120.78</v>
      </c>
      <c r="N323" s="57"/>
      <c r="O323" s="43"/>
      <c r="P323" s="43"/>
      <c r="Q323" s="43"/>
      <c r="R323" s="43"/>
      <c r="S323" s="43"/>
      <c r="T323" s="43"/>
      <c r="U323" s="44"/>
      <c r="V323" s="45"/>
      <c r="W323" s="34"/>
      <c r="X323" s="34"/>
      <c r="Y323" s="57"/>
      <c r="Z323" s="43"/>
      <c r="AA323" s="43"/>
      <c r="AB323" s="43"/>
      <c r="AC323" s="43"/>
      <c r="AD323" s="43"/>
      <c r="AE323" s="43"/>
      <c r="AF323" s="44"/>
      <c r="AG323" s="45"/>
      <c r="AH323" s="34"/>
      <c r="AI323" s="34"/>
      <c r="AJ323" s="57"/>
      <c r="AK323" s="43"/>
      <c r="AL323" s="43"/>
      <c r="AM323" s="43"/>
      <c r="AN323" s="43"/>
      <c r="AO323" s="43"/>
      <c r="AP323" s="43"/>
      <c r="AQ323" s="44"/>
      <c r="AR323" s="45"/>
      <c r="AS323" s="34"/>
      <c r="AT323" s="34"/>
      <c r="AU323" s="57"/>
      <c r="AV323" s="43"/>
      <c r="AW323" s="43"/>
      <c r="AX323" s="43"/>
      <c r="AY323" s="43"/>
      <c r="AZ323" s="43"/>
      <c r="BA323" s="43"/>
      <c r="BB323" s="44"/>
      <c r="BC323" s="45"/>
      <c r="BD323" s="34"/>
    </row>
    <row r="324" spans="1:56" ht="35.1" customHeight="1">
      <c r="A324" s="194" t="s">
        <v>306</v>
      </c>
      <c r="B324" s="194">
        <v>578705</v>
      </c>
      <c r="C324" s="194" t="s">
        <v>124</v>
      </c>
      <c r="D324" s="194" t="s">
        <v>166</v>
      </c>
      <c r="E324" s="194" t="s">
        <v>167</v>
      </c>
      <c r="F324" s="194"/>
      <c r="G324" s="194" t="s">
        <v>126</v>
      </c>
      <c r="H324" s="194"/>
      <c r="I324" s="45" t="s">
        <v>173</v>
      </c>
      <c r="L324" s="47" t="str">
        <f t="shared" si="11"/>
        <v/>
      </c>
      <c r="M324" s="48" t="str">
        <f t="shared" si="10"/>
        <v/>
      </c>
      <c r="N324" s="57"/>
      <c r="O324" s="43"/>
      <c r="P324" s="43"/>
      <c r="Q324" s="43"/>
      <c r="R324" s="43"/>
      <c r="S324" s="43"/>
      <c r="T324" s="43"/>
      <c r="U324" s="44"/>
      <c r="V324" s="45"/>
      <c r="W324" s="34"/>
      <c r="X324" s="34"/>
      <c r="Y324" s="57"/>
      <c r="Z324" s="43"/>
      <c r="AA324" s="43"/>
      <c r="AB324" s="43"/>
      <c r="AC324" s="43"/>
      <c r="AD324" s="43"/>
      <c r="AE324" s="43"/>
      <c r="AF324" s="44"/>
      <c r="AG324" s="45"/>
      <c r="AH324" s="34"/>
      <c r="AI324" s="34"/>
      <c r="AJ324" s="57"/>
      <c r="AK324" s="43"/>
      <c r="AL324" s="43"/>
      <c r="AM324" s="43"/>
      <c r="AN324" s="43"/>
      <c r="AO324" s="43"/>
      <c r="AP324" s="43"/>
      <c r="AQ324" s="44"/>
      <c r="AR324" s="45"/>
      <c r="AS324" s="34"/>
      <c r="AT324" s="34"/>
      <c r="AU324" s="57"/>
      <c r="AV324" s="43"/>
      <c r="AW324" s="43"/>
      <c r="AX324" s="43"/>
      <c r="AY324" s="43"/>
      <c r="AZ324" s="43"/>
      <c r="BA324" s="43"/>
      <c r="BB324" s="44"/>
      <c r="BC324" s="45"/>
      <c r="BD324" s="34"/>
    </row>
    <row r="325" spans="1:56" ht="35.1" customHeight="1">
      <c r="A325" s="194" t="s">
        <v>307</v>
      </c>
      <c r="B325" s="194">
        <v>579783</v>
      </c>
      <c r="C325" s="194" t="s">
        <v>124</v>
      </c>
      <c r="D325" s="194" t="s">
        <v>159</v>
      </c>
      <c r="E325" s="194" t="s">
        <v>160</v>
      </c>
      <c r="F325" s="194"/>
      <c r="G325" s="194" t="s">
        <v>126</v>
      </c>
      <c r="H325" s="194"/>
      <c r="J325" s="34" t="s">
        <v>149</v>
      </c>
      <c r="L325" s="47">
        <f t="shared" si="11"/>
        <v>288.77</v>
      </c>
      <c r="M325" s="48">
        <f t="shared" ref="M325:M388" si="12">IF(ISBLANK(K325),
    IFERROR(VLOOKUP(J325, $AX$5:$AY$20, 2, FALSE), ""),
    IFERROR(VLOOKUP(K325, $AX$5:$AY$20, 2, FALSE) + VLOOKUP(J325, $AX$5:$AY$20, 2, FALSE), ""))</f>
        <v>173.26</v>
      </c>
      <c r="N325" s="57"/>
      <c r="O325" s="43"/>
      <c r="P325" s="43"/>
      <c r="Q325" s="43"/>
      <c r="R325" s="43"/>
      <c r="S325" s="43"/>
      <c r="T325" s="43"/>
      <c r="U325" s="44"/>
      <c r="V325" s="45"/>
      <c r="W325" s="34"/>
      <c r="X325" s="34"/>
      <c r="Y325" s="57"/>
      <c r="Z325" s="43"/>
      <c r="AA325" s="43"/>
      <c r="AB325" s="43"/>
      <c r="AC325" s="43"/>
      <c r="AD325" s="43"/>
      <c r="AE325" s="43"/>
      <c r="AF325" s="44"/>
      <c r="AG325" s="45"/>
      <c r="AH325" s="34"/>
      <c r="AI325" s="34"/>
      <c r="AJ325" s="57"/>
      <c r="AK325" s="43"/>
      <c r="AL325" s="43"/>
      <c r="AM325" s="43"/>
      <c r="AN325" s="43"/>
      <c r="AO325" s="43"/>
      <c r="AP325" s="43"/>
      <c r="AQ325" s="44"/>
      <c r="AR325" s="45"/>
      <c r="AS325" s="34"/>
      <c r="AT325" s="34"/>
      <c r="AU325" s="57"/>
      <c r="AV325" s="43"/>
      <c r="AW325" s="43"/>
      <c r="AX325" s="43"/>
      <c r="AY325" s="43"/>
      <c r="AZ325" s="43"/>
      <c r="BA325" s="43"/>
      <c r="BB325" s="44"/>
      <c r="BC325" s="45"/>
      <c r="BD325" s="34"/>
    </row>
    <row r="326" spans="1:56" ht="35.1" customHeight="1">
      <c r="A326" s="194" t="s">
        <v>308</v>
      </c>
      <c r="B326" s="194" t="s">
        <v>309</v>
      </c>
      <c r="C326" s="194" t="s">
        <v>124</v>
      </c>
      <c r="D326" s="194" t="s">
        <v>166</v>
      </c>
      <c r="E326" s="194" t="s">
        <v>167</v>
      </c>
      <c r="F326" s="194"/>
      <c r="G326" s="194" t="s">
        <v>126</v>
      </c>
      <c r="H326" s="194"/>
      <c r="I326" s="45" t="s">
        <v>173</v>
      </c>
      <c r="L326" s="47" t="str">
        <f t="shared" si="11"/>
        <v/>
      </c>
      <c r="M326" s="48" t="str">
        <f t="shared" si="12"/>
        <v/>
      </c>
      <c r="N326" s="57"/>
      <c r="O326" s="43"/>
      <c r="P326" s="43"/>
      <c r="Q326" s="43"/>
      <c r="R326" s="43"/>
      <c r="S326" s="43"/>
      <c r="T326" s="43"/>
      <c r="U326" s="44"/>
      <c r="V326" s="45"/>
      <c r="W326" s="34"/>
      <c r="X326" s="34"/>
      <c r="Y326" s="57"/>
      <c r="Z326" s="43"/>
      <c r="AA326" s="43"/>
      <c r="AB326" s="43"/>
      <c r="AC326" s="43"/>
      <c r="AD326" s="43"/>
      <c r="AE326" s="43"/>
      <c r="AF326" s="44"/>
      <c r="AG326" s="45"/>
      <c r="AH326" s="34"/>
      <c r="AI326" s="34"/>
      <c r="AJ326" s="57"/>
      <c r="AK326" s="43"/>
      <c r="AL326" s="43"/>
      <c r="AM326" s="43"/>
      <c r="AN326" s="43"/>
      <c r="AO326" s="43"/>
      <c r="AP326" s="43"/>
      <c r="AQ326" s="44"/>
      <c r="AR326" s="45"/>
      <c r="AS326" s="34"/>
      <c r="AT326" s="34"/>
      <c r="AU326" s="57"/>
      <c r="AV326" s="43"/>
      <c r="AW326" s="43"/>
      <c r="AX326" s="43"/>
      <c r="AY326" s="43"/>
      <c r="AZ326" s="43"/>
      <c r="BA326" s="43"/>
      <c r="BB326" s="44"/>
      <c r="BC326" s="45"/>
      <c r="BD326" s="34"/>
    </row>
    <row r="327" spans="1:56" ht="35.1" customHeight="1">
      <c r="A327" s="194" t="s">
        <v>310</v>
      </c>
      <c r="B327" s="194">
        <v>577021</v>
      </c>
      <c r="C327" s="194" t="s">
        <v>124</v>
      </c>
      <c r="D327" s="194" t="s">
        <v>125</v>
      </c>
      <c r="E327" s="194" t="s">
        <v>10</v>
      </c>
      <c r="F327" s="194"/>
      <c r="G327" s="194" t="s">
        <v>126</v>
      </c>
      <c r="H327" s="194"/>
      <c r="J327" s="34" t="s">
        <v>135</v>
      </c>
      <c r="L327" s="47">
        <f t="shared" ref="L327:L390" si="13">IF(AND(ISBLANK(J327),ISBLANK(K327)),"",
IF(AND(NOT(ISBLANK(J327)),NOT(ISBLANK(K327))),VLOOKUP(J327,$AU$5:$AV$20,2,FALSE)+VLOOKUP(K327,$AU$5:$AV$20,2,FALSE),
IF(ISBLANK(K327),VLOOKUP(J327,$AU$5:$AV$20,2,FALSE),VLOOKUP(K327,$AU$5:$AV$20,2,FALSE))))</f>
        <v>169.5</v>
      </c>
      <c r="M327" s="48">
        <f t="shared" si="12"/>
        <v>101.7</v>
      </c>
      <c r="N327" s="57"/>
      <c r="O327" s="43"/>
      <c r="P327" s="43"/>
      <c r="Q327" s="43"/>
      <c r="R327" s="43"/>
      <c r="S327" s="43"/>
      <c r="T327" s="43"/>
      <c r="U327" s="44"/>
      <c r="V327" s="45"/>
      <c r="W327" s="34"/>
      <c r="X327" s="34"/>
      <c r="Y327" s="57"/>
      <c r="Z327" s="43"/>
      <c r="AA327" s="43"/>
      <c r="AB327" s="43"/>
      <c r="AC327" s="43"/>
      <c r="AD327" s="43"/>
      <c r="AE327" s="43"/>
      <c r="AF327" s="44"/>
      <c r="AG327" s="45"/>
      <c r="AH327" s="34"/>
      <c r="AI327" s="34"/>
      <c r="AJ327" s="57"/>
      <c r="AK327" s="43"/>
      <c r="AL327" s="43"/>
      <c r="AM327" s="43"/>
      <c r="AN327" s="43"/>
      <c r="AO327" s="43"/>
      <c r="AP327" s="43"/>
      <c r="AQ327" s="44"/>
      <c r="AR327" s="45"/>
      <c r="AS327" s="34"/>
      <c r="AT327" s="34"/>
      <c r="AU327" s="57"/>
      <c r="AV327" s="43"/>
      <c r="AW327" s="43"/>
      <c r="AX327" s="43"/>
      <c r="AY327" s="43"/>
      <c r="AZ327" s="43"/>
      <c r="BA327" s="43"/>
      <c r="BB327" s="44"/>
      <c r="BC327" s="45"/>
      <c r="BD327" s="34"/>
    </row>
    <row r="328" spans="1:56" ht="35.1" customHeight="1">
      <c r="A328" s="56" t="s">
        <v>311</v>
      </c>
      <c r="B328" s="56">
        <v>578966</v>
      </c>
      <c r="C328" s="56" t="s">
        <v>124</v>
      </c>
      <c r="D328" s="56" t="s">
        <v>172</v>
      </c>
      <c r="E328" s="56" t="s">
        <v>12</v>
      </c>
      <c r="F328" s="56"/>
      <c r="G328" s="56" t="s">
        <v>126</v>
      </c>
      <c r="H328" s="56"/>
      <c r="L328" s="47" t="str">
        <f t="shared" si="13"/>
        <v/>
      </c>
      <c r="M328" s="48" t="str">
        <f t="shared" si="12"/>
        <v/>
      </c>
      <c r="N328" s="57"/>
      <c r="O328" s="43"/>
      <c r="P328" s="43"/>
      <c r="Q328" s="43"/>
      <c r="R328" s="43"/>
      <c r="S328" s="43"/>
      <c r="T328" s="43"/>
      <c r="U328" s="44"/>
      <c r="V328" s="45"/>
      <c r="W328" s="34"/>
      <c r="X328" s="34"/>
      <c r="Y328" s="57"/>
      <c r="Z328" s="43"/>
      <c r="AA328" s="43"/>
      <c r="AB328" s="43"/>
      <c r="AC328" s="43"/>
      <c r="AD328" s="43"/>
      <c r="AE328" s="43"/>
      <c r="AF328" s="44"/>
      <c r="AG328" s="45"/>
      <c r="AH328" s="34"/>
      <c r="AI328" s="34"/>
      <c r="AJ328" s="57"/>
      <c r="AK328" s="43"/>
      <c r="AL328" s="43"/>
      <c r="AM328" s="43"/>
      <c r="AN328" s="43"/>
      <c r="AO328" s="43"/>
      <c r="AP328" s="43"/>
      <c r="AQ328" s="44"/>
      <c r="AR328" s="45"/>
      <c r="AS328" s="34"/>
      <c r="AT328" s="34"/>
      <c r="AU328" s="57"/>
      <c r="AV328" s="43"/>
      <c r="AW328" s="43"/>
      <c r="AX328" s="43"/>
      <c r="AY328" s="43"/>
      <c r="AZ328" s="43"/>
      <c r="BA328" s="43"/>
      <c r="BB328" s="44"/>
      <c r="BC328" s="45"/>
      <c r="BD328" s="34"/>
    </row>
    <row r="329" spans="1:56" ht="35.1" customHeight="1">
      <c r="A329" s="56" t="s">
        <v>312</v>
      </c>
      <c r="B329" s="56">
        <v>580317</v>
      </c>
      <c r="C329" s="56" t="s">
        <v>124</v>
      </c>
      <c r="D329" s="56" t="s">
        <v>159</v>
      </c>
      <c r="E329" s="56" t="s">
        <v>160</v>
      </c>
      <c r="F329" s="56"/>
      <c r="G329" s="56" t="s">
        <v>126</v>
      </c>
      <c r="H329" s="56"/>
      <c r="L329" s="47" t="str">
        <f t="shared" si="13"/>
        <v/>
      </c>
      <c r="M329" s="48" t="str">
        <f t="shared" si="12"/>
        <v/>
      </c>
      <c r="N329" s="57"/>
      <c r="O329" s="43"/>
      <c r="P329" s="43"/>
      <c r="Q329" s="43"/>
      <c r="R329" s="43"/>
      <c r="S329" s="43"/>
      <c r="T329" s="43"/>
      <c r="U329" s="44"/>
      <c r="V329" s="45"/>
      <c r="W329" s="34"/>
      <c r="X329" s="34"/>
      <c r="Y329" s="57"/>
      <c r="Z329" s="43"/>
      <c r="AA329" s="43"/>
      <c r="AB329" s="43"/>
      <c r="AC329" s="43"/>
      <c r="AD329" s="43"/>
      <c r="AE329" s="43"/>
      <c r="AF329" s="44"/>
      <c r="AG329" s="45"/>
      <c r="AH329" s="34"/>
      <c r="AI329" s="34"/>
      <c r="AJ329" s="57"/>
      <c r="AK329" s="43"/>
      <c r="AL329" s="43"/>
      <c r="AM329" s="43"/>
      <c r="AN329" s="43"/>
      <c r="AO329" s="43"/>
      <c r="AP329" s="43"/>
      <c r="AQ329" s="44"/>
      <c r="AR329" s="45"/>
      <c r="AS329" s="34"/>
      <c r="AT329" s="34"/>
      <c r="AU329" s="57"/>
      <c r="AV329" s="43"/>
      <c r="AW329" s="43"/>
      <c r="AX329" s="43"/>
      <c r="AY329" s="43"/>
      <c r="AZ329" s="43"/>
      <c r="BA329" s="43"/>
      <c r="BB329" s="44"/>
      <c r="BC329" s="45"/>
      <c r="BD329" s="34"/>
    </row>
    <row r="330" spans="1:56" ht="35.1" customHeight="1">
      <c r="A330" s="56" t="s">
        <v>312</v>
      </c>
      <c r="B330" s="56">
        <v>580086</v>
      </c>
      <c r="C330" s="56" t="s">
        <v>124</v>
      </c>
      <c r="D330" s="56" t="s">
        <v>159</v>
      </c>
      <c r="E330" s="56" t="s">
        <v>160</v>
      </c>
      <c r="F330" s="56"/>
      <c r="G330" s="56" t="s">
        <v>181</v>
      </c>
      <c r="H330" s="56"/>
      <c r="L330" s="47" t="str">
        <f t="shared" si="13"/>
        <v/>
      </c>
      <c r="M330" s="48" t="str">
        <f t="shared" si="12"/>
        <v/>
      </c>
      <c r="N330" s="57"/>
      <c r="O330" s="43"/>
      <c r="P330" s="43"/>
      <c r="Q330" s="43"/>
      <c r="R330" s="43"/>
      <c r="S330" s="43"/>
      <c r="T330" s="43"/>
      <c r="U330" s="44"/>
      <c r="V330" s="45"/>
      <c r="W330" s="34"/>
      <c r="X330" s="34"/>
      <c r="Y330" s="57"/>
      <c r="Z330" s="43"/>
      <c r="AA330" s="43"/>
      <c r="AB330" s="43"/>
      <c r="AC330" s="43"/>
      <c r="AD330" s="43"/>
      <c r="AE330" s="43"/>
      <c r="AF330" s="44"/>
      <c r="AG330" s="45"/>
      <c r="AH330" s="34"/>
      <c r="AI330" s="34"/>
      <c r="AJ330" s="57"/>
      <c r="AK330" s="43"/>
      <c r="AL330" s="43"/>
      <c r="AM330" s="43"/>
      <c r="AN330" s="43"/>
      <c r="AO330" s="43"/>
      <c r="AP330" s="43"/>
      <c r="AQ330" s="44"/>
      <c r="AR330" s="45"/>
      <c r="AS330" s="34"/>
      <c r="AT330" s="34"/>
      <c r="AU330" s="57"/>
      <c r="AV330" s="43"/>
      <c r="AW330" s="43"/>
      <c r="AX330" s="43"/>
      <c r="AY330" s="43"/>
      <c r="AZ330" s="43"/>
      <c r="BA330" s="43"/>
      <c r="BB330" s="44"/>
      <c r="BC330" s="45"/>
      <c r="BD330" s="34"/>
    </row>
    <row r="331" spans="1:56" ht="35.1" customHeight="1">
      <c r="A331" s="56" t="s">
        <v>312</v>
      </c>
      <c r="B331" s="56">
        <v>548043</v>
      </c>
      <c r="C331" s="56" t="s">
        <v>124</v>
      </c>
      <c r="D331" s="56" t="s">
        <v>148</v>
      </c>
      <c r="E331" s="56" t="s">
        <v>71</v>
      </c>
      <c r="F331" s="56"/>
      <c r="G331" s="56" t="s">
        <v>126</v>
      </c>
      <c r="H331" s="56"/>
      <c r="L331" s="47" t="str">
        <f t="shared" si="13"/>
        <v/>
      </c>
      <c r="M331" s="48" t="str">
        <f t="shared" si="12"/>
        <v/>
      </c>
      <c r="N331" s="57"/>
      <c r="O331" s="43"/>
      <c r="P331" s="43"/>
      <c r="Q331" s="43"/>
      <c r="R331" s="43"/>
      <c r="S331" s="43"/>
      <c r="T331" s="43"/>
      <c r="U331" s="44"/>
      <c r="V331" s="45"/>
      <c r="W331" s="34"/>
      <c r="X331" s="34"/>
      <c r="Y331" s="57"/>
      <c r="Z331" s="43"/>
      <c r="AA331" s="43"/>
      <c r="AB331" s="43"/>
      <c r="AC331" s="43"/>
      <c r="AD331" s="43"/>
      <c r="AE331" s="43"/>
      <c r="AF331" s="44"/>
      <c r="AG331" s="45"/>
      <c r="AH331" s="34"/>
      <c r="AI331" s="34"/>
      <c r="AJ331" s="57"/>
      <c r="AK331" s="43"/>
      <c r="AL331" s="43"/>
      <c r="AM331" s="43"/>
      <c r="AN331" s="43"/>
      <c r="AO331" s="43"/>
      <c r="AP331" s="43"/>
      <c r="AQ331" s="44"/>
      <c r="AR331" s="45"/>
      <c r="AS331" s="34"/>
      <c r="AT331" s="34"/>
      <c r="AU331" s="57"/>
      <c r="AV331" s="43"/>
      <c r="AW331" s="43"/>
      <c r="AX331" s="43"/>
      <c r="AY331" s="43"/>
      <c r="AZ331" s="43"/>
      <c r="BA331" s="43"/>
      <c r="BB331" s="44"/>
      <c r="BC331" s="45"/>
      <c r="BD331" s="34"/>
    </row>
    <row r="332" spans="1:56" ht="35.1" customHeight="1">
      <c r="A332" s="56" t="s">
        <v>312</v>
      </c>
      <c r="B332" s="56">
        <v>580026</v>
      </c>
      <c r="C332" s="56" t="s">
        <v>124</v>
      </c>
      <c r="D332" s="56" t="s">
        <v>166</v>
      </c>
      <c r="E332" s="56" t="s">
        <v>167</v>
      </c>
      <c r="F332" s="56"/>
      <c r="G332" s="56" t="s">
        <v>181</v>
      </c>
      <c r="H332" s="56"/>
      <c r="L332" s="47" t="str">
        <f t="shared" si="13"/>
        <v/>
      </c>
      <c r="M332" s="48" t="str">
        <f t="shared" si="12"/>
        <v/>
      </c>
      <c r="N332" s="57"/>
      <c r="O332" s="43"/>
      <c r="P332" s="43"/>
      <c r="Q332" s="43"/>
      <c r="R332" s="43"/>
      <c r="S332" s="43"/>
      <c r="T332" s="43"/>
      <c r="U332" s="44"/>
      <c r="V332" s="45"/>
      <c r="W332" s="34"/>
      <c r="X332" s="34"/>
      <c r="Y332" s="57"/>
      <c r="Z332" s="43"/>
      <c r="AA332" s="43"/>
      <c r="AB332" s="43"/>
      <c r="AC332" s="43"/>
      <c r="AD332" s="43"/>
      <c r="AE332" s="43"/>
      <c r="AF332" s="44"/>
      <c r="AG332" s="45"/>
      <c r="AH332" s="34"/>
      <c r="AI332" s="34"/>
      <c r="AJ332" s="57"/>
      <c r="AK332" s="43"/>
      <c r="AL332" s="43"/>
      <c r="AM332" s="43"/>
      <c r="AN332" s="43"/>
      <c r="AO332" s="43"/>
      <c r="AP332" s="43"/>
      <c r="AQ332" s="44"/>
      <c r="AR332" s="45"/>
      <c r="AS332" s="34"/>
      <c r="AT332" s="34"/>
      <c r="AU332" s="57"/>
      <c r="AV332" s="43"/>
      <c r="AW332" s="43"/>
      <c r="AX332" s="43"/>
      <c r="AY332" s="43"/>
      <c r="AZ332" s="43"/>
      <c r="BA332" s="43"/>
      <c r="BB332" s="44"/>
      <c r="BC332" s="45"/>
      <c r="BD332" s="34"/>
    </row>
    <row r="333" spans="1:56" ht="35.1" customHeight="1">
      <c r="A333" s="56" t="s">
        <v>312</v>
      </c>
      <c r="B333" s="56">
        <v>580438</v>
      </c>
      <c r="C333" s="56" t="s">
        <v>124</v>
      </c>
      <c r="D333" s="56" t="s">
        <v>162</v>
      </c>
      <c r="E333" s="56" t="s">
        <v>109</v>
      </c>
      <c r="F333" s="56"/>
      <c r="G333" s="56" t="s">
        <v>126</v>
      </c>
      <c r="H333" s="56"/>
      <c r="J333" s="34" t="s">
        <v>149</v>
      </c>
      <c r="K333" s="34" t="s">
        <v>152</v>
      </c>
      <c r="L333" s="47">
        <f t="shared" si="13"/>
        <v>462.96999999999997</v>
      </c>
      <c r="M333" s="48">
        <f t="shared" si="12"/>
        <v>277.77999999999997</v>
      </c>
      <c r="N333" s="57"/>
      <c r="O333" s="43"/>
      <c r="P333" s="43"/>
      <c r="Q333" s="43"/>
      <c r="R333" s="43"/>
      <c r="S333" s="43"/>
      <c r="T333" s="43"/>
      <c r="U333" s="44"/>
      <c r="V333" s="45"/>
      <c r="W333" s="34"/>
      <c r="X333" s="34"/>
      <c r="Y333" s="57"/>
      <c r="Z333" s="43"/>
      <c r="AA333" s="43"/>
      <c r="AB333" s="43"/>
      <c r="AC333" s="43"/>
      <c r="AD333" s="43"/>
      <c r="AE333" s="43"/>
      <c r="AF333" s="44"/>
      <c r="AG333" s="45"/>
      <c r="AH333" s="34"/>
      <c r="AI333" s="34"/>
      <c r="AJ333" s="57"/>
      <c r="AK333" s="43"/>
      <c r="AL333" s="43"/>
      <c r="AM333" s="43"/>
      <c r="AN333" s="43"/>
      <c r="AO333" s="43"/>
      <c r="AP333" s="43"/>
      <c r="AQ333" s="44"/>
      <c r="AR333" s="45"/>
      <c r="AS333" s="34"/>
      <c r="AT333" s="34"/>
      <c r="AU333" s="57"/>
      <c r="AV333" s="43"/>
      <c r="AW333" s="43"/>
      <c r="AX333" s="43"/>
      <c r="AY333" s="43"/>
      <c r="AZ333" s="43"/>
      <c r="BA333" s="43"/>
      <c r="BB333" s="44"/>
      <c r="BC333" s="45"/>
      <c r="BD333" s="34"/>
    </row>
    <row r="334" spans="1:56" ht="35.1" customHeight="1">
      <c r="A334" s="56" t="s">
        <v>313</v>
      </c>
      <c r="B334" s="56">
        <v>576184</v>
      </c>
      <c r="C334" s="56" t="s">
        <v>124</v>
      </c>
      <c r="D334" s="56" t="s">
        <v>125</v>
      </c>
      <c r="E334" s="56" t="s">
        <v>10</v>
      </c>
      <c r="F334" s="56"/>
      <c r="G334" s="56" t="s">
        <v>126</v>
      </c>
      <c r="H334" s="56"/>
      <c r="J334" s="34" t="s">
        <v>129</v>
      </c>
      <c r="L334" s="47">
        <f t="shared" si="13"/>
        <v>84.4</v>
      </c>
      <c r="M334" s="48">
        <f t="shared" si="12"/>
        <v>50.64</v>
      </c>
      <c r="N334" s="57"/>
      <c r="O334" s="43"/>
      <c r="P334" s="43"/>
      <c r="Q334" s="43"/>
      <c r="R334" s="43"/>
      <c r="S334" s="43"/>
      <c r="T334" s="43"/>
      <c r="U334" s="44"/>
      <c r="V334" s="45"/>
      <c r="W334" s="34"/>
      <c r="X334" s="34"/>
      <c r="Y334" s="57"/>
      <c r="Z334" s="43"/>
      <c r="AA334" s="43"/>
      <c r="AB334" s="43"/>
      <c r="AC334" s="43"/>
      <c r="AD334" s="43"/>
      <c r="AE334" s="43"/>
      <c r="AF334" s="44"/>
      <c r="AG334" s="45"/>
      <c r="AH334" s="34"/>
      <c r="AI334" s="34"/>
      <c r="AJ334" s="57"/>
      <c r="AK334" s="43"/>
      <c r="AL334" s="43"/>
      <c r="AM334" s="43"/>
      <c r="AN334" s="43"/>
      <c r="AO334" s="43"/>
      <c r="AP334" s="43"/>
      <c r="AQ334" s="44"/>
      <c r="AR334" s="45"/>
      <c r="AS334" s="34"/>
      <c r="AT334" s="34"/>
      <c r="AU334" s="57"/>
      <c r="AV334" s="43"/>
      <c r="AW334" s="43"/>
      <c r="AX334" s="43"/>
      <c r="AY334" s="43"/>
      <c r="AZ334" s="43"/>
      <c r="BA334" s="43"/>
      <c r="BB334" s="44"/>
      <c r="BC334" s="45"/>
      <c r="BD334" s="34"/>
    </row>
    <row r="335" spans="1:56" ht="35.1" customHeight="1">
      <c r="A335" s="56" t="s">
        <v>313</v>
      </c>
      <c r="B335" s="56">
        <v>579334</v>
      </c>
      <c r="C335" s="56" t="s">
        <v>124</v>
      </c>
      <c r="D335" s="56" t="s">
        <v>148</v>
      </c>
      <c r="E335" s="56" t="s">
        <v>71</v>
      </c>
      <c r="F335" s="56"/>
      <c r="G335" s="56" t="s">
        <v>126</v>
      </c>
      <c r="H335" s="56"/>
      <c r="J335" s="34" t="s">
        <v>155</v>
      </c>
      <c r="L335" s="47">
        <f t="shared" si="13"/>
        <v>280.14999999999998</v>
      </c>
      <c r="M335" s="48">
        <f t="shared" si="12"/>
        <v>168.09</v>
      </c>
      <c r="N335" s="57"/>
      <c r="O335" s="43"/>
      <c r="P335" s="43"/>
      <c r="Q335" s="43"/>
      <c r="R335" s="43"/>
      <c r="S335" s="43"/>
      <c r="T335" s="43"/>
      <c r="U335" s="44"/>
      <c r="V335" s="45"/>
      <c r="W335" s="34"/>
      <c r="X335" s="34"/>
      <c r="Y335" s="57"/>
      <c r="Z335" s="43"/>
      <c r="AA335" s="43"/>
      <c r="AB335" s="43"/>
      <c r="AC335" s="43"/>
      <c r="AD335" s="43"/>
      <c r="AE335" s="43"/>
      <c r="AF335" s="44"/>
      <c r="AG335" s="45"/>
      <c r="AH335" s="34"/>
      <c r="AI335" s="34"/>
      <c r="AJ335" s="57"/>
      <c r="AK335" s="43"/>
      <c r="AL335" s="43"/>
      <c r="AM335" s="43"/>
      <c r="AN335" s="43"/>
      <c r="AO335" s="43"/>
      <c r="AP335" s="43"/>
      <c r="AQ335" s="44"/>
      <c r="AR335" s="45"/>
      <c r="AS335" s="34"/>
      <c r="AT335" s="34"/>
      <c r="AU335" s="57"/>
      <c r="AV335" s="43"/>
      <c r="AW335" s="43"/>
      <c r="AX335" s="43"/>
      <c r="AY335" s="43"/>
      <c r="AZ335" s="43"/>
      <c r="BA335" s="43"/>
      <c r="BB335" s="44"/>
      <c r="BC335" s="45"/>
      <c r="BD335" s="34"/>
    </row>
    <row r="336" spans="1:56" ht="35.1" customHeight="1">
      <c r="A336" s="56" t="s">
        <v>314</v>
      </c>
      <c r="B336" s="56">
        <v>578453</v>
      </c>
      <c r="C336" s="56" t="s">
        <v>124</v>
      </c>
      <c r="D336" s="56" t="s">
        <v>162</v>
      </c>
      <c r="E336" s="56" t="s">
        <v>109</v>
      </c>
      <c r="F336" s="56"/>
      <c r="G336" s="56" t="s">
        <v>126</v>
      </c>
      <c r="H336" s="56"/>
      <c r="J336" s="34" t="s">
        <v>149</v>
      </c>
      <c r="L336" s="47">
        <f t="shared" si="13"/>
        <v>288.77</v>
      </c>
      <c r="M336" s="48">
        <f t="shared" si="12"/>
        <v>173.26</v>
      </c>
      <c r="N336" s="57"/>
      <c r="O336" s="43"/>
      <c r="P336" s="43"/>
      <c r="Q336" s="43"/>
      <c r="R336" s="43"/>
      <c r="S336" s="43"/>
      <c r="T336" s="43"/>
      <c r="U336" s="44"/>
      <c r="V336" s="45"/>
      <c r="W336" s="34"/>
      <c r="X336" s="34"/>
      <c r="Y336" s="57"/>
      <c r="Z336" s="43"/>
      <c r="AA336" s="43"/>
      <c r="AB336" s="43"/>
      <c r="AC336" s="43"/>
      <c r="AD336" s="43"/>
      <c r="AE336" s="43"/>
      <c r="AF336" s="44"/>
      <c r="AG336" s="45"/>
      <c r="AH336" s="34"/>
      <c r="AI336" s="34"/>
      <c r="AJ336" s="57"/>
      <c r="AK336" s="43"/>
      <c r="AL336" s="43"/>
      <c r="AM336" s="43"/>
      <c r="AN336" s="43"/>
      <c r="AO336" s="43"/>
      <c r="AP336" s="43"/>
      <c r="AQ336" s="44"/>
      <c r="AR336" s="45"/>
      <c r="AS336" s="34"/>
      <c r="AT336" s="34"/>
      <c r="AU336" s="57"/>
      <c r="AV336" s="43"/>
      <c r="AW336" s="43"/>
      <c r="AX336" s="43"/>
      <c r="AY336" s="43"/>
      <c r="AZ336" s="43"/>
      <c r="BA336" s="43"/>
      <c r="BB336" s="44"/>
      <c r="BC336" s="45"/>
      <c r="BD336" s="34"/>
    </row>
    <row r="337" spans="1:56" ht="35.1" customHeight="1">
      <c r="A337" s="56" t="s">
        <v>315</v>
      </c>
      <c r="B337" s="56">
        <v>578632</v>
      </c>
      <c r="C337" s="56" t="s">
        <v>124</v>
      </c>
      <c r="D337" s="56" t="s">
        <v>125</v>
      </c>
      <c r="E337" s="56" t="s">
        <v>10</v>
      </c>
      <c r="F337" s="56"/>
      <c r="G337" s="56" t="s">
        <v>126</v>
      </c>
      <c r="H337" s="56"/>
      <c r="I337" s="45" t="s">
        <v>134</v>
      </c>
      <c r="L337" s="47" t="str">
        <f t="shared" si="13"/>
        <v/>
      </c>
      <c r="M337" s="48" t="str">
        <f t="shared" si="12"/>
        <v/>
      </c>
      <c r="N337" s="57"/>
      <c r="O337" s="43"/>
      <c r="P337" s="43"/>
      <c r="Q337" s="43"/>
      <c r="R337" s="43"/>
      <c r="S337" s="43"/>
      <c r="T337" s="43"/>
      <c r="U337" s="44"/>
      <c r="V337" s="45"/>
      <c r="W337" s="34"/>
      <c r="X337" s="34"/>
      <c r="Y337" s="57"/>
      <c r="Z337" s="43"/>
      <c r="AA337" s="43"/>
      <c r="AB337" s="43"/>
      <c r="AC337" s="43"/>
      <c r="AD337" s="43"/>
      <c r="AE337" s="43"/>
      <c r="AF337" s="44"/>
      <c r="AG337" s="45"/>
      <c r="AH337" s="34"/>
      <c r="AI337" s="34"/>
      <c r="AJ337" s="57"/>
      <c r="AK337" s="43"/>
      <c r="AL337" s="43"/>
      <c r="AM337" s="43"/>
      <c r="AN337" s="43"/>
      <c r="AO337" s="43"/>
      <c r="AP337" s="43"/>
      <c r="AQ337" s="44"/>
      <c r="AR337" s="45"/>
      <c r="AS337" s="34"/>
      <c r="AT337" s="34"/>
      <c r="AU337" s="57"/>
      <c r="AV337" s="43"/>
      <c r="AW337" s="43"/>
      <c r="AX337" s="43"/>
      <c r="AY337" s="43"/>
      <c r="AZ337" s="43"/>
      <c r="BA337" s="43"/>
      <c r="BB337" s="44"/>
      <c r="BC337" s="45"/>
      <c r="BD337" s="34"/>
    </row>
    <row r="338" spans="1:56" ht="35.1" customHeight="1">
      <c r="A338" s="56" t="s">
        <v>316</v>
      </c>
      <c r="B338" s="56">
        <v>579122</v>
      </c>
      <c r="C338" s="56" t="s">
        <v>124</v>
      </c>
      <c r="D338" s="56" t="s">
        <v>148</v>
      </c>
      <c r="E338" s="56" t="s">
        <v>71</v>
      </c>
      <c r="F338" s="56"/>
      <c r="G338" s="56" t="s">
        <v>126</v>
      </c>
      <c r="H338" s="56"/>
      <c r="J338" s="34" t="s">
        <v>123</v>
      </c>
      <c r="L338" s="47">
        <f t="shared" si="13"/>
        <v>117.45</v>
      </c>
      <c r="M338" s="48">
        <f t="shared" si="12"/>
        <v>70.47</v>
      </c>
      <c r="N338" s="57"/>
      <c r="O338" s="43"/>
      <c r="P338" s="43"/>
      <c r="Q338" s="43"/>
      <c r="R338" s="43"/>
      <c r="S338" s="43"/>
      <c r="T338" s="43"/>
      <c r="U338" s="44"/>
      <c r="V338" s="45"/>
      <c r="W338" s="34"/>
      <c r="X338" s="34"/>
      <c r="Y338" s="57"/>
      <c r="Z338" s="43"/>
      <c r="AA338" s="43"/>
      <c r="AB338" s="43"/>
      <c r="AC338" s="43"/>
      <c r="AD338" s="43"/>
      <c r="AE338" s="43"/>
      <c r="AF338" s="44"/>
      <c r="AG338" s="45"/>
      <c r="AH338" s="34"/>
      <c r="AI338" s="34"/>
      <c r="AJ338" s="57"/>
      <c r="AK338" s="43"/>
      <c r="AL338" s="43"/>
      <c r="AM338" s="43"/>
      <c r="AN338" s="43"/>
      <c r="AO338" s="43"/>
      <c r="AP338" s="43"/>
      <c r="AQ338" s="44"/>
      <c r="AR338" s="45"/>
      <c r="AS338" s="34"/>
      <c r="AT338" s="34"/>
      <c r="AU338" s="57"/>
      <c r="AV338" s="43"/>
      <c r="AW338" s="43"/>
      <c r="AX338" s="43"/>
      <c r="AY338" s="43"/>
      <c r="AZ338" s="43"/>
      <c r="BA338" s="43"/>
      <c r="BB338" s="44"/>
      <c r="BC338" s="45"/>
      <c r="BD338" s="34"/>
    </row>
    <row r="339" spans="1:56" ht="35.1" customHeight="1">
      <c r="A339" s="56" t="s">
        <v>317</v>
      </c>
      <c r="B339" s="56">
        <v>580449</v>
      </c>
      <c r="C339" s="56" t="s">
        <v>124</v>
      </c>
      <c r="D339" s="56" t="s">
        <v>159</v>
      </c>
      <c r="E339" s="56" t="s">
        <v>160</v>
      </c>
      <c r="F339" s="56"/>
      <c r="G339" s="56" t="s">
        <v>181</v>
      </c>
      <c r="H339" s="56"/>
      <c r="I339" s="45" t="s">
        <v>173</v>
      </c>
      <c r="L339" s="47" t="str">
        <f t="shared" si="13"/>
        <v/>
      </c>
      <c r="M339" s="48" t="str">
        <f t="shared" si="12"/>
        <v/>
      </c>
      <c r="N339" s="57"/>
      <c r="O339" s="43"/>
      <c r="P339" s="43"/>
      <c r="Q339" s="43"/>
      <c r="R339" s="43"/>
      <c r="S339" s="43"/>
      <c r="T339" s="43"/>
      <c r="U339" s="44"/>
      <c r="V339" s="45"/>
      <c r="W339" s="34"/>
      <c r="X339" s="34"/>
      <c r="Y339" s="57"/>
      <c r="Z339" s="43"/>
      <c r="AA339" s="43"/>
      <c r="AB339" s="43"/>
      <c r="AC339" s="43"/>
      <c r="AD339" s="43"/>
      <c r="AE339" s="43"/>
      <c r="AF339" s="44"/>
      <c r="AG339" s="45"/>
      <c r="AH339" s="34"/>
      <c r="AI339" s="34"/>
      <c r="AJ339" s="57"/>
      <c r="AK339" s="43"/>
      <c r="AL339" s="43"/>
      <c r="AM339" s="43"/>
      <c r="AN339" s="43"/>
      <c r="AO339" s="43"/>
      <c r="AP339" s="43"/>
      <c r="AQ339" s="44"/>
      <c r="AR339" s="45"/>
      <c r="AS339" s="34"/>
      <c r="AT339" s="34"/>
      <c r="AU339" s="57"/>
      <c r="AV339" s="43"/>
      <c r="AW339" s="43"/>
      <c r="AX339" s="43"/>
      <c r="AY339" s="43"/>
      <c r="AZ339" s="43"/>
      <c r="BA339" s="43"/>
      <c r="BB339" s="44"/>
      <c r="BC339" s="45"/>
      <c r="BD339" s="34"/>
    </row>
    <row r="340" spans="1:56" ht="35.1" customHeight="1">
      <c r="A340" s="56" t="s">
        <v>318</v>
      </c>
      <c r="B340" s="56">
        <v>577555</v>
      </c>
      <c r="C340" s="56" t="s">
        <v>124</v>
      </c>
      <c r="D340" s="56" t="s">
        <v>125</v>
      </c>
      <c r="E340" s="56" t="s">
        <v>10</v>
      </c>
      <c r="F340" s="56"/>
      <c r="G340" s="56" t="s">
        <v>126</v>
      </c>
      <c r="H340" s="56"/>
      <c r="J340" s="34" t="s">
        <v>127</v>
      </c>
      <c r="K340" s="34" t="s">
        <v>152</v>
      </c>
      <c r="L340" s="47">
        <f t="shared" si="13"/>
        <v>375.5</v>
      </c>
      <c r="M340" s="48">
        <f t="shared" si="12"/>
        <v>225.3</v>
      </c>
      <c r="N340" s="57"/>
      <c r="O340" s="43"/>
      <c r="P340" s="43"/>
      <c r="Q340" s="43"/>
      <c r="R340" s="43"/>
      <c r="S340" s="43"/>
      <c r="T340" s="43"/>
      <c r="U340" s="44"/>
      <c r="V340" s="45"/>
      <c r="W340" s="34"/>
      <c r="X340" s="34"/>
      <c r="Y340" s="57"/>
      <c r="Z340" s="43"/>
      <c r="AA340" s="43"/>
      <c r="AB340" s="43"/>
      <c r="AC340" s="43"/>
      <c r="AD340" s="43"/>
      <c r="AE340" s="43"/>
      <c r="AF340" s="44"/>
      <c r="AG340" s="45"/>
      <c r="AH340" s="34"/>
      <c r="AI340" s="34"/>
      <c r="AJ340" s="57"/>
      <c r="AK340" s="43"/>
      <c r="AL340" s="43"/>
      <c r="AM340" s="43"/>
      <c r="AN340" s="43"/>
      <c r="AO340" s="43"/>
      <c r="AP340" s="43"/>
      <c r="AQ340" s="44"/>
      <c r="AR340" s="45"/>
      <c r="AS340" s="34"/>
      <c r="AT340" s="34"/>
      <c r="AU340" s="57"/>
      <c r="AV340" s="43"/>
      <c r="AW340" s="43"/>
      <c r="AX340" s="43"/>
      <c r="AY340" s="43"/>
      <c r="AZ340" s="43"/>
      <c r="BA340" s="43"/>
      <c r="BB340" s="44"/>
      <c r="BC340" s="45"/>
      <c r="BD340" s="34"/>
    </row>
    <row r="341" spans="1:56" ht="35.1" customHeight="1">
      <c r="A341" s="56" t="s">
        <v>319</v>
      </c>
      <c r="B341" s="56" t="s">
        <v>320</v>
      </c>
      <c r="C341" s="56" t="s">
        <v>124</v>
      </c>
      <c r="D341" s="56" t="s">
        <v>174</v>
      </c>
      <c r="E341" s="56" t="s">
        <v>15</v>
      </c>
      <c r="F341" s="56"/>
      <c r="G341" s="56" t="s">
        <v>126</v>
      </c>
      <c r="H341" s="56"/>
      <c r="I341" s="45" t="s">
        <v>173</v>
      </c>
      <c r="L341" s="47" t="str">
        <f t="shared" si="13"/>
        <v/>
      </c>
      <c r="M341" s="48" t="str">
        <f t="shared" si="12"/>
        <v/>
      </c>
      <c r="N341" s="57"/>
      <c r="O341" s="43"/>
      <c r="P341" s="43"/>
      <c r="Q341" s="43"/>
      <c r="R341" s="43"/>
      <c r="S341" s="43"/>
      <c r="T341" s="43"/>
      <c r="U341" s="44"/>
      <c r="V341" s="45"/>
      <c r="W341" s="34"/>
      <c r="X341" s="34"/>
      <c r="Y341" s="57"/>
      <c r="Z341" s="43"/>
      <c r="AA341" s="43"/>
      <c r="AB341" s="43"/>
      <c r="AC341" s="43"/>
      <c r="AD341" s="43"/>
      <c r="AE341" s="43"/>
      <c r="AF341" s="44"/>
      <c r="AG341" s="45"/>
      <c r="AH341" s="34"/>
      <c r="AI341" s="34"/>
      <c r="AJ341" s="57"/>
      <c r="AK341" s="43"/>
      <c r="AL341" s="43"/>
      <c r="AM341" s="43"/>
      <c r="AN341" s="43"/>
      <c r="AO341" s="43"/>
      <c r="AP341" s="43"/>
      <c r="AQ341" s="44"/>
      <c r="AR341" s="45"/>
      <c r="AS341" s="34"/>
      <c r="AT341" s="34"/>
      <c r="AU341" s="57"/>
      <c r="AV341" s="43"/>
      <c r="AW341" s="43"/>
      <c r="AX341" s="43"/>
      <c r="AY341" s="43"/>
      <c r="AZ341" s="43"/>
      <c r="BA341" s="43"/>
      <c r="BB341" s="44"/>
      <c r="BC341" s="45"/>
      <c r="BD341" s="34"/>
    </row>
    <row r="342" spans="1:56" ht="35.1" customHeight="1">
      <c r="A342" s="56" t="s">
        <v>321</v>
      </c>
      <c r="B342" s="56">
        <v>579781</v>
      </c>
      <c r="C342" s="56" t="s">
        <v>124</v>
      </c>
      <c r="D342" s="56" t="s">
        <v>125</v>
      </c>
      <c r="E342" s="56" t="s">
        <v>10</v>
      </c>
      <c r="F342" s="56"/>
      <c r="G342" s="56" t="s">
        <v>126</v>
      </c>
      <c r="H342" s="56"/>
      <c r="J342" s="34" t="s">
        <v>155</v>
      </c>
      <c r="L342" s="47">
        <f t="shared" si="13"/>
        <v>280.14999999999998</v>
      </c>
      <c r="M342" s="48">
        <f t="shared" si="12"/>
        <v>168.09</v>
      </c>
      <c r="N342" s="57"/>
      <c r="O342" s="43"/>
      <c r="P342" s="43"/>
      <c r="Q342" s="43"/>
      <c r="R342" s="43"/>
      <c r="S342" s="43"/>
      <c r="T342" s="43"/>
      <c r="U342" s="44"/>
      <c r="V342" s="45"/>
      <c r="W342" s="34"/>
      <c r="X342" s="34"/>
      <c r="Y342" s="57"/>
      <c r="Z342" s="43"/>
      <c r="AA342" s="43"/>
      <c r="AB342" s="43"/>
      <c r="AC342" s="43"/>
      <c r="AD342" s="43"/>
      <c r="AE342" s="43"/>
      <c r="AF342" s="44"/>
      <c r="AG342" s="45"/>
      <c r="AH342" s="34"/>
      <c r="AI342" s="34"/>
      <c r="AJ342" s="57"/>
      <c r="AK342" s="43"/>
      <c r="AL342" s="43"/>
      <c r="AM342" s="43"/>
      <c r="AN342" s="43"/>
      <c r="AO342" s="43"/>
      <c r="AP342" s="43"/>
      <c r="AQ342" s="44"/>
      <c r="AR342" s="45"/>
      <c r="AS342" s="34"/>
      <c r="AT342" s="34"/>
      <c r="AU342" s="57"/>
      <c r="AV342" s="43"/>
      <c r="AW342" s="43"/>
      <c r="AX342" s="43"/>
      <c r="AY342" s="43"/>
      <c r="AZ342" s="43"/>
      <c r="BA342" s="43"/>
      <c r="BB342" s="44"/>
      <c r="BC342" s="45"/>
      <c r="BD342" s="34"/>
    </row>
    <row r="343" spans="1:56" ht="35.1" customHeight="1">
      <c r="A343" s="56" t="s">
        <v>321</v>
      </c>
      <c r="B343" s="56">
        <v>580211</v>
      </c>
      <c r="C343" s="56" t="s">
        <v>124</v>
      </c>
      <c r="D343" s="56" t="s">
        <v>159</v>
      </c>
      <c r="E343" s="56" t="s">
        <v>160</v>
      </c>
      <c r="F343" s="56"/>
      <c r="G343" s="56" t="s">
        <v>126</v>
      </c>
      <c r="H343" s="56"/>
      <c r="J343" s="34" t="s">
        <v>157</v>
      </c>
      <c r="L343" s="47">
        <f t="shared" si="13"/>
        <v>176.12</v>
      </c>
      <c r="M343" s="48">
        <f t="shared" si="12"/>
        <v>105.67</v>
      </c>
      <c r="N343" s="57"/>
      <c r="O343" s="43"/>
      <c r="P343" s="43"/>
      <c r="Q343" s="43"/>
      <c r="R343" s="43"/>
      <c r="S343" s="43"/>
      <c r="T343" s="43"/>
      <c r="U343" s="44"/>
      <c r="V343" s="45"/>
      <c r="W343" s="34"/>
      <c r="X343" s="34"/>
      <c r="Y343" s="57"/>
      <c r="Z343" s="43"/>
      <c r="AA343" s="43"/>
      <c r="AB343" s="43"/>
      <c r="AC343" s="43"/>
      <c r="AD343" s="43"/>
      <c r="AE343" s="43"/>
      <c r="AF343" s="44"/>
      <c r="AG343" s="45"/>
      <c r="AH343" s="34"/>
      <c r="AI343" s="34"/>
      <c r="AJ343" s="57"/>
      <c r="AK343" s="43"/>
      <c r="AL343" s="43"/>
      <c r="AM343" s="43"/>
      <c r="AN343" s="43"/>
      <c r="AO343" s="43"/>
      <c r="AP343" s="43"/>
      <c r="AQ343" s="44"/>
      <c r="AR343" s="45"/>
      <c r="AS343" s="34"/>
      <c r="AT343" s="34"/>
      <c r="AU343" s="57"/>
      <c r="AV343" s="43"/>
      <c r="AW343" s="43"/>
      <c r="AX343" s="43"/>
      <c r="AY343" s="43"/>
      <c r="AZ343" s="43"/>
      <c r="BA343" s="43"/>
      <c r="BB343" s="44"/>
      <c r="BC343" s="45"/>
      <c r="BD343" s="34"/>
    </row>
    <row r="344" spans="1:56" ht="35.1" customHeight="1">
      <c r="A344" s="56" t="s">
        <v>321</v>
      </c>
      <c r="B344" s="56">
        <v>575685</v>
      </c>
      <c r="C344" s="56" t="s">
        <v>124</v>
      </c>
      <c r="D344" s="56" t="s">
        <v>125</v>
      </c>
      <c r="E344" s="56" t="s">
        <v>10</v>
      </c>
      <c r="F344" s="56"/>
      <c r="G344" s="56" t="s">
        <v>126</v>
      </c>
      <c r="H344" s="56"/>
      <c r="J344" s="34" t="s">
        <v>157</v>
      </c>
      <c r="L344" s="47">
        <f t="shared" si="13"/>
        <v>176.12</v>
      </c>
      <c r="M344" s="48">
        <f t="shared" si="12"/>
        <v>105.67</v>
      </c>
      <c r="N344" s="57"/>
      <c r="O344" s="43"/>
      <c r="P344" s="43"/>
      <c r="Q344" s="43"/>
      <c r="R344" s="43"/>
      <c r="S344" s="43"/>
      <c r="T344" s="43"/>
      <c r="U344" s="44"/>
      <c r="V344" s="45"/>
      <c r="W344" s="34"/>
      <c r="X344" s="34"/>
      <c r="Y344" s="57"/>
      <c r="Z344" s="43"/>
      <c r="AA344" s="43"/>
      <c r="AB344" s="43"/>
      <c r="AC344" s="43"/>
      <c r="AD344" s="43"/>
      <c r="AE344" s="43"/>
      <c r="AF344" s="44"/>
      <c r="AG344" s="45"/>
      <c r="AH344" s="34"/>
      <c r="AI344" s="34"/>
      <c r="AJ344" s="57"/>
      <c r="AK344" s="43"/>
      <c r="AL344" s="43"/>
      <c r="AM344" s="43"/>
      <c r="AN344" s="43"/>
      <c r="AO344" s="43"/>
      <c r="AP344" s="43"/>
      <c r="AQ344" s="44"/>
      <c r="AR344" s="45"/>
      <c r="AS344" s="34"/>
      <c r="AT344" s="34"/>
      <c r="AU344" s="57"/>
      <c r="AV344" s="43"/>
      <c r="AW344" s="43"/>
      <c r="AX344" s="43"/>
      <c r="AY344" s="43"/>
      <c r="AZ344" s="43"/>
      <c r="BA344" s="43"/>
      <c r="BB344" s="44"/>
      <c r="BC344" s="45"/>
      <c r="BD344" s="34"/>
    </row>
    <row r="345" spans="1:56" ht="35.1" customHeight="1">
      <c r="A345" s="56" t="s">
        <v>322</v>
      </c>
      <c r="B345" s="56">
        <v>579831</v>
      </c>
      <c r="C345" s="56" t="s">
        <v>124</v>
      </c>
      <c r="D345" s="56" t="s">
        <v>159</v>
      </c>
      <c r="E345" s="56" t="s">
        <v>160</v>
      </c>
      <c r="F345" s="56"/>
      <c r="G345" s="56" t="s">
        <v>126</v>
      </c>
      <c r="H345" s="56"/>
      <c r="J345" s="34" t="s">
        <v>127</v>
      </c>
      <c r="L345" s="47">
        <f t="shared" si="13"/>
        <v>201.3</v>
      </c>
      <c r="M345" s="48">
        <f t="shared" si="12"/>
        <v>120.78</v>
      </c>
      <c r="N345" s="57"/>
      <c r="O345" s="43"/>
      <c r="P345" s="43"/>
      <c r="Q345" s="43"/>
      <c r="R345" s="43"/>
      <c r="S345" s="43"/>
      <c r="T345" s="43"/>
      <c r="U345" s="44"/>
      <c r="V345" s="45"/>
      <c r="W345" s="34"/>
      <c r="X345" s="34"/>
      <c r="Y345" s="57"/>
      <c r="Z345" s="43"/>
      <c r="AA345" s="43"/>
      <c r="AB345" s="43"/>
      <c r="AC345" s="43"/>
      <c r="AD345" s="43"/>
      <c r="AE345" s="43"/>
      <c r="AF345" s="44"/>
      <c r="AG345" s="45"/>
      <c r="AH345" s="34"/>
      <c r="AI345" s="34"/>
      <c r="AJ345" s="57"/>
      <c r="AK345" s="43"/>
      <c r="AL345" s="43"/>
      <c r="AM345" s="43"/>
      <c r="AN345" s="43"/>
      <c r="AO345" s="43"/>
      <c r="AP345" s="43"/>
      <c r="AQ345" s="44"/>
      <c r="AR345" s="45"/>
      <c r="AS345" s="34"/>
      <c r="AT345" s="34"/>
      <c r="AU345" s="57"/>
      <c r="AV345" s="43"/>
      <c r="AW345" s="43"/>
      <c r="AX345" s="43"/>
      <c r="AY345" s="43"/>
      <c r="AZ345" s="43"/>
      <c r="BA345" s="43"/>
      <c r="BB345" s="44"/>
      <c r="BC345" s="45"/>
      <c r="BD345" s="34"/>
    </row>
    <row r="346" spans="1:56" ht="35.1" customHeight="1">
      <c r="A346" s="56" t="s">
        <v>322</v>
      </c>
      <c r="B346" s="56">
        <v>579594</v>
      </c>
      <c r="C346" s="56" t="s">
        <v>124</v>
      </c>
      <c r="D346" s="56" t="s">
        <v>148</v>
      </c>
      <c r="E346" s="56" t="s">
        <v>71</v>
      </c>
      <c r="F346" s="56"/>
      <c r="G346" s="56" t="s">
        <v>126</v>
      </c>
      <c r="H346" s="56"/>
      <c r="J346" s="34" t="s">
        <v>157</v>
      </c>
      <c r="L346" s="47">
        <f t="shared" si="13"/>
        <v>176.12</v>
      </c>
      <c r="M346" s="48">
        <f t="shared" si="12"/>
        <v>105.67</v>
      </c>
      <c r="N346" s="57"/>
      <c r="O346" s="43"/>
      <c r="P346" s="43"/>
      <c r="Q346" s="43"/>
      <c r="R346" s="43"/>
      <c r="S346" s="43"/>
      <c r="T346" s="43"/>
      <c r="U346" s="44"/>
      <c r="V346" s="45"/>
      <c r="W346" s="34"/>
      <c r="X346" s="34"/>
      <c r="Y346" s="57"/>
      <c r="Z346" s="43"/>
      <c r="AA346" s="43"/>
      <c r="AB346" s="43"/>
      <c r="AC346" s="43"/>
      <c r="AD346" s="43"/>
      <c r="AE346" s="43"/>
      <c r="AF346" s="44"/>
      <c r="AG346" s="45"/>
      <c r="AH346" s="34"/>
      <c r="AI346" s="34"/>
      <c r="AJ346" s="57"/>
      <c r="AK346" s="43"/>
      <c r="AL346" s="43"/>
      <c r="AM346" s="43"/>
      <c r="AN346" s="43"/>
      <c r="AO346" s="43"/>
      <c r="AP346" s="43"/>
      <c r="AQ346" s="44"/>
      <c r="AR346" s="45"/>
      <c r="AS346" s="34"/>
      <c r="AT346" s="34"/>
      <c r="AU346" s="57"/>
      <c r="AV346" s="43"/>
      <c r="AW346" s="43"/>
      <c r="AX346" s="43"/>
      <c r="AY346" s="43"/>
      <c r="AZ346" s="43"/>
      <c r="BA346" s="43"/>
      <c r="BB346" s="44"/>
      <c r="BC346" s="45"/>
      <c r="BD346" s="34"/>
    </row>
    <row r="347" spans="1:56" ht="35.1" customHeight="1">
      <c r="A347" s="56" t="s">
        <v>322</v>
      </c>
      <c r="B347" s="56">
        <v>571619</v>
      </c>
      <c r="C347" s="56" t="s">
        <v>124</v>
      </c>
      <c r="D347" s="56" t="s">
        <v>190</v>
      </c>
      <c r="E347" s="56" t="s">
        <v>106</v>
      </c>
      <c r="F347" s="56"/>
      <c r="G347" s="56" t="s">
        <v>126</v>
      </c>
      <c r="H347" s="56"/>
      <c r="J347" s="34" t="s">
        <v>157</v>
      </c>
      <c r="L347" s="47">
        <f t="shared" si="13"/>
        <v>176.12</v>
      </c>
      <c r="M347" s="48">
        <f t="shared" si="12"/>
        <v>105.67</v>
      </c>
      <c r="N347" s="57"/>
      <c r="O347" s="43"/>
      <c r="P347" s="43"/>
      <c r="Q347" s="43"/>
      <c r="R347" s="43"/>
      <c r="S347" s="43"/>
      <c r="T347" s="43"/>
      <c r="U347" s="44"/>
      <c r="V347" s="45"/>
      <c r="W347" s="34"/>
      <c r="X347" s="34"/>
      <c r="Y347" s="57"/>
      <c r="Z347" s="43"/>
      <c r="AA347" s="43"/>
      <c r="AB347" s="43"/>
      <c r="AC347" s="43"/>
      <c r="AD347" s="43"/>
      <c r="AE347" s="43"/>
      <c r="AF347" s="44"/>
      <c r="AG347" s="45"/>
      <c r="AH347" s="34"/>
      <c r="AI347" s="34"/>
      <c r="AJ347" s="57"/>
      <c r="AK347" s="43"/>
      <c r="AL347" s="43"/>
      <c r="AM347" s="43"/>
      <c r="AN347" s="43"/>
      <c r="AO347" s="43"/>
      <c r="AP347" s="43"/>
      <c r="AQ347" s="44"/>
      <c r="AR347" s="45"/>
      <c r="AS347" s="34"/>
      <c r="AT347" s="34"/>
      <c r="AU347" s="57"/>
      <c r="AV347" s="43"/>
      <c r="AW347" s="43"/>
      <c r="AX347" s="43"/>
      <c r="AY347" s="43"/>
      <c r="AZ347" s="43"/>
      <c r="BA347" s="43"/>
      <c r="BB347" s="44"/>
      <c r="BC347" s="45"/>
      <c r="BD347" s="34"/>
    </row>
    <row r="348" spans="1:56" ht="35.1" customHeight="1">
      <c r="A348" s="56" t="s">
        <v>322</v>
      </c>
      <c r="B348" s="56">
        <v>571616</v>
      </c>
      <c r="C348" s="56" t="s">
        <v>124</v>
      </c>
      <c r="D348" s="56" t="s">
        <v>174</v>
      </c>
      <c r="E348" s="56" t="s">
        <v>15</v>
      </c>
      <c r="F348" s="56"/>
      <c r="G348" s="56" t="s">
        <v>126</v>
      </c>
      <c r="H348" s="56"/>
      <c r="J348" s="34" t="s">
        <v>157</v>
      </c>
      <c r="L348" s="47">
        <f t="shared" si="13"/>
        <v>176.12</v>
      </c>
      <c r="M348" s="48">
        <f t="shared" si="12"/>
        <v>105.67</v>
      </c>
      <c r="N348" s="57"/>
      <c r="O348" s="43"/>
      <c r="P348" s="43"/>
      <c r="Q348" s="43"/>
      <c r="R348" s="43"/>
      <c r="S348" s="43"/>
      <c r="T348" s="43"/>
      <c r="U348" s="44"/>
      <c r="V348" s="45"/>
      <c r="W348" s="34"/>
      <c r="X348" s="34"/>
      <c r="Y348" s="57"/>
      <c r="Z348" s="43"/>
      <c r="AA348" s="43"/>
      <c r="AB348" s="43"/>
      <c r="AC348" s="43"/>
      <c r="AD348" s="43"/>
      <c r="AE348" s="43"/>
      <c r="AF348" s="44"/>
      <c r="AG348" s="45"/>
      <c r="AH348" s="34"/>
      <c r="AI348" s="34"/>
      <c r="AJ348" s="57"/>
      <c r="AK348" s="43"/>
      <c r="AL348" s="43"/>
      <c r="AM348" s="43"/>
      <c r="AN348" s="43"/>
      <c r="AO348" s="43"/>
      <c r="AP348" s="43"/>
      <c r="AQ348" s="44"/>
      <c r="AR348" s="45"/>
      <c r="AS348" s="34"/>
      <c r="AT348" s="34"/>
      <c r="AU348" s="57"/>
      <c r="AV348" s="43"/>
      <c r="AW348" s="43"/>
      <c r="AX348" s="43"/>
      <c r="AY348" s="43"/>
      <c r="AZ348" s="43"/>
      <c r="BA348" s="43"/>
      <c r="BB348" s="44"/>
      <c r="BC348" s="45"/>
      <c r="BD348" s="34"/>
    </row>
    <row r="349" spans="1:56" ht="35.1" customHeight="1">
      <c r="A349" s="56" t="s">
        <v>322</v>
      </c>
      <c r="B349" s="56">
        <v>580335</v>
      </c>
      <c r="C349" s="56" t="s">
        <v>124</v>
      </c>
      <c r="D349" s="56" t="s">
        <v>148</v>
      </c>
      <c r="E349" s="56" t="s">
        <v>71</v>
      </c>
      <c r="F349" s="56"/>
      <c r="G349" s="56" t="s">
        <v>126</v>
      </c>
      <c r="H349" s="56"/>
      <c r="J349" s="34" t="s">
        <v>129</v>
      </c>
      <c r="L349" s="47">
        <f t="shared" si="13"/>
        <v>84.4</v>
      </c>
      <c r="M349" s="48">
        <f t="shared" si="12"/>
        <v>50.64</v>
      </c>
      <c r="N349" s="57"/>
      <c r="O349" s="43"/>
      <c r="P349" s="43"/>
      <c r="Q349" s="43"/>
      <c r="R349" s="43"/>
      <c r="S349" s="43"/>
      <c r="T349" s="43"/>
      <c r="U349" s="44"/>
      <c r="V349" s="45"/>
      <c r="W349" s="34"/>
      <c r="X349" s="34"/>
      <c r="Y349" s="57"/>
      <c r="Z349" s="43"/>
      <c r="AA349" s="43"/>
      <c r="AB349" s="43"/>
      <c r="AC349" s="43"/>
      <c r="AD349" s="43"/>
      <c r="AE349" s="43"/>
      <c r="AF349" s="44"/>
      <c r="AG349" s="45"/>
      <c r="AH349" s="34"/>
      <c r="AI349" s="34"/>
      <c r="AJ349" s="57"/>
      <c r="AK349" s="43"/>
      <c r="AL349" s="43"/>
      <c r="AM349" s="43"/>
      <c r="AN349" s="43"/>
      <c r="AO349" s="43"/>
      <c r="AP349" s="43"/>
      <c r="AQ349" s="44"/>
      <c r="AR349" s="45"/>
      <c r="AS349" s="34"/>
      <c r="AT349" s="34"/>
      <c r="AU349" s="57"/>
      <c r="AV349" s="43"/>
      <c r="AW349" s="43"/>
      <c r="AX349" s="43"/>
      <c r="AY349" s="43"/>
      <c r="AZ349" s="43"/>
      <c r="BA349" s="43"/>
      <c r="BB349" s="44"/>
      <c r="BC349" s="45"/>
      <c r="BD349" s="34"/>
    </row>
    <row r="350" spans="1:56" ht="35.1" customHeight="1">
      <c r="A350" s="56" t="s">
        <v>323</v>
      </c>
      <c r="B350" s="56">
        <v>579620</v>
      </c>
      <c r="C350" s="56" t="s">
        <v>124</v>
      </c>
      <c r="D350" s="56" t="s">
        <v>148</v>
      </c>
      <c r="E350" s="56" t="s">
        <v>71</v>
      </c>
      <c r="F350" s="56"/>
      <c r="G350" s="56" t="s">
        <v>126</v>
      </c>
      <c r="H350" s="56"/>
      <c r="J350" s="34" t="s">
        <v>129</v>
      </c>
      <c r="L350" s="47">
        <f t="shared" si="13"/>
        <v>84.4</v>
      </c>
      <c r="M350" s="48">
        <f t="shared" si="12"/>
        <v>50.64</v>
      </c>
      <c r="N350" s="57"/>
      <c r="O350" s="43"/>
      <c r="P350" s="43"/>
      <c r="Q350" s="43"/>
      <c r="R350" s="43"/>
      <c r="S350" s="43"/>
      <c r="T350" s="43"/>
      <c r="U350" s="44"/>
      <c r="V350" s="45"/>
      <c r="W350" s="34"/>
      <c r="X350" s="34"/>
      <c r="Y350" s="57"/>
      <c r="Z350" s="43"/>
      <c r="AA350" s="43"/>
      <c r="AB350" s="43"/>
      <c r="AC350" s="43"/>
      <c r="AD350" s="43"/>
      <c r="AE350" s="43"/>
      <c r="AF350" s="44"/>
      <c r="AG350" s="45"/>
      <c r="AH350" s="34"/>
      <c r="AI350" s="34"/>
      <c r="AJ350" s="57"/>
      <c r="AK350" s="43"/>
      <c r="AL350" s="43"/>
      <c r="AM350" s="43"/>
      <c r="AN350" s="43"/>
      <c r="AO350" s="43"/>
      <c r="AP350" s="43"/>
      <c r="AQ350" s="44"/>
      <c r="AR350" s="45"/>
      <c r="AS350" s="34"/>
      <c r="AT350" s="34"/>
      <c r="AU350" s="57"/>
      <c r="AV350" s="43"/>
      <c r="AW350" s="43"/>
      <c r="AX350" s="43"/>
      <c r="AY350" s="43"/>
      <c r="AZ350" s="43"/>
      <c r="BA350" s="43"/>
      <c r="BB350" s="44"/>
      <c r="BC350" s="45"/>
      <c r="BD350" s="34"/>
    </row>
    <row r="351" spans="1:56" ht="35.1" customHeight="1">
      <c r="A351" s="56" t="s">
        <v>323</v>
      </c>
      <c r="B351" s="56">
        <v>574262</v>
      </c>
      <c r="C351" s="56" t="s">
        <v>124</v>
      </c>
      <c r="D351" s="56" t="s">
        <v>190</v>
      </c>
      <c r="E351" s="56" t="s">
        <v>106</v>
      </c>
      <c r="F351" s="56"/>
      <c r="G351" s="56" t="s">
        <v>126</v>
      </c>
      <c r="H351" s="56"/>
      <c r="J351" s="34" t="s">
        <v>157</v>
      </c>
      <c r="L351" s="47">
        <f t="shared" si="13"/>
        <v>176.12</v>
      </c>
      <c r="M351" s="48">
        <f t="shared" si="12"/>
        <v>105.67</v>
      </c>
      <c r="N351" s="57"/>
      <c r="O351" s="43"/>
      <c r="P351" s="43"/>
      <c r="Q351" s="43"/>
      <c r="R351" s="43"/>
      <c r="S351" s="43"/>
      <c r="T351" s="43"/>
      <c r="U351" s="44"/>
      <c r="V351" s="45"/>
      <c r="W351" s="34"/>
      <c r="X351" s="34"/>
      <c r="Y351" s="57"/>
      <c r="Z351" s="43"/>
      <c r="AA351" s="43"/>
      <c r="AB351" s="43"/>
      <c r="AC351" s="43"/>
      <c r="AD351" s="43"/>
      <c r="AE351" s="43"/>
      <c r="AF351" s="44"/>
      <c r="AG351" s="45"/>
      <c r="AH351" s="34"/>
      <c r="AI351" s="34"/>
      <c r="AJ351" s="57"/>
      <c r="AK351" s="43"/>
      <c r="AL351" s="43"/>
      <c r="AM351" s="43"/>
      <c r="AN351" s="43"/>
      <c r="AO351" s="43"/>
      <c r="AP351" s="43"/>
      <c r="AQ351" s="44"/>
      <c r="AR351" s="45"/>
      <c r="AS351" s="34"/>
      <c r="AT351" s="34"/>
      <c r="AU351" s="57"/>
      <c r="AV351" s="43"/>
      <c r="AW351" s="43"/>
      <c r="AX351" s="43"/>
      <c r="AY351" s="43"/>
      <c r="AZ351" s="43"/>
      <c r="BA351" s="43"/>
      <c r="BB351" s="44"/>
      <c r="BC351" s="45"/>
      <c r="BD351" s="34"/>
    </row>
    <row r="352" spans="1:56" ht="35.1" customHeight="1">
      <c r="A352" s="56" t="s">
        <v>323</v>
      </c>
      <c r="B352" s="56">
        <v>580434</v>
      </c>
      <c r="C352" s="56" t="s">
        <v>124</v>
      </c>
      <c r="D352" s="56" t="s">
        <v>162</v>
      </c>
      <c r="E352" s="56" t="s">
        <v>109</v>
      </c>
      <c r="F352" s="56"/>
      <c r="G352" s="56" t="s">
        <v>126</v>
      </c>
      <c r="H352" s="56"/>
      <c r="J352" s="34" t="s">
        <v>127</v>
      </c>
      <c r="L352" s="47">
        <f t="shared" si="13"/>
        <v>201.3</v>
      </c>
      <c r="M352" s="48">
        <f t="shared" si="12"/>
        <v>120.78</v>
      </c>
      <c r="N352" s="57"/>
      <c r="O352" s="43"/>
      <c r="P352" s="43"/>
      <c r="Q352" s="43"/>
      <c r="R352" s="43"/>
      <c r="S352" s="43"/>
      <c r="T352" s="43"/>
      <c r="U352" s="44"/>
      <c r="V352" s="45"/>
      <c r="W352" s="34"/>
      <c r="X352" s="34"/>
      <c r="Y352" s="57"/>
      <c r="Z352" s="43"/>
      <c r="AA352" s="43"/>
      <c r="AB352" s="43"/>
      <c r="AC352" s="43"/>
      <c r="AD352" s="43"/>
      <c r="AE352" s="43"/>
      <c r="AF352" s="44"/>
      <c r="AG352" s="45"/>
      <c r="AH352" s="34"/>
      <c r="AI352" s="34"/>
      <c r="AJ352" s="57"/>
      <c r="AK352" s="43"/>
      <c r="AL352" s="43"/>
      <c r="AM352" s="43"/>
      <c r="AN352" s="43"/>
      <c r="AO352" s="43"/>
      <c r="AP352" s="43"/>
      <c r="AQ352" s="44"/>
      <c r="AR352" s="45"/>
      <c r="AS352" s="34"/>
      <c r="AT352" s="34"/>
      <c r="AU352" s="57"/>
      <c r="AV352" s="43"/>
      <c r="AW352" s="43"/>
      <c r="AX352" s="43"/>
      <c r="AY352" s="43"/>
      <c r="AZ352" s="43"/>
      <c r="BA352" s="43"/>
      <c r="BB352" s="44"/>
      <c r="BC352" s="45"/>
      <c r="BD352" s="34"/>
    </row>
    <row r="353" spans="1:56" ht="35.1" customHeight="1">
      <c r="A353" s="56" t="s">
        <v>323</v>
      </c>
      <c r="B353" s="56">
        <v>571628</v>
      </c>
      <c r="C353" s="56" t="s">
        <v>124</v>
      </c>
      <c r="D353" s="56" t="s">
        <v>174</v>
      </c>
      <c r="E353" s="56" t="s">
        <v>15</v>
      </c>
      <c r="F353" s="56"/>
      <c r="G353" s="56" t="s">
        <v>126</v>
      </c>
      <c r="H353" s="56"/>
      <c r="J353" s="34" t="s">
        <v>157</v>
      </c>
      <c r="L353" s="47">
        <f t="shared" si="13"/>
        <v>176.12</v>
      </c>
      <c r="M353" s="48">
        <f t="shared" si="12"/>
        <v>105.67</v>
      </c>
      <c r="N353" s="57"/>
      <c r="O353" s="43"/>
      <c r="P353" s="43"/>
      <c r="Q353" s="43"/>
      <c r="R353" s="43"/>
      <c r="S353" s="43"/>
      <c r="T353" s="43"/>
      <c r="U353" s="44"/>
      <c r="V353" s="45"/>
      <c r="W353" s="34"/>
      <c r="X353" s="34"/>
      <c r="Y353" s="57"/>
      <c r="Z353" s="43"/>
      <c r="AA353" s="43"/>
      <c r="AB353" s="43"/>
      <c r="AC353" s="43"/>
      <c r="AD353" s="43"/>
      <c r="AE353" s="43"/>
      <c r="AF353" s="44"/>
      <c r="AG353" s="45"/>
      <c r="AH353" s="34"/>
      <c r="AI353" s="34"/>
      <c r="AJ353" s="57"/>
      <c r="AK353" s="43"/>
      <c r="AL353" s="43"/>
      <c r="AM353" s="43"/>
      <c r="AN353" s="43"/>
      <c r="AO353" s="43"/>
      <c r="AP353" s="43"/>
      <c r="AQ353" s="44"/>
      <c r="AR353" s="45"/>
      <c r="AS353" s="34"/>
      <c r="AT353" s="34"/>
      <c r="AU353" s="57"/>
      <c r="AV353" s="43"/>
      <c r="AW353" s="43"/>
      <c r="AX353" s="43"/>
      <c r="AY353" s="43"/>
      <c r="AZ353" s="43"/>
      <c r="BA353" s="43"/>
      <c r="BB353" s="44"/>
      <c r="BC353" s="45"/>
      <c r="BD353" s="34"/>
    </row>
    <row r="354" spans="1:56" ht="35.1" customHeight="1">
      <c r="A354" s="56" t="s">
        <v>324</v>
      </c>
      <c r="B354" s="56">
        <v>578985</v>
      </c>
      <c r="C354" s="56" t="s">
        <v>124</v>
      </c>
      <c r="D354" s="56" t="s">
        <v>174</v>
      </c>
      <c r="E354" s="56" t="s">
        <v>15</v>
      </c>
      <c r="F354" s="56"/>
      <c r="G354" s="56" t="s">
        <v>126</v>
      </c>
      <c r="H354" s="56"/>
      <c r="J354" s="34" t="s">
        <v>149</v>
      </c>
      <c r="L354" s="47">
        <f t="shared" si="13"/>
        <v>288.77</v>
      </c>
      <c r="M354" s="48">
        <f t="shared" si="12"/>
        <v>173.26</v>
      </c>
      <c r="N354" s="57"/>
      <c r="O354" s="43"/>
      <c r="P354" s="43"/>
      <c r="Q354" s="43"/>
      <c r="R354" s="43"/>
      <c r="S354" s="43"/>
      <c r="T354" s="43"/>
      <c r="U354" s="44"/>
      <c r="V354" s="45"/>
      <c r="W354" s="34"/>
      <c r="X354" s="34"/>
      <c r="Y354" s="57"/>
      <c r="Z354" s="43"/>
      <c r="AA354" s="43"/>
      <c r="AB354" s="43"/>
      <c r="AC354" s="43"/>
      <c r="AD354" s="43"/>
      <c r="AE354" s="43"/>
      <c r="AF354" s="44"/>
      <c r="AG354" s="45"/>
      <c r="AH354" s="34"/>
      <c r="AI354" s="34"/>
      <c r="AJ354" s="57"/>
      <c r="AK354" s="43"/>
      <c r="AL354" s="43"/>
      <c r="AM354" s="43"/>
      <c r="AN354" s="43"/>
      <c r="AO354" s="43"/>
      <c r="AP354" s="43"/>
      <c r="AQ354" s="44"/>
      <c r="AR354" s="45"/>
      <c r="AS354" s="34"/>
      <c r="AT354" s="34"/>
      <c r="AU354" s="57"/>
      <c r="AV354" s="43"/>
      <c r="AW354" s="43"/>
      <c r="AX354" s="43"/>
      <c r="AY354" s="43"/>
      <c r="AZ354" s="43"/>
      <c r="BA354" s="43"/>
      <c r="BB354" s="44"/>
      <c r="BC354" s="45"/>
      <c r="BD354" s="34"/>
    </row>
    <row r="355" spans="1:56" ht="35.1" customHeight="1">
      <c r="A355" s="56" t="s">
        <v>325</v>
      </c>
      <c r="B355" s="56">
        <v>571655</v>
      </c>
      <c r="C355" s="56" t="s">
        <v>124</v>
      </c>
      <c r="D355" s="56" t="s">
        <v>190</v>
      </c>
      <c r="E355" s="56" t="s">
        <v>106</v>
      </c>
      <c r="F355" s="56"/>
      <c r="G355" s="56" t="s">
        <v>126</v>
      </c>
      <c r="H355" s="56"/>
      <c r="J355" s="34" t="s">
        <v>129</v>
      </c>
      <c r="L355" s="47">
        <f t="shared" si="13"/>
        <v>84.4</v>
      </c>
      <c r="M355" s="48">
        <f t="shared" si="12"/>
        <v>50.64</v>
      </c>
      <c r="N355" s="57"/>
      <c r="O355" s="43"/>
      <c r="P355" s="43"/>
      <c r="Q355" s="43"/>
      <c r="R355" s="43"/>
      <c r="S355" s="43"/>
      <c r="T355" s="43"/>
      <c r="U355" s="44"/>
      <c r="V355" s="45"/>
      <c r="W355" s="34"/>
      <c r="X355" s="34"/>
      <c r="Y355" s="57"/>
      <c r="Z355" s="43"/>
      <c r="AA355" s="43"/>
      <c r="AB355" s="43"/>
      <c r="AC355" s="43"/>
      <c r="AD355" s="43"/>
      <c r="AE355" s="43"/>
      <c r="AF355" s="44"/>
      <c r="AG355" s="45"/>
      <c r="AH355" s="34"/>
      <c r="AI355" s="34"/>
      <c r="AJ355" s="57"/>
      <c r="AK355" s="43"/>
      <c r="AL355" s="43"/>
      <c r="AM355" s="43"/>
      <c r="AN355" s="43"/>
      <c r="AO355" s="43"/>
      <c r="AP355" s="43"/>
      <c r="AQ355" s="44"/>
      <c r="AR355" s="45"/>
      <c r="AS355" s="34"/>
      <c r="AT355" s="34"/>
      <c r="AU355" s="57"/>
      <c r="AV355" s="43"/>
      <c r="AW355" s="43"/>
      <c r="AX355" s="43"/>
      <c r="AY355" s="43"/>
      <c r="AZ355" s="43"/>
      <c r="BA355" s="43"/>
      <c r="BB355" s="44"/>
      <c r="BC355" s="45"/>
      <c r="BD355" s="34"/>
    </row>
    <row r="356" spans="1:56" ht="35.1" customHeight="1">
      <c r="A356" s="56" t="s">
        <v>325</v>
      </c>
      <c r="B356" s="56">
        <v>579842</v>
      </c>
      <c r="C356" s="56" t="s">
        <v>124</v>
      </c>
      <c r="D356" s="56" t="s">
        <v>162</v>
      </c>
      <c r="E356" s="56" t="s">
        <v>109</v>
      </c>
      <c r="F356" s="56"/>
      <c r="G356" s="56" t="s">
        <v>126</v>
      </c>
      <c r="H356" s="56"/>
      <c r="J356" s="34" t="s">
        <v>149</v>
      </c>
      <c r="L356" s="47">
        <f t="shared" si="13"/>
        <v>288.77</v>
      </c>
      <c r="M356" s="48">
        <f t="shared" si="12"/>
        <v>173.26</v>
      </c>
      <c r="N356" s="57"/>
      <c r="O356" s="43"/>
      <c r="P356" s="43"/>
      <c r="Q356" s="43"/>
      <c r="R356" s="43"/>
      <c r="S356" s="43"/>
      <c r="T356" s="43"/>
      <c r="U356" s="44"/>
      <c r="V356" s="45"/>
      <c r="W356" s="34"/>
      <c r="X356" s="34"/>
      <c r="Y356" s="57"/>
      <c r="Z356" s="43"/>
      <c r="AA356" s="43"/>
      <c r="AB356" s="43"/>
      <c r="AC356" s="43"/>
      <c r="AD356" s="43"/>
      <c r="AE356" s="43"/>
      <c r="AF356" s="44"/>
      <c r="AG356" s="45"/>
      <c r="AH356" s="34"/>
      <c r="AI356" s="34"/>
      <c r="AJ356" s="57"/>
      <c r="AK356" s="43"/>
      <c r="AL356" s="43"/>
      <c r="AM356" s="43"/>
      <c r="AN356" s="43"/>
      <c r="AO356" s="43"/>
      <c r="AP356" s="43"/>
      <c r="AQ356" s="44"/>
      <c r="AR356" s="45"/>
      <c r="AS356" s="34"/>
      <c r="AT356" s="34"/>
      <c r="AU356" s="57"/>
      <c r="AV356" s="43"/>
      <c r="AW356" s="43"/>
      <c r="AX356" s="43"/>
      <c r="AY356" s="43"/>
      <c r="AZ356" s="43"/>
      <c r="BA356" s="43"/>
      <c r="BB356" s="44"/>
      <c r="BC356" s="45"/>
      <c r="BD356" s="34"/>
    </row>
    <row r="357" spans="1:56" ht="35.1" customHeight="1">
      <c r="A357" s="56" t="s">
        <v>325</v>
      </c>
      <c r="B357" s="56">
        <v>579872</v>
      </c>
      <c r="C357" s="56" t="s">
        <v>124</v>
      </c>
      <c r="D357" s="56" t="s">
        <v>148</v>
      </c>
      <c r="E357" s="56" t="s">
        <v>71</v>
      </c>
      <c r="F357" s="56"/>
      <c r="G357" s="56" t="s">
        <v>151</v>
      </c>
      <c r="H357" s="56"/>
      <c r="J357" s="34" t="s">
        <v>129</v>
      </c>
      <c r="L357" s="47">
        <f t="shared" si="13"/>
        <v>84.4</v>
      </c>
      <c r="M357" s="48">
        <f t="shared" si="12"/>
        <v>50.64</v>
      </c>
      <c r="N357" s="57"/>
      <c r="O357" s="43"/>
      <c r="P357" s="43"/>
      <c r="Q357" s="43"/>
      <c r="R357" s="43"/>
      <c r="S357" s="43"/>
      <c r="T357" s="43"/>
      <c r="U357" s="44"/>
      <c r="V357" s="45"/>
      <c r="W357" s="34"/>
      <c r="X357" s="34"/>
      <c r="Y357" s="57"/>
      <c r="Z357" s="43"/>
      <c r="AA357" s="43"/>
      <c r="AB357" s="43"/>
      <c r="AC357" s="43"/>
      <c r="AD357" s="43"/>
      <c r="AE357" s="43"/>
      <c r="AF357" s="44"/>
      <c r="AG357" s="45"/>
      <c r="AH357" s="34"/>
      <c r="AI357" s="34"/>
      <c r="AJ357" s="57"/>
      <c r="AK357" s="43"/>
      <c r="AL357" s="43"/>
      <c r="AM357" s="43"/>
      <c r="AN357" s="43"/>
      <c r="AO357" s="43"/>
      <c r="AP357" s="43"/>
      <c r="AQ357" s="44"/>
      <c r="AR357" s="45"/>
      <c r="AS357" s="34"/>
      <c r="AT357" s="34"/>
      <c r="AU357" s="57"/>
      <c r="AV357" s="43"/>
      <c r="AW357" s="43"/>
      <c r="AX357" s="43"/>
      <c r="AY357" s="43"/>
      <c r="AZ357" s="43"/>
      <c r="BA357" s="43"/>
      <c r="BB357" s="44"/>
      <c r="BC357" s="45"/>
      <c r="BD357" s="34"/>
    </row>
    <row r="358" spans="1:56" ht="35.1" customHeight="1">
      <c r="A358" s="56" t="s">
        <v>326</v>
      </c>
      <c r="B358" s="56">
        <v>574330</v>
      </c>
      <c r="C358" s="56" t="s">
        <v>124</v>
      </c>
      <c r="D358" s="56" t="s">
        <v>172</v>
      </c>
      <c r="E358" s="56" t="s">
        <v>12</v>
      </c>
      <c r="F358" s="56"/>
      <c r="G358" s="56" t="s">
        <v>126</v>
      </c>
      <c r="H358" s="56"/>
      <c r="I358" s="45" t="s">
        <v>134</v>
      </c>
      <c r="L358" s="47" t="str">
        <f t="shared" si="13"/>
        <v/>
      </c>
      <c r="M358" s="48" t="str">
        <f t="shared" si="12"/>
        <v/>
      </c>
      <c r="N358" s="57"/>
      <c r="O358" s="43"/>
      <c r="P358" s="43"/>
      <c r="Q358" s="43"/>
      <c r="R358" s="43"/>
      <c r="S358" s="43"/>
      <c r="T358" s="43"/>
      <c r="U358" s="44"/>
      <c r="V358" s="45"/>
      <c r="W358" s="34"/>
      <c r="X358" s="34"/>
      <c r="Y358" s="57"/>
      <c r="Z358" s="43"/>
      <c r="AA358" s="43"/>
      <c r="AB358" s="43"/>
      <c r="AC358" s="43"/>
      <c r="AD358" s="43"/>
      <c r="AE358" s="43"/>
      <c r="AF358" s="44"/>
      <c r="AG358" s="45"/>
      <c r="AH358" s="34"/>
      <c r="AI358" s="34"/>
      <c r="AJ358" s="57"/>
      <c r="AK358" s="43"/>
      <c r="AL358" s="43"/>
      <c r="AM358" s="43"/>
      <c r="AN358" s="43"/>
      <c r="AO358" s="43"/>
      <c r="AP358" s="43"/>
      <c r="AQ358" s="44"/>
      <c r="AR358" s="45"/>
      <c r="AS358" s="34"/>
      <c r="AT358" s="34"/>
      <c r="AU358" s="57"/>
      <c r="AV358" s="43"/>
      <c r="AW358" s="43"/>
      <c r="AX358" s="43"/>
      <c r="AY358" s="43"/>
      <c r="AZ358" s="43"/>
      <c r="BA358" s="43"/>
      <c r="BB358" s="44"/>
      <c r="BC358" s="45"/>
      <c r="BD358" s="34"/>
    </row>
    <row r="359" spans="1:56" ht="35.1" customHeight="1">
      <c r="A359" s="56" t="s">
        <v>326</v>
      </c>
      <c r="B359" s="56">
        <v>579713</v>
      </c>
      <c r="C359" s="56" t="s">
        <v>124</v>
      </c>
      <c r="D359" s="56" t="s">
        <v>125</v>
      </c>
      <c r="E359" s="56" t="s">
        <v>10</v>
      </c>
      <c r="F359" s="56"/>
      <c r="G359" s="56" t="s">
        <v>126</v>
      </c>
      <c r="H359" s="56"/>
      <c r="J359" s="34" t="s">
        <v>157</v>
      </c>
      <c r="L359" s="47">
        <f t="shared" si="13"/>
        <v>176.12</v>
      </c>
      <c r="M359" s="48">
        <f t="shared" si="12"/>
        <v>105.67</v>
      </c>
      <c r="N359" s="57"/>
      <c r="O359" s="43"/>
      <c r="P359" s="43"/>
      <c r="Q359" s="43"/>
      <c r="R359" s="43"/>
      <c r="S359" s="43"/>
      <c r="T359" s="43"/>
      <c r="U359" s="44"/>
      <c r="V359" s="45"/>
      <c r="W359" s="34"/>
      <c r="X359" s="34"/>
      <c r="Y359" s="57"/>
      <c r="Z359" s="43"/>
      <c r="AA359" s="43"/>
      <c r="AB359" s="43"/>
      <c r="AC359" s="43"/>
      <c r="AD359" s="43"/>
      <c r="AE359" s="43"/>
      <c r="AF359" s="44"/>
      <c r="AG359" s="45"/>
      <c r="AH359" s="34"/>
      <c r="AI359" s="34"/>
      <c r="AJ359" s="57"/>
      <c r="AK359" s="43"/>
      <c r="AL359" s="43"/>
      <c r="AM359" s="43"/>
      <c r="AN359" s="43"/>
      <c r="AO359" s="43"/>
      <c r="AP359" s="43"/>
      <c r="AQ359" s="44"/>
      <c r="AR359" s="45"/>
      <c r="AS359" s="34"/>
      <c r="AT359" s="34"/>
      <c r="AU359" s="57"/>
      <c r="AV359" s="43"/>
      <c r="AW359" s="43"/>
      <c r="AX359" s="43"/>
      <c r="AY359" s="43"/>
      <c r="AZ359" s="43"/>
      <c r="BA359" s="43"/>
      <c r="BB359" s="44"/>
      <c r="BC359" s="45"/>
      <c r="BD359" s="34"/>
    </row>
    <row r="360" spans="1:56" ht="35.1" customHeight="1">
      <c r="A360" s="56" t="s">
        <v>326</v>
      </c>
      <c r="B360" s="56">
        <v>573490</v>
      </c>
      <c r="C360" s="56" t="s">
        <v>124</v>
      </c>
      <c r="D360" s="56" t="s">
        <v>174</v>
      </c>
      <c r="E360" s="56" t="s">
        <v>15</v>
      </c>
      <c r="F360" s="56"/>
      <c r="G360" s="56" t="s">
        <v>126</v>
      </c>
      <c r="H360" s="56"/>
      <c r="I360" s="45" t="s">
        <v>173</v>
      </c>
      <c r="L360" s="47" t="str">
        <f t="shared" si="13"/>
        <v/>
      </c>
      <c r="M360" s="48" t="str">
        <f t="shared" si="12"/>
        <v/>
      </c>
      <c r="N360" s="57"/>
      <c r="O360" s="43"/>
      <c r="P360" s="43"/>
      <c r="Q360" s="43"/>
      <c r="R360" s="43"/>
      <c r="S360" s="43"/>
      <c r="T360" s="43"/>
      <c r="U360" s="44"/>
      <c r="V360" s="45"/>
      <c r="W360" s="34"/>
      <c r="X360" s="34"/>
      <c r="Y360" s="57"/>
      <c r="Z360" s="43"/>
      <c r="AA360" s="43"/>
      <c r="AB360" s="43"/>
      <c r="AC360" s="43"/>
      <c r="AD360" s="43"/>
      <c r="AE360" s="43"/>
      <c r="AF360" s="44"/>
      <c r="AG360" s="45"/>
      <c r="AH360" s="34"/>
      <c r="AI360" s="34"/>
      <c r="AJ360" s="57"/>
      <c r="AK360" s="43"/>
      <c r="AL360" s="43"/>
      <c r="AM360" s="43"/>
      <c r="AN360" s="43"/>
      <c r="AO360" s="43"/>
      <c r="AP360" s="43"/>
      <c r="AQ360" s="44"/>
      <c r="AR360" s="45"/>
      <c r="AS360" s="34"/>
      <c r="AT360" s="34"/>
      <c r="AU360" s="57"/>
      <c r="AV360" s="43"/>
      <c r="AW360" s="43"/>
      <c r="AX360" s="43"/>
      <c r="AY360" s="43"/>
      <c r="AZ360" s="43"/>
      <c r="BA360" s="43"/>
      <c r="BB360" s="44"/>
      <c r="BC360" s="45"/>
      <c r="BD360" s="34"/>
    </row>
    <row r="361" spans="1:56" ht="35.1" customHeight="1">
      <c r="A361" s="56" t="s">
        <v>327</v>
      </c>
      <c r="B361" s="56">
        <v>571982</v>
      </c>
      <c r="C361" s="56" t="s">
        <v>124</v>
      </c>
      <c r="D361" s="56" t="s">
        <v>174</v>
      </c>
      <c r="E361" s="56" t="s">
        <v>15</v>
      </c>
      <c r="F361" s="56"/>
      <c r="G361" s="56" t="s">
        <v>126</v>
      </c>
      <c r="H361" s="56"/>
      <c r="I361" s="45" t="s">
        <v>173</v>
      </c>
      <c r="L361" s="47" t="str">
        <f t="shared" si="13"/>
        <v/>
      </c>
      <c r="M361" s="48" t="str">
        <f t="shared" si="12"/>
        <v/>
      </c>
      <c r="N361" s="57"/>
      <c r="O361" s="43"/>
      <c r="P361" s="43"/>
      <c r="Q361" s="43"/>
      <c r="R361" s="43"/>
      <c r="S361" s="43"/>
      <c r="T361" s="43"/>
      <c r="U361" s="44"/>
      <c r="V361" s="45"/>
      <c r="W361" s="34"/>
      <c r="X361" s="34"/>
      <c r="Y361" s="57"/>
      <c r="Z361" s="43"/>
      <c r="AA361" s="43"/>
      <c r="AB361" s="43"/>
      <c r="AC361" s="43"/>
      <c r="AD361" s="43"/>
      <c r="AE361" s="43"/>
      <c r="AF361" s="44"/>
      <c r="AG361" s="45"/>
      <c r="AH361" s="34"/>
      <c r="AI361" s="34"/>
      <c r="AJ361" s="57"/>
      <c r="AK361" s="43"/>
      <c r="AL361" s="43"/>
      <c r="AM361" s="43"/>
      <c r="AN361" s="43"/>
      <c r="AO361" s="43"/>
      <c r="AP361" s="43"/>
      <c r="AQ361" s="44"/>
      <c r="AR361" s="45"/>
      <c r="AS361" s="34"/>
      <c r="AT361" s="34"/>
      <c r="AU361" s="57"/>
      <c r="AV361" s="43"/>
      <c r="AW361" s="43"/>
      <c r="AX361" s="43"/>
      <c r="AY361" s="43"/>
      <c r="AZ361" s="43"/>
      <c r="BA361" s="43"/>
      <c r="BB361" s="44"/>
      <c r="BC361" s="45"/>
      <c r="BD361" s="34"/>
    </row>
    <row r="362" spans="1:56" ht="35.1" customHeight="1">
      <c r="A362" s="56" t="s">
        <v>327</v>
      </c>
      <c r="B362" s="56">
        <v>569325</v>
      </c>
      <c r="C362" s="56" t="s">
        <v>124</v>
      </c>
      <c r="D362" s="56" t="s">
        <v>159</v>
      </c>
      <c r="E362" s="56" t="s">
        <v>160</v>
      </c>
      <c r="F362" s="56"/>
      <c r="G362" s="56" t="s">
        <v>126</v>
      </c>
      <c r="H362" s="56"/>
      <c r="J362" s="34" t="s">
        <v>157</v>
      </c>
      <c r="L362" s="47">
        <f t="shared" si="13"/>
        <v>176.12</v>
      </c>
      <c r="M362" s="48">
        <f t="shared" si="12"/>
        <v>105.67</v>
      </c>
      <c r="N362" s="57"/>
      <c r="O362" s="43"/>
      <c r="P362" s="43"/>
      <c r="Q362" s="43"/>
      <c r="R362" s="43"/>
      <c r="S362" s="43"/>
      <c r="T362" s="43"/>
      <c r="U362" s="44"/>
      <c r="V362" s="45"/>
      <c r="W362" s="34"/>
      <c r="X362" s="34"/>
      <c r="Y362" s="57"/>
      <c r="Z362" s="43"/>
      <c r="AA362" s="43"/>
      <c r="AB362" s="43"/>
      <c r="AC362" s="43"/>
      <c r="AD362" s="43"/>
      <c r="AE362" s="43"/>
      <c r="AF362" s="44"/>
      <c r="AG362" s="45"/>
      <c r="AH362" s="34"/>
      <c r="AI362" s="34"/>
      <c r="AJ362" s="57"/>
      <c r="AK362" s="43"/>
      <c r="AL362" s="43"/>
      <c r="AM362" s="43"/>
      <c r="AN362" s="43"/>
      <c r="AO362" s="43"/>
      <c r="AP362" s="43"/>
      <c r="AQ362" s="44"/>
      <c r="AR362" s="45"/>
      <c r="AS362" s="34"/>
      <c r="AT362" s="34"/>
      <c r="AU362" s="57"/>
      <c r="AV362" s="43"/>
      <c r="AW362" s="43"/>
      <c r="AX362" s="43"/>
      <c r="AY362" s="43"/>
      <c r="AZ362" s="43"/>
      <c r="BA362" s="43"/>
      <c r="BB362" s="44"/>
      <c r="BC362" s="45"/>
      <c r="BD362" s="34"/>
    </row>
    <row r="363" spans="1:56" ht="35.1" customHeight="1">
      <c r="A363" s="56" t="s">
        <v>327</v>
      </c>
      <c r="B363" s="56">
        <v>571673</v>
      </c>
      <c r="C363" s="56" t="s">
        <v>124</v>
      </c>
      <c r="D363" s="56" t="s">
        <v>190</v>
      </c>
      <c r="E363" s="56" t="s">
        <v>106</v>
      </c>
      <c r="F363" s="56"/>
      <c r="G363" s="56" t="s">
        <v>126</v>
      </c>
      <c r="H363" s="56"/>
      <c r="J363" s="34" t="s">
        <v>129</v>
      </c>
      <c r="L363" s="47">
        <f t="shared" si="13"/>
        <v>84.4</v>
      </c>
      <c r="M363" s="48">
        <f t="shared" si="12"/>
        <v>50.64</v>
      </c>
      <c r="N363" s="57"/>
      <c r="O363" s="43"/>
      <c r="P363" s="43"/>
      <c r="Q363" s="43"/>
      <c r="R363" s="43"/>
      <c r="S363" s="43"/>
      <c r="T363" s="43"/>
      <c r="U363" s="44"/>
      <c r="V363" s="45"/>
      <c r="W363" s="34"/>
      <c r="X363" s="34"/>
      <c r="Y363" s="57"/>
      <c r="Z363" s="43"/>
      <c r="AA363" s="43"/>
      <c r="AB363" s="43"/>
      <c r="AC363" s="43"/>
      <c r="AD363" s="43"/>
      <c r="AE363" s="43"/>
      <c r="AF363" s="44"/>
      <c r="AG363" s="45"/>
      <c r="AH363" s="34"/>
      <c r="AI363" s="34"/>
      <c r="AJ363" s="57"/>
      <c r="AK363" s="43"/>
      <c r="AL363" s="43"/>
      <c r="AM363" s="43"/>
      <c r="AN363" s="43"/>
      <c r="AO363" s="43"/>
      <c r="AP363" s="43"/>
      <c r="AQ363" s="44"/>
      <c r="AR363" s="45"/>
      <c r="AS363" s="34"/>
      <c r="AT363" s="34"/>
      <c r="AU363" s="57"/>
      <c r="AV363" s="43"/>
      <c r="AW363" s="43"/>
      <c r="AX363" s="43"/>
      <c r="AY363" s="43"/>
      <c r="AZ363" s="43"/>
      <c r="BA363" s="43"/>
      <c r="BB363" s="44"/>
      <c r="BC363" s="45"/>
      <c r="BD363" s="34"/>
    </row>
    <row r="364" spans="1:56" ht="35.1" customHeight="1">
      <c r="A364" s="56" t="s">
        <v>328</v>
      </c>
      <c r="B364" s="56">
        <v>571488</v>
      </c>
      <c r="C364" s="56" t="s">
        <v>124</v>
      </c>
      <c r="D364" s="56" t="s">
        <v>174</v>
      </c>
      <c r="E364" s="56" t="s">
        <v>15</v>
      </c>
      <c r="F364" s="56"/>
      <c r="G364" s="56" t="s">
        <v>126</v>
      </c>
      <c r="H364" s="56"/>
      <c r="I364" s="45" t="s">
        <v>173</v>
      </c>
      <c r="L364" s="47" t="str">
        <f t="shared" si="13"/>
        <v/>
      </c>
      <c r="M364" s="48" t="str">
        <f t="shared" si="12"/>
        <v/>
      </c>
      <c r="N364" s="57"/>
      <c r="O364" s="43"/>
      <c r="P364" s="43"/>
      <c r="Q364" s="43"/>
      <c r="R364" s="43"/>
      <c r="S364" s="43"/>
      <c r="T364" s="43"/>
      <c r="U364" s="44"/>
      <c r="V364" s="45"/>
      <c r="W364" s="34"/>
      <c r="X364" s="34"/>
      <c r="Y364" s="57"/>
      <c r="Z364" s="43"/>
      <c r="AA364" s="43"/>
      <c r="AB364" s="43"/>
      <c r="AC364" s="43"/>
      <c r="AD364" s="43"/>
      <c r="AE364" s="43"/>
      <c r="AF364" s="44"/>
      <c r="AG364" s="45"/>
      <c r="AH364" s="34"/>
      <c r="AI364" s="34"/>
      <c r="AJ364" s="57"/>
      <c r="AK364" s="43"/>
      <c r="AL364" s="43"/>
      <c r="AM364" s="43"/>
      <c r="AN364" s="43"/>
      <c r="AO364" s="43"/>
      <c r="AP364" s="43"/>
      <c r="AQ364" s="44"/>
      <c r="AR364" s="45"/>
      <c r="AS364" s="34"/>
      <c r="AT364" s="34"/>
      <c r="AU364" s="57"/>
      <c r="AV364" s="43"/>
      <c r="AW364" s="43"/>
      <c r="AX364" s="43"/>
      <c r="AY364" s="43"/>
      <c r="AZ364" s="43"/>
      <c r="BA364" s="43"/>
      <c r="BB364" s="44"/>
      <c r="BC364" s="45"/>
      <c r="BD364" s="34"/>
    </row>
    <row r="365" spans="1:56" ht="35.1" customHeight="1">
      <c r="A365" s="56" t="s">
        <v>329</v>
      </c>
      <c r="B365" s="56">
        <v>580471</v>
      </c>
      <c r="C365" s="56" t="s">
        <v>124</v>
      </c>
      <c r="D365" s="56" t="s">
        <v>148</v>
      </c>
      <c r="E365" s="56" t="s">
        <v>71</v>
      </c>
      <c r="F365" s="56"/>
      <c r="G365" s="56" t="s">
        <v>126</v>
      </c>
      <c r="H365" s="56"/>
      <c r="I365" s="45" t="s">
        <v>173</v>
      </c>
      <c r="L365" s="47" t="str">
        <f t="shared" si="13"/>
        <v/>
      </c>
      <c r="M365" s="48" t="str">
        <f t="shared" si="12"/>
        <v/>
      </c>
      <c r="N365" s="57"/>
      <c r="O365" s="43"/>
      <c r="P365" s="43"/>
      <c r="Q365" s="43"/>
      <c r="R365" s="43"/>
      <c r="S365" s="43"/>
      <c r="T365" s="43"/>
      <c r="U365" s="44"/>
      <c r="V365" s="45"/>
      <c r="W365" s="34"/>
      <c r="X365" s="34"/>
      <c r="Y365" s="57"/>
      <c r="Z365" s="43"/>
      <c r="AA365" s="43"/>
      <c r="AB365" s="43"/>
      <c r="AC365" s="43"/>
      <c r="AD365" s="43"/>
      <c r="AE365" s="43"/>
      <c r="AF365" s="44"/>
      <c r="AG365" s="45"/>
      <c r="AH365" s="34"/>
      <c r="AI365" s="34"/>
      <c r="AJ365" s="57"/>
      <c r="AK365" s="43"/>
      <c r="AL365" s="43"/>
      <c r="AM365" s="43"/>
      <c r="AN365" s="43"/>
      <c r="AO365" s="43"/>
      <c r="AP365" s="43"/>
      <c r="AQ365" s="44"/>
      <c r="AR365" s="45"/>
      <c r="AS365" s="34"/>
      <c r="AT365" s="34"/>
      <c r="AU365" s="57"/>
      <c r="AV365" s="43"/>
      <c r="AW365" s="43"/>
      <c r="AX365" s="43"/>
      <c r="AY365" s="43"/>
      <c r="AZ365" s="43"/>
      <c r="BA365" s="43"/>
      <c r="BB365" s="44"/>
      <c r="BC365" s="45"/>
      <c r="BD365" s="34"/>
    </row>
    <row r="366" spans="1:56" ht="35.1" customHeight="1">
      <c r="A366" s="56" t="s">
        <v>330</v>
      </c>
      <c r="B366" s="56">
        <v>580102</v>
      </c>
      <c r="C366" s="56" t="s">
        <v>124</v>
      </c>
      <c r="D366" s="56" t="s">
        <v>159</v>
      </c>
      <c r="E366" s="56" t="s">
        <v>160</v>
      </c>
      <c r="F366" s="56"/>
      <c r="G366" s="56" t="s">
        <v>126</v>
      </c>
      <c r="H366" s="56"/>
      <c r="J366" s="34" t="s">
        <v>149</v>
      </c>
      <c r="K366" s="34" t="s">
        <v>152</v>
      </c>
      <c r="L366" s="47">
        <f t="shared" si="13"/>
        <v>462.96999999999997</v>
      </c>
      <c r="M366" s="48">
        <f t="shared" si="12"/>
        <v>277.77999999999997</v>
      </c>
      <c r="N366" s="57"/>
      <c r="O366" s="43"/>
      <c r="P366" s="43"/>
      <c r="Q366" s="43"/>
      <c r="R366" s="43"/>
      <c r="S366" s="43"/>
      <c r="T366" s="43"/>
      <c r="U366" s="44"/>
      <c r="V366" s="45"/>
      <c r="W366" s="34"/>
      <c r="X366" s="34"/>
      <c r="Y366" s="57"/>
      <c r="Z366" s="43"/>
      <c r="AA366" s="43"/>
      <c r="AB366" s="43"/>
      <c r="AC366" s="43"/>
      <c r="AD366" s="43"/>
      <c r="AE366" s="43"/>
      <c r="AF366" s="44"/>
      <c r="AG366" s="45"/>
      <c r="AH366" s="34"/>
      <c r="AI366" s="34"/>
      <c r="AJ366" s="57"/>
      <c r="AK366" s="43"/>
      <c r="AL366" s="43"/>
      <c r="AM366" s="43"/>
      <c r="AN366" s="43"/>
      <c r="AO366" s="43"/>
      <c r="AP366" s="43"/>
      <c r="AQ366" s="44"/>
      <c r="AR366" s="45"/>
      <c r="AS366" s="34"/>
      <c r="AT366" s="34"/>
      <c r="AU366" s="57"/>
      <c r="AV366" s="43"/>
      <c r="AW366" s="43"/>
      <c r="AX366" s="43"/>
      <c r="AY366" s="43"/>
      <c r="AZ366" s="43"/>
      <c r="BA366" s="43"/>
      <c r="BB366" s="44"/>
      <c r="BC366" s="45"/>
      <c r="BD366" s="34"/>
    </row>
    <row r="367" spans="1:56" ht="35.1" customHeight="1">
      <c r="A367" s="56" t="s">
        <v>330</v>
      </c>
      <c r="B367" s="56">
        <v>580598</v>
      </c>
      <c r="C367" s="56" t="s">
        <v>124</v>
      </c>
      <c r="D367" s="56" t="s">
        <v>162</v>
      </c>
      <c r="E367" s="56" t="s">
        <v>109</v>
      </c>
      <c r="F367" s="56"/>
      <c r="G367" s="56" t="s">
        <v>126</v>
      </c>
      <c r="H367" s="56"/>
      <c r="J367" s="34" t="s">
        <v>157</v>
      </c>
      <c r="L367" s="47">
        <f t="shared" si="13"/>
        <v>176.12</v>
      </c>
      <c r="M367" s="48">
        <f t="shared" si="12"/>
        <v>105.67</v>
      </c>
      <c r="N367" s="57"/>
      <c r="O367" s="43"/>
      <c r="P367" s="43"/>
      <c r="Q367" s="43"/>
      <c r="R367" s="43"/>
      <c r="S367" s="43"/>
      <c r="T367" s="43"/>
      <c r="U367" s="44"/>
      <c r="V367" s="45"/>
      <c r="W367" s="34"/>
      <c r="X367" s="34"/>
      <c r="Y367" s="57"/>
      <c r="Z367" s="43"/>
      <c r="AA367" s="43"/>
      <c r="AB367" s="43"/>
      <c r="AC367" s="43"/>
      <c r="AD367" s="43"/>
      <c r="AE367" s="43"/>
      <c r="AF367" s="44"/>
      <c r="AG367" s="45"/>
      <c r="AH367" s="34"/>
      <c r="AI367" s="34"/>
      <c r="AJ367" s="57"/>
      <c r="AK367" s="43"/>
      <c r="AL367" s="43"/>
      <c r="AM367" s="43"/>
      <c r="AN367" s="43"/>
      <c r="AO367" s="43"/>
      <c r="AP367" s="43"/>
      <c r="AQ367" s="44"/>
      <c r="AR367" s="45"/>
      <c r="AS367" s="34"/>
      <c r="AT367" s="34"/>
      <c r="AU367" s="57"/>
      <c r="AV367" s="43"/>
      <c r="AW367" s="43"/>
      <c r="AX367" s="43"/>
      <c r="AY367" s="43"/>
      <c r="AZ367" s="43"/>
      <c r="BA367" s="43"/>
      <c r="BB367" s="44"/>
      <c r="BC367" s="45"/>
      <c r="BD367" s="34"/>
    </row>
    <row r="368" spans="1:56" ht="35.1" customHeight="1">
      <c r="A368" s="56" t="s">
        <v>330</v>
      </c>
      <c r="B368" s="56">
        <v>579683</v>
      </c>
      <c r="C368" s="56" t="s">
        <v>124</v>
      </c>
      <c r="D368" s="56" t="s">
        <v>162</v>
      </c>
      <c r="E368" s="56" t="s">
        <v>109</v>
      </c>
      <c r="F368" s="56"/>
      <c r="G368" s="56" t="s">
        <v>126</v>
      </c>
      <c r="H368" s="56"/>
      <c r="J368" s="34" t="s">
        <v>127</v>
      </c>
      <c r="L368" s="47">
        <f t="shared" si="13"/>
        <v>201.3</v>
      </c>
      <c r="M368" s="48">
        <f t="shared" si="12"/>
        <v>120.78</v>
      </c>
      <c r="N368" s="57"/>
      <c r="O368" s="43"/>
      <c r="P368" s="43"/>
      <c r="Q368" s="43"/>
      <c r="R368" s="43"/>
      <c r="S368" s="43"/>
      <c r="T368" s="43"/>
      <c r="U368" s="44"/>
      <c r="V368" s="45"/>
      <c r="W368" s="34"/>
      <c r="X368" s="34"/>
      <c r="Y368" s="57"/>
      <c r="Z368" s="43"/>
      <c r="AA368" s="43"/>
      <c r="AB368" s="43"/>
      <c r="AC368" s="43"/>
      <c r="AD368" s="43"/>
      <c r="AE368" s="43"/>
      <c r="AF368" s="44"/>
      <c r="AG368" s="45"/>
      <c r="AH368" s="34"/>
      <c r="AI368" s="34"/>
      <c r="AJ368" s="57"/>
      <c r="AK368" s="43"/>
      <c r="AL368" s="43"/>
      <c r="AM368" s="43"/>
      <c r="AN368" s="43"/>
      <c r="AO368" s="43"/>
      <c r="AP368" s="43"/>
      <c r="AQ368" s="44"/>
      <c r="AR368" s="45"/>
      <c r="AS368" s="34"/>
      <c r="AT368" s="34"/>
      <c r="AU368" s="57"/>
      <c r="AV368" s="43"/>
      <c r="AW368" s="43"/>
      <c r="AX368" s="43"/>
      <c r="AY368" s="43"/>
      <c r="AZ368" s="43"/>
      <c r="BA368" s="43"/>
      <c r="BB368" s="44"/>
      <c r="BC368" s="45"/>
      <c r="BD368" s="34"/>
    </row>
    <row r="369" spans="1:56" ht="35.1" customHeight="1">
      <c r="A369" s="56" t="s">
        <v>330</v>
      </c>
      <c r="B369" s="56">
        <v>580392</v>
      </c>
      <c r="C369" s="56" t="s">
        <v>124</v>
      </c>
      <c r="D369" s="56" t="s">
        <v>125</v>
      </c>
      <c r="E369" s="56" t="s">
        <v>10</v>
      </c>
      <c r="F369" s="56"/>
      <c r="G369" s="56" t="s">
        <v>126</v>
      </c>
      <c r="H369" s="56"/>
      <c r="J369" s="34" t="s">
        <v>157</v>
      </c>
      <c r="L369" s="47">
        <f t="shared" si="13"/>
        <v>176.12</v>
      </c>
      <c r="M369" s="48">
        <f t="shared" si="12"/>
        <v>105.67</v>
      </c>
      <c r="N369" s="57"/>
      <c r="O369" s="43"/>
      <c r="P369" s="43"/>
      <c r="Q369" s="43"/>
      <c r="R369" s="43"/>
      <c r="S369" s="43"/>
      <c r="T369" s="43"/>
      <c r="U369" s="44"/>
      <c r="V369" s="45"/>
      <c r="W369" s="34"/>
      <c r="X369" s="34"/>
      <c r="Y369" s="57"/>
      <c r="Z369" s="43"/>
      <c r="AA369" s="43"/>
      <c r="AB369" s="43"/>
      <c r="AC369" s="43"/>
      <c r="AD369" s="43"/>
      <c r="AE369" s="43"/>
      <c r="AF369" s="44"/>
      <c r="AG369" s="45"/>
      <c r="AH369" s="34"/>
      <c r="AI369" s="34"/>
      <c r="AJ369" s="57"/>
      <c r="AK369" s="43"/>
      <c r="AL369" s="43"/>
      <c r="AM369" s="43"/>
      <c r="AN369" s="43"/>
      <c r="AO369" s="43"/>
      <c r="AP369" s="43"/>
      <c r="AQ369" s="44"/>
      <c r="AR369" s="45"/>
      <c r="AS369" s="34"/>
      <c r="AT369" s="34"/>
      <c r="AU369" s="57"/>
      <c r="AV369" s="43"/>
      <c r="AW369" s="43"/>
      <c r="AX369" s="43"/>
      <c r="AY369" s="43"/>
      <c r="AZ369" s="43"/>
      <c r="BA369" s="43"/>
      <c r="BB369" s="44"/>
      <c r="BC369" s="45"/>
      <c r="BD369" s="34"/>
    </row>
    <row r="370" spans="1:56" ht="35.1" customHeight="1">
      <c r="A370" s="56" t="s">
        <v>330</v>
      </c>
      <c r="B370" s="56">
        <v>571663</v>
      </c>
      <c r="C370" s="56" t="s">
        <v>124</v>
      </c>
      <c r="D370" s="56" t="s">
        <v>174</v>
      </c>
      <c r="E370" s="56" t="s">
        <v>15</v>
      </c>
      <c r="F370" s="56"/>
      <c r="G370" s="56" t="s">
        <v>126</v>
      </c>
      <c r="H370" s="56"/>
      <c r="I370" s="45" t="s">
        <v>173</v>
      </c>
      <c r="L370" s="47" t="str">
        <f t="shared" si="13"/>
        <v/>
      </c>
      <c r="M370" s="48" t="str">
        <f t="shared" si="12"/>
        <v/>
      </c>
      <c r="N370" s="57"/>
      <c r="O370" s="43"/>
      <c r="P370" s="43"/>
      <c r="Q370" s="43"/>
      <c r="R370" s="43"/>
      <c r="S370" s="43"/>
      <c r="T370" s="43"/>
      <c r="U370" s="44"/>
      <c r="V370" s="45"/>
      <c r="W370" s="34"/>
      <c r="X370" s="34"/>
      <c r="Y370" s="57"/>
      <c r="Z370" s="43"/>
      <c r="AA370" s="43"/>
      <c r="AB370" s="43"/>
      <c r="AC370" s="43"/>
      <c r="AD370" s="43"/>
      <c r="AE370" s="43"/>
      <c r="AF370" s="44"/>
      <c r="AG370" s="45"/>
      <c r="AH370" s="34"/>
      <c r="AI370" s="34"/>
      <c r="AJ370" s="57"/>
      <c r="AK370" s="43"/>
      <c r="AL370" s="43"/>
      <c r="AM370" s="43"/>
      <c r="AN370" s="43"/>
      <c r="AO370" s="43"/>
      <c r="AP370" s="43"/>
      <c r="AQ370" s="44"/>
      <c r="AR370" s="45"/>
      <c r="AS370" s="34"/>
      <c r="AT370" s="34"/>
      <c r="AU370" s="57"/>
      <c r="AV370" s="43"/>
      <c r="AW370" s="43"/>
      <c r="AX370" s="43"/>
      <c r="AY370" s="43"/>
      <c r="AZ370" s="43"/>
      <c r="BA370" s="43"/>
      <c r="BB370" s="44"/>
      <c r="BC370" s="45"/>
      <c r="BD370" s="34"/>
    </row>
    <row r="371" spans="1:56" ht="35.1" customHeight="1">
      <c r="A371" s="56" t="s">
        <v>330</v>
      </c>
      <c r="B371" s="56">
        <v>579802</v>
      </c>
      <c r="C371" s="56" t="s">
        <v>124</v>
      </c>
      <c r="D371" s="56" t="s">
        <v>125</v>
      </c>
      <c r="E371" s="56" t="s">
        <v>10</v>
      </c>
      <c r="F371" s="56"/>
      <c r="G371" s="56" t="s">
        <v>126</v>
      </c>
      <c r="H371" s="56"/>
      <c r="J371" s="34" t="s">
        <v>127</v>
      </c>
      <c r="L371" s="47">
        <f t="shared" si="13"/>
        <v>201.3</v>
      </c>
      <c r="M371" s="48">
        <f t="shared" si="12"/>
        <v>120.78</v>
      </c>
      <c r="N371" s="57"/>
      <c r="O371" s="43"/>
      <c r="P371" s="43"/>
      <c r="Q371" s="43"/>
      <c r="R371" s="43"/>
      <c r="S371" s="43"/>
      <c r="T371" s="43"/>
      <c r="U371" s="44"/>
      <c r="V371" s="45"/>
      <c r="W371" s="34"/>
      <c r="X371" s="34"/>
      <c r="Y371" s="57"/>
      <c r="Z371" s="43"/>
      <c r="AA371" s="43"/>
      <c r="AB371" s="43"/>
      <c r="AC371" s="43"/>
      <c r="AD371" s="43"/>
      <c r="AE371" s="43"/>
      <c r="AF371" s="44"/>
      <c r="AG371" s="45"/>
      <c r="AH371" s="34"/>
      <c r="AI371" s="34"/>
      <c r="AJ371" s="57"/>
      <c r="AK371" s="43"/>
      <c r="AL371" s="43"/>
      <c r="AM371" s="43"/>
      <c r="AN371" s="43"/>
      <c r="AO371" s="43"/>
      <c r="AP371" s="43"/>
      <c r="AQ371" s="44"/>
      <c r="AR371" s="45"/>
      <c r="AS371" s="34"/>
      <c r="AT371" s="34"/>
      <c r="AU371" s="57"/>
      <c r="AV371" s="43"/>
      <c r="AW371" s="43"/>
      <c r="AX371" s="43"/>
      <c r="AY371" s="43"/>
      <c r="AZ371" s="43"/>
      <c r="BA371" s="43"/>
      <c r="BB371" s="44"/>
      <c r="BC371" s="45"/>
      <c r="BD371" s="34"/>
    </row>
    <row r="372" spans="1:56" ht="35.1" customHeight="1">
      <c r="A372" s="56" t="s">
        <v>330</v>
      </c>
      <c r="B372" s="56">
        <v>579839</v>
      </c>
      <c r="C372" s="56" t="s">
        <v>124</v>
      </c>
      <c r="D372" s="56" t="s">
        <v>166</v>
      </c>
      <c r="E372" s="56" t="s">
        <v>167</v>
      </c>
      <c r="F372" s="56"/>
      <c r="G372" s="56" t="s">
        <v>126</v>
      </c>
      <c r="H372" s="56"/>
      <c r="J372" s="34" t="s">
        <v>127</v>
      </c>
      <c r="L372" s="47">
        <f t="shared" si="13"/>
        <v>201.3</v>
      </c>
      <c r="M372" s="48">
        <f t="shared" si="12"/>
        <v>120.78</v>
      </c>
      <c r="N372" s="57"/>
      <c r="O372" s="43"/>
      <c r="P372" s="43"/>
      <c r="Q372" s="43"/>
      <c r="R372" s="43"/>
      <c r="S372" s="43"/>
      <c r="T372" s="43"/>
      <c r="U372" s="44"/>
      <c r="V372" s="45"/>
      <c r="W372" s="34"/>
      <c r="X372" s="34"/>
      <c r="Y372" s="57"/>
      <c r="Z372" s="43"/>
      <c r="AA372" s="43"/>
      <c r="AB372" s="43"/>
      <c r="AC372" s="43"/>
      <c r="AD372" s="43"/>
      <c r="AE372" s="43"/>
      <c r="AF372" s="44"/>
      <c r="AG372" s="45"/>
      <c r="AH372" s="34"/>
      <c r="AI372" s="34"/>
      <c r="AJ372" s="57"/>
      <c r="AK372" s="43"/>
      <c r="AL372" s="43"/>
      <c r="AM372" s="43"/>
      <c r="AN372" s="43"/>
      <c r="AO372" s="43"/>
      <c r="AP372" s="43"/>
      <c r="AQ372" s="44"/>
      <c r="AR372" s="45"/>
      <c r="AS372" s="34"/>
      <c r="AT372" s="34"/>
      <c r="AU372" s="57"/>
      <c r="AV372" s="43"/>
      <c r="AW372" s="43"/>
      <c r="AX372" s="43"/>
      <c r="AY372" s="43"/>
      <c r="AZ372" s="43"/>
      <c r="BA372" s="43"/>
      <c r="BB372" s="44"/>
      <c r="BC372" s="45"/>
      <c r="BD372" s="34"/>
    </row>
    <row r="373" spans="1:56" ht="35.1" customHeight="1">
      <c r="A373" s="56" t="s">
        <v>331</v>
      </c>
      <c r="B373" s="56">
        <v>571648</v>
      </c>
      <c r="C373" s="56" t="s">
        <v>124</v>
      </c>
      <c r="D373" s="56" t="s">
        <v>174</v>
      </c>
      <c r="E373" s="56" t="s">
        <v>15</v>
      </c>
      <c r="F373" s="56"/>
      <c r="G373" s="56" t="s">
        <v>126</v>
      </c>
      <c r="H373" s="56"/>
      <c r="J373" s="34" t="s">
        <v>157</v>
      </c>
      <c r="L373" s="47">
        <f t="shared" si="13"/>
        <v>176.12</v>
      </c>
      <c r="M373" s="48">
        <f t="shared" si="12"/>
        <v>105.67</v>
      </c>
      <c r="N373" s="57"/>
      <c r="O373" s="43"/>
      <c r="P373" s="43"/>
      <c r="Q373" s="43"/>
      <c r="R373" s="43"/>
      <c r="S373" s="43"/>
      <c r="T373" s="43"/>
      <c r="U373" s="44"/>
      <c r="V373" s="45"/>
      <c r="W373" s="34"/>
      <c r="X373" s="34"/>
      <c r="Y373" s="57"/>
      <c r="Z373" s="43"/>
      <c r="AA373" s="43"/>
      <c r="AB373" s="43"/>
      <c r="AC373" s="43"/>
      <c r="AD373" s="43"/>
      <c r="AE373" s="43"/>
      <c r="AF373" s="44"/>
      <c r="AG373" s="45"/>
      <c r="AH373" s="34"/>
      <c r="AI373" s="34"/>
      <c r="AJ373" s="57"/>
      <c r="AK373" s="43"/>
      <c r="AL373" s="43"/>
      <c r="AM373" s="43"/>
      <c r="AN373" s="43"/>
      <c r="AO373" s="43"/>
      <c r="AP373" s="43"/>
      <c r="AQ373" s="44"/>
      <c r="AR373" s="45"/>
      <c r="AS373" s="34"/>
      <c r="AT373" s="34"/>
      <c r="AU373" s="57"/>
      <c r="AV373" s="43"/>
      <c r="AW373" s="43"/>
      <c r="AX373" s="43"/>
      <c r="AY373" s="43"/>
      <c r="AZ373" s="43"/>
      <c r="BA373" s="43"/>
      <c r="BB373" s="44"/>
      <c r="BC373" s="45"/>
      <c r="BD373" s="34"/>
    </row>
    <row r="374" spans="1:56" ht="35.1" customHeight="1">
      <c r="A374" s="56" t="s">
        <v>331</v>
      </c>
      <c r="B374" s="56">
        <v>579664</v>
      </c>
      <c r="C374" s="56" t="s">
        <v>124</v>
      </c>
      <c r="D374" s="56" t="s">
        <v>159</v>
      </c>
      <c r="E374" s="56" t="s">
        <v>160</v>
      </c>
      <c r="F374" s="56"/>
      <c r="G374" s="56" t="s">
        <v>126</v>
      </c>
      <c r="H374" s="56"/>
      <c r="I374" s="45" t="s">
        <v>173</v>
      </c>
      <c r="L374" s="47" t="str">
        <f t="shared" si="13"/>
        <v/>
      </c>
      <c r="M374" s="48" t="str">
        <f t="shared" si="12"/>
        <v/>
      </c>
    </row>
    <row r="375" spans="1:56" ht="35.1" customHeight="1">
      <c r="A375" s="56" t="s">
        <v>331</v>
      </c>
      <c r="B375" s="56">
        <v>579692</v>
      </c>
      <c r="C375" s="56" t="s">
        <v>124</v>
      </c>
      <c r="D375" s="56" t="s">
        <v>166</v>
      </c>
      <c r="E375" s="56" t="s">
        <v>167</v>
      </c>
      <c r="F375" s="56"/>
      <c r="G375" s="56" t="s">
        <v>126</v>
      </c>
      <c r="H375" s="56"/>
      <c r="J375" s="34" t="s">
        <v>149</v>
      </c>
      <c r="K375" s="34" t="s">
        <v>152</v>
      </c>
      <c r="L375" s="47">
        <f t="shared" si="13"/>
        <v>462.96999999999997</v>
      </c>
      <c r="M375" s="48">
        <f t="shared" si="12"/>
        <v>277.77999999999997</v>
      </c>
    </row>
    <row r="376" spans="1:56" ht="35.1" customHeight="1">
      <c r="A376" s="56" t="s">
        <v>331</v>
      </c>
      <c r="B376" s="56">
        <v>580487</v>
      </c>
      <c r="C376" s="56" t="s">
        <v>124</v>
      </c>
      <c r="D376" s="56" t="s">
        <v>148</v>
      </c>
      <c r="E376" s="56" t="s">
        <v>71</v>
      </c>
      <c r="F376" s="56"/>
      <c r="G376" s="56" t="s">
        <v>126</v>
      </c>
      <c r="H376" s="56"/>
      <c r="J376" s="34" t="s">
        <v>129</v>
      </c>
      <c r="L376" s="47">
        <f t="shared" si="13"/>
        <v>84.4</v>
      </c>
      <c r="M376" s="48">
        <f t="shared" si="12"/>
        <v>50.64</v>
      </c>
    </row>
    <row r="377" spans="1:56" ht="35.1" customHeight="1">
      <c r="A377" s="56" t="s">
        <v>332</v>
      </c>
      <c r="B377" s="56">
        <v>571822</v>
      </c>
      <c r="C377" s="56" t="s">
        <v>124</v>
      </c>
      <c r="D377" s="56" t="s">
        <v>174</v>
      </c>
      <c r="E377" s="56" t="s">
        <v>15</v>
      </c>
      <c r="F377" s="56"/>
      <c r="G377" s="56" t="s">
        <v>126</v>
      </c>
      <c r="H377" s="56"/>
      <c r="J377" s="34" t="s">
        <v>157</v>
      </c>
      <c r="L377" s="47">
        <f t="shared" si="13"/>
        <v>176.12</v>
      </c>
      <c r="M377" s="48">
        <f t="shared" si="12"/>
        <v>105.67</v>
      </c>
    </row>
    <row r="378" spans="1:56" ht="35.1" customHeight="1">
      <c r="A378" s="56" t="s">
        <v>332</v>
      </c>
      <c r="B378" s="56">
        <v>580325</v>
      </c>
      <c r="C378" s="56" t="s">
        <v>124</v>
      </c>
      <c r="D378" s="56" t="s">
        <v>166</v>
      </c>
      <c r="E378" s="56" t="s">
        <v>167</v>
      </c>
      <c r="F378" s="56"/>
      <c r="G378" s="56" t="s">
        <v>181</v>
      </c>
      <c r="H378" s="56"/>
      <c r="I378" s="45" t="s">
        <v>173</v>
      </c>
      <c r="L378" s="47" t="str">
        <f t="shared" si="13"/>
        <v/>
      </c>
      <c r="M378" s="48" t="str">
        <f t="shared" si="12"/>
        <v/>
      </c>
    </row>
    <row r="379" spans="1:56" ht="35.1" customHeight="1">
      <c r="A379" s="56" t="s">
        <v>333</v>
      </c>
      <c r="B379" s="56">
        <v>581011</v>
      </c>
      <c r="C379" s="56" t="s">
        <v>124</v>
      </c>
      <c r="D379" s="56" t="s">
        <v>159</v>
      </c>
      <c r="E379" s="56" t="s">
        <v>160</v>
      </c>
      <c r="F379" s="56"/>
      <c r="G379" s="56" t="s">
        <v>126</v>
      </c>
      <c r="H379" s="56"/>
      <c r="J379" s="34" t="s">
        <v>149</v>
      </c>
      <c r="L379" s="47">
        <f t="shared" si="13"/>
        <v>288.77</v>
      </c>
      <c r="M379" s="48">
        <f t="shared" si="12"/>
        <v>173.26</v>
      </c>
    </row>
    <row r="380" spans="1:56" ht="35.1" customHeight="1">
      <c r="A380" s="56" t="s">
        <v>334</v>
      </c>
      <c r="B380" s="56">
        <v>571669</v>
      </c>
      <c r="C380" s="56" t="s">
        <v>124</v>
      </c>
      <c r="D380" s="56" t="s">
        <v>174</v>
      </c>
      <c r="E380" s="56" t="s">
        <v>15</v>
      </c>
      <c r="F380" s="56"/>
      <c r="G380" s="56" t="s">
        <v>126</v>
      </c>
      <c r="H380" s="56"/>
      <c r="I380" s="45" t="s">
        <v>173</v>
      </c>
      <c r="L380" s="47" t="str">
        <f t="shared" si="13"/>
        <v/>
      </c>
      <c r="M380" s="48" t="str">
        <f t="shared" si="12"/>
        <v/>
      </c>
    </row>
    <row r="381" spans="1:56" ht="35.1" customHeight="1">
      <c r="A381" s="56" t="s">
        <v>334</v>
      </c>
      <c r="B381" s="56">
        <v>571665</v>
      </c>
      <c r="C381" s="56" t="s">
        <v>124</v>
      </c>
      <c r="D381" s="56" t="s">
        <v>174</v>
      </c>
      <c r="E381" s="56" t="s">
        <v>15</v>
      </c>
      <c r="F381" s="56"/>
      <c r="G381" s="56" t="s">
        <v>126</v>
      </c>
      <c r="H381" s="56"/>
      <c r="J381" s="34" t="s">
        <v>157</v>
      </c>
      <c r="L381" s="47">
        <f t="shared" si="13"/>
        <v>176.12</v>
      </c>
      <c r="M381" s="48">
        <f t="shared" si="12"/>
        <v>105.67</v>
      </c>
    </row>
    <row r="382" spans="1:56" ht="35.1" customHeight="1">
      <c r="A382" s="56" t="s">
        <v>335</v>
      </c>
      <c r="B382" s="56">
        <v>580962</v>
      </c>
      <c r="C382" s="56" t="s">
        <v>124</v>
      </c>
      <c r="D382" s="56" t="s">
        <v>162</v>
      </c>
      <c r="E382" s="56" t="s">
        <v>109</v>
      </c>
      <c r="F382" s="56"/>
      <c r="G382" s="56" t="s">
        <v>126</v>
      </c>
      <c r="H382" s="56"/>
      <c r="J382" s="34" t="s">
        <v>157</v>
      </c>
      <c r="L382" s="47">
        <f t="shared" si="13"/>
        <v>176.12</v>
      </c>
      <c r="M382" s="48">
        <f t="shared" si="12"/>
        <v>105.67</v>
      </c>
    </row>
    <row r="383" spans="1:56" ht="35.1" customHeight="1">
      <c r="A383" s="56" t="s">
        <v>336</v>
      </c>
      <c r="B383" s="56">
        <v>576154</v>
      </c>
      <c r="C383" s="56" t="s">
        <v>124</v>
      </c>
      <c r="D383" s="56" t="s">
        <v>125</v>
      </c>
      <c r="E383" s="56" t="s">
        <v>10</v>
      </c>
      <c r="F383" s="56"/>
      <c r="G383" s="56" t="s">
        <v>126</v>
      </c>
      <c r="H383" s="56"/>
      <c r="I383" s="45" t="s">
        <v>134</v>
      </c>
      <c r="L383" s="47" t="str">
        <f t="shared" si="13"/>
        <v/>
      </c>
      <c r="M383" s="48" t="str">
        <f t="shared" si="12"/>
        <v/>
      </c>
    </row>
    <row r="384" spans="1:56" ht="35.1" customHeight="1">
      <c r="A384" s="56" t="s">
        <v>337</v>
      </c>
      <c r="B384" s="56">
        <v>580497</v>
      </c>
      <c r="C384" s="56" t="s">
        <v>124</v>
      </c>
      <c r="D384" s="56" t="s">
        <v>172</v>
      </c>
      <c r="E384" s="56" t="s">
        <v>12</v>
      </c>
      <c r="F384" s="56"/>
      <c r="G384" s="56" t="s">
        <v>126</v>
      </c>
      <c r="H384" s="56"/>
      <c r="I384" s="56"/>
      <c r="J384" s="34" t="s">
        <v>127</v>
      </c>
      <c r="L384" s="47">
        <f t="shared" si="13"/>
        <v>201.3</v>
      </c>
      <c r="M384" s="48">
        <f t="shared" si="12"/>
        <v>120.78</v>
      </c>
    </row>
    <row r="385" spans="1:13" ht="35.1" customHeight="1">
      <c r="A385" s="56" t="s">
        <v>338</v>
      </c>
      <c r="B385" s="56">
        <v>579759</v>
      </c>
      <c r="C385" s="56" t="s">
        <v>124</v>
      </c>
      <c r="D385" s="56" t="s">
        <v>159</v>
      </c>
      <c r="E385" s="56" t="s">
        <v>160</v>
      </c>
      <c r="F385" s="56"/>
      <c r="G385" s="56" t="s">
        <v>126</v>
      </c>
      <c r="H385" s="56"/>
      <c r="I385" s="56"/>
      <c r="J385" s="34" t="s">
        <v>149</v>
      </c>
      <c r="L385" s="47">
        <f t="shared" si="13"/>
        <v>288.77</v>
      </c>
      <c r="M385" s="48">
        <f t="shared" si="12"/>
        <v>173.26</v>
      </c>
    </row>
    <row r="386" spans="1:13" ht="35.1" customHeight="1">
      <c r="A386" s="56" t="s">
        <v>339</v>
      </c>
      <c r="B386" s="56">
        <v>581317</v>
      </c>
      <c r="C386" s="56" t="s">
        <v>124</v>
      </c>
      <c r="D386" s="56" t="s">
        <v>172</v>
      </c>
      <c r="E386" s="56" t="s">
        <v>12</v>
      </c>
      <c r="F386" s="56"/>
      <c r="G386" s="56" t="s">
        <v>151</v>
      </c>
      <c r="H386" s="56"/>
      <c r="I386" s="56"/>
      <c r="J386" s="34" t="s">
        <v>129</v>
      </c>
      <c r="L386" s="47">
        <f t="shared" si="13"/>
        <v>84.4</v>
      </c>
      <c r="M386" s="48">
        <f t="shared" si="12"/>
        <v>50.64</v>
      </c>
    </row>
    <row r="387" spans="1:13" ht="35.1" customHeight="1">
      <c r="A387" s="56" t="s">
        <v>339</v>
      </c>
      <c r="B387" s="56">
        <v>580395</v>
      </c>
      <c r="C387" s="56" t="s">
        <v>124</v>
      </c>
      <c r="D387" s="56" t="s">
        <v>125</v>
      </c>
      <c r="E387" s="56" t="s">
        <v>10</v>
      </c>
      <c r="F387" s="56"/>
      <c r="G387" s="56" t="s">
        <v>126</v>
      </c>
      <c r="H387" s="56"/>
      <c r="I387" s="56" t="s">
        <v>134</v>
      </c>
      <c r="L387" s="47" t="str">
        <f t="shared" si="13"/>
        <v/>
      </c>
      <c r="M387" s="48" t="str">
        <f t="shared" si="12"/>
        <v/>
      </c>
    </row>
    <row r="388" spans="1:13" ht="35.1" customHeight="1">
      <c r="A388" s="56" t="s">
        <v>339</v>
      </c>
      <c r="B388" s="56">
        <v>580413</v>
      </c>
      <c r="C388" s="56" t="s">
        <v>124</v>
      </c>
      <c r="D388" s="56" t="s">
        <v>162</v>
      </c>
      <c r="E388" s="56" t="s">
        <v>109</v>
      </c>
      <c r="F388" s="56"/>
      <c r="G388" s="56" t="s">
        <v>126</v>
      </c>
      <c r="H388" s="56"/>
      <c r="I388" s="56" t="s">
        <v>134</v>
      </c>
      <c r="L388" s="47" t="str">
        <f t="shared" si="13"/>
        <v/>
      </c>
      <c r="M388" s="48" t="str">
        <f t="shared" si="12"/>
        <v/>
      </c>
    </row>
    <row r="389" spans="1:13" ht="35.1" customHeight="1">
      <c r="A389" s="56" t="s">
        <v>339</v>
      </c>
      <c r="B389" s="56">
        <v>579873</v>
      </c>
      <c r="C389" s="56" t="s">
        <v>124</v>
      </c>
      <c r="D389" s="56" t="s">
        <v>166</v>
      </c>
      <c r="E389" s="56" t="s">
        <v>167</v>
      </c>
      <c r="F389" s="56"/>
      <c r="G389" s="56" t="s">
        <v>126</v>
      </c>
      <c r="H389" s="56"/>
      <c r="I389" s="56"/>
      <c r="J389" s="34" t="s">
        <v>157</v>
      </c>
      <c r="L389" s="47">
        <f t="shared" si="13"/>
        <v>176.12</v>
      </c>
      <c r="M389" s="48">
        <f t="shared" ref="M389:M452" si="14">IF(ISBLANK(K389),
    IFERROR(VLOOKUP(J389, $AX$5:$AY$20, 2, FALSE), ""),
    IFERROR(VLOOKUP(K389, $AX$5:$AY$20, 2, FALSE) + VLOOKUP(J389, $AX$5:$AY$20, 2, FALSE), ""))</f>
        <v>105.67</v>
      </c>
    </row>
    <row r="390" spans="1:13" ht="35.1" customHeight="1">
      <c r="A390" s="56" t="s">
        <v>340</v>
      </c>
      <c r="B390" s="56">
        <v>580566</v>
      </c>
      <c r="C390" s="56" t="s">
        <v>124</v>
      </c>
      <c r="D390" s="56" t="s">
        <v>125</v>
      </c>
      <c r="E390" s="56" t="s">
        <v>10</v>
      </c>
      <c r="F390" s="56"/>
      <c r="G390" s="56" t="s">
        <v>126</v>
      </c>
      <c r="H390" s="56"/>
      <c r="I390" s="56"/>
      <c r="J390" s="34" t="s">
        <v>149</v>
      </c>
      <c r="L390" s="47">
        <f t="shared" si="13"/>
        <v>288.77</v>
      </c>
      <c r="M390" s="48">
        <f t="shared" si="14"/>
        <v>173.26</v>
      </c>
    </row>
    <row r="391" spans="1:13" ht="35.1" customHeight="1">
      <c r="A391" s="56" t="s">
        <v>340</v>
      </c>
      <c r="B391" s="56">
        <v>580537</v>
      </c>
      <c r="C391" s="56" t="s">
        <v>124</v>
      </c>
      <c r="D391" s="56" t="s">
        <v>159</v>
      </c>
      <c r="E391" s="56" t="s">
        <v>160</v>
      </c>
      <c r="F391" s="56"/>
      <c r="G391" s="56" t="s">
        <v>151</v>
      </c>
      <c r="H391" s="56"/>
      <c r="I391" s="56"/>
      <c r="J391" s="34" t="s">
        <v>157</v>
      </c>
      <c r="L391" s="47">
        <f t="shared" ref="L391:L414" si="15">IF(AND(ISBLANK(J391),ISBLANK(K391)),"",
IF(AND(NOT(ISBLANK(J391)),NOT(ISBLANK(K391))),VLOOKUP(J391,$AU$5:$AV$20,2,FALSE)+VLOOKUP(K391,$AU$5:$AV$20,2,FALSE),
IF(ISBLANK(K391),VLOOKUP(J391,$AU$5:$AV$20,2,FALSE),VLOOKUP(K391,$AU$5:$AV$20,2,FALSE))))</f>
        <v>176.12</v>
      </c>
      <c r="M391" s="48">
        <f t="shared" si="14"/>
        <v>105.67</v>
      </c>
    </row>
    <row r="392" spans="1:13" ht="35.1" customHeight="1">
      <c r="A392" s="56" t="s">
        <v>340</v>
      </c>
      <c r="B392" s="56">
        <v>580205</v>
      </c>
      <c r="C392" s="56" t="s">
        <v>124</v>
      </c>
      <c r="D392" s="56" t="s">
        <v>125</v>
      </c>
      <c r="E392" s="56" t="s">
        <v>10</v>
      </c>
      <c r="F392" s="56"/>
      <c r="G392" s="56" t="s">
        <v>126</v>
      </c>
      <c r="H392" s="56"/>
      <c r="I392" s="56"/>
      <c r="J392" s="34" t="s">
        <v>149</v>
      </c>
      <c r="L392" s="47">
        <f t="shared" si="15"/>
        <v>288.77</v>
      </c>
      <c r="M392" s="48">
        <f t="shared" si="14"/>
        <v>173.26</v>
      </c>
    </row>
    <row r="393" spans="1:13" ht="35.1" customHeight="1">
      <c r="A393" s="56" t="s">
        <v>341</v>
      </c>
      <c r="B393" s="56" t="s">
        <v>342</v>
      </c>
      <c r="C393" s="56" t="s">
        <v>124</v>
      </c>
      <c r="D393" s="56" t="s">
        <v>159</v>
      </c>
      <c r="E393" s="56" t="s">
        <v>160</v>
      </c>
      <c r="F393" s="56"/>
      <c r="G393" s="56" t="s">
        <v>126</v>
      </c>
      <c r="H393" s="56"/>
      <c r="I393" s="56" t="s">
        <v>173</v>
      </c>
      <c r="L393" s="47" t="str">
        <f t="shared" si="15"/>
        <v/>
      </c>
      <c r="M393" s="48" t="str">
        <f t="shared" si="14"/>
        <v/>
      </c>
    </row>
    <row r="394" spans="1:13" ht="35.1" customHeight="1">
      <c r="A394" s="56" t="s">
        <v>343</v>
      </c>
      <c r="B394" s="56">
        <v>576939</v>
      </c>
      <c r="C394" s="56" t="s">
        <v>124</v>
      </c>
      <c r="D394" s="56" t="s">
        <v>166</v>
      </c>
      <c r="E394" s="56" t="s">
        <v>167</v>
      </c>
      <c r="F394" s="56"/>
      <c r="G394" s="56" t="s">
        <v>126</v>
      </c>
      <c r="H394" s="56"/>
      <c r="I394" s="56" t="s">
        <v>173</v>
      </c>
      <c r="L394" s="47" t="str">
        <f t="shared" si="15"/>
        <v/>
      </c>
      <c r="M394" s="48" t="str">
        <f t="shared" si="14"/>
        <v/>
      </c>
    </row>
    <row r="395" spans="1:13" ht="35.1" customHeight="1">
      <c r="A395" s="56" t="s">
        <v>343</v>
      </c>
      <c r="B395" s="56">
        <v>580210</v>
      </c>
      <c r="C395" s="56" t="s">
        <v>124</v>
      </c>
      <c r="D395" s="56" t="s">
        <v>166</v>
      </c>
      <c r="E395" s="56" t="s">
        <v>167</v>
      </c>
      <c r="F395" s="56"/>
      <c r="G395" s="56" t="s">
        <v>126</v>
      </c>
      <c r="H395" s="56"/>
      <c r="I395" s="56" t="s">
        <v>173</v>
      </c>
      <c r="L395" s="47" t="str">
        <f t="shared" si="15"/>
        <v/>
      </c>
      <c r="M395" s="48" t="str">
        <f t="shared" si="14"/>
        <v/>
      </c>
    </row>
    <row r="396" spans="1:13" ht="35.1" customHeight="1">
      <c r="A396" s="56" t="s">
        <v>343</v>
      </c>
      <c r="B396" s="56">
        <v>574267</v>
      </c>
      <c r="C396" s="56" t="s">
        <v>124</v>
      </c>
      <c r="D396" s="56" t="s">
        <v>174</v>
      </c>
      <c r="E396" s="56" t="s">
        <v>15</v>
      </c>
      <c r="F396" s="56"/>
      <c r="G396" s="56" t="s">
        <v>126</v>
      </c>
      <c r="H396" s="56"/>
      <c r="I396" s="56"/>
      <c r="J396" s="34" t="s">
        <v>157</v>
      </c>
      <c r="L396" s="47">
        <f t="shared" si="15"/>
        <v>176.12</v>
      </c>
      <c r="M396" s="48">
        <f t="shared" si="14"/>
        <v>105.67</v>
      </c>
    </row>
    <row r="397" spans="1:13" ht="35.1" customHeight="1">
      <c r="A397" s="56" t="s">
        <v>343</v>
      </c>
      <c r="B397" s="56">
        <v>580575</v>
      </c>
      <c r="C397" s="56" t="s">
        <v>124</v>
      </c>
      <c r="D397" s="56" t="s">
        <v>174</v>
      </c>
      <c r="E397" s="56" t="s">
        <v>15</v>
      </c>
      <c r="F397" s="56"/>
      <c r="G397" s="56" t="s">
        <v>126</v>
      </c>
      <c r="H397" s="56"/>
      <c r="I397" s="56"/>
      <c r="J397" s="34" t="s">
        <v>149</v>
      </c>
      <c r="K397" s="34" t="s">
        <v>152</v>
      </c>
      <c r="L397" s="47">
        <f t="shared" si="15"/>
        <v>462.96999999999997</v>
      </c>
      <c r="M397" s="48">
        <f t="shared" si="14"/>
        <v>277.77999999999997</v>
      </c>
    </row>
    <row r="398" spans="1:13" ht="35.1" customHeight="1">
      <c r="A398" s="56" t="s">
        <v>343</v>
      </c>
      <c r="B398" s="56">
        <v>580860</v>
      </c>
      <c r="C398" s="56" t="s">
        <v>124</v>
      </c>
      <c r="D398" s="56" t="s">
        <v>125</v>
      </c>
      <c r="E398" s="56" t="s">
        <v>10</v>
      </c>
      <c r="F398" s="56"/>
      <c r="G398" s="56" t="s">
        <v>126</v>
      </c>
      <c r="H398" s="56"/>
      <c r="I398" s="56"/>
      <c r="J398" s="34" t="s">
        <v>129</v>
      </c>
      <c r="L398" s="47">
        <f t="shared" si="15"/>
        <v>84.4</v>
      </c>
      <c r="M398" s="48">
        <f t="shared" si="14"/>
        <v>50.64</v>
      </c>
    </row>
    <row r="399" spans="1:13" ht="35.1" customHeight="1">
      <c r="A399" s="56" t="s">
        <v>344</v>
      </c>
      <c r="B399" s="56">
        <v>581320</v>
      </c>
      <c r="C399" s="56" t="s">
        <v>124</v>
      </c>
      <c r="D399" s="56" t="s">
        <v>148</v>
      </c>
      <c r="E399" s="56" t="s">
        <v>71</v>
      </c>
      <c r="F399" s="56"/>
      <c r="G399" s="56" t="s">
        <v>126</v>
      </c>
      <c r="H399" s="56"/>
      <c r="J399" s="34" t="s">
        <v>129</v>
      </c>
      <c r="L399" s="47">
        <f t="shared" si="15"/>
        <v>84.4</v>
      </c>
      <c r="M399" s="48">
        <f t="shared" si="14"/>
        <v>50.64</v>
      </c>
    </row>
    <row r="400" spans="1:13" ht="35.1" customHeight="1">
      <c r="A400" s="56" t="s">
        <v>345</v>
      </c>
      <c r="B400" s="56">
        <v>581345</v>
      </c>
      <c r="C400" s="56" t="s">
        <v>124</v>
      </c>
      <c r="D400" s="56" t="s">
        <v>166</v>
      </c>
      <c r="E400" s="56" t="s">
        <v>167</v>
      </c>
      <c r="F400" s="56"/>
      <c r="G400" s="56" t="s">
        <v>126</v>
      </c>
      <c r="H400" s="56"/>
      <c r="J400" s="34" t="s">
        <v>157</v>
      </c>
      <c r="L400" s="47">
        <f t="shared" si="15"/>
        <v>176.12</v>
      </c>
      <c r="M400" s="48">
        <f t="shared" si="14"/>
        <v>105.67</v>
      </c>
    </row>
    <row r="401" spans="1:13" ht="35.1" customHeight="1">
      <c r="A401" s="56" t="s">
        <v>345</v>
      </c>
      <c r="B401" s="56">
        <v>576634</v>
      </c>
      <c r="C401" s="56" t="s">
        <v>124</v>
      </c>
      <c r="D401" s="56" t="s">
        <v>166</v>
      </c>
      <c r="E401" s="56" t="s">
        <v>167</v>
      </c>
      <c r="F401" s="56"/>
      <c r="G401" s="56" t="s">
        <v>126</v>
      </c>
      <c r="H401" s="56"/>
      <c r="I401" s="45" t="s">
        <v>173</v>
      </c>
      <c r="L401" s="47" t="str">
        <f t="shared" si="15"/>
        <v/>
      </c>
      <c r="M401" s="48" t="str">
        <f t="shared" si="14"/>
        <v/>
      </c>
    </row>
    <row r="402" spans="1:13" ht="35.1" customHeight="1">
      <c r="A402" s="56" t="s">
        <v>345</v>
      </c>
      <c r="B402" s="56">
        <v>580903</v>
      </c>
      <c r="C402" s="56" t="s">
        <v>124</v>
      </c>
      <c r="D402" s="56" t="s">
        <v>166</v>
      </c>
      <c r="E402" s="56" t="s">
        <v>167</v>
      </c>
      <c r="F402" s="56"/>
      <c r="G402" s="56" t="s">
        <v>126</v>
      </c>
      <c r="H402" s="56"/>
      <c r="J402" s="34" t="s">
        <v>157</v>
      </c>
      <c r="L402" s="47">
        <f t="shared" si="15"/>
        <v>176.12</v>
      </c>
      <c r="M402" s="48">
        <f t="shared" si="14"/>
        <v>105.67</v>
      </c>
    </row>
    <row r="403" spans="1:13" ht="35.1" customHeight="1">
      <c r="A403" s="56" t="s">
        <v>346</v>
      </c>
      <c r="B403" s="56">
        <v>581308</v>
      </c>
      <c r="C403" s="56" t="s">
        <v>124</v>
      </c>
      <c r="D403" s="56" t="s">
        <v>166</v>
      </c>
      <c r="E403" s="56" t="s">
        <v>167</v>
      </c>
      <c r="F403" s="56"/>
      <c r="G403" s="56" t="s">
        <v>126</v>
      </c>
      <c r="H403" s="56"/>
      <c r="I403" s="45" t="s">
        <v>173</v>
      </c>
      <c r="L403" s="47" t="str">
        <f t="shared" si="15"/>
        <v/>
      </c>
      <c r="M403" s="48" t="str">
        <f t="shared" si="14"/>
        <v/>
      </c>
    </row>
    <row r="404" spans="1:13" ht="35.1" customHeight="1">
      <c r="A404" s="56" t="s">
        <v>346</v>
      </c>
      <c r="B404" s="56">
        <v>579693</v>
      </c>
      <c r="C404" s="56" t="s">
        <v>124</v>
      </c>
      <c r="D404" s="56" t="s">
        <v>166</v>
      </c>
      <c r="E404" s="56" t="s">
        <v>167</v>
      </c>
      <c r="F404" s="56"/>
      <c r="G404" s="56" t="s">
        <v>126</v>
      </c>
      <c r="H404" s="56"/>
      <c r="I404" s="45" t="s">
        <v>173</v>
      </c>
      <c r="L404" s="47" t="str">
        <f t="shared" si="15"/>
        <v/>
      </c>
      <c r="M404" s="48" t="str">
        <f t="shared" si="14"/>
        <v/>
      </c>
    </row>
    <row r="405" spans="1:13" ht="35.1" customHeight="1">
      <c r="A405" s="57"/>
      <c r="B405" s="43"/>
      <c r="C405" s="43"/>
      <c r="D405" s="43"/>
      <c r="E405" s="43"/>
      <c r="F405" s="43"/>
      <c r="G405" s="43"/>
      <c r="H405" s="44"/>
      <c r="L405" s="47" t="str">
        <f t="shared" si="15"/>
        <v/>
      </c>
      <c r="M405" s="48" t="str">
        <f t="shared" si="14"/>
        <v/>
      </c>
    </row>
    <row r="406" spans="1:13" ht="35.1" customHeight="1">
      <c r="A406" s="57"/>
      <c r="B406" s="43"/>
      <c r="C406" s="43"/>
      <c r="D406" s="43"/>
      <c r="E406" s="43"/>
      <c r="F406" s="43"/>
      <c r="G406" s="43"/>
      <c r="H406" s="44"/>
      <c r="L406" s="47" t="str">
        <f t="shared" si="15"/>
        <v/>
      </c>
      <c r="M406" s="48" t="str">
        <f t="shared" si="14"/>
        <v/>
      </c>
    </row>
    <row r="407" spans="1:13" ht="35.1" customHeight="1">
      <c r="A407" s="57"/>
      <c r="B407" s="43"/>
      <c r="C407" s="43"/>
      <c r="D407" s="43"/>
      <c r="E407" s="43"/>
      <c r="F407" s="43"/>
      <c r="G407" s="43"/>
      <c r="H407" s="44"/>
      <c r="L407" s="47" t="str">
        <f t="shared" si="15"/>
        <v/>
      </c>
      <c r="M407" s="48" t="str">
        <f t="shared" si="14"/>
        <v/>
      </c>
    </row>
    <row r="408" spans="1:13" ht="35.1" customHeight="1">
      <c r="A408" s="57"/>
      <c r="B408" s="43"/>
      <c r="C408" s="43"/>
      <c r="D408" s="43"/>
      <c r="E408" s="43"/>
      <c r="F408" s="43"/>
      <c r="G408" s="43"/>
      <c r="H408" s="44"/>
      <c r="L408" s="47" t="str">
        <f t="shared" si="15"/>
        <v/>
      </c>
      <c r="M408" s="48" t="str">
        <f t="shared" si="14"/>
        <v/>
      </c>
    </row>
    <row r="409" spans="1:13" ht="35.1" customHeight="1">
      <c r="A409" s="57"/>
      <c r="B409" s="43"/>
      <c r="C409" s="43"/>
      <c r="D409" s="43"/>
      <c r="E409" s="43"/>
      <c r="F409" s="43"/>
      <c r="G409" s="43"/>
      <c r="H409" s="44"/>
      <c r="L409" s="47" t="str">
        <f t="shared" si="15"/>
        <v/>
      </c>
      <c r="M409" s="48" t="str">
        <f t="shared" si="14"/>
        <v/>
      </c>
    </row>
    <row r="410" spans="1:13" ht="35.1" customHeight="1">
      <c r="A410" s="57"/>
      <c r="B410" s="43"/>
      <c r="C410" s="43"/>
      <c r="D410" s="43"/>
      <c r="E410" s="43"/>
      <c r="F410" s="43"/>
      <c r="G410" s="43"/>
      <c r="H410" s="44"/>
      <c r="L410" s="47" t="str">
        <f t="shared" si="15"/>
        <v/>
      </c>
      <c r="M410" s="48" t="str">
        <f t="shared" si="14"/>
        <v/>
      </c>
    </row>
    <row r="411" spans="1:13" ht="35.1" customHeight="1">
      <c r="A411" s="57"/>
      <c r="B411" s="43"/>
      <c r="C411" s="43"/>
      <c r="D411" s="43"/>
      <c r="E411" s="43"/>
      <c r="F411" s="43"/>
      <c r="G411" s="43"/>
      <c r="H411" s="44"/>
      <c r="L411" s="47" t="str">
        <f t="shared" si="15"/>
        <v/>
      </c>
      <c r="M411" s="48" t="str">
        <f t="shared" si="14"/>
        <v/>
      </c>
    </row>
    <row r="412" spans="1:13" ht="35.1" customHeight="1">
      <c r="A412" s="57"/>
      <c r="B412" s="43"/>
      <c r="C412" s="43"/>
      <c r="D412" s="43"/>
      <c r="E412" s="43"/>
      <c r="F412" s="43"/>
      <c r="G412" s="43"/>
      <c r="H412" s="44"/>
      <c r="L412" s="47" t="str">
        <f t="shared" si="15"/>
        <v/>
      </c>
      <c r="M412" s="48" t="str">
        <f t="shared" si="14"/>
        <v/>
      </c>
    </row>
    <row r="413" spans="1:13" ht="35.1" customHeight="1">
      <c r="A413" s="57"/>
      <c r="B413" s="43"/>
      <c r="C413" s="43"/>
      <c r="D413" s="43"/>
      <c r="E413" s="43"/>
      <c r="F413" s="43"/>
      <c r="G413" s="43"/>
      <c r="H413" s="44"/>
      <c r="L413" s="47" t="str">
        <f t="shared" si="15"/>
        <v/>
      </c>
      <c r="M413" s="48" t="str">
        <f t="shared" si="14"/>
        <v/>
      </c>
    </row>
    <row r="414" spans="1:13" ht="35.1" customHeight="1">
      <c r="A414" s="57"/>
      <c r="B414" s="43"/>
      <c r="C414" s="43"/>
      <c r="D414" s="43"/>
      <c r="E414" s="43"/>
      <c r="F414" s="43"/>
      <c r="G414" s="43"/>
      <c r="H414" s="44"/>
      <c r="L414" s="47" t="str">
        <f t="shared" si="15"/>
        <v/>
      </c>
      <c r="M414" s="48" t="str">
        <f t="shared" si="14"/>
        <v/>
      </c>
    </row>
    <row r="415" spans="1:13" ht="35.1" customHeight="1">
      <c r="A415" s="57"/>
      <c r="B415" s="43"/>
      <c r="C415" s="43"/>
      <c r="D415" s="43"/>
      <c r="E415" s="43"/>
      <c r="F415" s="43"/>
      <c r="G415" s="43"/>
      <c r="H415" s="44"/>
      <c r="L415" s="47" t="str">
        <f t="shared" ref="L415:L451" si="16">IF(AND(ISBLANK(J415),ISBLANK(K415)),"",
IF(AND(NOT(ISBLANK(J415)),NOT(ISBLANK(K415))),VLOOKUP(J415,$AU$5:$AV$20,2,FALSE)+VLOOKUP(K415,$AU$5:$AV$20,2,FALSE),
IF(ISBLANK(K415),VLOOKUP(J415,$AU$5:$AV$20,2,FALSE),VLOOKUP(K415,$AU$5:$AV$20,2,FALSE))))</f>
        <v/>
      </c>
      <c r="M415" s="48" t="str">
        <f t="shared" si="14"/>
        <v/>
      </c>
    </row>
    <row r="416" spans="1:13" ht="35.1" customHeight="1">
      <c r="A416" s="57"/>
      <c r="B416" s="43"/>
      <c r="C416" s="43"/>
      <c r="D416" s="43"/>
      <c r="E416" s="43"/>
      <c r="F416" s="43"/>
      <c r="G416" s="43"/>
      <c r="H416" s="44"/>
      <c r="L416" s="47" t="str">
        <f t="shared" si="16"/>
        <v/>
      </c>
      <c r="M416" s="48" t="str">
        <f t="shared" si="14"/>
        <v/>
      </c>
    </row>
    <row r="417" spans="1:13" ht="35.1" customHeight="1">
      <c r="A417" s="57"/>
      <c r="B417" s="43"/>
      <c r="C417" s="43"/>
      <c r="D417" s="43"/>
      <c r="E417" s="43"/>
      <c r="F417" s="43"/>
      <c r="G417" s="43"/>
      <c r="H417" s="44"/>
      <c r="L417" s="47" t="str">
        <f t="shared" si="16"/>
        <v/>
      </c>
      <c r="M417" s="48" t="str">
        <f t="shared" si="14"/>
        <v/>
      </c>
    </row>
    <row r="418" spans="1:13" ht="35.1" customHeight="1">
      <c r="A418" s="57"/>
      <c r="B418" s="43"/>
      <c r="C418" s="43"/>
      <c r="D418" s="43"/>
      <c r="E418" s="43"/>
      <c r="F418" s="43"/>
      <c r="G418" s="43"/>
      <c r="H418" s="44"/>
      <c r="L418" s="47" t="str">
        <f t="shared" si="16"/>
        <v/>
      </c>
      <c r="M418" s="48" t="str">
        <f t="shared" si="14"/>
        <v/>
      </c>
    </row>
    <row r="419" spans="1:13" ht="35.1" customHeight="1">
      <c r="A419" s="57"/>
      <c r="B419" s="43"/>
      <c r="C419" s="43"/>
      <c r="D419" s="43"/>
      <c r="E419" s="43"/>
      <c r="F419" s="43"/>
      <c r="G419" s="43"/>
      <c r="H419" s="44"/>
      <c r="L419" s="47" t="str">
        <f t="shared" si="16"/>
        <v/>
      </c>
      <c r="M419" s="48" t="str">
        <f t="shared" si="14"/>
        <v/>
      </c>
    </row>
    <row r="420" spans="1:13" ht="35.1" customHeight="1">
      <c r="A420" s="57"/>
      <c r="B420" s="43"/>
      <c r="C420" s="43"/>
      <c r="D420" s="43"/>
      <c r="E420" s="43"/>
      <c r="F420" s="43"/>
      <c r="G420" s="43"/>
      <c r="H420" s="44"/>
      <c r="L420" s="47" t="str">
        <f t="shared" si="16"/>
        <v/>
      </c>
      <c r="M420" s="48" t="str">
        <f t="shared" si="14"/>
        <v/>
      </c>
    </row>
    <row r="421" spans="1:13" ht="35.1" customHeight="1">
      <c r="A421" s="57"/>
      <c r="B421" s="43"/>
      <c r="C421" s="43"/>
      <c r="D421" s="43"/>
      <c r="E421" s="43"/>
      <c r="F421" s="43"/>
      <c r="G421" s="43"/>
      <c r="H421" s="44"/>
      <c r="L421" s="47" t="str">
        <f t="shared" si="16"/>
        <v/>
      </c>
      <c r="M421" s="48" t="str">
        <f t="shared" si="14"/>
        <v/>
      </c>
    </row>
    <row r="422" spans="1:13" ht="35.1" customHeight="1">
      <c r="A422" s="57"/>
      <c r="B422" s="43"/>
      <c r="C422" s="43"/>
      <c r="D422" s="43"/>
      <c r="E422" s="43"/>
      <c r="F422" s="43"/>
      <c r="G422" s="43"/>
      <c r="H422" s="44"/>
      <c r="L422" s="47" t="str">
        <f t="shared" si="16"/>
        <v/>
      </c>
      <c r="M422" s="48" t="str">
        <f t="shared" si="14"/>
        <v/>
      </c>
    </row>
    <row r="423" spans="1:13" ht="35.1" customHeight="1">
      <c r="A423" s="57"/>
      <c r="B423" s="43"/>
      <c r="C423" s="43"/>
      <c r="D423" s="43"/>
      <c r="E423" s="43"/>
      <c r="F423" s="43"/>
      <c r="G423" s="43"/>
      <c r="H423" s="44"/>
      <c r="L423" s="47" t="str">
        <f t="shared" si="16"/>
        <v/>
      </c>
      <c r="M423" s="48" t="str">
        <f t="shared" si="14"/>
        <v/>
      </c>
    </row>
    <row r="424" spans="1:13" ht="35.1" customHeight="1">
      <c r="A424" s="57"/>
      <c r="B424" s="43"/>
      <c r="C424" s="43"/>
      <c r="D424" s="43"/>
      <c r="E424" s="43"/>
      <c r="F424" s="43"/>
      <c r="G424" s="43"/>
      <c r="H424" s="44"/>
      <c r="L424" s="47" t="str">
        <f t="shared" si="16"/>
        <v/>
      </c>
      <c r="M424" s="48" t="str">
        <f t="shared" si="14"/>
        <v/>
      </c>
    </row>
    <row r="425" spans="1:13" ht="35.1" customHeight="1">
      <c r="A425" s="57"/>
      <c r="B425" s="43"/>
      <c r="C425" s="43"/>
      <c r="D425" s="43"/>
      <c r="E425" s="43"/>
      <c r="F425" s="43"/>
      <c r="G425" s="43"/>
      <c r="H425" s="44"/>
      <c r="L425" s="47" t="str">
        <f t="shared" si="16"/>
        <v/>
      </c>
      <c r="M425" s="48" t="str">
        <f t="shared" si="14"/>
        <v/>
      </c>
    </row>
    <row r="426" spans="1:13" ht="35.1" customHeight="1">
      <c r="A426" s="57"/>
      <c r="B426" s="43"/>
      <c r="C426" s="43"/>
      <c r="D426" s="43"/>
      <c r="E426" s="43"/>
      <c r="F426" s="43"/>
      <c r="G426" s="43"/>
      <c r="H426" s="44"/>
      <c r="L426" s="47" t="str">
        <f t="shared" si="16"/>
        <v/>
      </c>
      <c r="M426" s="48" t="str">
        <f t="shared" si="14"/>
        <v/>
      </c>
    </row>
    <row r="427" spans="1:13" ht="35.1" customHeight="1">
      <c r="A427" s="57"/>
      <c r="B427" s="43"/>
      <c r="C427" s="43"/>
      <c r="D427" s="43"/>
      <c r="E427" s="43"/>
      <c r="F427" s="43"/>
      <c r="G427" s="43"/>
      <c r="H427" s="44"/>
      <c r="L427" s="47" t="str">
        <f t="shared" si="16"/>
        <v/>
      </c>
      <c r="M427" s="48" t="str">
        <f t="shared" si="14"/>
        <v/>
      </c>
    </row>
    <row r="428" spans="1:13" ht="35.1" customHeight="1">
      <c r="A428" s="57"/>
      <c r="B428" s="43"/>
      <c r="C428" s="43"/>
      <c r="D428" s="43"/>
      <c r="E428" s="43"/>
      <c r="F428" s="43"/>
      <c r="G428" s="43"/>
      <c r="H428" s="44"/>
      <c r="L428" s="47" t="str">
        <f t="shared" si="16"/>
        <v/>
      </c>
      <c r="M428" s="48" t="str">
        <f t="shared" si="14"/>
        <v/>
      </c>
    </row>
    <row r="429" spans="1:13" ht="35.1" customHeight="1">
      <c r="A429" s="57"/>
      <c r="B429" s="43"/>
      <c r="C429" s="43"/>
      <c r="D429" s="43"/>
      <c r="E429" s="43"/>
      <c r="F429" s="43"/>
      <c r="G429" s="43"/>
      <c r="H429" s="44"/>
      <c r="L429" s="47" t="str">
        <f t="shared" si="16"/>
        <v/>
      </c>
      <c r="M429" s="48" t="str">
        <f t="shared" si="14"/>
        <v/>
      </c>
    </row>
    <row r="430" spans="1:13" ht="35.1" customHeight="1">
      <c r="A430" s="57"/>
      <c r="B430" s="43"/>
      <c r="C430" s="43"/>
      <c r="D430" s="43"/>
      <c r="E430" s="43"/>
      <c r="F430" s="43"/>
      <c r="G430" s="43"/>
      <c r="H430" s="44"/>
      <c r="L430" s="47" t="str">
        <f t="shared" si="16"/>
        <v/>
      </c>
      <c r="M430" s="48" t="str">
        <f t="shared" si="14"/>
        <v/>
      </c>
    </row>
    <row r="431" spans="1:13" ht="35.1" customHeight="1">
      <c r="A431" s="57"/>
      <c r="B431" s="43"/>
      <c r="C431" s="43"/>
      <c r="D431" s="43"/>
      <c r="E431" s="43"/>
      <c r="F431" s="43"/>
      <c r="G431" s="43"/>
      <c r="H431" s="44"/>
      <c r="L431" s="47" t="str">
        <f t="shared" si="16"/>
        <v/>
      </c>
      <c r="M431" s="48" t="str">
        <f t="shared" si="14"/>
        <v/>
      </c>
    </row>
    <row r="432" spans="1:13" ht="35.1" customHeight="1">
      <c r="A432" s="57"/>
      <c r="B432" s="43"/>
      <c r="C432" s="43"/>
      <c r="D432" s="43"/>
      <c r="E432" s="43"/>
      <c r="F432" s="43"/>
      <c r="G432" s="43"/>
      <c r="H432" s="44"/>
      <c r="L432" s="47" t="str">
        <f t="shared" si="16"/>
        <v/>
      </c>
      <c r="M432" s="48" t="str">
        <f t="shared" si="14"/>
        <v/>
      </c>
    </row>
    <row r="433" spans="1:13" ht="35.1" customHeight="1">
      <c r="A433" s="57"/>
      <c r="B433" s="43"/>
      <c r="C433" s="43"/>
      <c r="D433" s="43"/>
      <c r="E433" s="43"/>
      <c r="F433" s="43"/>
      <c r="G433" s="43"/>
      <c r="H433" s="44"/>
      <c r="L433" s="47" t="str">
        <f t="shared" si="16"/>
        <v/>
      </c>
      <c r="M433" s="48" t="str">
        <f t="shared" si="14"/>
        <v/>
      </c>
    </row>
    <row r="434" spans="1:13" ht="35.1" customHeight="1">
      <c r="A434" s="57"/>
      <c r="B434" s="43"/>
      <c r="C434" s="43"/>
      <c r="D434" s="43"/>
      <c r="E434" s="43"/>
      <c r="F434" s="43"/>
      <c r="G434" s="43"/>
      <c r="H434" s="44"/>
      <c r="L434" s="47" t="str">
        <f t="shared" si="16"/>
        <v/>
      </c>
      <c r="M434" s="48" t="str">
        <f t="shared" si="14"/>
        <v/>
      </c>
    </row>
    <row r="435" spans="1:13" ht="35.1" customHeight="1">
      <c r="A435" s="57"/>
      <c r="B435" s="43"/>
      <c r="C435" s="43"/>
      <c r="D435" s="43"/>
      <c r="E435" s="43"/>
      <c r="F435" s="43"/>
      <c r="G435" s="43"/>
      <c r="H435" s="44"/>
      <c r="L435" s="47" t="str">
        <f t="shared" si="16"/>
        <v/>
      </c>
      <c r="M435" s="48" t="str">
        <f t="shared" si="14"/>
        <v/>
      </c>
    </row>
    <row r="436" spans="1:13" ht="35.1" customHeight="1">
      <c r="A436" s="57"/>
      <c r="B436" s="43"/>
      <c r="C436" s="43"/>
      <c r="D436" s="43"/>
      <c r="E436" s="43"/>
      <c r="F436" s="43"/>
      <c r="G436" s="43"/>
      <c r="H436" s="44"/>
      <c r="L436" s="47" t="str">
        <f t="shared" si="16"/>
        <v/>
      </c>
      <c r="M436" s="48" t="str">
        <f t="shared" si="14"/>
        <v/>
      </c>
    </row>
    <row r="437" spans="1:13" ht="35.1" customHeight="1">
      <c r="A437" s="57"/>
      <c r="B437" s="43"/>
      <c r="C437" s="43"/>
      <c r="D437" s="43"/>
      <c r="E437" s="43"/>
      <c r="F437" s="43"/>
      <c r="G437" s="43"/>
      <c r="H437" s="44"/>
      <c r="L437" s="47" t="str">
        <f t="shared" si="16"/>
        <v/>
      </c>
      <c r="M437" s="48" t="str">
        <f t="shared" si="14"/>
        <v/>
      </c>
    </row>
    <row r="438" spans="1:13" ht="35.1" customHeight="1">
      <c r="A438" s="57"/>
      <c r="B438" s="43"/>
      <c r="C438" s="43"/>
      <c r="D438" s="43"/>
      <c r="E438" s="43"/>
      <c r="F438" s="43"/>
      <c r="G438" s="43"/>
      <c r="H438" s="44"/>
      <c r="L438" s="47" t="str">
        <f t="shared" si="16"/>
        <v/>
      </c>
      <c r="M438" s="48" t="str">
        <f t="shared" si="14"/>
        <v/>
      </c>
    </row>
    <row r="439" spans="1:13" ht="35.1" customHeight="1">
      <c r="A439" s="57"/>
      <c r="B439" s="43"/>
      <c r="C439" s="43"/>
      <c r="D439" s="43"/>
      <c r="E439" s="43"/>
      <c r="F439" s="43"/>
      <c r="G439" s="43"/>
      <c r="H439" s="44"/>
      <c r="L439" s="47" t="str">
        <f t="shared" si="16"/>
        <v/>
      </c>
      <c r="M439" s="48" t="str">
        <f t="shared" si="14"/>
        <v/>
      </c>
    </row>
    <row r="440" spans="1:13" ht="35.1" customHeight="1">
      <c r="A440" s="57"/>
      <c r="B440" s="43"/>
      <c r="C440" s="43"/>
      <c r="D440" s="43"/>
      <c r="E440" s="43"/>
      <c r="F440" s="43"/>
      <c r="G440" s="43"/>
      <c r="H440" s="44"/>
      <c r="L440" s="47" t="str">
        <f t="shared" si="16"/>
        <v/>
      </c>
      <c r="M440" s="48" t="str">
        <f t="shared" si="14"/>
        <v/>
      </c>
    </row>
    <row r="441" spans="1:13" ht="35.1" customHeight="1">
      <c r="A441" s="57"/>
      <c r="B441" s="43"/>
      <c r="C441" s="43"/>
      <c r="D441" s="43"/>
      <c r="E441" s="43"/>
      <c r="F441" s="43"/>
      <c r="G441" s="43"/>
      <c r="H441" s="44"/>
      <c r="L441" s="47" t="str">
        <f t="shared" si="16"/>
        <v/>
      </c>
      <c r="M441" s="48" t="str">
        <f t="shared" si="14"/>
        <v/>
      </c>
    </row>
    <row r="442" spans="1:13" ht="35.1" customHeight="1">
      <c r="A442" s="57"/>
      <c r="B442" s="43"/>
      <c r="C442" s="43"/>
      <c r="D442" s="43"/>
      <c r="E442" s="43"/>
      <c r="F442" s="43"/>
      <c r="G442" s="43"/>
      <c r="H442" s="44"/>
      <c r="L442" s="47" t="str">
        <f t="shared" si="16"/>
        <v/>
      </c>
      <c r="M442" s="48" t="str">
        <f t="shared" si="14"/>
        <v/>
      </c>
    </row>
    <row r="443" spans="1:13" ht="35.1" customHeight="1">
      <c r="A443" s="57"/>
      <c r="B443" s="43"/>
      <c r="C443" s="43"/>
      <c r="D443" s="43"/>
      <c r="E443" s="43"/>
      <c r="F443" s="43"/>
      <c r="G443" s="43"/>
      <c r="H443" s="44"/>
      <c r="L443" s="47" t="str">
        <f t="shared" si="16"/>
        <v/>
      </c>
      <c r="M443" s="48" t="str">
        <f t="shared" si="14"/>
        <v/>
      </c>
    </row>
    <row r="444" spans="1:13" ht="35.1" customHeight="1">
      <c r="A444" s="57"/>
      <c r="B444" s="43"/>
      <c r="C444" s="43"/>
      <c r="D444" s="43"/>
      <c r="E444" s="43"/>
      <c r="F444" s="43"/>
      <c r="G444" s="43"/>
      <c r="H444" s="44"/>
      <c r="L444" s="47" t="str">
        <f t="shared" si="16"/>
        <v/>
      </c>
      <c r="M444" s="48" t="str">
        <f t="shared" si="14"/>
        <v/>
      </c>
    </row>
    <row r="445" spans="1:13" ht="35.1" customHeight="1">
      <c r="A445" s="57"/>
      <c r="B445" s="43"/>
      <c r="C445" s="43"/>
      <c r="D445" s="43"/>
      <c r="E445" s="43"/>
      <c r="F445" s="43"/>
      <c r="G445" s="43"/>
      <c r="H445" s="44"/>
      <c r="L445" s="47" t="str">
        <f t="shared" si="16"/>
        <v/>
      </c>
      <c r="M445" s="48" t="str">
        <f t="shared" si="14"/>
        <v/>
      </c>
    </row>
    <row r="446" spans="1:13" ht="35.1" customHeight="1">
      <c r="A446" s="57"/>
      <c r="B446" s="43"/>
      <c r="C446" s="43"/>
      <c r="D446" s="43"/>
      <c r="E446" s="43"/>
      <c r="F446" s="43"/>
      <c r="G446" s="43"/>
      <c r="H446" s="44"/>
      <c r="L446" s="47" t="str">
        <f t="shared" si="16"/>
        <v/>
      </c>
      <c r="M446" s="48" t="str">
        <f t="shared" si="14"/>
        <v/>
      </c>
    </row>
    <row r="447" spans="1:13" ht="35.1" customHeight="1">
      <c r="A447" s="57"/>
      <c r="B447" s="43"/>
      <c r="C447" s="43"/>
      <c r="D447" s="43"/>
      <c r="E447" s="43"/>
      <c r="F447" s="43"/>
      <c r="G447" s="43"/>
      <c r="H447" s="44"/>
      <c r="L447" s="47" t="str">
        <f t="shared" si="16"/>
        <v/>
      </c>
      <c r="M447" s="48" t="str">
        <f t="shared" si="14"/>
        <v/>
      </c>
    </row>
    <row r="448" spans="1:13" ht="35.1" customHeight="1">
      <c r="A448" s="57"/>
      <c r="B448" s="43"/>
      <c r="C448" s="43"/>
      <c r="D448" s="43"/>
      <c r="E448" s="43"/>
      <c r="F448" s="43"/>
      <c r="G448" s="43"/>
      <c r="H448" s="44"/>
      <c r="L448" s="47" t="str">
        <f t="shared" si="16"/>
        <v/>
      </c>
      <c r="M448" s="48" t="str">
        <f t="shared" si="14"/>
        <v/>
      </c>
    </row>
    <row r="449" spans="1:13" ht="35.1" customHeight="1">
      <c r="A449" s="57"/>
      <c r="B449" s="43"/>
      <c r="C449" s="43"/>
      <c r="D449" s="43"/>
      <c r="E449" s="43"/>
      <c r="F449" s="43"/>
      <c r="G449" s="43"/>
      <c r="H449" s="44"/>
      <c r="L449" s="47" t="str">
        <f t="shared" si="16"/>
        <v/>
      </c>
      <c r="M449" s="48" t="str">
        <f t="shared" si="14"/>
        <v/>
      </c>
    </row>
    <row r="450" spans="1:13" ht="35.1" customHeight="1">
      <c r="A450" s="57"/>
      <c r="B450" s="43"/>
      <c r="C450" s="43"/>
      <c r="D450" s="43"/>
      <c r="E450" s="43"/>
      <c r="F450" s="43"/>
      <c r="G450" s="43"/>
      <c r="H450" s="44"/>
      <c r="L450" s="47" t="str">
        <f t="shared" si="16"/>
        <v/>
      </c>
      <c r="M450" s="48" t="str">
        <f t="shared" si="14"/>
        <v/>
      </c>
    </row>
    <row r="451" spans="1:13" ht="35.1" customHeight="1">
      <c r="A451" s="57"/>
      <c r="B451" s="43"/>
      <c r="C451" s="43"/>
      <c r="D451" s="43"/>
      <c r="E451" s="43"/>
      <c r="F451" s="43"/>
      <c r="G451" s="43"/>
      <c r="H451" s="44"/>
      <c r="L451" s="47" t="str">
        <f t="shared" si="16"/>
        <v/>
      </c>
      <c r="M451" s="48" t="str">
        <f t="shared" si="14"/>
        <v/>
      </c>
    </row>
    <row r="452" spans="1:13" ht="35.1" customHeight="1">
      <c r="A452" s="57"/>
      <c r="B452" s="43"/>
      <c r="C452" s="43"/>
      <c r="D452" s="43"/>
      <c r="E452" s="43"/>
      <c r="F452" s="43"/>
      <c r="G452" s="43"/>
      <c r="H452" s="44"/>
      <c r="L452" s="47" t="str">
        <f t="shared" ref="L452:L515" si="17">IF(AND(ISBLANK(J452),ISBLANK(K452)),"",
IF(AND(NOT(ISBLANK(J452)),NOT(ISBLANK(K452))),VLOOKUP(J452,$AU$5:$AV$20,2,FALSE)+VLOOKUP(K452,$AU$5:$AV$20,2,FALSE),
IF(ISBLANK(K452),VLOOKUP(J452,$AU$5:$AV$20,2,FALSE),VLOOKUP(K452,$AU$5:$AV$20,2,FALSE))))</f>
        <v/>
      </c>
      <c r="M452" s="48" t="str">
        <f t="shared" si="14"/>
        <v/>
      </c>
    </row>
    <row r="453" spans="1:13" ht="35.1" customHeight="1">
      <c r="A453" s="57"/>
      <c r="B453" s="43"/>
      <c r="C453" s="43"/>
      <c r="D453" s="43"/>
      <c r="E453" s="43"/>
      <c r="F453" s="43"/>
      <c r="G453" s="43"/>
      <c r="H453" s="44"/>
      <c r="L453" s="47" t="str">
        <f t="shared" si="17"/>
        <v/>
      </c>
      <c r="M453" s="48" t="str">
        <f t="shared" ref="M453:M508" si="18">IF(ISBLANK(K453),
    IFERROR(VLOOKUP(J453, $AX$5:$AY$20, 2, FALSE), ""),
    IFERROR(VLOOKUP(K453, $AX$5:$AY$20, 2, FALSE) + VLOOKUP(J453, $AX$5:$AY$20, 2, FALSE), ""))</f>
        <v/>
      </c>
    </row>
    <row r="454" spans="1:13" ht="35.1" customHeight="1">
      <c r="A454" s="57"/>
      <c r="B454" s="43"/>
      <c r="C454" s="43"/>
      <c r="D454" s="43"/>
      <c r="E454" s="43"/>
      <c r="F454" s="43"/>
      <c r="G454" s="43"/>
      <c r="H454" s="44"/>
      <c r="L454" s="47" t="str">
        <f t="shared" si="17"/>
        <v/>
      </c>
      <c r="M454" s="48" t="str">
        <f t="shared" si="18"/>
        <v/>
      </c>
    </row>
    <row r="455" spans="1:13" ht="35.1" customHeight="1">
      <c r="A455" s="57"/>
      <c r="B455" s="43"/>
      <c r="C455" s="43"/>
      <c r="D455" s="43"/>
      <c r="E455" s="43"/>
      <c r="F455" s="43"/>
      <c r="G455" s="43"/>
      <c r="H455" s="44"/>
      <c r="L455" s="47" t="str">
        <f t="shared" si="17"/>
        <v/>
      </c>
      <c r="M455" s="48" t="str">
        <f t="shared" si="18"/>
        <v/>
      </c>
    </row>
    <row r="456" spans="1:13" ht="35.1" customHeight="1">
      <c r="A456" s="57"/>
      <c r="B456" s="43"/>
      <c r="C456" s="43"/>
      <c r="D456" s="43"/>
      <c r="E456" s="43"/>
      <c r="F456" s="43"/>
      <c r="G456" s="43"/>
      <c r="H456" s="44"/>
      <c r="L456" s="47" t="str">
        <f t="shared" si="17"/>
        <v/>
      </c>
      <c r="M456" s="48" t="str">
        <f t="shared" si="18"/>
        <v/>
      </c>
    </row>
    <row r="457" spans="1:13" ht="35.1" customHeight="1">
      <c r="A457" s="57"/>
      <c r="B457" s="43"/>
      <c r="C457" s="43"/>
      <c r="D457" s="43"/>
      <c r="E457" s="43"/>
      <c r="F457" s="43"/>
      <c r="G457" s="43"/>
      <c r="H457" s="44"/>
      <c r="L457" s="47" t="str">
        <f t="shared" si="17"/>
        <v/>
      </c>
      <c r="M457" s="48" t="str">
        <f t="shared" si="18"/>
        <v/>
      </c>
    </row>
    <row r="458" spans="1:13" ht="35.1" customHeight="1">
      <c r="A458" s="57"/>
      <c r="B458" s="43"/>
      <c r="C458" s="43"/>
      <c r="D458" s="43"/>
      <c r="E458" s="43"/>
      <c r="F458" s="43"/>
      <c r="G458" s="43"/>
      <c r="H458" s="44"/>
      <c r="L458" s="47" t="str">
        <f t="shared" si="17"/>
        <v/>
      </c>
      <c r="M458" s="48" t="str">
        <f t="shared" si="18"/>
        <v/>
      </c>
    </row>
    <row r="459" spans="1:13" ht="35.1" customHeight="1">
      <c r="A459" s="57"/>
      <c r="B459" s="43"/>
      <c r="C459" s="43"/>
      <c r="D459" s="43"/>
      <c r="E459" s="43"/>
      <c r="F459" s="43"/>
      <c r="G459" s="43"/>
      <c r="H459" s="44"/>
      <c r="L459" s="47" t="str">
        <f t="shared" si="17"/>
        <v/>
      </c>
      <c r="M459" s="48" t="str">
        <f t="shared" si="18"/>
        <v/>
      </c>
    </row>
    <row r="460" spans="1:13" ht="35.1" customHeight="1">
      <c r="A460" s="57"/>
      <c r="B460" s="43"/>
      <c r="C460" s="43"/>
      <c r="D460" s="43"/>
      <c r="E460" s="43"/>
      <c r="F460" s="43"/>
      <c r="G460" s="43"/>
      <c r="H460" s="44"/>
      <c r="L460" s="47" t="str">
        <f t="shared" si="17"/>
        <v/>
      </c>
      <c r="M460" s="48" t="str">
        <f t="shared" si="18"/>
        <v/>
      </c>
    </row>
    <row r="461" spans="1:13" ht="35.1" customHeight="1">
      <c r="A461" s="57"/>
      <c r="B461" s="43"/>
      <c r="C461" s="43"/>
      <c r="D461" s="43"/>
      <c r="E461" s="43"/>
      <c r="F461" s="43"/>
      <c r="G461" s="43"/>
      <c r="H461" s="44"/>
      <c r="L461" s="47" t="str">
        <f t="shared" si="17"/>
        <v/>
      </c>
      <c r="M461" s="48" t="str">
        <f t="shared" si="18"/>
        <v/>
      </c>
    </row>
    <row r="462" spans="1:13" ht="35.1" customHeight="1">
      <c r="A462" s="57"/>
      <c r="B462" s="43"/>
      <c r="C462" s="43"/>
      <c r="D462" s="43"/>
      <c r="E462" s="43"/>
      <c r="F462" s="43"/>
      <c r="G462" s="43"/>
      <c r="H462" s="44"/>
      <c r="L462" s="47" t="str">
        <f t="shared" si="17"/>
        <v/>
      </c>
      <c r="M462" s="48" t="str">
        <f t="shared" si="18"/>
        <v/>
      </c>
    </row>
    <row r="463" spans="1:13" ht="35.1" customHeight="1">
      <c r="A463" s="57"/>
      <c r="B463" s="43"/>
      <c r="C463" s="43"/>
      <c r="D463" s="43"/>
      <c r="E463" s="43"/>
      <c r="F463" s="43"/>
      <c r="G463" s="43"/>
      <c r="H463" s="44"/>
      <c r="L463" s="47" t="str">
        <f t="shared" si="17"/>
        <v/>
      </c>
      <c r="M463" s="48" t="str">
        <f t="shared" si="18"/>
        <v/>
      </c>
    </row>
    <row r="464" spans="1:13" ht="35.1" customHeight="1">
      <c r="A464" s="57"/>
      <c r="B464" s="43"/>
      <c r="C464" s="43"/>
      <c r="D464" s="43"/>
      <c r="E464" s="43"/>
      <c r="F464" s="43"/>
      <c r="G464" s="43"/>
      <c r="H464" s="44"/>
      <c r="L464" s="47" t="str">
        <f t="shared" si="17"/>
        <v/>
      </c>
      <c r="M464" s="48" t="str">
        <f t="shared" si="18"/>
        <v/>
      </c>
    </row>
    <row r="465" spans="1:13" ht="35.1" customHeight="1">
      <c r="A465" s="57"/>
      <c r="B465" s="43"/>
      <c r="C465" s="43"/>
      <c r="D465" s="43"/>
      <c r="E465" s="43"/>
      <c r="F465" s="43"/>
      <c r="G465" s="43"/>
      <c r="H465" s="44"/>
      <c r="L465" s="47" t="str">
        <f t="shared" si="17"/>
        <v/>
      </c>
      <c r="M465" s="48" t="str">
        <f t="shared" si="18"/>
        <v/>
      </c>
    </row>
    <row r="466" spans="1:13" ht="35.1" customHeight="1">
      <c r="A466" s="57"/>
      <c r="B466" s="43"/>
      <c r="C466" s="43"/>
      <c r="D466" s="43"/>
      <c r="E466" s="43"/>
      <c r="F466" s="43"/>
      <c r="G466" s="43"/>
      <c r="H466" s="44"/>
      <c r="L466" s="47" t="str">
        <f t="shared" si="17"/>
        <v/>
      </c>
      <c r="M466" s="48" t="str">
        <f t="shared" si="18"/>
        <v/>
      </c>
    </row>
    <row r="467" spans="1:13" ht="35.1" customHeight="1">
      <c r="A467" s="57"/>
      <c r="B467" s="43"/>
      <c r="C467" s="43"/>
      <c r="D467" s="43"/>
      <c r="E467" s="43"/>
      <c r="F467" s="43"/>
      <c r="G467" s="43"/>
      <c r="H467" s="44"/>
      <c r="L467" s="47" t="str">
        <f t="shared" si="17"/>
        <v/>
      </c>
      <c r="M467" s="48" t="str">
        <f t="shared" si="18"/>
        <v/>
      </c>
    </row>
    <row r="468" spans="1:13" ht="35.1" customHeight="1">
      <c r="A468" s="57"/>
      <c r="B468" s="43"/>
      <c r="C468" s="43"/>
      <c r="D468" s="43"/>
      <c r="E468" s="43"/>
      <c r="F468" s="43"/>
      <c r="G468" s="43"/>
      <c r="H468" s="44"/>
      <c r="L468" s="47" t="str">
        <f t="shared" si="17"/>
        <v/>
      </c>
      <c r="M468" s="48" t="str">
        <f t="shared" si="18"/>
        <v/>
      </c>
    </row>
    <row r="469" spans="1:13" ht="35.1" customHeight="1">
      <c r="A469" s="57"/>
      <c r="B469" s="43"/>
      <c r="C469" s="43"/>
      <c r="D469" s="43"/>
      <c r="E469" s="43"/>
      <c r="F469" s="43"/>
      <c r="G469" s="43"/>
      <c r="H469" s="44"/>
      <c r="L469" s="47" t="str">
        <f t="shared" si="17"/>
        <v/>
      </c>
      <c r="M469" s="48" t="str">
        <f t="shared" si="18"/>
        <v/>
      </c>
    </row>
    <row r="470" spans="1:13" ht="35.1" customHeight="1">
      <c r="A470" s="57"/>
      <c r="B470" s="43"/>
      <c r="C470" s="43"/>
      <c r="D470" s="43"/>
      <c r="E470" s="43"/>
      <c r="F470" s="43"/>
      <c r="G470" s="43"/>
      <c r="H470" s="44"/>
      <c r="L470" s="47" t="str">
        <f t="shared" si="17"/>
        <v/>
      </c>
      <c r="M470" s="48" t="str">
        <f t="shared" si="18"/>
        <v/>
      </c>
    </row>
    <row r="471" spans="1:13" ht="35.1" customHeight="1">
      <c r="A471" s="57"/>
      <c r="B471" s="43"/>
      <c r="C471" s="43"/>
      <c r="D471" s="43"/>
      <c r="E471" s="43"/>
      <c r="F471" s="43"/>
      <c r="G471" s="43"/>
      <c r="H471" s="44"/>
      <c r="L471" s="47" t="str">
        <f t="shared" si="17"/>
        <v/>
      </c>
      <c r="M471" s="48" t="str">
        <f t="shared" si="18"/>
        <v/>
      </c>
    </row>
    <row r="472" spans="1:13" ht="35.1" customHeight="1">
      <c r="A472" s="57"/>
      <c r="B472" s="43"/>
      <c r="C472" s="43"/>
      <c r="D472" s="43"/>
      <c r="E472" s="43"/>
      <c r="F472" s="43"/>
      <c r="G472" s="43"/>
      <c r="H472" s="44"/>
      <c r="L472" s="47" t="str">
        <f t="shared" si="17"/>
        <v/>
      </c>
      <c r="M472" s="48" t="str">
        <f t="shared" si="18"/>
        <v/>
      </c>
    </row>
    <row r="473" spans="1:13" ht="35.1" customHeight="1">
      <c r="A473" s="57"/>
      <c r="B473" s="43"/>
      <c r="C473" s="43"/>
      <c r="D473" s="43"/>
      <c r="E473" s="43"/>
      <c r="F473" s="43"/>
      <c r="G473" s="43"/>
      <c r="H473" s="44"/>
      <c r="L473" s="47" t="str">
        <f t="shared" si="17"/>
        <v/>
      </c>
      <c r="M473" s="48" t="str">
        <f t="shared" si="18"/>
        <v/>
      </c>
    </row>
    <row r="474" spans="1:13" ht="35.1" customHeight="1">
      <c r="A474" s="57"/>
      <c r="B474" s="43"/>
      <c r="C474" s="43"/>
      <c r="D474" s="43"/>
      <c r="E474" s="43"/>
      <c r="F474" s="43"/>
      <c r="G474" s="43"/>
      <c r="H474" s="44"/>
      <c r="L474" s="47" t="str">
        <f t="shared" si="17"/>
        <v/>
      </c>
      <c r="M474" s="48" t="str">
        <f t="shared" si="18"/>
        <v/>
      </c>
    </row>
    <row r="475" spans="1:13" ht="35.1" customHeight="1">
      <c r="A475" s="57"/>
      <c r="B475" s="43"/>
      <c r="C475" s="43"/>
      <c r="D475" s="43"/>
      <c r="E475" s="43"/>
      <c r="F475" s="43"/>
      <c r="G475" s="43"/>
      <c r="H475" s="44"/>
      <c r="L475" s="47" t="str">
        <f t="shared" si="17"/>
        <v/>
      </c>
      <c r="M475" s="48" t="str">
        <f t="shared" si="18"/>
        <v/>
      </c>
    </row>
    <row r="476" spans="1:13" ht="35.1" customHeight="1">
      <c r="A476" s="57"/>
      <c r="B476" s="43"/>
      <c r="C476" s="43"/>
      <c r="D476" s="43"/>
      <c r="E476" s="43"/>
      <c r="F476" s="43"/>
      <c r="G476" s="43"/>
      <c r="H476" s="44"/>
      <c r="L476" s="47" t="str">
        <f t="shared" si="17"/>
        <v/>
      </c>
      <c r="M476" s="48" t="str">
        <f t="shared" si="18"/>
        <v/>
      </c>
    </row>
    <row r="477" spans="1:13" ht="35.1" customHeight="1">
      <c r="A477" s="57"/>
      <c r="B477" s="43"/>
      <c r="C477" s="43"/>
      <c r="D477" s="43"/>
      <c r="E477" s="43"/>
      <c r="F477" s="43"/>
      <c r="G477" s="43"/>
      <c r="H477" s="44"/>
      <c r="L477" s="47" t="str">
        <f t="shared" si="17"/>
        <v/>
      </c>
      <c r="M477" s="48" t="str">
        <f t="shared" si="18"/>
        <v/>
      </c>
    </row>
    <row r="478" spans="1:13" ht="35.1" customHeight="1">
      <c r="A478" s="57"/>
      <c r="B478" s="43"/>
      <c r="C478" s="43"/>
      <c r="D478" s="43"/>
      <c r="E478" s="43"/>
      <c r="F478" s="43"/>
      <c r="G478" s="43"/>
      <c r="H478" s="44"/>
      <c r="L478" s="47" t="str">
        <f t="shared" si="17"/>
        <v/>
      </c>
      <c r="M478" s="48" t="str">
        <f t="shared" si="18"/>
        <v/>
      </c>
    </row>
    <row r="479" spans="1:13" ht="35.1" customHeight="1">
      <c r="A479" s="57"/>
      <c r="B479" s="43"/>
      <c r="C479" s="43"/>
      <c r="D479" s="43"/>
      <c r="E479" s="43"/>
      <c r="F479" s="43"/>
      <c r="G479" s="43"/>
      <c r="H479" s="44"/>
      <c r="L479" s="47" t="str">
        <f t="shared" si="17"/>
        <v/>
      </c>
      <c r="M479" s="48" t="str">
        <f t="shared" si="18"/>
        <v/>
      </c>
    </row>
    <row r="480" spans="1:13" ht="35.1" customHeight="1">
      <c r="A480" s="57"/>
      <c r="B480" s="43"/>
      <c r="C480" s="43"/>
      <c r="D480" s="43"/>
      <c r="E480" s="43"/>
      <c r="F480" s="43"/>
      <c r="G480" s="43"/>
      <c r="H480" s="44"/>
      <c r="L480" s="47" t="str">
        <f t="shared" si="17"/>
        <v/>
      </c>
      <c r="M480" s="48" t="str">
        <f t="shared" si="18"/>
        <v/>
      </c>
    </row>
    <row r="481" spans="1:13" ht="35.1" customHeight="1">
      <c r="A481" s="57"/>
      <c r="B481" s="43"/>
      <c r="C481" s="43"/>
      <c r="D481" s="43"/>
      <c r="E481" s="43"/>
      <c r="F481" s="43"/>
      <c r="G481" s="43"/>
      <c r="H481" s="44"/>
      <c r="L481" s="47" t="str">
        <f t="shared" si="17"/>
        <v/>
      </c>
      <c r="M481" s="48" t="str">
        <f t="shared" si="18"/>
        <v/>
      </c>
    </row>
    <row r="482" spans="1:13" ht="35.1" customHeight="1">
      <c r="A482" s="57"/>
      <c r="B482" s="43"/>
      <c r="C482" s="43"/>
      <c r="D482" s="43"/>
      <c r="E482" s="43"/>
      <c r="F482" s="43"/>
      <c r="G482" s="43"/>
      <c r="H482" s="44"/>
      <c r="L482" s="47" t="str">
        <f t="shared" si="17"/>
        <v/>
      </c>
      <c r="M482" s="48" t="str">
        <f t="shared" si="18"/>
        <v/>
      </c>
    </row>
    <row r="483" spans="1:13" ht="35.1" customHeight="1">
      <c r="A483" s="57"/>
      <c r="B483" s="43"/>
      <c r="C483" s="43"/>
      <c r="D483" s="43"/>
      <c r="E483" s="43"/>
      <c r="F483" s="43"/>
      <c r="G483" s="43"/>
      <c r="H483" s="44"/>
      <c r="L483" s="47" t="str">
        <f t="shared" si="17"/>
        <v/>
      </c>
      <c r="M483" s="48" t="str">
        <f t="shared" si="18"/>
        <v/>
      </c>
    </row>
    <row r="484" spans="1:13" ht="35.1" customHeight="1">
      <c r="A484" s="57"/>
      <c r="B484" s="43"/>
      <c r="C484" s="43"/>
      <c r="D484" s="43"/>
      <c r="E484" s="43"/>
      <c r="F484" s="43"/>
      <c r="G484" s="43"/>
      <c r="H484" s="44"/>
      <c r="L484" s="47" t="str">
        <f t="shared" si="17"/>
        <v/>
      </c>
      <c r="M484" s="48" t="str">
        <f t="shared" si="18"/>
        <v/>
      </c>
    </row>
    <row r="485" spans="1:13" ht="35.1" customHeight="1">
      <c r="A485" s="57"/>
      <c r="B485" s="43"/>
      <c r="C485" s="43"/>
      <c r="D485" s="43"/>
      <c r="E485" s="43"/>
      <c r="F485" s="43"/>
      <c r="G485" s="43"/>
      <c r="H485" s="44"/>
      <c r="L485" s="47" t="str">
        <f t="shared" si="17"/>
        <v/>
      </c>
      <c r="M485" s="48" t="str">
        <f t="shared" si="18"/>
        <v/>
      </c>
    </row>
    <row r="486" spans="1:13" ht="35.1" customHeight="1">
      <c r="A486" s="57"/>
      <c r="B486" s="43"/>
      <c r="C486" s="43"/>
      <c r="D486" s="43"/>
      <c r="E486" s="43"/>
      <c r="F486" s="43"/>
      <c r="G486" s="43"/>
      <c r="H486" s="44"/>
      <c r="L486" s="47" t="str">
        <f t="shared" si="17"/>
        <v/>
      </c>
      <c r="M486" s="48" t="str">
        <f t="shared" si="18"/>
        <v/>
      </c>
    </row>
    <row r="487" spans="1:13" ht="35.1" customHeight="1">
      <c r="A487" s="57"/>
      <c r="B487" s="43"/>
      <c r="C487" s="43"/>
      <c r="D487" s="43"/>
      <c r="E487" s="43"/>
      <c r="F487" s="43"/>
      <c r="G487" s="43"/>
      <c r="H487" s="44"/>
      <c r="L487" s="47" t="str">
        <f t="shared" si="17"/>
        <v/>
      </c>
      <c r="M487" s="48" t="str">
        <f t="shared" si="18"/>
        <v/>
      </c>
    </row>
    <row r="488" spans="1:13" ht="35.1" customHeight="1">
      <c r="A488" s="57"/>
      <c r="B488" s="43"/>
      <c r="C488" s="43"/>
      <c r="D488" s="43"/>
      <c r="E488" s="43"/>
      <c r="F488" s="43"/>
      <c r="G488" s="43"/>
      <c r="H488" s="44"/>
      <c r="L488" s="47" t="str">
        <f t="shared" si="17"/>
        <v/>
      </c>
      <c r="M488" s="48" t="str">
        <f t="shared" si="18"/>
        <v/>
      </c>
    </row>
    <row r="489" spans="1:13" ht="35.1" customHeight="1">
      <c r="A489" s="57"/>
      <c r="B489" s="43"/>
      <c r="C489" s="43"/>
      <c r="D489" s="43"/>
      <c r="E489" s="43"/>
      <c r="F489" s="43"/>
      <c r="G489" s="43"/>
      <c r="H489" s="44"/>
      <c r="L489" s="47" t="str">
        <f t="shared" si="17"/>
        <v/>
      </c>
      <c r="M489" s="48" t="str">
        <f t="shared" si="18"/>
        <v/>
      </c>
    </row>
    <row r="490" spans="1:13" ht="35.1" customHeight="1">
      <c r="A490" s="57"/>
      <c r="B490" s="43"/>
      <c r="C490" s="43"/>
      <c r="D490" s="43"/>
      <c r="E490" s="43"/>
      <c r="F490" s="43"/>
      <c r="G490" s="43"/>
      <c r="H490" s="44"/>
      <c r="L490" s="47" t="str">
        <f t="shared" si="17"/>
        <v/>
      </c>
      <c r="M490" s="48" t="str">
        <f t="shared" si="18"/>
        <v/>
      </c>
    </row>
    <row r="491" spans="1:13" ht="35.1" customHeight="1">
      <c r="A491" s="57"/>
      <c r="B491" s="43"/>
      <c r="C491" s="43"/>
      <c r="D491" s="43"/>
      <c r="E491" s="43"/>
      <c r="F491" s="43"/>
      <c r="G491" s="43"/>
      <c r="H491" s="44"/>
      <c r="L491" s="47" t="str">
        <f t="shared" si="17"/>
        <v/>
      </c>
      <c r="M491" s="48" t="str">
        <f t="shared" si="18"/>
        <v/>
      </c>
    </row>
    <row r="492" spans="1:13" ht="35.1" customHeight="1">
      <c r="A492" s="57"/>
      <c r="B492" s="43"/>
      <c r="C492" s="43"/>
      <c r="D492" s="43"/>
      <c r="E492" s="43"/>
      <c r="F492" s="43"/>
      <c r="G492" s="43"/>
      <c r="H492" s="44"/>
      <c r="L492" s="47" t="str">
        <f t="shared" si="17"/>
        <v/>
      </c>
      <c r="M492" s="48" t="str">
        <f t="shared" si="18"/>
        <v/>
      </c>
    </row>
    <row r="493" spans="1:13" ht="35.1" customHeight="1">
      <c r="A493" s="57"/>
      <c r="B493" s="43"/>
      <c r="C493" s="43"/>
      <c r="D493" s="43"/>
      <c r="E493" s="43"/>
      <c r="F493" s="43"/>
      <c r="G493" s="43"/>
      <c r="H493" s="44"/>
      <c r="L493" s="47" t="str">
        <f t="shared" si="17"/>
        <v/>
      </c>
      <c r="M493" s="48" t="str">
        <f t="shared" si="18"/>
        <v/>
      </c>
    </row>
    <row r="494" spans="1:13" ht="35.1" customHeight="1">
      <c r="A494" s="57"/>
      <c r="B494" s="43"/>
      <c r="C494" s="43"/>
      <c r="D494" s="43"/>
      <c r="E494" s="43"/>
      <c r="F494" s="43"/>
      <c r="G494" s="43"/>
      <c r="H494" s="44"/>
      <c r="L494" s="47" t="str">
        <f t="shared" si="17"/>
        <v/>
      </c>
      <c r="M494" s="48" t="str">
        <f t="shared" si="18"/>
        <v/>
      </c>
    </row>
    <row r="495" spans="1:13" ht="35.1" customHeight="1">
      <c r="A495" s="57"/>
      <c r="B495" s="43"/>
      <c r="C495" s="43"/>
      <c r="D495" s="43"/>
      <c r="E495" s="43"/>
      <c r="F495" s="43"/>
      <c r="G495" s="43"/>
      <c r="H495" s="44"/>
      <c r="L495" s="47" t="str">
        <f t="shared" si="17"/>
        <v/>
      </c>
      <c r="M495" s="48" t="str">
        <f t="shared" si="18"/>
        <v/>
      </c>
    </row>
    <row r="496" spans="1:13" ht="35.1" customHeight="1">
      <c r="A496" s="57"/>
      <c r="B496" s="43"/>
      <c r="C496" s="43"/>
      <c r="D496" s="43"/>
      <c r="E496" s="43"/>
      <c r="F496" s="43"/>
      <c r="G496" s="43"/>
      <c r="H496" s="44"/>
      <c r="L496" s="47" t="str">
        <f t="shared" si="17"/>
        <v/>
      </c>
      <c r="M496" s="48" t="str">
        <f t="shared" si="18"/>
        <v/>
      </c>
    </row>
    <row r="497" spans="1:13" ht="35.1" customHeight="1">
      <c r="A497" s="57"/>
      <c r="B497" s="43"/>
      <c r="C497" s="43"/>
      <c r="D497" s="43"/>
      <c r="E497" s="43"/>
      <c r="F497" s="43"/>
      <c r="G497" s="43"/>
      <c r="H497" s="44"/>
      <c r="L497" s="47" t="str">
        <f t="shared" si="17"/>
        <v/>
      </c>
      <c r="M497" s="48" t="str">
        <f t="shared" si="18"/>
        <v/>
      </c>
    </row>
    <row r="498" spans="1:13" ht="35.1" customHeight="1">
      <c r="A498" s="57"/>
      <c r="B498" s="43"/>
      <c r="C498" s="43"/>
      <c r="D498" s="43"/>
      <c r="E498" s="43"/>
      <c r="F498" s="43"/>
      <c r="G498" s="43"/>
      <c r="H498" s="44"/>
      <c r="L498" s="47" t="str">
        <f t="shared" si="17"/>
        <v/>
      </c>
      <c r="M498" s="48" t="str">
        <f t="shared" si="18"/>
        <v/>
      </c>
    </row>
    <row r="499" spans="1:13" ht="35.1" customHeight="1">
      <c r="A499" s="57"/>
      <c r="B499" s="43"/>
      <c r="C499" s="43"/>
      <c r="D499" s="43"/>
      <c r="E499" s="43"/>
      <c r="F499" s="43"/>
      <c r="G499" s="43"/>
      <c r="H499" s="44"/>
      <c r="L499" s="47" t="str">
        <f t="shared" si="17"/>
        <v/>
      </c>
      <c r="M499" s="48" t="str">
        <f t="shared" si="18"/>
        <v/>
      </c>
    </row>
    <row r="500" spans="1:13" ht="35.1" customHeight="1">
      <c r="A500" s="57"/>
      <c r="B500" s="43"/>
      <c r="C500" s="43"/>
      <c r="D500" s="43"/>
      <c r="E500" s="43"/>
      <c r="F500" s="43"/>
      <c r="G500" s="43"/>
      <c r="H500" s="44"/>
      <c r="L500" s="47" t="str">
        <f t="shared" si="17"/>
        <v/>
      </c>
      <c r="M500" s="48" t="str">
        <f t="shared" si="18"/>
        <v/>
      </c>
    </row>
    <row r="501" spans="1:13" ht="35.1" customHeight="1">
      <c r="A501" s="57"/>
      <c r="B501" s="43"/>
      <c r="C501" s="43"/>
      <c r="D501" s="43"/>
      <c r="E501" s="43"/>
      <c r="F501" s="43"/>
      <c r="G501" s="43"/>
      <c r="H501" s="44"/>
      <c r="L501" s="47" t="str">
        <f t="shared" si="17"/>
        <v/>
      </c>
      <c r="M501" s="48" t="str">
        <f t="shared" si="18"/>
        <v/>
      </c>
    </row>
    <row r="502" spans="1:13" ht="35.1" customHeight="1">
      <c r="A502" s="57"/>
      <c r="B502" s="43"/>
      <c r="C502" s="43"/>
      <c r="D502" s="43"/>
      <c r="E502" s="43"/>
      <c r="F502" s="43"/>
      <c r="G502" s="43"/>
      <c r="H502" s="44"/>
      <c r="L502" s="47" t="str">
        <f t="shared" si="17"/>
        <v/>
      </c>
      <c r="M502" s="48" t="str">
        <f t="shared" si="18"/>
        <v/>
      </c>
    </row>
    <row r="503" spans="1:13" ht="35.1" customHeight="1">
      <c r="A503" s="57"/>
      <c r="B503" s="43"/>
      <c r="C503" s="43"/>
      <c r="D503" s="43"/>
      <c r="E503" s="43"/>
      <c r="F503" s="43"/>
      <c r="G503" s="43"/>
      <c r="H503" s="44"/>
      <c r="L503" s="47" t="str">
        <f t="shared" si="17"/>
        <v/>
      </c>
      <c r="M503" s="48" t="str">
        <f t="shared" si="18"/>
        <v/>
      </c>
    </row>
    <row r="504" spans="1:13" ht="35.1" customHeight="1">
      <c r="A504" s="44"/>
      <c r="B504" s="43"/>
      <c r="C504" s="43"/>
      <c r="D504" s="43"/>
      <c r="E504" s="43"/>
      <c r="F504" s="43"/>
      <c r="G504" s="43"/>
      <c r="H504" s="44"/>
      <c r="L504" s="47" t="str">
        <f t="shared" si="17"/>
        <v/>
      </c>
      <c r="M504" s="48" t="str">
        <f t="shared" si="18"/>
        <v/>
      </c>
    </row>
    <row r="505" spans="1:13" ht="35.1" customHeight="1">
      <c r="A505" s="44"/>
      <c r="B505" s="43"/>
      <c r="C505" s="43"/>
      <c r="D505" s="43"/>
      <c r="E505" s="43"/>
      <c r="F505" s="43"/>
      <c r="G505" s="43"/>
      <c r="H505" s="44"/>
      <c r="L505" s="47" t="str">
        <f t="shared" si="17"/>
        <v/>
      </c>
      <c r="M505" s="48" t="str">
        <f t="shared" si="18"/>
        <v/>
      </c>
    </row>
    <row r="506" spans="1:13" ht="35.1" customHeight="1">
      <c r="A506" s="44"/>
      <c r="B506" s="43"/>
      <c r="C506" s="43"/>
      <c r="D506" s="43"/>
      <c r="E506" s="43"/>
      <c r="F506" s="43"/>
      <c r="G506" s="43"/>
      <c r="H506" s="44"/>
      <c r="L506" s="47" t="str">
        <f t="shared" si="17"/>
        <v/>
      </c>
      <c r="M506" s="48" t="str">
        <f t="shared" si="18"/>
        <v/>
      </c>
    </row>
    <row r="507" spans="1:13" ht="35.1" customHeight="1">
      <c r="A507" s="44"/>
      <c r="B507" s="43"/>
      <c r="C507" s="43"/>
      <c r="D507" s="43"/>
      <c r="E507" s="43"/>
      <c r="F507" s="43"/>
      <c r="G507" s="43"/>
      <c r="H507" s="44"/>
      <c r="L507" s="47" t="str">
        <f t="shared" si="17"/>
        <v/>
      </c>
      <c r="M507" s="48" t="str">
        <f t="shared" si="18"/>
        <v/>
      </c>
    </row>
    <row r="508" spans="1:13" ht="35.1" customHeight="1">
      <c r="A508" s="44"/>
      <c r="B508" s="43"/>
      <c r="C508" s="43"/>
      <c r="D508" s="43"/>
      <c r="E508" s="43"/>
      <c r="F508" s="43"/>
      <c r="G508" s="43"/>
      <c r="H508" s="44"/>
      <c r="L508" s="47" t="str">
        <f t="shared" si="17"/>
        <v/>
      </c>
      <c r="M508" s="48" t="str">
        <f t="shared" si="18"/>
        <v/>
      </c>
    </row>
    <row r="509" spans="1:13" ht="35.1" customHeight="1">
      <c r="A509" s="44"/>
      <c r="B509" s="43"/>
      <c r="C509" s="43"/>
      <c r="D509" s="43"/>
      <c r="E509" s="43"/>
      <c r="F509" s="43"/>
      <c r="G509" s="43"/>
      <c r="H509" s="44"/>
      <c r="L509" s="47" t="str">
        <f t="shared" si="17"/>
        <v/>
      </c>
      <c r="M509" s="48"/>
    </row>
    <row r="510" spans="1:13" ht="35.1" customHeight="1">
      <c r="L510" s="47" t="str">
        <f t="shared" si="17"/>
        <v/>
      </c>
      <c r="M510" s="48" t="str">
        <f>IF(ISBLANK(K510),
    IFERROR(IF(E510="Antoine Jerry", VLOOKUP(J510, $BB$5:$BC$20, 2, FALSE), VLOOKUP(J510, $AX$5:$AY$20, 2, FALSE)), ""),
    IFERROR(IF(E510="Antoine Jerry",
        VLOOKUP(K510, $BB$5:$BC$20, 2, FALSE) + VLOOKUP(J510, $BB$5:$BC$20, 2, FALSE),
        VLOOKUP(K510, $AX$5:$AY$20, 2, FALSE) + VLOOKUP(J510, $AX$5:$AY$20, 2, FALSE)), ""))</f>
        <v/>
      </c>
    </row>
    <row r="511" spans="1:13" ht="34.9" customHeight="1">
      <c r="L511" s="47" t="str">
        <f t="shared" si="17"/>
        <v/>
      </c>
      <c r="M511" s="48" t="str">
        <f t="shared" ref="M511:M574" si="19">IF(ISBLANK(K511),
    IFERROR(IF(E511="Antoine Jerry", VLOOKUP(J511, $BB$5:$BC$20, 2, FALSE), VLOOKUP(J511, $AX$5:$AY$20, 2, FALSE)), ""),
    IFERROR(IF(E511="Antoine Jerry",
        VLOOKUP(K511, $BB$5:$BC$20, 2, FALSE) + VLOOKUP(J511, $BB$5:$BC$20, 2, FALSE),
        VLOOKUP(K511, $AX$5:$AY$20, 2, FALSE) + VLOOKUP(J511, $AX$5:$AY$20, 2, FALSE)), ""))</f>
        <v/>
      </c>
    </row>
    <row r="512" spans="1:13" ht="34.9" customHeight="1">
      <c r="L512" s="47" t="str">
        <f t="shared" si="17"/>
        <v/>
      </c>
      <c r="M512" s="48" t="str">
        <f t="shared" si="19"/>
        <v/>
      </c>
    </row>
    <row r="513" spans="12:13" ht="34.9" customHeight="1">
      <c r="L513" s="47" t="str">
        <f t="shared" si="17"/>
        <v/>
      </c>
      <c r="M513" s="48" t="str">
        <f t="shared" si="19"/>
        <v/>
      </c>
    </row>
    <row r="514" spans="12:13" ht="34.9" customHeight="1">
      <c r="L514" s="47" t="str">
        <f t="shared" si="17"/>
        <v/>
      </c>
      <c r="M514" s="48" t="str">
        <f t="shared" si="19"/>
        <v/>
      </c>
    </row>
    <row r="515" spans="12:13" ht="34.9" customHeight="1">
      <c r="L515" s="47" t="str">
        <f t="shared" si="17"/>
        <v/>
      </c>
      <c r="M515" s="48" t="str">
        <f t="shared" si="19"/>
        <v/>
      </c>
    </row>
    <row r="516" spans="12:13" ht="34.9" customHeight="1">
      <c r="L516" s="47" t="str">
        <f t="shared" ref="L516:L579" si="20">IF(AND(ISBLANK(J516),ISBLANK(K516)),"",
IF(AND(NOT(ISBLANK(J516)),NOT(ISBLANK(K516))),VLOOKUP(J516,$AU$5:$AV$20,2,FALSE)+VLOOKUP(K516,$AU$5:$AV$20,2,FALSE),
IF(ISBLANK(K516),VLOOKUP(J516,$AU$5:$AV$20,2,FALSE),VLOOKUP(K516,$AU$5:$AV$20,2,FALSE))))</f>
        <v/>
      </c>
      <c r="M516" s="48" t="str">
        <f t="shared" si="19"/>
        <v/>
      </c>
    </row>
    <row r="517" spans="12:13" ht="34.9" customHeight="1">
      <c r="L517" s="47" t="str">
        <f t="shared" si="20"/>
        <v/>
      </c>
      <c r="M517" s="48" t="str">
        <f t="shared" si="19"/>
        <v/>
      </c>
    </row>
    <row r="518" spans="12:13" ht="34.9" customHeight="1">
      <c r="L518" s="47" t="str">
        <f t="shared" si="20"/>
        <v/>
      </c>
      <c r="M518" s="48" t="str">
        <f t="shared" si="19"/>
        <v/>
      </c>
    </row>
    <row r="519" spans="12:13" ht="34.9" customHeight="1">
      <c r="L519" s="47" t="str">
        <f t="shared" si="20"/>
        <v/>
      </c>
      <c r="M519" s="48" t="str">
        <f t="shared" si="19"/>
        <v/>
      </c>
    </row>
    <row r="520" spans="12:13" ht="34.9" customHeight="1">
      <c r="L520" s="47" t="str">
        <f t="shared" si="20"/>
        <v/>
      </c>
      <c r="M520" s="48" t="str">
        <f t="shared" si="19"/>
        <v/>
      </c>
    </row>
    <row r="521" spans="12:13" ht="34.9" customHeight="1">
      <c r="L521" s="47" t="str">
        <f t="shared" si="20"/>
        <v/>
      </c>
      <c r="M521" s="48" t="str">
        <f t="shared" si="19"/>
        <v/>
      </c>
    </row>
    <row r="522" spans="12:13" ht="34.9" customHeight="1">
      <c r="L522" s="47" t="str">
        <f t="shared" si="20"/>
        <v/>
      </c>
      <c r="M522" s="48" t="str">
        <f t="shared" si="19"/>
        <v/>
      </c>
    </row>
    <row r="523" spans="12:13" ht="34.9" customHeight="1">
      <c r="L523" s="47" t="str">
        <f t="shared" si="20"/>
        <v/>
      </c>
      <c r="M523" s="48" t="str">
        <f t="shared" si="19"/>
        <v/>
      </c>
    </row>
    <row r="524" spans="12:13" ht="34.9" customHeight="1">
      <c r="L524" s="47" t="str">
        <f t="shared" si="20"/>
        <v/>
      </c>
      <c r="M524" s="48" t="str">
        <f t="shared" si="19"/>
        <v/>
      </c>
    </row>
    <row r="525" spans="12:13" ht="34.9" customHeight="1">
      <c r="L525" s="47" t="str">
        <f t="shared" si="20"/>
        <v/>
      </c>
      <c r="M525" s="48" t="str">
        <f t="shared" si="19"/>
        <v/>
      </c>
    </row>
    <row r="526" spans="12:13" ht="34.9" customHeight="1">
      <c r="L526" s="47" t="str">
        <f t="shared" si="20"/>
        <v/>
      </c>
      <c r="M526" s="48" t="str">
        <f t="shared" si="19"/>
        <v/>
      </c>
    </row>
    <row r="527" spans="12:13" ht="34.9" customHeight="1">
      <c r="L527" s="47" t="str">
        <f t="shared" si="20"/>
        <v/>
      </c>
      <c r="M527" s="48" t="str">
        <f t="shared" si="19"/>
        <v/>
      </c>
    </row>
    <row r="528" spans="12:13" ht="34.9" customHeight="1">
      <c r="L528" s="47" t="str">
        <f t="shared" si="20"/>
        <v/>
      </c>
      <c r="M528" s="48" t="str">
        <f t="shared" si="19"/>
        <v/>
      </c>
    </row>
    <row r="529" spans="12:13" ht="34.9" customHeight="1">
      <c r="L529" s="47" t="str">
        <f t="shared" si="20"/>
        <v/>
      </c>
      <c r="M529" s="48" t="str">
        <f t="shared" si="19"/>
        <v/>
      </c>
    </row>
    <row r="530" spans="12:13" ht="34.9" customHeight="1">
      <c r="L530" s="47" t="str">
        <f t="shared" si="20"/>
        <v/>
      </c>
      <c r="M530" s="48" t="str">
        <f t="shared" si="19"/>
        <v/>
      </c>
    </row>
    <row r="531" spans="12:13" ht="34.9" customHeight="1">
      <c r="L531" s="47" t="str">
        <f t="shared" si="20"/>
        <v/>
      </c>
      <c r="M531" s="48" t="str">
        <f t="shared" si="19"/>
        <v/>
      </c>
    </row>
    <row r="532" spans="12:13" ht="34.9" customHeight="1">
      <c r="L532" s="47" t="str">
        <f t="shared" si="20"/>
        <v/>
      </c>
      <c r="M532" s="48" t="str">
        <f t="shared" si="19"/>
        <v/>
      </c>
    </row>
    <row r="533" spans="12:13" ht="34.9" customHeight="1">
      <c r="L533" s="47" t="str">
        <f t="shared" si="20"/>
        <v/>
      </c>
      <c r="M533" s="48" t="str">
        <f t="shared" si="19"/>
        <v/>
      </c>
    </row>
    <row r="534" spans="12:13" ht="34.9" customHeight="1">
      <c r="L534" s="47" t="str">
        <f t="shared" si="20"/>
        <v/>
      </c>
      <c r="M534" s="48" t="str">
        <f t="shared" si="19"/>
        <v/>
      </c>
    </row>
    <row r="535" spans="12:13" ht="34.9" customHeight="1">
      <c r="L535" s="47" t="str">
        <f t="shared" si="20"/>
        <v/>
      </c>
      <c r="M535" s="48" t="str">
        <f t="shared" si="19"/>
        <v/>
      </c>
    </row>
    <row r="536" spans="12:13" ht="34.9" customHeight="1">
      <c r="L536" s="47" t="str">
        <f t="shared" si="20"/>
        <v/>
      </c>
      <c r="M536" s="48" t="str">
        <f t="shared" si="19"/>
        <v/>
      </c>
    </row>
    <row r="537" spans="12:13" ht="34.9" customHeight="1">
      <c r="L537" s="47" t="str">
        <f t="shared" si="20"/>
        <v/>
      </c>
      <c r="M537" s="48" t="str">
        <f t="shared" si="19"/>
        <v/>
      </c>
    </row>
    <row r="538" spans="12:13" ht="34.9" customHeight="1">
      <c r="L538" s="47" t="str">
        <f t="shared" si="20"/>
        <v/>
      </c>
      <c r="M538" s="48" t="str">
        <f t="shared" si="19"/>
        <v/>
      </c>
    </row>
    <row r="539" spans="12:13" ht="34.9" customHeight="1">
      <c r="L539" s="47" t="str">
        <f t="shared" si="20"/>
        <v/>
      </c>
      <c r="M539" s="48" t="str">
        <f t="shared" si="19"/>
        <v/>
      </c>
    </row>
    <row r="540" spans="12:13" ht="34.9" customHeight="1">
      <c r="L540" s="47" t="str">
        <f t="shared" si="20"/>
        <v/>
      </c>
      <c r="M540" s="48" t="str">
        <f t="shared" si="19"/>
        <v/>
      </c>
    </row>
    <row r="541" spans="12:13" ht="34.9" customHeight="1">
      <c r="L541" s="47" t="str">
        <f t="shared" si="20"/>
        <v/>
      </c>
      <c r="M541" s="48" t="str">
        <f t="shared" si="19"/>
        <v/>
      </c>
    </row>
    <row r="542" spans="12:13" ht="34.9" customHeight="1">
      <c r="L542" s="47" t="str">
        <f t="shared" si="20"/>
        <v/>
      </c>
      <c r="M542" s="48" t="str">
        <f t="shared" si="19"/>
        <v/>
      </c>
    </row>
    <row r="543" spans="12:13" ht="34.9" customHeight="1">
      <c r="L543" s="47" t="str">
        <f t="shared" si="20"/>
        <v/>
      </c>
      <c r="M543" s="48" t="str">
        <f t="shared" si="19"/>
        <v/>
      </c>
    </row>
    <row r="544" spans="12:13" ht="34.9" customHeight="1">
      <c r="L544" s="47" t="str">
        <f t="shared" si="20"/>
        <v/>
      </c>
      <c r="M544" s="48" t="str">
        <f t="shared" si="19"/>
        <v/>
      </c>
    </row>
    <row r="545" spans="12:13" ht="34.9" customHeight="1">
      <c r="L545" s="47" t="str">
        <f t="shared" si="20"/>
        <v/>
      </c>
      <c r="M545" s="48" t="str">
        <f t="shared" si="19"/>
        <v/>
      </c>
    </row>
    <row r="546" spans="12:13" ht="34.9" customHeight="1">
      <c r="L546" s="47" t="str">
        <f t="shared" si="20"/>
        <v/>
      </c>
      <c r="M546" s="48" t="str">
        <f t="shared" si="19"/>
        <v/>
      </c>
    </row>
    <row r="547" spans="12:13" ht="34.9" customHeight="1">
      <c r="L547" s="47" t="str">
        <f t="shared" si="20"/>
        <v/>
      </c>
      <c r="M547" s="48" t="str">
        <f t="shared" si="19"/>
        <v/>
      </c>
    </row>
    <row r="548" spans="12:13" ht="34.9" customHeight="1">
      <c r="L548" s="47" t="str">
        <f t="shared" si="20"/>
        <v/>
      </c>
      <c r="M548" s="48" t="str">
        <f t="shared" si="19"/>
        <v/>
      </c>
    </row>
    <row r="549" spans="12:13" ht="34.9" customHeight="1">
      <c r="L549" s="47" t="str">
        <f t="shared" si="20"/>
        <v/>
      </c>
      <c r="M549" s="48" t="str">
        <f t="shared" si="19"/>
        <v/>
      </c>
    </row>
    <row r="550" spans="12:13" ht="34.9" customHeight="1">
      <c r="L550" s="47" t="str">
        <f t="shared" si="20"/>
        <v/>
      </c>
      <c r="M550" s="48" t="str">
        <f t="shared" si="19"/>
        <v/>
      </c>
    </row>
    <row r="551" spans="12:13" ht="34.9" customHeight="1">
      <c r="L551" s="47" t="str">
        <f t="shared" si="20"/>
        <v/>
      </c>
      <c r="M551" s="48" t="str">
        <f t="shared" si="19"/>
        <v/>
      </c>
    </row>
    <row r="552" spans="12:13" ht="34.9" customHeight="1">
      <c r="L552" s="47" t="str">
        <f t="shared" si="20"/>
        <v/>
      </c>
      <c r="M552" s="48" t="str">
        <f t="shared" si="19"/>
        <v/>
      </c>
    </row>
    <row r="553" spans="12:13" ht="34.9" customHeight="1">
      <c r="L553" s="47" t="str">
        <f t="shared" si="20"/>
        <v/>
      </c>
      <c r="M553" s="48" t="str">
        <f t="shared" si="19"/>
        <v/>
      </c>
    </row>
    <row r="554" spans="12:13" ht="34.9" customHeight="1">
      <c r="L554" s="47" t="str">
        <f t="shared" si="20"/>
        <v/>
      </c>
      <c r="M554" s="48" t="str">
        <f t="shared" si="19"/>
        <v/>
      </c>
    </row>
    <row r="555" spans="12:13" ht="34.9" customHeight="1">
      <c r="L555" s="47" t="str">
        <f t="shared" si="20"/>
        <v/>
      </c>
      <c r="M555" s="48" t="str">
        <f t="shared" si="19"/>
        <v/>
      </c>
    </row>
    <row r="556" spans="12:13" ht="34.9" customHeight="1">
      <c r="L556" s="47" t="str">
        <f t="shared" si="20"/>
        <v/>
      </c>
      <c r="M556" s="48" t="str">
        <f t="shared" si="19"/>
        <v/>
      </c>
    </row>
    <row r="557" spans="12:13" ht="34.9" customHeight="1">
      <c r="L557" s="47" t="str">
        <f t="shared" si="20"/>
        <v/>
      </c>
      <c r="M557" s="48" t="str">
        <f t="shared" si="19"/>
        <v/>
      </c>
    </row>
    <row r="558" spans="12:13" ht="34.9" customHeight="1">
      <c r="L558" s="47" t="str">
        <f t="shared" si="20"/>
        <v/>
      </c>
      <c r="M558" s="48" t="str">
        <f t="shared" si="19"/>
        <v/>
      </c>
    </row>
    <row r="559" spans="12:13" ht="34.9" customHeight="1">
      <c r="L559" s="47" t="str">
        <f t="shared" si="20"/>
        <v/>
      </c>
      <c r="M559" s="48" t="str">
        <f t="shared" si="19"/>
        <v/>
      </c>
    </row>
    <row r="560" spans="12:13" ht="34.9" customHeight="1">
      <c r="L560" s="47" t="str">
        <f t="shared" si="20"/>
        <v/>
      </c>
      <c r="M560" s="48" t="str">
        <f t="shared" si="19"/>
        <v/>
      </c>
    </row>
    <row r="561" spans="12:13" ht="34.9" customHeight="1">
      <c r="L561" s="47" t="str">
        <f t="shared" si="20"/>
        <v/>
      </c>
      <c r="M561" s="48" t="str">
        <f t="shared" si="19"/>
        <v/>
      </c>
    </row>
    <row r="562" spans="12:13" ht="34.9" customHeight="1">
      <c r="L562" s="47" t="str">
        <f t="shared" si="20"/>
        <v/>
      </c>
      <c r="M562" s="48" t="str">
        <f t="shared" si="19"/>
        <v/>
      </c>
    </row>
    <row r="563" spans="12:13" ht="34.9" customHeight="1">
      <c r="L563" s="47" t="str">
        <f t="shared" si="20"/>
        <v/>
      </c>
      <c r="M563" s="48" t="str">
        <f t="shared" si="19"/>
        <v/>
      </c>
    </row>
    <row r="564" spans="12:13" ht="34.9" customHeight="1">
      <c r="L564" s="47" t="str">
        <f t="shared" si="20"/>
        <v/>
      </c>
      <c r="M564" s="48" t="str">
        <f t="shared" si="19"/>
        <v/>
      </c>
    </row>
    <row r="565" spans="12:13" ht="34.9" customHeight="1">
      <c r="L565" s="47" t="str">
        <f t="shared" si="20"/>
        <v/>
      </c>
      <c r="M565" s="48" t="str">
        <f t="shared" si="19"/>
        <v/>
      </c>
    </row>
    <row r="566" spans="12:13" ht="34.9" customHeight="1">
      <c r="L566" s="47" t="str">
        <f t="shared" si="20"/>
        <v/>
      </c>
      <c r="M566" s="48" t="str">
        <f t="shared" si="19"/>
        <v/>
      </c>
    </row>
    <row r="567" spans="12:13" ht="34.9" customHeight="1">
      <c r="L567" s="47" t="str">
        <f t="shared" si="20"/>
        <v/>
      </c>
      <c r="M567" s="48" t="str">
        <f t="shared" si="19"/>
        <v/>
      </c>
    </row>
    <row r="568" spans="12:13" ht="34.9" customHeight="1">
      <c r="L568" s="47" t="str">
        <f t="shared" si="20"/>
        <v/>
      </c>
      <c r="M568" s="48" t="str">
        <f t="shared" si="19"/>
        <v/>
      </c>
    </row>
    <row r="569" spans="12:13" ht="34.9" customHeight="1">
      <c r="L569" s="47" t="str">
        <f t="shared" si="20"/>
        <v/>
      </c>
      <c r="M569" s="48" t="str">
        <f t="shared" si="19"/>
        <v/>
      </c>
    </row>
    <row r="570" spans="12:13" ht="34.9" customHeight="1">
      <c r="L570" s="47" t="str">
        <f t="shared" si="20"/>
        <v/>
      </c>
      <c r="M570" s="48" t="str">
        <f t="shared" si="19"/>
        <v/>
      </c>
    </row>
    <row r="571" spans="12:13" ht="34.9" customHeight="1">
      <c r="L571" s="47" t="str">
        <f t="shared" si="20"/>
        <v/>
      </c>
      <c r="M571" s="48" t="str">
        <f t="shared" si="19"/>
        <v/>
      </c>
    </row>
    <row r="572" spans="12:13" ht="34.9" customHeight="1">
      <c r="L572" s="47" t="str">
        <f t="shared" si="20"/>
        <v/>
      </c>
      <c r="M572" s="48" t="str">
        <f t="shared" si="19"/>
        <v/>
      </c>
    </row>
    <row r="573" spans="12:13" ht="34.9" customHeight="1">
      <c r="L573" s="47" t="str">
        <f t="shared" si="20"/>
        <v/>
      </c>
      <c r="M573" s="48" t="str">
        <f t="shared" si="19"/>
        <v/>
      </c>
    </row>
    <row r="574" spans="12:13" ht="34.9" customHeight="1">
      <c r="L574" s="47" t="str">
        <f t="shared" si="20"/>
        <v/>
      </c>
      <c r="M574" s="48" t="str">
        <f t="shared" si="19"/>
        <v/>
      </c>
    </row>
    <row r="575" spans="12:13" ht="34.9" customHeight="1">
      <c r="L575" s="47" t="str">
        <f t="shared" si="20"/>
        <v/>
      </c>
      <c r="M575" s="48" t="str">
        <f t="shared" ref="M575:M638" si="21">IF(ISBLANK(K575),
    IFERROR(IF(E575="Antoine Jerry", VLOOKUP(J575, $BB$5:$BC$20, 2, FALSE), VLOOKUP(J575, $AX$5:$AY$20, 2, FALSE)), ""),
    IFERROR(IF(E575="Antoine Jerry",
        VLOOKUP(K575, $BB$5:$BC$20, 2, FALSE) + VLOOKUP(J575, $BB$5:$BC$20, 2, FALSE),
        VLOOKUP(K575, $AX$5:$AY$20, 2, FALSE) + VLOOKUP(J575, $AX$5:$AY$20, 2, FALSE)), ""))</f>
        <v/>
      </c>
    </row>
    <row r="576" spans="12:13" ht="34.9" customHeight="1">
      <c r="L576" s="47" t="str">
        <f t="shared" si="20"/>
        <v/>
      </c>
      <c r="M576" s="48" t="str">
        <f t="shared" si="21"/>
        <v/>
      </c>
    </row>
    <row r="577" spans="12:13" ht="34.9" customHeight="1">
      <c r="L577" s="47" t="str">
        <f t="shared" si="20"/>
        <v/>
      </c>
      <c r="M577" s="48" t="str">
        <f t="shared" si="21"/>
        <v/>
      </c>
    </row>
    <row r="578" spans="12:13" ht="34.9" customHeight="1">
      <c r="L578" s="47" t="str">
        <f t="shared" si="20"/>
        <v/>
      </c>
      <c r="M578" s="48" t="str">
        <f t="shared" si="21"/>
        <v/>
      </c>
    </row>
    <row r="579" spans="12:13" ht="34.9" customHeight="1">
      <c r="L579" s="47" t="str">
        <f t="shared" si="20"/>
        <v/>
      </c>
      <c r="M579" s="48" t="str">
        <f t="shared" si="21"/>
        <v/>
      </c>
    </row>
    <row r="580" spans="12:13" ht="34.9" customHeight="1">
      <c r="L580" s="47" t="str">
        <f t="shared" ref="L580:L643" si="22">IF(AND(ISBLANK(J580),ISBLANK(K580)),"",
IF(AND(NOT(ISBLANK(J580)),NOT(ISBLANK(K580))),VLOOKUP(J580,$AU$5:$AV$20,2,FALSE)+VLOOKUP(K580,$AU$5:$AV$20,2,FALSE),
IF(ISBLANK(K580),VLOOKUP(J580,$AU$5:$AV$20,2,FALSE),VLOOKUP(K580,$AU$5:$AV$20,2,FALSE))))</f>
        <v/>
      </c>
      <c r="M580" s="48" t="str">
        <f t="shared" si="21"/>
        <v/>
      </c>
    </row>
    <row r="581" spans="12:13" ht="34.9" customHeight="1">
      <c r="L581" s="47" t="str">
        <f t="shared" si="22"/>
        <v/>
      </c>
      <c r="M581" s="48" t="str">
        <f t="shared" si="21"/>
        <v/>
      </c>
    </row>
    <row r="582" spans="12:13" ht="34.9" customHeight="1">
      <c r="L582" s="47" t="str">
        <f t="shared" si="22"/>
        <v/>
      </c>
      <c r="M582" s="48" t="str">
        <f t="shared" si="21"/>
        <v/>
      </c>
    </row>
    <row r="583" spans="12:13" ht="34.9" customHeight="1">
      <c r="L583" s="47" t="str">
        <f t="shared" si="22"/>
        <v/>
      </c>
      <c r="M583" s="48" t="str">
        <f t="shared" si="21"/>
        <v/>
      </c>
    </row>
    <row r="584" spans="12:13" ht="34.9" customHeight="1">
      <c r="L584" s="47" t="str">
        <f t="shared" si="22"/>
        <v/>
      </c>
      <c r="M584" s="48" t="str">
        <f t="shared" si="21"/>
        <v/>
      </c>
    </row>
    <row r="585" spans="12:13" ht="34.9" customHeight="1">
      <c r="L585" s="47" t="str">
        <f t="shared" si="22"/>
        <v/>
      </c>
      <c r="M585" s="48" t="str">
        <f t="shared" si="21"/>
        <v/>
      </c>
    </row>
    <row r="586" spans="12:13" ht="34.9" customHeight="1">
      <c r="L586" s="47" t="str">
        <f t="shared" si="22"/>
        <v/>
      </c>
      <c r="M586" s="48" t="str">
        <f t="shared" si="21"/>
        <v/>
      </c>
    </row>
    <row r="587" spans="12:13" ht="34.9" customHeight="1">
      <c r="L587" s="47" t="str">
        <f t="shared" si="22"/>
        <v/>
      </c>
      <c r="M587" s="48" t="str">
        <f t="shared" si="21"/>
        <v/>
      </c>
    </row>
    <row r="588" spans="12:13" ht="34.9" customHeight="1">
      <c r="L588" s="47" t="str">
        <f t="shared" si="22"/>
        <v/>
      </c>
      <c r="M588" s="48" t="str">
        <f t="shared" si="21"/>
        <v/>
      </c>
    </row>
    <row r="589" spans="12:13" ht="34.9" customHeight="1">
      <c r="L589" s="47" t="str">
        <f t="shared" si="22"/>
        <v/>
      </c>
      <c r="M589" s="48" t="str">
        <f t="shared" si="21"/>
        <v/>
      </c>
    </row>
    <row r="590" spans="12:13" ht="34.9" customHeight="1">
      <c r="L590" s="47" t="str">
        <f t="shared" si="22"/>
        <v/>
      </c>
      <c r="M590" s="48" t="str">
        <f t="shared" si="21"/>
        <v/>
      </c>
    </row>
    <row r="591" spans="12:13" ht="34.9" customHeight="1">
      <c r="L591" s="47" t="str">
        <f t="shared" si="22"/>
        <v/>
      </c>
      <c r="M591" s="48" t="str">
        <f t="shared" si="21"/>
        <v/>
      </c>
    </row>
    <row r="592" spans="12:13" ht="34.9" customHeight="1">
      <c r="L592" s="47" t="str">
        <f t="shared" si="22"/>
        <v/>
      </c>
      <c r="M592" s="48" t="str">
        <f t="shared" si="21"/>
        <v/>
      </c>
    </row>
    <row r="593" spans="12:13" ht="34.9" customHeight="1">
      <c r="L593" s="47" t="str">
        <f t="shared" si="22"/>
        <v/>
      </c>
      <c r="M593" s="48" t="str">
        <f t="shared" si="21"/>
        <v/>
      </c>
    </row>
    <row r="594" spans="12:13" ht="34.9" customHeight="1">
      <c r="L594" s="47" t="str">
        <f t="shared" si="22"/>
        <v/>
      </c>
      <c r="M594" s="48" t="str">
        <f t="shared" si="21"/>
        <v/>
      </c>
    </row>
    <row r="595" spans="12:13" ht="34.9" customHeight="1">
      <c r="L595" s="47" t="str">
        <f t="shared" si="22"/>
        <v/>
      </c>
      <c r="M595" s="48" t="str">
        <f t="shared" si="21"/>
        <v/>
      </c>
    </row>
    <row r="596" spans="12:13" ht="34.9" customHeight="1">
      <c r="L596" s="47" t="str">
        <f t="shared" si="22"/>
        <v/>
      </c>
      <c r="M596" s="48" t="str">
        <f t="shared" si="21"/>
        <v/>
      </c>
    </row>
    <row r="597" spans="12:13" ht="34.9" customHeight="1">
      <c r="L597" s="47" t="str">
        <f t="shared" si="22"/>
        <v/>
      </c>
      <c r="M597" s="48" t="str">
        <f t="shared" si="21"/>
        <v/>
      </c>
    </row>
    <row r="598" spans="12:13" ht="34.9" customHeight="1">
      <c r="L598" s="47" t="str">
        <f t="shared" si="22"/>
        <v/>
      </c>
      <c r="M598" s="48" t="str">
        <f t="shared" si="21"/>
        <v/>
      </c>
    </row>
    <row r="599" spans="12:13" ht="34.9" customHeight="1">
      <c r="L599" s="47" t="str">
        <f t="shared" si="22"/>
        <v/>
      </c>
      <c r="M599" s="48" t="str">
        <f t="shared" si="21"/>
        <v/>
      </c>
    </row>
    <row r="600" spans="12:13" ht="34.9" customHeight="1">
      <c r="L600" s="47" t="str">
        <f t="shared" si="22"/>
        <v/>
      </c>
      <c r="M600" s="48" t="str">
        <f t="shared" si="21"/>
        <v/>
      </c>
    </row>
    <row r="601" spans="12:13" ht="34.9" customHeight="1">
      <c r="L601" s="47" t="str">
        <f t="shared" si="22"/>
        <v/>
      </c>
      <c r="M601" s="48" t="str">
        <f t="shared" si="21"/>
        <v/>
      </c>
    </row>
    <row r="602" spans="12:13" ht="34.9" customHeight="1">
      <c r="L602" s="47" t="str">
        <f t="shared" si="22"/>
        <v/>
      </c>
      <c r="M602" s="48" t="str">
        <f t="shared" si="21"/>
        <v/>
      </c>
    </row>
    <row r="603" spans="12:13" ht="34.9" customHeight="1">
      <c r="L603" s="47" t="str">
        <f t="shared" si="22"/>
        <v/>
      </c>
      <c r="M603" s="48" t="str">
        <f t="shared" si="21"/>
        <v/>
      </c>
    </row>
    <row r="604" spans="12:13" ht="34.9" customHeight="1">
      <c r="L604" s="47" t="str">
        <f t="shared" si="22"/>
        <v/>
      </c>
      <c r="M604" s="48" t="str">
        <f t="shared" si="21"/>
        <v/>
      </c>
    </row>
    <row r="605" spans="12:13" ht="34.9" customHeight="1">
      <c r="L605" s="47" t="str">
        <f t="shared" si="22"/>
        <v/>
      </c>
      <c r="M605" s="48" t="str">
        <f t="shared" si="21"/>
        <v/>
      </c>
    </row>
    <row r="606" spans="12:13" ht="34.9" customHeight="1">
      <c r="L606" s="47" t="str">
        <f t="shared" si="22"/>
        <v/>
      </c>
      <c r="M606" s="48" t="str">
        <f t="shared" si="21"/>
        <v/>
      </c>
    </row>
    <row r="607" spans="12:13" ht="34.9" customHeight="1">
      <c r="L607" s="47" t="str">
        <f t="shared" si="22"/>
        <v/>
      </c>
      <c r="M607" s="48" t="str">
        <f t="shared" si="21"/>
        <v/>
      </c>
    </row>
    <row r="608" spans="12:13" ht="34.9" customHeight="1">
      <c r="L608" s="47" t="str">
        <f t="shared" si="22"/>
        <v/>
      </c>
      <c r="M608" s="48" t="str">
        <f t="shared" si="21"/>
        <v/>
      </c>
    </row>
    <row r="609" spans="12:13" ht="34.9" customHeight="1">
      <c r="L609" s="47" t="str">
        <f t="shared" si="22"/>
        <v/>
      </c>
      <c r="M609" s="48" t="str">
        <f t="shared" si="21"/>
        <v/>
      </c>
    </row>
    <row r="610" spans="12:13" ht="34.9" customHeight="1">
      <c r="L610" s="47" t="str">
        <f t="shared" si="22"/>
        <v/>
      </c>
      <c r="M610" s="48" t="str">
        <f t="shared" si="21"/>
        <v/>
      </c>
    </row>
    <row r="611" spans="12:13" ht="34.9" customHeight="1">
      <c r="L611" s="47" t="str">
        <f t="shared" si="22"/>
        <v/>
      </c>
      <c r="M611" s="48" t="str">
        <f t="shared" si="21"/>
        <v/>
      </c>
    </row>
    <row r="612" spans="12:13" ht="34.9" customHeight="1">
      <c r="L612" s="47" t="str">
        <f t="shared" si="22"/>
        <v/>
      </c>
      <c r="M612" s="48" t="str">
        <f t="shared" si="21"/>
        <v/>
      </c>
    </row>
    <row r="613" spans="12:13" ht="34.9" customHeight="1">
      <c r="L613" s="47" t="str">
        <f t="shared" si="22"/>
        <v/>
      </c>
      <c r="M613" s="48" t="str">
        <f t="shared" si="21"/>
        <v/>
      </c>
    </row>
    <row r="614" spans="12:13" ht="34.9" customHeight="1">
      <c r="L614" s="47" t="str">
        <f t="shared" si="22"/>
        <v/>
      </c>
      <c r="M614" s="48" t="str">
        <f t="shared" si="21"/>
        <v/>
      </c>
    </row>
    <row r="615" spans="12:13" ht="34.9" customHeight="1">
      <c r="L615" s="47" t="str">
        <f t="shared" si="22"/>
        <v/>
      </c>
      <c r="M615" s="48" t="str">
        <f t="shared" si="21"/>
        <v/>
      </c>
    </row>
    <row r="616" spans="12:13" ht="34.9" customHeight="1">
      <c r="L616" s="47" t="str">
        <f t="shared" si="22"/>
        <v/>
      </c>
      <c r="M616" s="48" t="str">
        <f t="shared" si="21"/>
        <v/>
      </c>
    </row>
    <row r="617" spans="12:13" ht="34.9" customHeight="1">
      <c r="L617" s="47" t="str">
        <f t="shared" si="22"/>
        <v/>
      </c>
      <c r="M617" s="48" t="str">
        <f t="shared" si="21"/>
        <v/>
      </c>
    </row>
    <row r="618" spans="12:13" ht="34.9" customHeight="1">
      <c r="L618" s="47" t="str">
        <f t="shared" si="22"/>
        <v/>
      </c>
      <c r="M618" s="48" t="str">
        <f t="shared" si="21"/>
        <v/>
      </c>
    </row>
    <row r="619" spans="12:13" ht="34.9" customHeight="1">
      <c r="L619" s="47" t="str">
        <f t="shared" si="22"/>
        <v/>
      </c>
      <c r="M619" s="48" t="str">
        <f t="shared" si="21"/>
        <v/>
      </c>
    </row>
    <row r="620" spans="12:13" ht="34.9" customHeight="1">
      <c r="L620" s="47" t="str">
        <f t="shared" si="22"/>
        <v/>
      </c>
      <c r="M620" s="48" t="str">
        <f t="shared" si="21"/>
        <v/>
      </c>
    </row>
    <row r="621" spans="12:13" ht="34.9" customHeight="1">
      <c r="L621" s="47" t="str">
        <f t="shared" si="22"/>
        <v/>
      </c>
      <c r="M621" s="48" t="str">
        <f t="shared" si="21"/>
        <v/>
      </c>
    </row>
    <row r="622" spans="12:13" ht="34.9" customHeight="1">
      <c r="L622" s="47" t="str">
        <f t="shared" si="22"/>
        <v/>
      </c>
      <c r="M622" s="48" t="str">
        <f t="shared" si="21"/>
        <v/>
      </c>
    </row>
    <row r="623" spans="12:13" ht="34.9" customHeight="1">
      <c r="L623" s="47" t="str">
        <f t="shared" si="22"/>
        <v/>
      </c>
      <c r="M623" s="48" t="str">
        <f t="shared" si="21"/>
        <v/>
      </c>
    </row>
    <row r="624" spans="12:13" ht="34.9" customHeight="1">
      <c r="L624" s="47" t="str">
        <f t="shared" si="22"/>
        <v/>
      </c>
      <c r="M624" s="48" t="str">
        <f t="shared" si="21"/>
        <v/>
      </c>
    </row>
    <row r="625" spans="12:13" ht="34.9" customHeight="1">
      <c r="L625" s="47" t="str">
        <f t="shared" si="22"/>
        <v/>
      </c>
      <c r="M625" s="48" t="str">
        <f t="shared" si="21"/>
        <v/>
      </c>
    </row>
    <row r="626" spans="12:13" ht="34.9" customHeight="1">
      <c r="L626" s="47" t="str">
        <f t="shared" si="22"/>
        <v/>
      </c>
      <c r="M626" s="48" t="str">
        <f t="shared" si="21"/>
        <v/>
      </c>
    </row>
    <row r="627" spans="12:13" ht="34.9" customHeight="1">
      <c r="L627" s="47" t="str">
        <f t="shared" si="22"/>
        <v/>
      </c>
      <c r="M627" s="48" t="str">
        <f t="shared" si="21"/>
        <v/>
      </c>
    </row>
    <row r="628" spans="12:13" ht="34.9" customHeight="1">
      <c r="L628" s="47" t="str">
        <f t="shared" si="22"/>
        <v/>
      </c>
      <c r="M628" s="48" t="str">
        <f t="shared" si="21"/>
        <v/>
      </c>
    </row>
    <row r="629" spans="12:13" ht="34.9" customHeight="1">
      <c r="L629" s="47" t="str">
        <f t="shared" si="22"/>
        <v/>
      </c>
      <c r="M629" s="48" t="str">
        <f t="shared" si="21"/>
        <v/>
      </c>
    </row>
    <row r="630" spans="12:13" ht="34.9" customHeight="1">
      <c r="L630" s="47" t="str">
        <f t="shared" si="22"/>
        <v/>
      </c>
      <c r="M630" s="48" t="str">
        <f t="shared" si="21"/>
        <v/>
      </c>
    </row>
    <row r="631" spans="12:13" ht="34.9" customHeight="1">
      <c r="L631" s="47" t="str">
        <f t="shared" si="22"/>
        <v/>
      </c>
      <c r="M631" s="48" t="str">
        <f t="shared" si="21"/>
        <v/>
      </c>
    </row>
    <row r="632" spans="12:13" ht="34.9" customHeight="1">
      <c r="L632" s="47" t="str">
        <f t="shared" si="22"/>
        <v/>
      </c>
      <c r="M632" s="48" t="str">
        <f t="shared" si="21"/>
        <v/>
      </c>
    </row>
    <row r="633" spans="12:13" ht="34.9" customHeight="1">
      <c r="L633" s="47" t="str">
        <f t="shared" si="22"/>
        <v/>
      </c>
      <c r="M633" s="48" t="str">
        <f t="shared" si="21"/>
        <v/>
      </c>
    </row>
    <row r="634" spans="12:13" ht="34.9" customHeight="1">
      <c r="L634" s="47" t="str">
        <f t="shared" si="22"/>
        <v/>
      </c>
      <c r="M634" s="48" t="str">
        <f t="shared" si="21"/>
        <v/>
      </c>
    </row>
    <row r="635" spans="12:13" ht="34.9" customHeight="1">
      <c r="L635" s="47" t="str">
        <f t="shared" si="22"/>
        <v/>
      </c>
      <c r="M635" s="48" t="str">
        <f t="shared" si="21"/>
        <v/>
      </c>
    </row>
    <row r="636" spans="12:13" ht="34.9" customHeight="1">
      <c r="L636" s="47" t="str">
        <f t="shared" si="22"/>
        <v/>
      </c>
      <c r="M636" s="48" t="str">
        <f t="shared" si="21"/>
        <v/>
      </c>
    </row>
    <row r="637" spans="12:13" ht="34.9" customHeight="1">
      <c r="L637" s="47" t="str">
        <f t="shared" si="22"/>
        <v/>
      </c>
      <c r="M637" s="48" t="str">
        <f t="shared" si="21"/>
        <v/>
      </c>
    </row>
    <row r="638" spans="12:13" ht="34.9" customHeight="1">
      <c r="L638" s="47" t="str">
        <f t="shared" si="22"/>
        <v/>
      </c>
      <c r="M638" s="48" t="str">
        <f t="shared" si="21"/>
        <v/>
      </c>
    </row>
    <row r="639" spans="12:13" ht="34.9" customHeight="1">
      <c r="L639" s="47" t="str">
        <f t="shared" si="22"/>
        <v/>
      </c>
      <c r="M639" s="48" t="str">
        <f t="shared" ref="M639:M702" si="23">IF(ISBLANK(K639),
    IFERROR(IF(E639="Antoine Jerry", VLOOKUP(J639, $BB$5:$BC$20, 2, FALSE), VLOOKUP(J639, $AX$5:$AY$20, 2, FALSE)), ""),
    IFERROR(IF(E639="Antoine Jerry",
        VLOOKUP(K639, $BB$5:$BC$20, 2, FALSE) + VLOOKUP(J639, $BB$5:$BC$20, 2, FALSE),
        VLOOKUP(K639, $AX$5:$AY$20, 2, FALSE) + VLOOKUP(J639, $AX$5:$AY$20, 2, FALSE)), ""))</f>
        <v/>
      </c>
    </row>
    <row r="640" spans="12:13" ht="34.9" customHeight="1">
      <c r="L640" s="47" t="str">
        <f t="shared" si="22"/>
        <v/>
      </c>
      <c r="M640" s="48" t="str">
        <f t="shared" si="23"/>
        <v/>
      </c>
    </row>
    <row r="641" spans="12:13" ht="34.9" customHeight="1">
      <c r="L641" s="47" t="str">
        <f t="shared" si="22"/>
        <v/>
      </c>
      <c r="M641" s="48" t="str">
        <f t="shared" si="23"/>
        <v/>
      </c>
    </row>
    <row r="642" spans="12:13" ht="34.9" customHeight="1">
      <c r="L642" s="47" t="str">
        <f t="shared" si="22"/>
        <v/>
      </c>
      <c r="M642" s="48" t="str">
        <f t="shared" si="23"/>
        <v/>
      </c>
    </row>
    <row r="643" spans="12:13" ht="34.9" customHeight="1">
      <c r="L643" s="47" t="str">
        <f t="shared" si="22"/>
        <v/>
      </c>
      <c r="M643" s="48" t="str">
        <f t="shared" si="23"/>
        <v/>
      </c>
    </row>
    <row r="644" spans="12:13" ht="34.9" customHeight="1">
      <c r="L644" s="47" t="str">
        <f t="shared" ref="L644:L707" si="24">IF(AND(ISBLANK(J644),ISBLANK(K644)),"",
IF(AND(NOT(ISBLANK(J644)),NOT(ISBLANK(K644))),VLOOKUP(J644,$AU$5:$AV$20,2,FALSE)+VLOOKUP(K644,$AU$5:$AV$20,2,FALSE),
IF(ISBLANK(K644),VLOOKUP(J644,$AU$5:$AV$20,2,FALSE),VLOOKUP(K644,$AU$5:$AV$20,2,FALSE))))</f>
        <v/>
      </c>
      <c r="M644" s="48" t="str">
        <f t="shared" si="23"/>
        <v/>
      </c>
    </row>
    <row r="645" spans="12:13" ht="34.9" customHeight="1">
      <c r="L645" s="47" t="str">
        <f t="shared" si="24"/>
        <v/>
      </c>
      <c r="M645" s="48" t="str">
        <f t="shared" si="23"/>
        <v/>
      </c>
    </row>
    <row r="646" spans="12:13" ht="34.9" customHeight="1">
      <c r="L646" s="47" t="str">
        <f t="shared" si="24"/>
        <v/>
      </c>
      <c r="M646" s="48" t="str">
        <f t="shared" si="23"/>
        <v/>
      </c>
    </row>
    <row r="647" spans="12:13" ht="34.9" customHeight="1">
      <c r="L647" s="47" t="str">
        <f t="shared" si="24"/>
        <v/>
      </c>
      <c r="M647" s="48" t="str">
        <f t="shared" si="23"/>
        <v/>
      </c>
    </row>
    <row r="648" spans="12:13" ht="34.9" customHeight="1">
      <c r="L648" s="47" t="str">
        <f t="shared" si="24"/>
        <v/>
      </c>
      <c r="M648" s="48" t="str">
        <f t="shared" si="23"/>
        <v/>
      </c>
    </row>
    <row r="649" spans="12:13" ht="34.9" customHeight="1">
      <c r="L649" s="47" t="str">
        <f t="shared" si="24"/>
        <v/>
      </c>
      <c r="M649" s="48" t="str">
        <f t="shared" si="23"/>
        <v/>
      </c>
    </row>
    <row r="650" spans="12:13" ht="34.9" customHeight="1">
      <c r="L650" s="47" t="str">
        <f t="shared" si="24"/>
        <v/>
      </c>
      <c r="M650" s="48" t="str">
        <f t="shared" si="23"/>
        <v/>
      </c>
    </row>
    <row r="651" spans="12:13" ht="34.9" customHeight="1">
      <c r="L651" s="47" t="str">
        <f t="shared" si="24"/>
        <v/>
      </c>
      <c r="M651" s="48" t="str">
        <f t="shared" si="23"/>
        <v/>
      </c>
    </row>
    <row r="652" spans="12:13" ht="34.9" customHeight="1">
      <c r="L652" s="47" t="str">
        <f t="shared" si="24"/>
        <v/>
      </c>
      <c r="M652" s="48" t="str">
        <f t="shared" si="23"/>
        <v/>
      </c>
    </row>
    <row r="653" spans="12:13" ht="34.9" customHeight="1">
      <c r="L653" s="47" t="str">
        <f t="shared" si="24"/>
        <v/>
      </c>
      <c r="M653" s="48" t="str">
        <f t="shared" si="23"/>
        <v/>
      </c>
    </row>
    <row r="654" spans="12:13" ht="34.9" customHeight="1">
      <c r="L654" s="47" t="str">
        <f t="shared" si="24"/>
        <v/>
      </c>
      <c r="M654" s="48" t="str">
        <f t="shared" si="23"/>
        <v/>
      </c>
    </row>
    <row r="655" spans="12:13" ht="34.9" customHeight="1">
      <c r="L655" s="47" t="str">
        <f t="shared" si="24"/>
        <v/>
      </c>
      <c r="M655" s="48" t="str">
        <f t="shared" si="23"/>
        <v/>
      </c>
    </row>
    <row r="656" spans="12:13" ht="34.9" customHeight="1">
      <c r="L656" s="47" t="str">
        <f t="shared" si="24"/>
        <v/>
      </c>
      <c r="M656" s="48" t="str">
        <f t="shared" si="23"/>
        <v/>
      </c>
    </row>
    <row r="657" spans="12:13" ht="34.9" customHeight="1">
      <c r="L657" s="47" t="str">
        <f t="shared" si="24"/>
        <v/>
      </c>
      <c r="M657" s="48" t="str">
        <f t="shared" si="23"/>
        <v/>
      </c>
    </row>
    <row r="658" spans="12:13" ht="34.9" customHeight="1">
      <c r="L658" s="47" t="str">
        <f t="shared" si="24"/>
        <v/>
      </c>
      <c r="M658" s="48" t="str">
        <f t="shared" si="23"/>
        <v/>
      </c>
    </row>
    <row r="659" spans="12:13" ht="34.9" customHeight="1">
      <c r="L659" s="47" t="str">
        <f t="shared" si="24"/>
        <v/>
      </c>
      <c r="M659" s="48" t="str">
        <f t="shared" si="23"/>
        <v/>
      </c>
    </row>
    <row r="660" spans="12:13" ht="34.9" customHeight="1">
      <c r="L660" s="47" t="str">
        <f t="shared" si="24"/>
        <v/>
      </c>
      <c r="M660" s="48" t="str">
        <f t="shared" si="23"/>
        <v/>
      </c>
    </row>
    <row r="661" spans="12:13" ht="34.9" customHeight="1">
      <c r="L661" s="47" t="str">
        <f t="shared" si="24"/>
        <v/>
      </c>
      <c r="M661" s="48" t="str">
        <f t="shared" si="23"/>
        <v/>
      </c>
    </row>
    <row r="662" spans="12:13" ht="34.9" customHeight="1">
      <c r="L662" s="47" t="str">
        <f t="shared" si="24"/>
        <v/>
      </c>
      <c r="M662" s="48" t="str">
        <f t="shared" si="23"/>
        <v/>
      </c>
    </row>
    <row r="663" spans="12:13" ht="34.9" customHeight="1">
      <c r="L663" s="47" t="str">
        <f t="shared" si="24"/>
        <v/>
      </c>
      <c r="M663" s="48" t="str">
        <f t="shared" si="23"/>
        <v/>
      </c>
    </row>
    <row r="664" spans="12:13" ht="34.9" customHeight="1">
      <c r="L664" s="47" t="str">
        <f t="shared" si="24"/>
        <v/>
      </c>
      <c r="M664" s="48" t="str">
        <f t="shared" si="23"/>
        <v/>
      </c>
    </row>
    <row r="665" spans="12:13" ht="34.9" customHeight="1">
      <c r="L665" s="47" t="str">
        <f t="shared" si="24"/>
        <v/>
      </c>
      <c r="M665" s="48" t="str">
        <f t="shared" si="23"/>
        <v/>
      </c>
    </row>
    <row r="666" spans="12:13" ht="34.9" customHeight="1">
      <c r="L666" s="47" t="str">
        <f t="shared" si="24"/>
        <v/>
      </c>
      <c r="M666" s="48" t="str">
        <f t="shared" si="23"/>
        <v/>
      </c>
    </row>
    <row r="667" spans="12:13" ht="34.9" customHeight="1">
      <c r="L667" s="47" t="str">
        <f t="shared" si="24"/>
        <v/>
      </c>
      <c r="M667" s="48" t="str">
        <f t="shared" si="23"/>
        <v/>
      </c>
    </row>
    <row r="668" spans="12:13" ht="34.9" customHeight="1">
      <c r="L668" s="47" t="str">
        <f t="shared" si="24"/>
        <v/>
      </c>
      <c r="M668" s="48" t="str">
        <f t="shared" si="23"/>
        <v/>
      </c>
    </row>
    <row r="669" spans="12:13" ht="34.9" customHeight="1">
      <c r="L669" s="47" t="str">
        <f t="shared" si="24"/>
        <v/>
      </c>
      <c r="M669" s="48" t="str">
        <f t="shared" si="23"/>
        <v/>
      </c>
    </row>
    <row r="670" spans="12:13" ht="34.9" customHeight="1">
      <c r="L670" s="47" t="str">
        <f t="shared" si="24"/>
        <v/>
      </c>
      <c r="M670" s="48" t="str">
        <f t="shared" si="23"/>
        <v/>
      </c>
    </row>
    <row r="671" spans="12:13" ht="34.9" customHeight="1">
      <c r="L671" s="47" t="str">
        <f t="shared" si="24"/>
        <v/>
      </c>
      <c r="M671" s="48" t="str">
        <f t="shared" si="23"/>
        <v/>
      </c>
    </row>
    <row r="672" spans="12:13" ht="34.9" customHeight="1">
      <c r="L672" s="47" t="str">
        <f t="shared" si="24"/>
        <v/>
      </c>
      <c r="M672" s="48" t="str">
        <f t="shared" si="23"/>
        <v/>
      </c>
    </row>
    <row r="673" spans="12:13" ht="34.9" customHeight="1">
      <c r="L673" s="47" t="str">
        <f t="shared" si="24"/>
        <v/>
      </c>
      <c r="M673" s="48" t="str">
        <f t="shared" si="23"/>
        <v/>
      </c>
    </row>
    <row r="674" spans="12:13" ht="34.9" customHeight="1">
      <c r="L674" s="47" t="str">
        <f t="shared" si="24"/>
        <v/>
      </c>
      <c r="M674" s="48" t="str">
        <f t="shared" si="23"/>
        <v/>
      </c>
    </row>
    <row r="675" spans="12:13" ht="34.9" customHeight="1">
      <c r="L675" s="47" t="str">
        <f t="shared" si="24"/>
        <v/>
      </c>
      <c r="M675" s="48" t="str">
        <f t="shared" si="23"/>
        <v/>
      </c>
    </row>
    <row r="676" spans="12:13" ht="34.9" customHeight="1">
      <c r="L676" s="47" t="str">
        <f t="shared" si="24"/>
        <v/>
      </c>
      <c r="M676" s="48" t="str">
        <f t="shared" si="23"/>
        <v/>
      </c>
    </row>
    <row r="677" spans="12:13" ht="34.9" customHeight="1">
      <c r="L677" s="47" t="str">
        <f t="shared" si="24"/>
        <v/>
      </c>
      <c r="M677" s="48" t="str">
        <f t="shared" si="23"/>
        <v/>
      </c>
    </row>
    <row r="678" spans="12:13" ht="34.9" customHeight="1">
      <c r="L678" s="47" t="str">
        <f t="shared" si="24"/>
        <v/>
      </c>
      <c r="M678" s="48" t="str">
        <f t="shared" si="23"/>
        <v/>
      </c>
    </row>
    <row r="679" spans="12:13" ht="34.9" customHeight="1">
      <c r="L679" s="47" t="str">
        <f t="shared" si="24"/>
        <v/>
      </c>
      <c r="M679" s="48" t="str">
        <f t="shared" si="23"/>
        <v/>
      </c>
    </row>
    <row r="680" spans="12:13" ht="34.9" customHeight="1">
      <c r="L680" s="47" t="str">
        <f t="shared" si="24"/>
        <v/>
      </c>
      <c r="M680" s="48" t="str">
        <f t="shared" si="23"/>
        <v/>
      </c>
    </row>
    <row r="681" spans="12:13" ht="34.9" customHeight="1">
      <c r="L681" s="47" t="str">
        <f t="shared" si="24"/>
        <v/>
      </c>
      <c r="M681" s="48" t="str">
        <f t="shared" si="23"/>
        <v/>
      </c>
    </row>
    <row r="682" spans="12:13" ht="34.9" customHeight="1">
      <c r="L682" s="47" t="str">
        <f t="shared" si="24"/>
        <v/>
      </c>
      <c r="M682" s="48" t="str">
        <f t="shared" si="23"/>
        <v/>
      </c>
    </row>
    <row r="683" spans="12:13" ht="34.9" customHeight="1">
      <c r="L683" s="47" t="str">
        <f t="shared" si="24"/>
        <v/>
      </c>
      <c r="M683" s="48" t="str">
        <f t="shared" si="23"/>
        <v/>
      </c>
    </row>
    <row r="684" spans="12:13" ht="34.9" customHeight="1">
      <c r="L684" s="47" t="str">
        <f t="shared" si="24"/>
        <v/>
      </c>
      <c r="M684" s="48" t="str">
        <f t="shared" si="23"/>
        <v/>
      </c>
    </row>
    <row r="685" spans="12:13" ht="34.9" customHeight="1">
      <c r="L685" s="47" t="str">
        <f t="shared" si="24"/>
        <v/>
      </c>
      <c r="M685" s="48" t="str">
        <f t="shared" si="23"/>
        <v/>
      </c>
    </row>
    <row r="686" spans="12:13" ht="34.9" customHeight="1">
      <c r="L686" s="47" t="str">
        <f t="shared" si="24"/>
        <v/>
      </c>
      <c r="M686" s="48" t="str">
        <f t="shared" si="23"/>
        <v/>
      </c>
    </row>
    <row r="687" spans="12:13" ht="34.9" customHeight="1">
      <c r="L687" s="47" t="str">
        <f t="shared" si="24"/>
        <v/>
      </c>
      <c r="M687" s="48" t="str">
        <f t="shared" si="23"/>
        <v/>
      </c>
    </row>
    <row r="688" spans="12:13" ht="34.9" customHeight="1">
      <c r="L688" s="47" t="str">
        <f t="shared" si="24"/>
        <v/>
      </c>
      <c r="M688" s="48" t="str">
        <f t="shared" si="23"/>
        <v/>
      </c>
    </row>
    <row r="689" spans="12:13" ht="34.9" customHeight="1">
      <c r="L689" s="47" t="str">
        <f t="shared" si="24"/>
        <v/>
      </c>
      <c r="M689" s="48" t="str">
        <f t="shared" si="23"/>
        <v/>
      </c>
    </row>
    <row r="690" spans="12:13" ht="34.9" customHeight="1">
      <c r="L690" s="47" t="str">
        <f t="shared" si="24"/>
        <v/>
      </c>
      <c r="M690" s="48" t="str">
        <f t="shared" si="23"/>
        <v/>
      </c>
    </row>
    <row r="691" spans="12:13" ht="34.9" customHeight="1">
      <c r="L691" s="47" t="str">
        <f t="shared" si="24"/>
        <v/>
      </c>
      <c r="M691" s="48" t="str">
        <f t="shared" si="23"/>
        <v/>
      </c>
    </row>
    <row r="692" spans="12:13" ht="34.9" customHeight="1">
      <c r="L692" s="47" t="str">
        <f t="shared" si="24"/>
        <v/>
      </c>
      <c r="M692" s="48" t="str">
        <f t="shared" si="23"/>
        <v/>
      </c>
    </row>
    <row r="693" spans="12:13" ht="34.9" customHeight="1">
      <c r="L693" s="47" t="str">
        <f t="shared" si="24"/>
        <v/>
      </c>
      <c r="M693" s="48" t="str">
        <f t="shared" si="23"/>
        <v/>
      </c>
    </row>
    <row r="694" spans="12:13" ht="34.9" customHeight="1">
      <c r="L694" s="47" t="str">
        <f t="shared" si="24"/>
        <v/>
      </c>
      <c r="M694" s="48" t="str">
        <f t="shared" si="23"/>
        <v/>
      </c>
    </row>
    <row r="695" spans="12:13" ht="34.9" customHeight="1">
      <c r="L695" s="47" t="str">
        <f t="shared" si="24"/>
        <v/>
      </c>
      <c r="M695" s="48" t="str">
        <f t="shared" si="23"/>
        <v/>
      </c>
    </row>
    <row r="696" spans="12:13" ht="34.9" customHeight="1">
      <c r="L696" s="47" t="str">
        <f t="shared" si="24"/>
        <v/>
      </c>
      <c r="M696" s="48" t="str">
        <f t="shared" si="23"/>
        <v/>
      </c>
    </row>
    <row r="697" spans="12:13" ht="34.9" customHeight="1">
      <c r="L697" s="47" t="str">
        <f t="shared" si="24"/>
        <v/>
      </c>
      <c r="M697" s="48" t="str">
        <f t="shared" si="23"/>
        <v/>
      </c>
    </row>
    <row r="698" spans="12:13" ht="34.9" customHeight="1">
      <c r="L698" s="47" t="str">
        <f t="shared" si="24"/>
        <v/>
      </c>
      <c r="M698" s="48" t="str">
        <f t="shared" si="23"/>
        <v/>
      </c>
    </row>
    <row r="699" spans="12:13" ht="34.9" customHeight="1">
      <c r="L699" s="47" t="str">
        <f t="shared" si="24"/>
        <v/>
      </c>
      <c r="M699" s="48" t="str">
        <f t="shared" si="23"/>
        <v/>
      </c>
    </row>
    <row r="700" spans="12:13" ht="34.9" customHeight="1">
      <c r="L700" s="47" t="str">
        <f t="shared" si="24"/>
        <v/>
      </c>
      <c r="M700" s="48" t="str">
        <f t="shared" si="23"/>
        <v/>
      </c>
    </row>
    <row r="701" spans="12:13" ht="34.9" customHeight="1">
      <c r="L701" s="47" t="str">
        <f t="shared" si="24"/>
        <v/>
      </c>
      <c r="M701" s="48" t="str">
        <f t="shared" si="23"/>
        <v/>
      </c>
    </row>
    <row r="702" spans="12:13" ht="34.9" customHeight="1">
      <c r="L702" s="47" t="str">
        <f t="shared" si="24"/>
        <v/>
      </c>
      <c r="M702" s="48" t="str">
        <f t="shared" si="23"/>
        <v/>
      </c>
    </row>
    <row r="703" spans="12:13" ht="34.9" customHeight="1">
      <c r="L703" s="47" t="str">
        <f t="shared" si="24"/>
        <v/>
      </c>
      <c r="M703" s="48" t="str">
        <f t="shared" ref="M703:M757" si="25">IF(ISBLANK(K703),
    IFERROR(IF(E703="Antoine Jerry", VLOOKUP(J703, $BB$5:$BC$20, 2, FALSE), VLOOKUP(J703, $AX$5:$AY$20, 2, FALSE)), ""),
    IFERROR(IF(E703="Antoine Jerry",
        VLOOKUP(K703, $BB$5:$BC$20, 2, FALSE) + VLOOKUP(J703, $BB$5:$BC$20, 2, FALSE),
        VLOOKUP(K703, $AX$5:$AY$20, 2, FALSE) + VLOOKUP(J703, $AX$5:$AY$20, 2, FALSE)), ""))</f>
        <v/>
      </c>
    </row>
    <row r="704" spans="12:13" ht="34.9" customHeight="1">
      <c r="L704" s="47" t="str">
        <f t="shared" si="24"/>
        <v/>
      </c>
      <c r="M704" s="48" t="str">
        <f t="shared" si="25"/>
        <v/>
      </c>
    </row>
    <row r="705" spans="12:13" ht="34.9" customHeight="1">
      <c r="L705" s="47" t="str">
        <f t="shared" si="24"/>
        <v/>
      </c>
      <c r="M705" s="48" t="str">
        <f t="shared" si="25"/>
        <v/>
      </c>
    </row>
    <row r="706" spans="12:13" ht="34.9" customHeight="1">
      <c r="L706" s="47" t="str">
        <f t="shared" si="24"/>
        <v/>
      </c>
      <c r="M706" s="48" t="str">
        <f t="shared" si="25"/>
        <v/>
      </c>
    </row>
    <row r="707" spans="12:13" ht="34.9" customHeight="1">
      <c r="L707" s="47" t="str">
        <f t="shared" si="24"/>
        <v/>
      </c>
      <c r="M707" s="48" t="str">
        <f t="shared" si="25"/>
        <v/>
      </c>
    </row>
    <row r="708" spans="12:13" ht="34.9" customHeight="1">
      <c r="L708" s="47" t="str">
        <f t="shared" ref="L708:L757" si="26">IF(AND(ISBLANK(J708),ISBLANK(K708)),"",
IF(AND(NOT(ISBLANK(J708)),NOT(ISBLANK(K708))),VLOOKUP(J708,$AU$5:$AV$20,2,FALSE)+VLOOKUP(K708,$AU$5:$AV$20,2,FALSE),
IF(ISBLANK(K708),VLOOKUP(J708,$AU$5:$AV$20,2,FALSE),VLOOKUP(K708,$AU$5:$AV$20,2,FALSE))))</f>
        <v/>
      </c>
      <c r="M708" s="48" t="str">
        <f t="shared" si="25"/>
        <v/>
      </c>
    </row>
    <row r="709" spans="12:13" ht="34.9" customHeight="1">
      <c r="L709" s="47" t="str">
        <f t="shared" si="26"/>
        <v/>
      </c>
      <c r="M709" s="48" t="str">
        <f t="shared" si="25"/>
        <v/>
      </c>
    </row>
    <row r="710" spans="12:13" ht="34.9" customHeight="1">
      <c r="L710" s="47" t="str">
        <f t="shared" si="26"/>
        <v/>
      </c>
      <c r="M710" s="48" t="str">
        <f t="shared" si="25"/>
        <v/>
      </c>
    </row>
    <row r="711" spans="12:13" ht="34.9" customHeight="1">
      <c r="L711" s="47" t="str">
        <f t="shared" si="26"/>
        <v/>
      </c>
      <c r="M711" s="48" t="str">
        <f t="shared" si="25"/>
        <v/>
      </c>
    </row>
    <row r="712" spans="12:13" ht="34.9" customHeight="1">
      <c r="L712" s="47" t="str">
        <f t="shared" si="26"/>
        <v/>
      </c>
      <c r="M712" s="48" t="str">
        <f t="shared" si="25"/>
        <v/>
      </c>
    </row>
    <row r="713" spans="12:13" ht="34.9" customHeight="1">
      <c r="L713" s="47" t="str">
        <f t="shared" si="26"/>
        <v/>
      </c>
      <c r="M713" s="48" t="str">
        <f t="shared" si="25"/>
        <v/>
      </c>
    </row>
    <row r="714" spans="12:13" ht="34.9" customHeight="1">
      <c r="L714" s="47" t="str">
        <f t="shared" si="26"/>
        <v/>
      </c>
      <c r="M714" s="48" t="str">
        <f t="shared" si="25"/>
        <v/>
      </c>
    </row>
    <row r="715" spans="12:13" ht="34.9" customHeight="1">
      <c r="L715" s="47" t="str">
        <f t="shared" si="26"/>
        <v/>
      </c>
      <c r="M715" s="48" t="str">
        <f t="shared" si="25"/>
        <v/>
      </c>
    </row>
    <row r="716" spans="12:13" ht="34.9" customHeight="1">
      <c r="L716" s="47" t="str">
        <f t="shared" si="26"/>
        <v/>
      </c>
      <c r="M716" s="48" t="str">
        <f t="shared" si="25"/>
        <v/>
      </c>
    </row>
    <row r="717" spans="12:13" ht="34.9" customHeight="1">
      <c r="L717" s="47" t="str">
        <f t="shared" si="26"/>
        <v/>
      </c>
      <c r="M717" s="48" t="str">
        <f t="shared" si="25"/>
        <v/>
      </c>
    </row>
    <row r="718" spans="12:13" ht="34.9" customHeight="1">
      <c r="L718" s="47" t="str">
        <f t="shared" si="26"/>
        <v/>
      </c>
      <c r="M718" s="48" t="str">
        <f t="shared" si="25"/>
        <v/>
      </c>
    </row>
    <row r="719" spans="12:13" ht="34.9" customHeight="1">
      <c r="L719" s="47" t="str">
        <f t="shared" si="26"/>
        <v/>
      </c>
      <c r="M719" s="48" t="str">
        <f t="shared" si="25"/>
        <v/>
      </c>
    </row>
    <row r="720" spans="12:13" ht="34.9" customHeight="1">
      <c r="L720" s="47" t="str">
        <f t="shared" si="26"/>
        <v/>
      </c>
      <c r="M720" s="48" t="str">
        <f t="shared" si="25"/>
        <v/>
      </c>
    </row>
    <row r="721" spans="12:13" ht="34.9" customHeight="1">
      <c r="L721" s="47" t="str">
        <f t="shared" si="26"/>
        <v/>
      </c>
      <c r="M721" s="48" t="str">
        <f t="shared" si="25"/>
        <v/>
      </c>
    </row>
    <row r="722" spans="12:13" ht="34.9" customHeight="1">
      <c r="L722" s="47" t="str">
        <f t="shared" si="26"/>
        <v/>
      </c>
      <c r="M722" s="48" t="str">
        <f t="shared" si="25"/>
        <v/>
      </c>
    </row>
    <row r="723" spans="12:13" ht="34.9" customHeight="1">
      <c r="L723" s="47" t="str">
        <f t="shared" si="26"/>
        <v/>
      </c>
      <c r="M723" s="48" t="str">
        <f t="shared" si="25"/>
        <v/>
      </c>
    </row>
    <row r="724" spans="12:13" ht="34.9" customHeight="1">
      <c r="L724" s="47" t="str">
        <f t="shared" si="26"/>
        <v/>
      </c>
      <c r="M724" s="48" t="str">
        <f t="shared" si="25"/>
        <v/>
      </c>
    </row>
    <row r="725" spans="12:13" ht="34.9" customHeight="1">
      <c r="L725" s="47" t="str">
        <f t="shared" si="26"/>
        <v/>
      </c>
      <c r="M725" s="48" t="str">
        <f t="shared" si="25"/>
        <v/>
      </c>
    </row>
    <row r="726" spans="12:13" ht="34.9" customHeight="1">
      <c r="L726" s="47" t="str">
        <f t="shared" si="26"/>
        <v/>
      </c>
      <c r="M726" s="48" t="str">
        <f t="shared" si="25"/>
        <v/>
      </c>
    </row>
    <row r="727" spans="12:13" ht="34.9" customHeight="1">
      <c r="L727" s="47" t="str">
        <f t="shared" si="26"/>
        <v/>
      </c>
      <c r="M727" s="48" t="str">
        <f t="shared" si="25"/>
        <v/>
      </c>
    </row>
    <row r="728" spans="12:13" ht="34.9" customHeight="1">
      <c r="L728" s="47" t="str">
        <f t="shared" si="26"/>
        <v/>
      </c>
      <c r="M728" s="48" t="str">
        <f t="shared" si="25"/>
        <v/>
      </c>
    </row>
    <row r="729" spans="12:13" ht="34.9" customHeight="1">
      <c r="L729" s="47" t="str">
        <f t="shared" si="26"/>
        <v/>
      </c>
      <c r="M729" s="48" t="str">
        <f t="shared" si="25"/>
        <v/>
      </c>
    </row>
    <row r="730" spans="12:13" ht="34.9" customHeight="1">
      <c r="L730" s="47" t="str">
        <f t="shared" si="26"/>
        <v/>
      </c>
      <c r="M730" s="48" t="str">
        <f t="shared" si="25"/>
        <v/>
      </c>
    </row>
    <row r="731" spans="12:13" ht="34.9" customHeight="1">
      <c r="L731" s="47" t="str">
        <f t="shared" si="26"/>
        <v/>
      </c>
      <c r="M731" s="48" t="str">
        <f t="shared" si="25"/>
        <v/>
      </c>
    </row>
    <row r="732" spans="12:13" ht="34.9" customHeight="1">
      <c r="L732" s="47" t="str">
        <f t="shared" si="26"/>
        <v/>
      </c>
      <c r="M732" s="48" t="str">
        <f t="shared" si="25"/>
        <v/>
      </c>
    </row>
    <row r="733" spans="12:13" ht="34.9" customHeight="1">
      <c r="L733" s="47" t="str">
        <f t="shared" si="26"/>
        <v/>
      </c>
      <c r="M733" s="48" t="str">
        <f t="shared" si="25"/>
        <v/>
      </c>
    </row>
    <row r="734" spans="12:13" ht="34.9" customHeight="1">
      <c r="L734" s="47" t="str">
        <f t="shared" si="26"/>
        <v/>
      </c>
      <c r="M734" s="48" t="str">
        <f t="shared" si="25"/>
        <v/>
      </c>
    </row>
    <row r="735" spans="12:13" ht="34.9" customHeight="1">
      <c r="L735" s="47" t="str">
        <f t="shared" si="26"/>
        <v/>
      </c>
      <c r="M735" s="48" t="str">
        <f t="shared" si="25"/>
        <v/>
      </c>
    </row>
    <row r="736" spans="12:13" ht="34.9" customHeight="1">
      <c r="L736" s="47" t="str">
        <f t="shared" si="26"/>
        <v/>
      </c>
      <c r="M736" s="48" t="str">
        <f t="shared" si="25"/>
        <v/>
      </c>
    </row>
    <row r="737" spans="12:13" ht="34.9" customHeight="1">
      <c r="L737" s="47" t="str">
        <f t="shared" si="26"/>
        <v/>
      </c>
      <c r="M737" s="48" t="str">
        <f t="shared" si="25"/>
        <v/>
      </c>
    </row>
    <row r="738" spans="12:13" ht="34.9" customHeight="1">
      <c r="L738" s="47" t="str">
        <f t="shared" si="26"/>
        <v/>
      </c>
      <c r="M738" s="48" t="str">
        <f t="shared" si="25"/>
        <v/>
      </c>
    </row>
    <row r="739" spans="12:13" ht="34.9" customHeight="1">
      <c r="L739" s="47" t="str">
        <f t="shared" si="26"/>
        <v/>
      </c>
      <c r="M739" s="48" t="str">
        <f t="shared" si="25"/>
        <v/>
      </c>
    </row>
    <row r="740" spans="12:13" ht="34.9" customHeight="1">
      <c r="L740" s="47" t="str">
        <f t="shared" si="26"/>
        <v/>
      </c>
      <c r="M740" s="48" t="str">
        <f t="shared" si="25"/>
        <v/>
      </c>
    </row>
    <row r="741" spans="12:13" ht="34.9" customHeight="1">
      <c r="L741" s="47" t="str">
        <f t="shared" si="26"/>
        <v/>
      </c>
      <c r="M741" s="48" t="str">
        <f t="shared" si="25"/>
        <v/>
      </c>
    </row>
    <row r="742" spans="12:13" ht="34.9" customHeight="1">
      <c r="L742" s="47" t="str">
        <f t="shared" si="26"/>
        <v/>
      </c>
      <c r="M742" s="48" t="str">
        <f t="shared" si="25"/>
        <v/>
      </c>
    </row>
    <row r="743" spans="12:13" ht="34.9" customHeight="1">
      <c r="L743" s="47" t="str">
        <f t="shared" si="26"/>
        <v/>
      </c>
      <c r="M743" s="48" t="str">
        <f t="shared" si="25"/>
        <v/>
      </c>
    </row>
    <row r="744" spans="12:13" ht="34.9" customHeight="1">
      <c r="L744" s="47" t="str">
        <f t="shared" si="26"/>
        <v/>
      </c>
      <c r="M744" s="48" t="str">
        <f t="shared" si="25"/>
        <v/>
      </c>
    </row>
    <row r="745" spans="12:13" ht="34.9" customHeight="1">
      <c r="L745" s="47" t="str">
        <f t="shared" si="26"/>
        <v/>
      </c>
      <c r="M745" s="48" t="str">
        <f t="shared" si="25"/>
        <v/>
      </c>
    </row>
    <row r="746" spans="12:13" ht="34.9" customHeight="1">
      <c r="L746" s="47" t="str">
        <f t="shared" si="26"/>
        <v/>
      </c>
      <c r="M746" s="48" t="str">
        <f t="shared" si="25"/>
        <v/>
      </c>
    </row>
    <row r="747" spans="12:13" ht="34.9" customHeight="1">
      <c r="L747" s="47" t="str">
        <f t="shared" si="26"/>
        <v/>
      </c>
      <c r="M747" s="48" t="str">
        <f t="shared" si="25"/>
        <v/>
      </c>
    </row>
    <row r="748" spans="12:13" ht="34.9" customHeight="1">
      <c r="L748" s="47" t="str">
        <f t="shared" si="26"/>
        <v/>
      </c>
      <c r="M748" s="48" t="str">
        <f t="shared" si="25"/>
        <v/>
      </c>
    </row>
    <row r="749" spans="12:13" ht="34.9" customHeight="1">
      <c r="L749" s="47" t="str">
        <f t="shared" si="26"/>
        <v/>
      </c>
      <c r="M749" s="48" t="str">
        <f t="shared" si="25"/>
        <v/>
      </c>
    </row>
    <row r="750" spans="12:13" ht="34.9" customHeight="1">
      <c r="L750" s="47" t="str">
        <f t="shared" si="26"/>
        <v/>
      </c>
      <c r="M750" s="48" t="str">
        <f t="shared" si="25"/>
        <v/>
      </c>
    </row>
    <row r="751" spans="12:13" ht="34.9" customHeight="1">
      <c r="L751" s="47" t="str">
        <f t="shared" si="26"/>
        <v/>
      </c>
      <c r="M751" s="48" t="str">
        <f t="shared" si="25"/>
        <v/>
      </c>
    </row>
    <row r="752" spans="12:13" ht="34.9" customHeight="1">
      <c r="L752" s="47" t="str">
        <f t="shared" si="26"/>
        <v/>
      </c>
      <c r="M752" s="48" t="str">
        <f t="shared" si="25"/>
        <v/>
      </c>
    </row>
    <row r="753" spans="12:13" ht="34.9" customHeight="1">
      <c r="L753" s="47" t="str">
        <f t="shared" si="26"/>
        <v/>
      </c>
      <c r="M753" s="48" t="str">
        <f t="shared" si="25"/>
        <v/>
      </c>
    </row>
    <row r="754" spans="12:13" ht="34.9" customHeight="1">
      <c r="L754" s="47" t="str">
        <f t="shared" si="26"/>
        <v/>
      </c>
      <c r="M754" s="48" t="str">
        <f t="shared" si="25"/>
        <v/>
      </c>
    </row>
    <row r="755" spans="12:13" ht="34.9" customHeight="1">
      <c r="L755" s="47" t="str">
        <f t="shared" si="26"/>
        <v/>
      </c>
      <c r="M755" s="48" t="str">
        <f t="shared" si="25"/>
        <v/>
      </c>
    </row>
    <row r="756" spans="12:13" ht="34.9" customHeight="1">
      <c r="L756" s="47" t="str">
        <f t="shared" si="26"/>
        <v/>
      </c>
      <c r="M756" s="48" t="str">
        <f t="shared" si="25"/>
        <v/>
      </c>
    </row>
    <row r="757" spans="12:13" ht="34.9" customHeight="1">
      <c r="L757" s="47" t="str">
        <f t="shared" si="26"/>
        <v/>
      </c>
      <c r="M757" s="48" t="str">
        <f t="shared" si="25"/>
        <v/>
      </c>
    </row>
    <row r="758" spans="12:13" ht="34.9" customHeight="1"/>
    <row r="759" spans="12:13" ht="34.9" customHeight="1"/>
    <row r="760" spans="12:13" ht="34.9" customHeight="1"/>
    <row r="761" spans="12:13" ht="34.9" customHeight="1"/>
    <row r="762" spans="12:13" ht="34.9" customHeight="1"/>
    <row r="763" spans="12:13" ht="34.9" customHeight="1"/>
    <row r="764" spans="12:13" ht="34.9" customHeight="1"/>
    <row r="765" spans="12:13" ht="34.9" customHeight="1"/>
    <row r="766" spans="12:13" ht="34.9" customHeight="1"/>
    <row r="767" spans="12:13" ht="34.9" customHeight="1"/>
    <row r="768" spans="12:13" ht="34.9" customHeight="1"/>
    <row r="769" ht="34.9" customHeight="1"/>
    <row r="770" ht="34.9" customHeight="1"/>
    <row r="771" ht="34.9" customHeight="1"/>
    <row r="772" ht="34.9" customHeight="1"/>
    <row r="773" ht="34.9" customHeight="1"/>
    <row r="774" ht="34.9" customHeight="1"/>
    <row r="775" ht="34.9" customHeight="1"/>
    <row r="776" ht="34.9" customHeight="1"/>
    <row r="777" ht="34.9" customHeight="1"/>
    <row r="778" ht="34.9" customHeight="1"/>
    <row r="779" ht="34.9" customHeight="1"/>
    <row r="780" ht="34.9" customHeight="1"/>
    <row r="781" ht="34.9" customHeight="1"/>
    <row r="782" ht="34.9" customHeight="1"/>
    <row r="783" ht="34.9" customHeight="1"/>
    <row r="784" ht="34.9" customHeight="1"/>
    <row r="785" ht="34.9" customHeight="1"/>
    <row r="786" ht="34.9" customHeight="1"/>
    <row r="787" ht="34.9" customHeight="1"/>
    <row r="788" ht="34.9" customHeight="1"/>
    <row r="789" ht="34.9" customHeight="1"/>
    <row r="790" ht="34.9" customHeight="1"/>
    <row r="791" ht="34.9" customHeight="1"/>
    <row r="792" ht="34.9" customHeight="1"/>
    <row r="793" ht="34.9" customHeight="1"/>
    <row r="794" ht="34.9" customHeight="1"/>
    <row r="795" ht="34.9" customHeight="1"/>
    <row r="796" ht="34.9" customHeight="1"/>
    <row r="797" ht="34.9" customHeight="1"/>
    <row r="798" ht="34.9" customHeight="1"/>
    <row r="799" ht="34.9" customHeight="1"/>
    <row r="800" ht="34.9" customHeight="1"/>
    <row r="801" ht="34.9" customHeight="1"/>
    <row r="802" ht="34.9" customHeight="1"/>
    <row r="803" ht="34.9" customHeight="1"/>
    <row r="804" ht="34.9" customHeight="1"/>
    <row r="805" ht="34.9" customHeight="1"/>
    <row r="806" ht="34.9" customHeight="1"/>
    <row r="807" ht="34.9" customHeight="1"/>
    <row r="808" ht="34.9" customHeight="1"/>
    <row r="809" ht="34.9" customHeight="1"/>
    <row r="810" ht="34.9" customHeight="1"/>
    <row r="811" ht="34.9" customHeight="1"/>
    <row r="812" ht="34.9" customHeight="1"/>
    <row r="813" ht="34.9" customHeight="1"/>
    <row r="814" ht="34.9" customHeight="1"/>
    <row r="815" ht="34.9" customHeight="1"/>
    <row r="816" ht="34.9" customHeight="1"/>
    <row r="817" ht="34.9" customHeight="1"/>
    <row r="818" ht="34.9" customHeight="1"/>
    <row r="819" ht="34.9" customHeight="1"/>
    <row r="820" ht="34.9" customHeight="1"/>
    <row r="821" ht="34.9" customHeight="1"/>
    <row r="822" ht="34.9" customHeight="1"/>
    <row r="823" ht="34.9" customHeight="1"/>
    <row r="824" ht="34.9" customHeight="1"/>
    <row r="825" ht="34.9" customHeight="1"/>
    <row r="826" ht="34.9" customHeight="1"/>
    <row r="827" ht="34.9" customHeight="1"/>
    <row r="828" ht="34.9" customHeight="1"/>
    <row r="829" ht="34.9" customHeight="1"/>
    <row r="830" ht="34.9" customHeight="1"/>
    <row r="831" ht="34.9" customHeight="1"/>
    <row r="832" ht="34.9" customHeight="1"/>
    <row r="833" ht="34.9" customHeight="1"/>
    <row r="834" ht="34.9" customHeight="1"/>
    <row r="835" ht="34.9" customHeight="1"/>
    <row r="836" ht="34.9" customHeight="1"/>
    <row r="837" ht="34.9" customHeight="1"/>
    <row r="838" ht="34.9" customHeight="1"/>
    <row r="839" ht="34.9" customHeight="1"/>
    <row r="840" ht="34.9" customHeight="1"/>
    <row r="841" ht="34.9" customHeight="1"/>
    <row r="842" ht="34.9" customHeight="1"/>
  </sheetData>
  <conditionalFormatting sqref="C4 P151:P373 AA151:AA373 AL151:AL373 AW151:AW373 C405:C1048576">
    <cfRule type="containsText" dxfId="51" priority="1" operator="containsText" text="Synchronisée">
      <formula>NOT(ISERROR(SEARCH("Synchronisée",C4)))</formula>
    </cfRule>
    <cfRule type="containsText" dxfId="50" priority="2" operator="containsText" text="Démarrée">
      <formula>NOT(ISERROR(SEARCH("Démarrée",C4)))</formula>
    </cfRule>
    <cfRule type="containsText" dxfId="49" priority="3" operator="containsText" text="Réalisée">
      <formula>NOT(ISERROR(SEARCH("Réalisée",C4)))</formula>
    </cfRule>
    <cfRule type="containsText" dxfId="48" priority="4" operator="containsText" text="Planifiée">
      <formula>NOT(ISERROR(SEARCH("Planifiée",C4)))</formula>
    </cfRule>
    <cfRule type="containsText" dxfId="47" priority="5" operator="containsText" text="Pré-planifiée">
      <formula>NOT(ISERROR(SEARCH("Pré-planifiée",C4)))</formula>
    </cfRule>
    <cfRule type="containsText" dxfId="46" priority="6" operator="containsText" text="Validée">
      <formula>NOT(ISERROR(SEARCH("Validée",C4)))</formula>
    </cfRule>
  </conditionalFormatting>
  <dataValidations count="3">
    <dataValidation type="list" allowBlank="1" showInputMessage="1" showErrorMessage="1" sqref="H4 H510:H1048576" xr:uid="{BB5E9F4C-D2D1-46AE-9F54-FAC9D2890616}">
      <formula1>$BA$5:$BA$8</formula1>
    </dataValidation>
    <dataValidation type="list" allowBlank="1" showInputMessage="1" showErrorMessage="1" sqref="K4:K14 K16:K1048576" xr:uid="{80C01405-BC0A-4BBC-9038-E4E8356D2522}">
      <formula1>$AE$16:$AE$19</formula1>
    </dataValidation>
    <dataValidation type="list" allowBlank="1" showInputMessage="1" showErrorMessage="1" sqref="J4:J15 K15 K264 J266:J1048576 J17:J113 J126:J264" xr:uid="{BF8C17AC-8BEA-4F1B-A48D-E65D9F12299D}">
      <formula1>$AE$4:$AE$19</formula1>
    </dataValidation>
  </dataValidation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6A601-D454-4574-88CB-0F2AE7A96D4E}">
  <sheetPr filterMode="1">
    <tabColor theme="5"/>
  </sheetPr>
  <dimension ref="A1:AN164"/>
  <sheetViews>
    <sheetView tabSelected="1" topLeftCell="K106" zoomScale="70" zoomScaleNormal="70" workbookViewId="0">
      <selection activeCell="U142" sqref="U142"/>
    </sheetView>
  </sheetViews>
  <sheetFormatPr defaultColWidth="12.5703125" defaultRowHeight="35.1" customHeight="1"/>
  <cols>
    <col min="1" max="1" width="9.7109375" style="72" customWidth="1"/>
    <col min="2" max="2" width="10.5703125" style="72" bestFit="1" customWidth="1"/>
    <col min="3" max="3" width="16.5703125" bestFit="1" customWidth="1"/>
    <col min="4" max="4" width="38.42578125" bestFit="1" customWidth="1"/>
    <col min="5" max="5" width="11.85546875" bestFit="1" customWidth="1"/>
    <col min="6" max="6" width="19.7109375" bestFit="1" customWidth="1"/>
    <col min="7" max="8" width="22.7109375" bestFit="1" customWidth="1"/>
    <col min="9" max="9" width="17.42578125" bestFit="1" customWidth="1"/>
    <col min="10" max="10" width="7" bestFit="1" customWidth="1"/>
    <col min="11" max="11" width="15.5703125" bestFit="1" customWidth="1"/>
    <col min="12" max="12" width="24.5703125" bestFit="1" customWidth="1"/>
    <col min="13" max="13" width="6.28515625" customWidth="1"/>
    <col min="14" max="14" width="10" style="59" bestFit="1" customWidth="1"/>
    <col min="15" max="15" width="11.42578125" style="59" bestFit="1" customWidth="1"/>
    <col min="16" max="18" width="9.140625"/>
    <col min="19" max="19" width="15.28515625" customWidth="1"/>
    <col min="20" max="20" width="9.140625"/>
    <col min="21" max="21" width="25.42578125" customWidth="1"/>
  </cols>
  <sheetData>
    <row r="1" spans="1:40" ht="35.1" customHeight="1">
      <c r="A1" s="5" t="s">
        <v>347</v>
      </c>
      <c r="B1" s="5" t="s">
        <v>348</v>
      </c>
      <c r="C1" s="5" t="s">
        <v>349</v>
      </c>
    </row>
    <row r="2" spans="1:40" ht="35.1" customHeight="1">
      <c r="A2" s="5"/>
      <c r="B2" s="36">
        <f>SUM(N:N)</f>
        <v>14205.05999999999</v>
      </c>
      <c r="C2" s="36">
        <f>SUM(O:O)</f>
        <v>25785.89000000001</v>
      </c>
    </row>
    <row r="4" spans="1:40" s="30" customFormat="1" ht="15.6">
      <c r="A4" s="105" t="s">
        <v>112</v>
      </c>
      <c r="B4" s="105" t="s">
        <v>58</v>
      </c>
      <c r="C4" s="106" t="s">
        <v>350</v>
      </c>
      <c r="D4" s="107" t="s">
        <v>351</v>
      </c>
      <c r="E4" s="107" t="s">
        <v>352</v>
      </c>
      <c r="F4" s="107" t="s">
        <v>353</v>
      </c>
      <c r="G4" s="107" t="s">
        <v>354</v>
      </c>
      <c r="H4" s="107" t="s">
        <v>355</v>
      </c>
      <c r="I4" s="110" t="s">
        <v>356</v>
      </c>
      <c r="J4" s="109" t="s">
        <v>357</v>
      </c>
      <c r="K4" s="113" t="s">
        <v>358</v>
      </c>
      <c r="L4" s="60" t="s">
        <v>359</v>
      </c>
      <c r="M4" s="60"/>
      <c r="N4" s="61" t="s">
        <v>360</v>
      </c>
      <c r="O4" s="61" t="s">
        <v>361</v>
      </c>
    </row>
    <row r="5" spans="1:40" ht="35.1" customHeight="1">
      <c r="A5" s="62" t="s">
        <v>124</v>
      </c>
      <c r="B5" s="62">
        <v>594230956</v>
      </c>
      <c r="C5" s="1"/>
      <c r="D5" s="62" t="s">
        <v>362</v>
      </c>
      <c r="E5" s="62" t="s">
        <v>363</v>
      </c>
      <c r="F5" s="62" t="s">
        <v>364</v>
      </c>
      <c r="G5" s="62" t="s">
        <v>365</v>
      </c>
      <c r="H5" s="120" t="s">
        <v>366</v>
      </c>
      <c r="I5" s="86"/>
      <c r="J5" s="108" t="s">
        <v>367</v>
      </c>
      <c r="K5" s="101"/>
      <c r="L5" s="63"/>
      <c r="M5" s="63"/>
      <c r="N5" s="64">
        <f t="shared" ref="N5:N42" si="0">IF(AND(IFERROR(VLOOKUP(J5,$AE$6:$AF$25,2,FALSE),"") = "", IFERROR(VLOOKUP(K5,$AE$6:$AF$25,2,FALSE),"") = "", IFERROR(VLOOKUP(L5,$AE$6:$AF$25,2,FALSE),"") = ""), "",
IFERROR(VLOOKUP(J5,$AE$6:$AF$25,2,FALSE),"") + IFERROR(IF(K5&lt;&gt;"", VLOOKUP(K5,$AE$6:$AF$25,2,FALSE), 0),"") + IFERROR(IF(L5&lt;&gt;"", VLOOKUP(L5,$AE$6:$AF$25,2,FALSE), 0),""))</f>
        <v>40.92</v>
      </c>
      <c r="O5" s="64">
        <f>IF(AND(IFERROR(VLOOKUP(J5,$AA$6:$AB$25,2,FALSE),"") = "", IFERROR(VLOOKUP(K5,$AA$6:$AB$25,2,FALSE),"") = "", IFERROR(VLOOKUP(L5,$AA$6:$AB$25,2,FALSE),"") = ""), "",
IFERROR(VLOOKUP(J5,$AA$6:$AB$25,2,FALSE),"") + IFERROR(IF(K5&lt;&gt;"", VLOOKUP(K5,$AA$6:$AB$25,2,FALSE), 0),"") + IFERROR(IF(L5&lt;&gt;"", VLOOKUP(L5,$AA$6:$AB$25,2,FALSE), 0),""))</f>
        <v>73.260000000000005</v>
      </c>
      <c r="Q5" s="59" t="str">
        <f t="shared" ref="Q5" si="1">IF(AND(IFERROR(VLOOKUP(M5,$AG$6:$AH$25,2,FALSE),"") = "", IFERROR(VLOOKUP(N5,$AG$6:$AH$25,2,FALSE),"") = "", IFERROR(VLOOKUP(O5,$AG$6:$AH$25,2,FALSE),"") = ""), "",
IFERROR(VLOOKUP(M5,$AG$6:$AH$25,2,FALSE),"") + IFERROR(IF(N5&lt;&gt;"", VLOOKUP(N5,$AG$6:$AH$25,2,FALSE), 0),"") + IFERROR(IF(O5&lt;&gt;"", VLOOKUP(O5,$AG$6:$AH$25,2,FALSE), 0),""))</f>
        <v/>
      </c>
      <c r="R5" s="59" t="str">
        <f t="shared" ref="R5" si="2">IF(AND(IFERROR(VLOOKUP(M5,$AC$6:$AD$25,2,FALSE),"") = "", IFERROR(VLOOKUP(N5,$AC$6:$AD$25,2,FALSE),"") = "", IFERROR(VLOOKUP(O5,$AC$6:$AD$25,2,FALSE),"") = ""), "",
IFERROR(VLOOKUP(M5,$AC$6:$AD$25,2,FALSE),"") + IFERROR(IF(N5&lt;&gt;"", VLOOKUP(N5,$AC$6:$AD$25,2,FALSE), 0),"") + IFERROR(IF(O5&lt;&gt;"", VLOOKUP(O5,$AC$6:$AD$25,2,FALSE), 0),""))</f>
        <v/>
      </c>
      <c r="AA5" s="65" t="s">
        <v>368</v>
      </c>
      <c r="AB5" s="65" t="s">
        <v>369</v>
      </c>
      <c r="AC5" s="65"/>
      <c r="AE5" s="65" t="s">
        <v>368</v>
      </c>
      <c r="AF5" s="65" t="s">
        <v>370</v>
      </c>
      <c r="AL5" s="66" t="s">
        <v>371</v>
      </c>
    </row>
    <row r="6" spans="1:40" ht="35.1" hidden="1" customHeight="1">
      <c r="A6" s="62" t="s">
        <v>124</v>
      </c>
      <c r="B6" s="62">
        <v>594246647</v>
      </c>
      <c r="C6" s="1"/>
      <c r="D6" s="62" t="s">
        <v>372</v>
      </c>
      <c r="E6" s="62" t="s">
        <v>373</v>
      </c>
      <c r="F6" s="62" t="s">
        <v>374</v>
      </c>
      <c r="G6" s="62" t="s">
        <v>375</v>
      </c>
      <c r="H6" s="120" t="s">
        <v>366</v>
      </c>
      <c r="I6" s="86"/>
      <c r="J6" s="1"/>
      <c r="K6" s="101"/>
      <c r="L6" s="1"/>
      <c r="M6" s="1"/>
      <c r="N6" s="64" t="str">
        <f t="shared" si="0"/>
        <v/>
      </c>
      <c r="O6" s="64" t="str">
        <f t="shared" ref="O6:O59" si="3">IF(AND(IFERROR(VLOOKUP(J6,$AA$6:$AB$25,2,FALSE),"") = "", IFERROR(VLOOKUP(K6,$AA$6:$AB$25,2,FALSE),"") = "", IFERROR(VLOOKUP(L6,$AA$6:$AB$25,2,FALSE),"") = ""), "",
IFERROR(VLOOKUP(J6,$AA$6:$AB$25,2,FALSE),"") + IFERROR(IF(K6&lt;&gt;"", VLOOKUP(K6,$AA$6:$AB$25,2,FALSE), 0),"") + IFERROR(IF(L6&lt;&gt;"", VLOOKUP(L6,$AA$6:$AB$25,2,FALSE), 0),""))</f>
        <v/>
      </c>
      <c r="X6" s="68" t="s">
        <v>376</v>
      </c>
      <c r="AA6" s="66" t="s">
        <v>371</v>
      </c>
      <c r="AB6" s="69">
        <v>111</v>
      </c>
      <c r="AC6" s="69"/>
      <c r="AE6" s="66" t="s">
        <v>371</v>
      </c>
      <c r="AF6" s="69">
        <v>61.05</v>
      </c>
      <c r="AL6" s="66" t="s">
        <v>377</v>
      </c>
      <c r="AN6" s="66"/>
    </row>
    <row r="7" spans="1:40" ht="35.1" hidden="1" customHeight="1">
      <c r="A7" s="62" t="s">
        <v>124</v>
      </c>
      <c r="B7" s="62">
        <v>594201562</v>
      </c>
      <c r="C7" s="1"/>
      <c r="D7" s="62" t="s">
        <v>378</v>
      </c>
      <c r="E7" s="62" t="s">
        <v>373</v>
      </c>
      <c r="F7" s="62" t="s">
        <v>374</v>
      </c>
      <c r="G7" s="62" t="s">
        <v>375</v>
      </c>
      <c r="H7" s="120" t="s">
        <v>379</v>
      </c>
      <c r="I7" s="86"/>
      <c r="J7" s="1" t="s">
        <v>380</v>
      </c>
      <c r="K7" s="101" t="s">
        <v>381</v>
      </c>
      <c r="L7" s="1"/>
      <c r="M7" s="1"/>
      <c r="N7" s="64">
        <f t="shared" si="0"/>
        <v>186.19</v>
      </c>
      <c r="O7" s="64">
        <f t="shared" si="3"/>
        <v>337.95</v>
      </c>
      <c r="T7" s="67"/>
      <c r="U7" s="67"/>
      <c r="AA7" s="66" t="s">
        <v>377</v>
      </c>
      <c r="AB7" s="69">
        <v>99.91</v>
      </c>
      <c r="AC7" s="69"/>
      <c r="AE7" s="66" t="s">
        <v>377</v>
      </c>
      <c r="AF7" s="69">
        <v>54.95</v>
      </c>
      <c r="AL7" s="66" t="s">
        <v>382</v>
      </c>
      <c r="AN7" s="66"/>
    </row>
    <row r="8" spans="1:40" ht="35.1" hidden="1" customHeight="1">
      <c r="A8" s="62" t="s">
        <v>124</v>
      </c>
      <c r="B8" s="62">
        <v>594381457</v>
      </c>
      <c r="C8" s="1"/>
      <c r="D8" s="62" t="s">
        <v>383</v>
      </c>
      <c r="E8" s="62" t="s">
        <v>373</v>
      </c>
      <c r="F8" s="62" t="s">
        <v>374</v>
      </c>
      <c r="G8" s="62" t="s">
        <v>375</v>
      </c>
      <c r="H8" s="120" t="s">
        <v>379</v>
      </c>
      <c r="I8" s="86"/>
      <c r="J8" s="1" t="s">
        <v>384</v>
      </c>
      <c r="K8" s="101" t="s">
        <v>381</v>
      </c>
      <c r="L8" s="1"/>
      <c r="M8" s="1"/>
      <c r="N8" s="64">
        <f t="shared" si="0"/>
        <v>87.210000000000008</v>
      </c>
      <c r="O8" s="64">
        <f t="shared" si="3"/>
        <v>158.73000000000002</v>
      </c>
      <c r="Q8" s="59"/>
      <c r="R8" s="59"/>
      <c r="U8" s="67"/>
      <c r="X8" t="s">
        <v>385</v>
      </c>
      <c r="AA8" s="66" t="s">
        <v>382</v>
      </c>
      <c r="AB8" s="69">
        <v>66.599999999999994</v>
      </c>
      <c r="AC8" s="69"/>
      <c r="AE8" s="66" t="s">
        <v>382</v>
      </c>
      <c r="AF8" s="69">
        <v>36.630000000000003</v>
      </c>
      <c r="AL8" s="66" t="s">
        <v>386</v>
      </c>
      <c r="AN8" s="66"/>
    </row>
    <row r="9" spans="1:40" ht="35.1" hidden="1" customHeight="1">
      <c r="A9" s="62" t="s">
        <v>124</v>
      </c>
      <c r="B9" s="62">
        <v>594246623</v>
      </c>
      <c r="C9" s="1"/>
      <c r="D9" s="62" t="s">
        <v>387</v>
      </c>
      <c r="E9" s="62" t="s">
        <v>373</v>
      </c>
      <c r="F9" s="62" t="s">
        <v>374</v>
      </c>
      <c r="G9" s="62" t="s">
        <v>375</v>
      </c>
      <c r="H9" s="120" t="s">
        <v>379</v>
      </c>
      <c r="I9" s="86"/>
      <c r="J9" s="1" t="s">
        <v>380</v>
      </c>
      <c r="K9" s="101" t="s">
        <v>381</v>
      </c>
      <c r="L9" s="1"/>
      <c r="M9" s="1"/>
      <c r="N9" s="64">
        <f t="shared" si="0"/>
        <v>186.19</v>
      </c>
      <c r="O9" s="64">
        <f t="shared" si="3"/>
        <v>337.95</v>
      </c>
      <c r="T9" s="67"/>
      <c r="AA9" s="66" t="s">
        <v>386</v>
      </c>
      <c r="AB9" s="69">
        <v>217.56</v>
      </c>
      <c r="AC9" s="69"/>
      <c r="AE9" s="66" t="s">
        <v>386</v>
      </c>
      <c r="AF9" s="69">
        <v>119.66</v>
      </c>
      <c r="AL9" s="66" t="s">
        <v>388</v>
      </c>
      <c r="AN9" s="66"/>
    </row>
    <row r="10" spans="1:40" ht="35.1" hidden="1" customHeight="1">
      <c r="A10" s="62" t="s">
        <v>124</v>
      </c>
      <c r="B10" s="62">
        <v>594251549</v>
      </c>
      <c r="C10" s="1"/>
      <c r="D10" s="62" t="s">
        <v>389</v>
      </c>
      <c r="E10" s="62" t="s">
        <v>373</v>
      </c>
      <c r="F10" s="62" t="s">
        <v>374</v>
      </c>
      <c r="G10" s="62" t="s">
        <v>375</v>
      </c>
      <c r="H10" s="120" t="s">
        <v>379</v>
      </c>
      <c r="I10" s="86"/>
      <c r="J10" s="1" t="s">
        <v>377</v>
      </c>
      <c r="K10" s="101" t="s">
        <v>381</v>
      </c>
      <c r="L10" s="1"/>
      <c r="M10" s="1"/>
      <c r="N10" s="64">
        <f t="shared" si="0"/>
        <v>98.300000000000011</v>
      </c>
      <c r="O10" s="64">
        <f t="shared" si="3"/>
        <v>178.72</v>
      </c>
      <c r="T10" s="67"/>
      <c r="X10" t="s">
        <v>390</v>
      </c>
      <c r="AA10" s="66" t="s">
        <v>388</v>
      </c>
      <c r="AB10" s="69">
        <v>195.36</v>
      </c>
      <c r="AC10" s="69"/>
      <c r="AE10" s="66" t="s">
        <v>388</v>
      </c>
      <c r="AF10" s="69">
        <v>107.45</v>
      </c>
      <c r="AL10" s="66" t="s">
        <v>391</v>
      </c>
      <c r="AN10" s="66"/>
    </row>
    <row r="11" spans="1:40" ht="35.1" hidden="1" customHeight="1">
      <c r="A11" s="62" t="s">
        <v>124</v>
      </c>
      <c r="B11" s="62">
        <v>594210406</v>
      </c>
      <c r="C11" s="1"/>
      <c r="D11" s="62" t="s">
        <v>392</v>
      </c>
      <c r="E11" s="62" t="s">
        <v>393</v>
      </c>
      <c r="F11" s="62" t="s">
        <v>394</v>
      </c>
      <c r="G11" s="62" t="s">
        <v>375</v>
      </c>
      <c r="H11" s="120" t="s">
        <v>366</v>
      </c>
      <c r="I11" s="86"/>
      <c r="J11" s="1"/>
      <c r="K11" s="101"/>
      <c r="L11" s="1"/>
      <c r="M11" s="1"/>
      <c r="N11" s="64" t="str">
        <f t="shared" si="0"/>
        <v/>
      </c>
      <c r="O11" s="64" t="str">
        <f t="shared" si="3"/>
        <v/>
      </c>
      <c r="T11" s="67"/>
      <c r="AA11" s="66" t="s">
        <v>391</v>
      </c>
      <c r="AB11" s="69">
        <v>130.97999999999999</v>
      </c>
      <c r="AC11" s="69"/>
      <c r="AE11" s="66" t="s">
        <v>391</v>
      </c>
      <c r="AF11" s="69">
        <v>72.040000000000006</v>
      </c>
      <c r="AL11" s="66" t="s">
        <v>395</v>
      </c>
      <c r="AN11" s="66"/>
    </row>
    <row r="12" spans="1:40" ht="35.1" hidden="1" customHeight="1">
      <c r="A12" s="62" t="s">
        <v>124</v>
      </c>
      <c r="B12" s="62">
        <v>594248932</v>
      </c>
      <c r="C12" s="1"/>
      <c r="D12" s="62" t="s">
        <v>396</v>
      </c>
      <c r="E12" s="62" t="s">
        <v>373</v>
      </c>
      <c r="F12" s="62" t="s">
        <v>374</v>
      </c>
      <c r="G12" s="62" t="s">
        <v>375</v>
      </c>
      <c r="H12" s="120" t="s">
        <v>379</v>
      </c>
      <c r="I12" s="86"/>
      <c r="J12" s="1" t="s">
        <v>380</v>
      </c>
      <c r="K12" s="101" t="s">
        <v>381</v>
      </c>
      <c r="L12" s="1"/>
      <c r="M12" s="1"/>
      <c r="N12" s="64">
        <f t="shared" si="0"/>
        <v>186.19</v>
      </c>
      <c r="O12" s="64">
        <f t="shared" si="3"/>
        <v>337.95</v>
      </c>
      <c r="T12" s="67"/>
      <c r="X12" t="s">
        <v>397</v>
      </c>
      <c r="AA12" s="66" t="s">
        <v>395</v>
      </c>
      <c r="AB12" s="69">
        <v>288.60000000000002</v>
      </c>
      <c r="AC12" s="69"/>
      <c r="AE12" s="66" t="s">
        <v>395</v>
      </c>
      <c r="AF12" s="69">
        <v>158.72999999999999</v>
      </c>
      <c r="AL12" s="66" t="s">
        <v>380</v>
      </c>
      <c r="AN12" s="66"/>
    </row>
    <row r="13" spans="1:40" ht="35.1" hidden="1" customHeight="1">
      <c r="A13" s="62" t="s">
        <v>124</v>
      </c>
      <c r="B13" s="62">
        <v>594385166</v>
      </c>
      <c r="C13" s="1"/>
      <c r="D13" s="62" t="s">
        <v>398</v>
      </c>
      <c r="E13" s="62" t="s">
        <v>373</v>
      </c>
      <c r="F13" s="62" t="s">
        <v>374</v>
      </c>
      <c r="G13" s="62" t="s">
        <v>375</v>
      </c>
      <c r="H13" s="120" t="s">
        <v>379</v>
      </c>
      <c r="I13" s="86"/>
      <c r="J13" s="1" t="s">
        <v>380</v>
      </c>
      <c r="K13" s="101"/>
      <c r="L13" s="1"/>
      <c r="M13" s="1"/>
      <c r="N13" s="64">
        <f t="shared" si="0"/>
        <v>142.84</v>
      </c>
      <c r="O13" s="64">
        <f t="shared" si="3"/>
        <v>259.14</v>
      </c>
      <c r="AA13" s="66" t="s">
        <v>380</v>
      </c>
      <c r="AB13" s="69">
        <v>259.14</v>
      </c>
      <c r="AC13" s="69"/>
      <c r="AE13" s="66" t="s">
        <v>380</v>
      </c>
      <c r="AF13" s="69">
        <v>142.84</v>
      </c>
      <c r="AL13" s="66" t="s">
        <v>399</v>
      </c>
      <c r="AN13" s="66"/>
    </row>
    <row r="14" spans="1:40" ht="35.1" hidden="1" customHeight="1">
      <c r="A14" s="62" t="s">
        <v>124</v>
      </c>
      <c r="B14" s="62">
        <v>594302248</v>
      </c>
      <c r="C14" s="1"/>
      <c r="D14" s="62" t="s">
        <v>400</v>
      </c>
      <c r="E14" s="62" t="s">
        <v>373</v>
      </c>
      <c r="F14" s="62" t="s">
        <v>374</v>
      </c>
      <c r="G14" s="62" t="s">
        <v>375</v>
      </c>
      <c r="H14" s="120" t="s">
        <v>379</v>
      </c>
      <c r="I14" s="86"/>
      <c r="J14" s="1" t="s">
        <v>371</v>
      </c>
      <c r="K14" s="101" t="s">
        <v>401</v>
      </c>
      <c r="L14" s="1"/>
      <c r="M14" s="1"/>
      <c r="N14" s="64">
        <f t="shared" si="0"/>
        <v>109.28</v>
      </c>
      <c r="O14" s="64">
        <f t="shared" si="3"/>
        <v>198.69</v>
      </c>
      <c r="X14" t="s">
        <v>402</v>
      </c>
      <c r="AA14" s="66" t="s">
        <v>399</v>
      </c>
      <c r="AB14" s="69">
        <v>163.16999999999999</v>
      </c>
      <c r="AC14" s="69"/>
      <c r="AE14" s="66" t="s">
        <v>399</v>
      </c>
      <c r="AF14" s="69">
        <v>89.74</v>
      </c>
      <c r="AL14" s="66" t="s">
        <v>403</v>
      </c>
      <c r="AN14" s="66"/>
    </row>
    <row r="15" spans="1:40" ht="35.1" hidden="1" customHeight="1">
      <c r="A15" s="62" t="s">
        <v>124</v>
      </c>
      <c r="B15" s="62">
        <v>594386452</v>
      </c>
      <c r="C15" s="1"/>
      <c r="D15" s="62" t="s">
        <v>404</v>
      </c>
      <c r="E15" s="62" t="s">
        <v>373</v>
      </c>
      <c r="F15" s="62" t="s">
        <v>374</v>
      </c>
      <c r="G15" s="62" t="s">
        <v>375</v>
      </c>
      <c r="H15" s="120" t="s">
        <v>379</v>
      </c>
      <c r="I15" s="86"/>
      <c r="J15" s="1" t="s">
        <v>380</v>
      </c>
      <c r="K15" s="101"/>
      <c r="L15" s="1"/>
      <c r="M15" s="1"/>
      <c r="N15" s="64">
        <f t="shared" si="0"/>
        <v>142.84</v>
      </c>
      <c r="O15" s="64">
        <f t="shared" si="3"/>
        <v>259.14</v>
      </c>
      <c r="AA15" s="70" t="s">
        <v>405</v>
      </c>
      <c r="AB15" s="69">
        <v>74.930000000000007</v>
      </c>
      <c r="AC15" s="69"/>
      <c r="AE15" s="70" t="s">
        <v>405</v>
      </c>
      <c r="AF15" s="69">
        <v>41.21</v>
      </c>
      <c r="AL15" s="66" t="s">
        <v>384</v>
      </c>
      <c r="AN15" s="66"/>
    </row>
    <row r="16" spans="1:40" ht="35.1" hidden="1" customHeight="1">
      <c r="A16" s="62" t="s">
        <v>124</v>
      </c>
      <c r="B16" s="62">
        <v>594315113</v>
      </c>
      <c r="C16" s="187">
        <v>45935</v>
      </c>
      <c r="D16" s="62" t="s">
        <v>406</v>
      </c>
      <c r="E16" s="62" t="s">
        <v>393</v>
      </c>
      <c r="F16" s="62" t="s">
        <v>394</v>
      </c>
      <c r="G16" s="62" t="s">
        <v>375</v>
      </c>
      <c r="H16" s="120" t="s">
        <v>366</v>
      </c>
      <c r="I16" s="86"/>
      <c r="J16" s="1" t="s">
        <v>367</v>
      </c>
      <c r="K16" s="101"/>
      <c r="L16" s="1"/>
      <c r="M16" s="1"/>
      <c r="N16" s="64">
        <f t="shared" si="0"/>
        <v>40.92</v>
      </c>
      <c r="O16" s="64">
        <f t="shared" si="3"/>
        <v>73.260000000000005</v>
      </c>
      <c r="AA16" s="70" t="s">
        <v>407</v>
      </c>
      <c r="AB16" s="69">
        <v>74.930000000000007</v>
      </c>
      <c r="AC16" s="69"/>
      <c r="AE16" s="70" t="s">
        <v>407</v>
      </c>
      <c r="AF16" s="69">
        <v>41.21</v>
      </c>
      <c r="AL16" s="66" t="s">
        <v>408</v>
      </c>
      <c r="AN16" s="66"/>
    </row>
    <row r="17" spans="1:40" ht="35.1" hidden="1" customHeight="1">
      <c r="A17" s="62" t="s">
        <v>124</v>
      </c>
      <c r="B17" s="62">
        <v>594210438</v>
      </c>
      <c r="C17" s="1"/>
      <c r="D17" s="62" t="s">
        <v>409</v>
      </c>
      <c r="E17" s="62" t="s">
        <v>373</v>
      </c>
      <c r="F17" s="62" t="s">
        <v>374</v>
      </c>
      <c r="G17" s="62" t="s">
        <v>375</v>
      </c>
      <c r="H17" s="120" t="s">
        <v>379</v>
      </c>
      <c r="I17" s="86"/>
      <c r="J17" s="1" t="s">
        <v>377</v>
      </c>
      <c r="K17" s="101" t="s">
        <v>381</v>
      </c>
      <c r="L17" s="1"/>
      <c r="M17" s="1"/>
      <c r="N17" s="64">
        <f t="shared" si="0"/>
        <v>98.300000000000011</v>
      </c>
      <c r="O17" s="64">
        <f t="shared" si="3"/>
        <v>178.72</v>
      </c>
      <c r="S17" s="65"/>
      <c r="T17" s="65"/>
      <c r="U17" s="65"/>
      <c r="AA17" s="66" t="s">
        <v>403</v>
      </c>
      <c r="AB17" s="69">
        <v>78.92</v>
      </c>
      <c r="AC17" s="69"/>
      <c r="AE17" s="66" t="s">
        <v>403</v>
      </c>
      <c r="AF17" s="69">
        <v>43.86</v>
      </c>
      <c r="AL17" s="66" t="s">
        <v>367</v>
      </c>
      <c r="AN17" s="66"/>
    </row>
    <row r="18" spans="1:40" ht="35.1" hidden="1" customHeight="1">
      <c r="A18" s="62" t="s">
        <v>124</v>
      </c>
      <c r="B18" s="62">
        <v>594393759</v>
      </c>
      <c r="C18" s="1"/>
      <c r="D18" s="62" t="s">
        <v>410</v>
      </c>
      <c r="E18" s="62" t="s">
        <v>373</v>
      </c>
      <c r="F18" s="62" t="s">
        <v>374</v>
      </c>
      <c r="G18" s="62" t="s">
        <v>375</v>
      </c>
      <c r="H18" s="120" t="s">
        <v>411</v>
      </c>
      <c r="I18" s="86"/>
      <c r="J18" s="1"/>
      <c r="K18" s="101"/>
      <c r="L18" s="1"/>
      <c r="M18" s="1"/>
      <c r="N18" s="64" t="str">
        <f t="shared" si="0"/>
        <v/>
      </c>
      <c r="O18" s="64" t="str">
        <f t="shared" si="3"/>
        <v/>
      </c>
      <c r="S18" s="71"/>
      <c r="T18" s="69"/>
      <c r="U18" s="69"/>
      <c r="AA18" s="66" t="s">
        <v>384</v>
      </c>
      <c r="AB18" s="69">
        <v>79.92</v>
      </c>
      <c r="AC18" s="69"/>
      <c r="AE18" s="66" t="s">
        <v>384</v>
      </c>
      <c r="AF18" s="69">
        <v>43.86</v>
      </c>
      <c r="AL18" s="66" t="s">
        <v>412</v>
      </c>
      <c r="AN18" s="66"/>
    </row>
    <row r="19" spans="1:40" ht="35.1" hidden="1" customHeight="1">
      <c r="A19" s="62" t="s">
        <v>124</v>
      </c>
      <c r="B19" s="62">
        <v>594381217</v>
      </c>
      <c r="C19" s="1"/>
      <c r="D19" s="62" t="s">
        <v>413</v>
      </c>
      <c r="E19" s="62" t="s">
        <v>373</v>
      </c>
      <c r="F19" s="62" t="s">
        <v>374</v>
      </c>
      <c r="G19" s="62" t="s">
        <v>375</v>
      </c>
      <c r="H19" s="120" t="s">
        <v>414</v>
      </c>
      <c r="I19" s="86"/>
      <c r="J19" s="1"/>
      <c r="K19" s="101"/>
      <c r="L19" s="1"/>
      <c r="M19" s="1"/>
      <c r="N19" s="64" t="str">
        <f t="shared" si="0"/>
        <v/>
      </c>
      <c r="O19" s="64" t="str">
        <f t="shared" si="3"/>
        <v/>
      </c>
      <c r="S19" s="71"/>
      <c r="T19" s="69"/>
      <c r="U19" s="69"/>
      <c r="AA19" s="66" t="s">
        <v>408</v>
      </c>
      <c r="AB19" s="69">
        <v>80.959999999999994</v>
      </c>
      <c r="AC19" s="69"/>
      <c r="AE19" s="66" t="s">
        <v>408</v>
      </c>
      <c r="AF19" s="69">
        <v>43.86</v>
      </c>
      <c r="AL19" s="66" t="s">
        <v>415</v>
      </c>
      <c r="AN19" s="66"/>
    </row>
    <row r="20" spans="1:40" ht="35.1" hidden="1" customHeight="1">
      <c r="A20" s="62" t="s">
        <v>124</v>
      </c>
      <c r="B20" s="62">
        <v>594219963</v>
      </c>
      <c r="C20" s="1"/>
      <c r="D20" s="62" t="s">
        <v>416</v>
      </c>
      <c r="E20" s="62" t="s">
        <v>373</v>
      </c>
      <c r="F20" s="62" t="s">
        <v>374</v>
      </c>
      <c r="G20" s="62" t="s">
        <v>375</v>
      </c>
      <c r="H20" s="120" t="s">
        <v>379</v>
      </c>
      <c r="I20" s="86"/>
      <c r="J20" s="1" t="s">
        <v>388</v>
      </c>
      <c r="K20" s="101" t="s">
        <v>381</v>
      </c>
      <c r="L20" s="1"/>
      <c r="M20" s="1"/>
      <c r="N20" s="64">
        <f t="shared" si="0"/>
        <v>150.80000000000001</v>
      </c>
      <c r="O20" s="64">
        <f t="shared" si="3"/>
        <v>274.17</v>
      </c>
      <c r="S20" s="71"/>
      <c r="T20" s="69"/>
      <c r="U20" s="69"/>
      <c r="AA20" s="66" t="s">
        <v>367</v>
      </c>
      <c r="AB20" s="69">
        <v>73.260000000000005</v>
      </c>
      <c r="AC20" s="69"/>
      <c r="AE20" s="66" t="s">
        <v>367</v>
      </c>
      <c r="AF20" s="69">
        <v>40.92</v>
      </c>
      <c r="AN20" s="66"/>
    </row>
    <row r="21" spans="1:40" ht="35.1" hidden="1" customHeight="1">
      <c r="A21" s="62" t="s">
        <v>124</v>
      </c>
      <c r="B21" s="62">
        <v>594243459</v>
      </c>
      <c r="C21" s="1"/>
      <c r="D21" s="62" t="s">
        <v>417</v>
      </c>
      <c r="E21" s="62" t="s">
        <v>393</v>
      </c>
      <c r="F21" s="62" t="s">
        <v>394</v>
      </c>
      <c r="G21" s="62" t="s">
        <v>418</v>
      </c>
      <c r="H21" s="120" t="s">
        <v>366</v>
      </c>
      <c r="I21" s="86"/>
      <c r="J21" s="1" t="s">
        <v>367</v>
      </c>
      <c r="K21" s="101"/>
      <c r="L21" s="1"/>
      <c r="M21" s="1"/>
      <c r="N21" s="64">
        <f t="shared" si="0"/>
        <v>40.92</v>
      </c>
      <c r="O21" s="64">
        <f t="shared" si="3"/>
        <v>73.260000000000005</v>
      </c>
      <c r="S21" s="71"/>
      <c r="T21" s="69"/>
      <c r="U21" s="69"/>
      <c r="AA21" s="66" t="s">
        <v>412</v>
      </c>
      <c r="AB21" s="69">
        <v>65.489999999999995</v>
      </c>
      <c r="AC21" s="69"/>
      <c r="AE21" s="66" t="s">
        <v>412</v>
      </c>
      <c r="AF21" s="69">
        <v>36.590000000000003</v>
      </c>
    </row>
    <row r="22" spans="1:40" ht="35.1" hidden="1" customHeight="1">
      <c r="A22" s="62" t="s">
        <v>124</v>
      </c>
      <c r="B22" s="62">
        <v>594251736</v>
      </c>
      <c r="C22" s="1"/>
      <c r="D22" s="62" t="s">
        <v>419</v>
      </c>
      <c r="E22" s="62" t="s">
        <v>373</v>
      </c>
      <c r="F22" s="62" t="s">
        <v>374</v>
      </c>
      <c r="G22" s="62" t="s">
        <v>375</v>
      </c>
      <c r="H22" s="120" t="s">
        <v>379</v>
      </c>
      <c r="I22" s="86"/>
      <c r="J22" s="1" t="s">
        <v>377</v>
      </c>
      <c r="K22" s="101" t="s">
        <v>381</v>
      </c>
      <c r="L22" s="1"/>
      <c r="M22" s="1"/>
      <c r="N22" s="64">
        <f t="shared" si="0"/>
        <v>98.300000000000011</v>
      </c>
      <c r="O22" s="64">
        <f t="shared" si="3"/>
        <v>178.72</v>
      </c>
      <c r="S22" s="71"/>
      <c r="T22" s="69"/>
      <c r="U22" s="69"/>
      <c r="AA22" s="66" t="s">
        <v>415</v>
      </c>
      <c r="AB22" s="69">
        <v>44.4</v>
      </c>
      <c r="AC22" s="69"/>
      <c r="AE22" s="66" t="s">
        <v>415</v>
      </c>
      <c r="AF22" s="69">
        <v>24.42</v>
      </c>
    </row>
    <row r="23" spans="1:40" ht="35.1" hidden="1" customHeight="1">
      <c r="A23" s="62" t="s">
        <v>124</v>
      </c>
      <c r="B23" s="62">
        <v>594253573</v>
      </c>
      <c r="C23" s="187">
        <v>45933</v>
      </c>
      <c r="D23" s="62" t="s">
        <v>420</v>
      </c>
      <c r="E23" s="62" t="s">
        <v>393</v>
      </c>
      <c r="F23" s="62" t="s">
        <v>394</v>
      </c>
      <c r="G23" s="62" t="s">
        <v>375</v>
      </c>
      <c r="H23" s="120" t="s">
        <v>379</v>
      </c>
      <c r="I23" s="86"/>
      <c r="J23" s="1" t="s">
        <v>403</v>
      </c>
      <c r="K23" s="101" t="s">
        <v>401</v>
      </c>
      <c r="L23" s="1"/>
      <c r="M23" s="1"/>
      <c r="N23" s="64">
        <f t="shared" si="0"/>
        <v>92.09</v>
      </c>
      <c r="O23" s="64">
        <f t="shared" si="3"/>
        <v>166.61</v>
      </c>
      <c r="S23" s="71"/>
      <c r="T23" s="69"/>
      <c r="U23" s="69"/>
      <c r="AA23" t="s">
        <v>401</v>
      </c>
      <c r="AB23" s="112">
        <v>87.69</v>
      </c>
      <c r="AC23" s="67"/>
      <c r="AE23" t="s">
        <v>401</v>
      </c>
      <c r="AF23" s="67">
        <v>48.23</v>
      </c>
    </row>
    <row r="24" spans="1:40" ht="35.1" customHeight="1">
      <c r="A24" s="62" t="s">
        <v>124</v>
      </c>
      <c r="B24" s="62">
        <v>594234862</v>
      </c>
      <c r="C24" s="1"/>
      <c r="D24" s="62" t="s">
        <v>421</v>
      </c>
      <c r="E24" s="62" t="s">
        <v>363</v>
      </c>
      <c r="F24" s="62" t="s">
        <v>364</v>
      </c>
      <c r="G24" s="62" t="s">
        <v>422</v>
      </c>
      <c r="H24" s="120" t="s">
        <v>366</v>
      </c>
      <c r="I24" s="86"/>
      <c r="J24" s="1" t="s">
        <v>367</v>
      </c>
      <c r="K24" s="101"/>
      <c r="L24" s="1"/>
      <c r="M24" s="1"/>
      <c r="N24" s="64">
        <f t="shared" si="0"/>
        <v>40.92</v>
      </c>
      <c r="O24" s="64">
        <f t="shared" si="3"/>
        <v>73.260000000000005</v>
      </c>
      <c r="S24" s="71"/>
      <c r="T24" s="69"/>
      <c r="U24" s="69"/>
      <c r="AA24" t="s">
        <v>381</v>
      </c>
      <c r="AB24" s="112">
        <v>78.81</v>
      </c>
      <c r="AC24" s="67"/>
      <c r="AE24" t="s">
        <v>381</v>
      </c>
      <c r="AF24" s="67">
        <v>43.35</v>
      </c>
    </row>
    <row r="25" spans="1:40" ht="35.1" customHeight="1">
      <c r="A25" s="62" t="s">
        <v>124</v>
      </c>
      <c r="B25" s="62">
        <v>594343166</v>
      </c>
      <c r="C25" s="1"/>
      <c r="D25" s="62" t="s">
        <v>423</v>
      </c>
      <c r="E25" s="62" t="s">
        <v>363</v>
      </c>
      <c r="F25" s="62" t="s">
        <v>364</v>
      </c>
      <c r="G25" s="62" t="s">
        <v>365</v>
      </c>
      <c r="H25" s="120" t="s">
        <v>379</v>
      </c>
      <c r="I25" s="115"/>
      <c r="J25" s="96" t="s">
        <v>380</v>
      </c>
      <c r="K25" s="116"/>
      <c r="L25" s="96"/>
      <c r="M25" s="1"/>
      <c r="N25" s="64">
        <f t="shared" si="0"/>
        <v>142.84</v>
      </c>
      <c r="O25" s="64">
        <f t="shared" si="3"/>
        <v>259.14</v>
      </c>
      <c r="S25" s="71"/>
      <c r="T25" s="69"/>
      <c r="U25" s="69"/>
      <c r="AA25" t="s">
        <v>424</v>
      </c>
      <c r="AB25" s="112">
        <v>52.17</v>
      </c>
      <c r="AE25" t="s">
        <v>424</v>
      </c>
      <c r="AF25">
        <v>28.69</v>
      </c>
    </row>
    <row r="26" spans="1:40" ht="35.1" hidden="1" customHeight="1">
      <c r="A26" s="62" t="s">
        <v>124</v>
      </c>
      <c r="B26" s="62">
        <v>594284733</v>
      </c>
      <c r="C26" s="1"/>
      <c r="D26" s="62" t="s">
        <v>425</v>
      </c>
      <c r="E26" s="62" t="s">
        <v>393</v>
      </c>
      <c r="F26" s="62" t="s">
        <v>394</v>
      </c>
      <c r="G26" s="62" t="s">
        <v>375</v>
      </c>
      <c r="H26" s="120" t="s">
        <v>366</v>
      </c>
      <c r="I26" s="120"/>
      <c r="J26" s="1" t="s">
        <v>367</v>
      </c>
      <c r="K26" s="101"/>
      <c r="L26" s="1"/>
      <c r="M26" s="86"/>
      <c r="N26" s="64">
        <f t="shared" si="0"/>
        <v>40.92</v>
      </c>
      <c r="O26" s="64">
        <f t="shared" si="3"/>
        <v>73.260000000000005</v>
      </c>
      <c r="S26" s="71"/>
      <c r="T26" s="69"/>
      <c r="U26" s="69"/>
    </row>
    <row r="27" spans="1:40" ht="35.1" hidden="1" customHeight="1">
      <c r="A27" s="62" t="s">
        <v>124</v>
      </c>
      <c r="B27" s="62">
        <v>594389274</v>
      </c>
      <c r="C27" s="1"/>
      <c r="D27" s="62" t="s">
        <v>426</v>
      </c>
      <c r="E27" s="62" t="s">
        <v>393</v>
      </c>
      <c r="F27" s="62" t="s">
        <v>394</v>
      </c>
      <c r="G27" s="62" t="s">
        <v>375</v>
      </c>
      <c r="H27" s="120" t="s">
        <v>414</v>
      </c>
      <c r="I27" s="120"/>
      <c r="J27" s="1"/>
      <c r="K27" s="101"/>
      <c r="L27" s="1"/>
      <c r="M27" s="86"/>
      <c r="N27" s="64" t="str">
        <f t="shared" si="0"/>
        <v/>
      </c>
      <c r="O27" s="64" t="str">
        <f t="shared" si="3"/>
        <v/>
      </c>
      <c r="S27" s="71"/>
      <c r="T27" s="69"/>
      <c r="U27" s="69"/>
    </row>
    <row r="28" spans="1:40" ht="35.1" hidden="1" customHeight="1">
      <c r="A28" s="62" t="s">
        <v>124</v>
      </c>
      <c r="B28" s="62">
        <v>594383485</v>
      </c>
      <c r="C28" s="1"/>
      <c r="D28" s="62" t="s">
        <v>427</v>
      </c>
      <c r="E28" s="62" t="s">
        <v>373</v>
      </c>
      <c r="F28" s="62" t="s">
        <v>374</v>
      </c>
      <c r="G28" s="62" t="s">
        <v>375</v>
      </c>
      <c r="H28" s="120" t="s">
        <v>379</v>
      </c>
      <c r="I28" s="120"/>
      <c r="J28" s="1" t="s">
        <v>371</v>
      </c>
      <c r="K28" s="101"/>
      <c r="L28" s="1"/>
      <c r="M28" s="86"/>
      <c r="N28" s="64">
        <f t="shared" si="0"/>
        <v>61.05</v>
      </c>
      <c r="O28" s="64">
        <f t="shared" si="3"/>
        <v>111</v>
      </c>
      <c r="S28" s="71"/>
      <c r="T28" s="69"/>
      <c r="U28" s="69"/>
    </row>
    <row r="29" spans="1:40" ht="35.1" hidden="1" customHeight="1">
      <c r="A29" s="62" t="s">
        <v>124</v>
      </c>
      <c r="B29" s="62">
        <v>594208983</v>
      </c>
      <c r="C29" s="1"/>
      <c r="D29" s="62" t="s">
        <v>428</v>
      </c>
      <c r="E29" s="62" t="s">
        <v>393</v>
      </c>
      <c r="F29" s="62" t="s">
        <v>394</v>
      </c>
      <c r="G29" s="62" t="s">
        <v>418</v>
      </c>
      <c r="H29" s="120" t="s">
        <v>366</v>
      </c>
      <c r="I29" s="120"/>
      <c r="J29" s="1" t="s">
        <v>367</v>
      </c>
      <c r="K29" s="101"/>
      <c r="L29" s="1"/>
      <c r="M29" s="86"/>
      <c r="N29" s="64">
        <f t="shared" si="0"/>
        <v>40.92</v>
      </c>
      <c r="O29" s="64">
        <f t="shared" si="3"/>
        <v>73.260000000000005</v>
      </c>
      <c r="S29" s="71"/>
      <c r="T29" s="69"/>
      <c r="U29" s="69"/>
    </row>
    <row r="30" spans="1:40" ht="35.1" hidden="1" customHeight="1">
      <c r="A30" s="62" t="s">
        <v>124</v>
      </c>
      <c r="B30" s="62">
        <v>594306833</v>
      </c>
      <c r="C30" s="1"/>
      <c r="D30" s="62" t="s">
        <v>429</v>
      </c>
      <c r="E30" s="62" t="s">
        <v>373</v>
      </c>
      <c r="F30" s="62" t="s">
        <v>374</v>
      </c>
      <c r="G30" s="62" t="s">
        <v>375</v>
      </c>
      <c r="H30" s="120" t="s">
        <v>379</v>
      </c>
      <c r="I30" s="120"/>
      <c r="J30" s="1" t="s">
        <v>388</v>
      </c>
      <c r="K30" s="101" t="s">
        <v>381</v>
      </c>
      <c r="L30" s="1"/>
      <c r="M30" s="86"/>
      <c r="N30" s="64">
        <f t="shared" si="0"/>
        <v>150.80000000000001</v>
      </c>
      <c r="O30" s="64">
        <f t="shared" si="3"/>
        <v>274.17</v>
      </c>
      <c r="S30" s="71"/>
      <c r="T30" s="69"/>
      <c r="U30" s="69"/>
    </row>
    <row r="31" spans="1:40" ht="35.1" hidden="1" customHeight="1">
      <c r="A31" s="62" t="s">
        <v>124</v>
      </c>
      <c r="B31" s="62">
        <v>594275443</v>
      </c>
      <c r="C31" s="1"/>
      <c r="D31" s="62" t="s">
        <v>430</v>
      </c>
      <c r="E31" s="62" t="s">
        <v>393</v>
      </c>
      <c r="F31" s="62" t="s">
        <v>394</v>
      </c>
      <c r="G31" s="62" t="s">
        <v>418</v>
      </c>
      <c r="H31" s="120" t="s">
        <v>379</v>
      </c>
      <c r="I31" s="120"/>
      <c r="J31" s="1" t="s">
        <v>403</v>
      </c>
      <c r="K31" s="101"/>
      <c r="L31" s="1"/>
      <c r="M31" s="86"/>
      <c r="N31" s="64">
        <f t="shared" si="0"/>
        <v>43.86</v>
      </c>
      <c r="O31" s="64">
        <f t="shared" si="3"/>
        <v>78.92</v>
      </c>
      <c r="S31" s="71"/>
      <c r="T31" s="69"/>
      <c r="U31" s="69"/>
    </row>
    <row r="32" spans="1:40" ht="35.1" hidden="1" customHeight="1">
      <c r="A32" s="62" t="s">
        <v>124</v>
      </c>
      <c r="B32" s="62">
        <v>594302221</v>
      </c>
      <c r="C32" s="1"/>
      <c r="D32" s="62" t="s">
        <v>431</v>
      </c>
      <c r="E32" s="62" t="s">
        <v>373</v>
      </c>
      <c r="F32" s="62" t="s">
        <v>374</v>
      </c>
      <c r="G32" s="62" t="s">
        <v>375</v>
      </c>
      <c r="H32" s="120" t="s">
        <v>379</v>
      </c>
      <c r="I32" s="120"/>
      <c r="J32" s="1" t="s">
        <v>403</v>
      </c>
      <c r="K32" s="101"/>
      <c r="L32" s="1"/>
      <c r="M32" s="86"/>
      <c r="N32" s="64">
        <f t="shared" si="0"/>
        <v>43.86</v>
      </c>
      <c r="O32" s="64">
        <f t="shared" si="3"/>
        <v>78.92</v>
      </c>
      <c r="S32" s="71"/>
      <c r="T32" s="69"/>
      <c r="U32" s="69"/>
    </row>
    <row r="33" spans="1:21" ht="35.1" hidden="1" customHeight="1">
      <c r="A33" s="62" t="s">
        <v>124</v>
      </c>
      <c r="B33" s="62">
        <v>594391408</v>
      </c>
      <c r="C33" s="1"/>
      <c r="D33" s="62" t="s">
        <v>432</v>
      </c>
      <c r="E33" s="62" t="s">
        <v>393</v>
      </c>
      <c r="F33" s="62" t="s">
        <v>394</v>
      </c>
      <c r="G33" s="62" t="s">
        <v>375</v>
      </c>
      <c r="H33" s="120" t="s">
        <v>379</v>
      </c>
      <c r="I33" s="120"/>
      <c r="J33" s="1"/>
      <c r="K33" s="101"/>
      <c r="L33" s="1"/>
      <c r="M33" s="86"/>
      <c r="N33" s="64" t="str">
        <f t="shared" si="0"/>
        <v/>
      </c>
      <c r="O33" s="64" t="str">
        <f t="shared" si="3"/>
        <v/>
      </c>
      <c r="S33" s="71"/>
      <c r="T33" s="69"/>
      <c r="U33" s="69"/>
    </row>
    <row r="34" spans="1:21" ht="35.1" hidden="1" customHeight="1">
      <c r="A34" s="62" t="s">
        <v>124</v>
      </c>
      <c r="B34" s="62">
        <v>594391408</v>
      </c>
      <c r="C34" s="1"/>
      <c r="D34" s="62" t="s">
        <v>432</v>
      </c>
      <c r="E34" s="62" t="s">
        <v>393</v>
      </c>
      <c r="F34" s="62" t="s">
        <v>394</v>
      </c>
      <c r="G34" s="62" t="s">
        <v>375</v>
      </c>
      <c r="H34" s="120" t="s">
        <v>379</v>
      </c>
      <c r="I34" s="120"/>
      <c r="J34" s="1" t="s">
        <v>386</v>
      </c>
      <c r="K34" s="101" t="s">
        <v>401</v>
      </c>
      <c r="L34" s="1"/>
      <c r="M34" s="86"/>
      <c r="N34" s="64">
        <f t="shared" si="0"/>
        <v>167.89</v>
      </c>
      <c r="O34" s="64">
        <f t="shared" si="3"/>
        <v>305.25</v>
      </c>
      <c r="S34" s="71"/>
      <c r="T34" s="69"/>
      <c r="U34" s="69"/>
    </row>
    <row r="35" spans="1:21" ht="35.1" hidden="1" customHeight="1">
      <c r="A35" s="62" t="s">
        <v>124</v>
      </c>
      <c r="B35" s="62">
        <v>594242573</v>
      </c>
      <c r="C35" s="1"/>
      <c r="D35" s="62" t="s">
        <v>433</v>
      </c>
      <c r="E35" s="62" t="s">
        <v>393</v>
      </c>
      <c r="F35" s="62" t="s">
        <v>394</v>
      </c>
      <c r="G35" s="62" t="s">
        <v>375</v>
      </c>
      <c r="H35" s="120" t="s">
        <v>379</v>
      </c>
      <c r="I35" s="120"/>
      <c r="J35" s="1" t="s">
        <v>403</v>
      </c>
      <c r="K35" s="101"/>
      <c r="L35" s="1"/>
      <c r="M35" s="86"/>
      <c r="N35" s="64">
        <f t="shared" si="0"/>
        <v>43.86</v>
      </c>
      <c r="O35" s="64">
        <f t="shared" si="3"/>
        <v>78.92</v>
      </c>
    </row>
    <row r="36" spans="1:21" ht="35.1" hidden="1" customHeight="1">
      <c r="A36" s="62" t="s">
        <v>124</v>
      </c>
      <c r="B36" s="62">
        <v>594319607</v>
      </c>
      <c r="C36" s="1"/>
      <c r="D36" s="62" t="s">
        <v>434</v>
      </c>
      <c r="E36" s="62" t="s">
        <v>393</v>
      </c>
      <c r="F36" s="62" t="s">
        <v>394</v>
      </c>
      <c r="G36" s="62" t="s">
        <v>418</v>
      </c>
      <c r="H36" s="120" t="s">
        <v>379</v>
      </c>
      <c r="I36" s="120"/>
      <c r="J36" s="1" t="s">
        <v>386</v>
      </c>
      <c r="K36" s="101" t="s">
        <v>401</v>
      </c>
      <c r="L36" s="1"/>
      <c r="M36" s="86"/>
      <c r="N36" s="64">
        <f t="shared" si="0"/>
        <v>167.89</v>
      </c>
      <c r="O36" s="64">
        <f t="shared" si="3"/>
        <v>305.25</v>
      </c>
    </row>
    <row r="37" spans="1:21" ht="35.1" hidden="1" customHeight="1">
      <c r="A37" s="62" t="s">
        <v>124</v>
      </c>
      <c r="B37" s="62">
        <v>594309661</v>
      </c>
      <c r="C37" s="1"/>
      <c r="D37" s="62" t="s">
        <v>435</v>
      </c>
      <c r="E37" s="62" t="s">
        <v>373</v>
      </c>
      <c r="F37" s="62" t="s">
        <v>374</v>
      </c>
      <c r="G37" s="62" t="s">
        <v>418</v>
      </c>
      <c r="H37" s="120" t="s">
        <v>379</v>
      </c>
      <c r="I37" s="120"/>
      <c r="J37" s="1" t="s">
        <v>371</v>
      </c>
      <c r="K37" s="101" t="s">
        <v>401</v>
      </c>
      <c r="L37" s="1"/>
      <c r="M37" s="86"/>
      <c r="N37" s="64">
        <f t="shared" si="0"/>
        <v>109.28</v>
      </c>
      <c r="O37" s="64">
        <f t="shared" si="3"/>
        <v>198.69</v>
      </c>
    </row>
    <row r="38" spans="1:21" ht="35.1" hidden="1" customHeight="1">
      <c r="A38" s="62" t="s">
        <v>124</v>
      </c>
      <c r="B38" s="62">
        <v>594211845</v>
      </c>
      <c r="C38" s="187">
        <v>45935</v>
      </c>
      <c r="D38" s="62" t="s">
        <v>436</v>
      </c>
      <c r="E38" s="62" t="s">
        <v>393</v>
      </c>
      <c r="F38" s="62" t="s">
        <v>394</v>
      </c>
      <c r="G38" s="62" t="s">
        <v>375</v>
      </c>
      <c r="H38" s="120" t="s">
        <v>379</v>
      </c>
      <c r="I38" s="120"/>
      <c r="J38" s="1" t="s">
        <v>403</v>
      </c>
      <c r="K38" s="101"/>
      <c r="L38" s="1"/>
      <c r="M38" s="86"/>
      <c r="N38" s="64">
        <f t="shared" si="0"/>
        <v>43.86</v>
      </c>
      <c r="O38" s="64">
        <f t="shared" si="3"/>
        <v>78.92</v>
      </c>
    </row>
    <row r="39" spans="1:21" ht="35.1" hidden="1" customHeight="1">
      <c r="A39" s="62" t="s">
        <v>124</v>
      </c>
      <c r="B39" s="62">
        <v>594210468</v>
      </c>
      <c r="C39" s="1"/>
      <c r="D39" s="62" t="s">
        <v>437</v>
      </c>
      <c r="E39" s="62" t="s">
        <v>393</v>
      </c>
      <c r="F39" s="62" t="s">
        <v>394</v>
      </c>
      <c r="G39" s="62" t="s">
        <v>418</v>
      </c>
      <c r="H39" s="120" t="s">
        <v>379</v>
      </c>
      <c r="I39" s="120"/>
      <c r="J39" s="1" t="s">
        <v>403</v>
      </c>
      <c r="K39" s="101"/>
      <c r="L39" s="1"/>
      <c r="M39" s="86"/>
      <c r="N39" s="64">
        <f t="shared" si="0"/>
        <v>43.86</v>
      </c>
      <c r="O39" s="64">
        <f t="shared" si="3"/>
        <v>78.92</v>
      </c>
    </row>
    <row r="40" spans="1:21" ht="35.1" hidden="1" customHeight="1">
      <c r="A40" s="62" t="s">
        <v>124</v>
      </c>
      <c r="B40" s="62">
        <v>594384787</v>
      </c>
      <c r="C40" s="1"/>
      <c r="D40" s="62" t="s">
        <v>438</v>
      </c>
      <c r="E40" s="62" t="s">
        <v>393</v>
      </c>
      <c r="F40" s="62" t="s">
        <v>394</v>
      </c>
      <c r="G40" s="62" t="s">
        <v>418</v>
      </c>
      <c r="H40" s="120" t="s">
        <v>366</v>
      </c>
      <c r="I40" s="120"/>
      <c r="J40" s="1" t="s">
        <v>367</v>
      </c>
      <c r="K40" s="101"/>
      <c r="L40" s="1"/>
      <c r="M40" s="86"/>
      <c r="N40" s="64">
        <f t="shared" si="0"/>
        <v>40.92</v>
      </c>
      <c r="O40" s="64">
        <f t="shared" si="3"/>
        <v>73.260000000000005</v>
      </c>
    </row>
    <row r="41" spans="1:21" ht="35.1" hidden="1" customHeight="1">
      <c r="A41" s="62" t="s">
        <v>124</v>
      </c>
      <c r="B41" s="62">
        <v>594354388</v>
      </c>
      <c r="C41" s="1"/>
      <c r="D41" s="62" t="s">
        <v>439</v>
      </c>
      <c r="E41" s="62" t="s">
        <v>373</v>
      </c>
      <c r="F41" s="62" t="s">
        <v>374</v>
      </c>
      <c r="G41" s="62" t="s">
        <v>375</v>
      </c>
      <c r="H41" s="120" t="s">
        <v>414</v>
      </c>
      <c r="I41" s="120"/>
      <c r="J41" s="1"/>
      <c r="K41" s="101"/>
      <c r="L41" s="1"/>
      <c r="M41" s="86"/>
      <c r="N41" s="64" t="str">
        <f t="shared" si="0"/>
        <v/>
      </c>
      <c r="O41" s="64" t="str">
        <f t="shared" si="3"/>
        <v/>
      </c>
    </row>
    <row r="42" spans="1:21" ht="35.1" hidden="1" customHeight="1">
      <c r="A42" s="62" t="s">
        <v>124</v>
      </c>
      <c r="B42" s="62">
        <v>594216582</v>
      </c>
      <c r="C42" s="1"/>
      <c r="D42" s="62" t="s">
        <v>440</v>
      </c>
      <c r="E42" s="62" t="s">
        <v>441</v>
      </c>
      <c r="F42" s="62" t="s">
        <v>442</v>
      </c>
      <c r="G42" s="62" t="s">
        <v>375</v>
      </c>
      <c r="H42" s="120" t="s">
        <v>379</v>
      </c>
      <c r="I42" s="120"/>
      <c r="J42" s="1" t="s">
        <v>403</v>
      </c>
      <c r="K42" s="101" t="s">
        <v>401</v>
      </c>
      <c r="L42" s="1"/>
      <c r="N42" s="64">
        <f t="shared" si="0"/>
        <v>92.09</v>
      </c>
      <c r="O42" s="64">
        <f t="shared" si="3"/>
        <v>166.61</v>
      </c>
    </row>
    <row r="43" spans="1:21" ht="35.1" hidden="1" customHeight="1">
      <c r="A43" s="62" t="s">
        <v>124</v>
      </c>
      <c r="B43" s="62">
        <v>594246201</v>
      </c>
      <c r="C43" s="1"/>
      <c r="D43" s="62" t="s">
        <v>443</v>
      </c>
      <c r="E43" s="62" t="s">
        <v>441</v>
      </c>
      <c r="F43" s="62" t="s">
        <v>442</v>
      </c>
      <c r="G43" s="62" t="s">
        <v>375</v>
      </c>
      <c r="H43" s="120" t="s">
        <v>379</v>
      </c>
      <c r="I43" s="120"/>
      <c r="J43" s="1" t="s">
        <v>386</v>
      </c>
      <c r="K43" s="101" t="s">
        <v>401</v>
      </c>
      <c r="L43" s="95"/>
      <c r="M43" s="1"/>
      <c r="N43" s="64">
        <f t="shared" ref="N43:N96" si="4">IF(AND(IFERROR(VLOOKUP(J43,$AE$6:$AF$25,2,FALSE),"") = "", IFERROR(VLOOKUP(K43,$AE$6:$AF$25,2,FALSE),"") = "", IFERROR(VLOOKUP(L43,$AE$6:$AF$25,2,FALSE),"") = ""), "",
IFERROR(VLOOKUP(J43,$AE$6:$AF$25,2,FALSE),"") + IFERROR(IF(K43&lt;&gt;"", VLOOKUP(K43,$AE$6:$AF$25,2,FALSE), 0),"") + IFERROR(IF(L43&lt;&gt;"", VLOOKUP(L43,$AE$6:$AF$25,2,FALSE), 0),""))</f>
        <v>167.89</v>
      </c>
      <c r="O43" s="64">
        <f t="shared" si="3"/>
        <v>305.25</v>
      </c>
    </row>
    <row r="44" spans="1:21" ht="35.1" hidden="1" customHeight="1">
      <c r="A44" s="114" t="s">
        <v>124</v>
      </c>
      <c r="B44" s="114">
        <v>594287245</v>
      </c>
      <c r="C44" s="96"/>
      <c r="D44" s="114" t="s">
        <v>444</v>
      </c>
      <c r="E44" s="114" t="s">
        <v>441</v>
      </c>
      <c r="F44" s="114" t="s">
        <v>442</v>
      </c>
      <c r="G44" s="114" t="s">
        <v>375</v>
      </c>
      <c r="H44" s="121" t="s">
        <v>379</v>
      </c>
      <c r="I44" s="120"/>
      <c r="J44" s="1" t="s">
        <v>403</v>
      </c>
      <c r="K44" s="101"/>
      <c r="L44" s="95"/>
      <c r="M44" s="1"/>
      <c r="N44" s="64">
        <f t="shared" si="4"/>
        <v>43.86</v>
      </c>
      <c r="O44" s="64">
        <f t="shared" si="3"/>
        <v>78.92</v>
      </c>
    </row>
    <row r="45" spans="1:21" ht="35.1" hidden="1" customHeight="1">
      <c r="A45" s="62" t="s">
        <v>124</v>
      </c>
      <c r="B45" s="62">
        <v>594243390</v>
      </c>
      <c r="C45" s="186">
        <v>45996.583333333336</v>
      </c>
      <c r="D45" s="62" t="s">
        <v>445</v>
      </c>
      <c r="E45" s="62" t="s">
        <v>393</v>
      </c>
      <c r="F45" s="62" t="s">
        <v>394</v>
      </c>
      <c r="G45" s="62" t="s">
        <v>375</v>
      </c>
      <c r="H45" s="62" t="s">
        <v>379</v>
      </c>
      <c r="I45" s="120"/>
      <c r="J45" s="86" t="s">
        <v>395</v>
      </c>
      <c r="K45" s="101" t="s">
        <v>401</v>
      </c>
      <c r="L45" s="1"/>
      <c r="M45" s="1"/>
      <c r="N45" s="64">
        <f>IF(AND(IFERROR(VLOOKUP(J45,$AE$6:$AF$25,2,FALSE),"") = "", IFERROR(VLOOKUP(K45,$AE$6:$AF$25,2,FALSE),"") = "", IFERROR(VLOOKUP(L45,$AE$6:$AF$25,2,FALSE),"") = ""), "",
IFERROR(VLOOKUP(J45,$AE$6:$AF$25,2,FALSE),"") + IFERROR(IF(K45&lt;&gt;"", VLOOKUP(K45,$AE$6:$AF$25,2,FALSE), 0),"") + IFERROR(IF(L45&lt;&gt;"", VLOOKUP(L45,$AE$6:$AF$25,2,FALSE), 0),""))</f>
        <v>206.95999999999998</v>
      </c>
      <c r="O45" s="64">
        <f t="shared" si="3"/>
        <v>376.29</v>
      </c>
    </row>
    <row r="46" spans="1:21" ht="35.1" customHeight="1">
      <c r="A46" s="62" t="s">
        <v>124</v>
      </c>
      <c r="B46" s="62">
        <v>594234737</v>
      </c>
      <c r="C46" s="186">
        <v>45996.333333333336</v>
      </c>
      <c r="D46" s="62" t="s">
        <v>446</v>
      </c>
      <c r="E46" s="62" t="s">
        <v>363</v>
      </c>
      <c r="F46" s="62" t="s">
        <v>364</v>
      </c>
      <c r="G46" s="62" t="s">
        <v>447</v>
      </c>
      <c r="H46" s="62" t="s">
        <v>379</v>
      </c>
      <c r="I46" s="120"/>
      <c r="J46" s="86" t="s">
        <v>384</v>
      </c>
      <c r="K46" s="101"/>
      <c r="L46" s="1"/>
      <c r="M46" s="1"/>
      <c r="N46" s="64">
        <f t="shared" si="4"/>
        <v>43.86</v>
      </c>
      <c r="O46" s="64">
        <f t="shared" si="3"/>
        <v>79.92</v>
      </c>
    </row>
    <row r="47" spans="1:21" ht="35.1" hidden="1" customHeight="1">
      <c r="A47" s="62" t="s">
        <v>124</v>
      </c>
      <c r="B47" s="62">
        <v>594354021</v>
      </c>
      <c r="C47" s="186">
        <v>45996.333333333336</v>
      </c>
      <c r="D47" s="62" t="s">
        <v>448</v>
      </c>
      <c r="E47" s="62" t="s">
        <v>373</v>
      </c>
      <c r="F47" s="62" t="s">
        <v>374</v>
      </c>
      <c r="G47" s="62" t="s">
        <v>375</v>
      </c>
      <c r="H47" s="62" t="s">
        <v>379</v>
      </c>
      <c r="I47" s="120"/>
      <c r="J47" s="86" t="s">
        <v>395</v>
      </c>
      <c r="K47" s="101" t="s">
        <v>401</v>
      </c>
      <c r="L47" s="1"/>
      <c r="M47" s="1"/>
      <c r="N47" s="64">
        <f t="shared" si="4"/>
        <v>206.95999999999998</v>
      </c>
      <c r="O47" s="64">
        <f t="shared" si="3"/>
        <v>376.29</v>
      </c>
    </row>
    <row r="48" spans="1:21" ht="35.1" customHeight="1">
      <c r="A48" s="62" t="s">
        <v>124</v>
      </c>
      <c r="B48" s="62">
        <v>594340374</v>
      </c>
      <c r="C48" s="186">
        <v>45996.395833333336</v>
      </c>
      <c r="D48" s="62" t="s">
        <v>449</v>
      </c>
      <c r="E48" s="62" t="s">
        <v>363</v>
      </c>
      <c r="F48" s="62" t="s">
        <v>364</v>
      </c>
      <c r="G48" s="62" t="s">
        <v>447</v>
      </c>
      <c r="H48" s="62" t="s">
        <v>366</v>
      </c>
      <c r="I48" s="121"/>
      <c r="J48" s="115" t="s">
        <v>367</v>
      </c>
      <c r="K48" s="101"/>
      <c r="L48" s="1"/>
      <c r="M48" s="1"/>
      <c r="N48" s="64">
        <f t="shared" si="4"/>
        <v>40.92</v>
      </c>
      <c r="O48" s="64">
        <f t="shared" si="3"/>
        <v>73.260000000000005</v>
      </c>
    </row>
    <row r="49" spans="1:15" ht="35.1" customHeight="1">
      <c r="A49" s="62" t="s">
        <v>124</v>
      </c>
      <c r="B49" s="62">
        <v>594277075</v>
      </c>
      <c r="C49" s="186">
        <v>45996.541666666664</v>
      </c>
      <c r="D49" s="62" t="s">
        <v>450</v>
      </c>
      <c r="E49" s="62" t="s">
        <v>363</v>
      </c>
      <c r="F49" s="62" t="s">
        <v>364</v>
      </c>
      <c r="G49" s="62" t="s">
        <v>447</v>
      </c>
      <c r="H49" s="62" t="s">
        <v>379</v>
      </c>
      <c r="I49" s="120"/>
      <c r="J49" s="62" t="s">
        <v>384</v>
      </c>
      <c r="K49" s="118"/>
      <c r="L49" s="1"/>
      <c r="M49" s="1"/>
      <c r="N49" s="64">
        <f t="shared" si="4"/>
        <v>43.86</v>
      </c>
      <c r="O49" s="64">
        <f t="shared" si="3"/>
        <v>79.92</v>
      </c>
    </row>
    <row r="50" spans="1:15" ht="35.1" hidden="1" customHeight="1">
      <c r="A50" s="62" t="s">
        <v>124</v>
      </c>
      <c r="B50" s="62">
        <v>594303126</v>
      </c>
      <c r="C50" s="186">
        <v>45996.333333333336</v>
      </c>
      <c r="D50" s="62" t="s">
        <v>451</v>
      </c>
      <c r="E50" s="62" t="s">
        <v>441</v>
      </c>
      <c r="F50" s="62" t="s">
        <v>442</v>
      </c>
      <c r="G50" s="62" t="s">
        <v>375</v>
      </c>
      <c r="H50" s="62" t="s">
        <v>379</v>
      </c>
      <c r="I50" s="120"/>
      <c r="J50" s="62" t="s">
        <v>395</v>
      </c>
      <c r="K50" s="118" t="s">
        <v>401</v>
      </c>
      <c r="L50" s="1"/>
      <c r="M50" s="1"/>
      <c r="N50" s="64">
        <f t="shared" si="4"/>
        <v>206.95999999999998</v>
      </c>
      <c r="O50" s="64">
        <f t="shared" si="3"/>
        <v>376.29</v>
      </c>
    </row>
    <row r="51" spans="1:15" ht="35.1" hidden="1" customHeight="1">
      <c r="A51" s="62" t="s">
        <v>124</v>
      </c>
      <c r="B51" s="62">
        <v>594313711</v>
      </c>
      <c r="C51" s="186">
        <v>45996.5</v>
      </c>
      <c r="D51" s="62" t="s">
        <v>452</v>
      </c>
      <c r="E51" s="62" t="s">
        <v>373</v>
      </c>
      <c r="F51" s="62" t="s">
        <v>374</v>
      </c>
      <c r="G51" s="62" t="s">
        <v>375</v>
      </c>
      <c r="H51" s="62" t="s">
        <v>379</v>
      </c>
      <c r="I51" s="119"/>
      <c r="J51" s="97" t="s">
        <v>395</v>
      </c>
      <c r="K51" s="101" t="s">
        <v>401</v>
      </c>
      <c r="L51" s="1"/>
      <c r="M51" s="1"/>
      <c r="N51" s="64">
        <f t="shared" si="4"/>
        <v>206.95999999999998</v>
      </c>
      <c r="O51" s="64">
        <f t="shared" si="3"/>
        <v>376.29</v>
      </c>
    </row>
    <row r="52" spans="1:15" ht="35.1" hidden="1" customHeight="1">
      <c r="A52" s="62" t="s">
        <v>124</v>
      </c>
      <c r="B52" s="62">
        <v>594243779</v>
      </c>
      <c r="C52" s="186">
        <v>45996.541666666664</v>
      </c>
      <c r="D52" s="62" t="s">
        <v>453</v>
      </c>
      <c r="E52" s="62" t="s">
        <v>373</v>
      </c>
      <c r="F52" s="62" t="s">
        <v>374</v>
      </c>
      <c r="G52" s="62" t="s">
        <v>418</v>
      </c>
      <c r="H52" s="62" t="s">
        <v>366</v>
      </c>
      <c r="I52" s="86"/>
      <c r="J52" s="1" t="s">
        <v>367</v>
      </c>
      <c r="K52" s="101"/>
      <c r="L52" s="1"/>
      <c r="M52" s="1"/>
      <c r="N52" s="64">
        <f t="shared" si="4"/>
        <v>40.92</v>
      </c>
      <c r="O52" s="64">
        <f t="shared" si="3"/>
        <v>73.260000000000005</v>
      </c>
    </row>
    <row r="53" spans="1:15" ht="35.1" hidden="1" customHeight="1">
      <c r="A53" s="62" t="s">
        <v>124</v>
      </c>
      <c r="B53" s="62">
        <v>594210361</v>
      </c>
      <c r="C53" s="186">
        <v>45996.416666666664</v>
      </c>
      <c r="D53" s="62" t="s">
        <v>454</v>
      </c>
      <c r="E53" s="62" t="s">
        <v>441</v>
      </c>
      <c r="F53" s="62" t="s">
        <v>442</v>
      </c>
      <c r="G53" s="62" t="s">
        <v>375</v>
      </c>
      <c r="H53" s="62" t="s">
        <v>379</v>
      </c>
      <c r="I53" s="86"/>
      <c r="J53" s="1" t="s">
        <v>395</v>
      </c>
      <c r="K53" s="101" t="s">
        <v>401</v>
      </c>
      <c r="L53" s="1"/>
      <c r="M53" s="1"/>
      <c r="N53" s="64">
        <f t="shared" si="4"/>
        <v>206.95999999999998</v>
      </c>
      <c r="O53" s="64">
        <f t="shared" si="3"/>
        <v>376.29</v>
      </c>
    </row>
    <row r="54" spans="1:15" ht="35.1" hidden="1" customHeight="1">
      <c r="A54" s="62" t="s">
        <v>124</v>
      </c>
      <c r="B54" s="62">
        <v>594258032</v>
      </c>
      <c r="C54" s="186">
        <v>45996.354166666664</v>
      </c>
      <c r="D54" s="62" t="s">
        <v>455</v>
      </c>
      <c r="E54" s="62" t="s">
        <v>393</v>
      </c>
      <c r="F54" s="62" t="s">
        <v>394</v>
      </c>
      <c r="G54" s="62" t="s">
        <v>375</v>
      </c>
      <c r="H54" s="62" t="s">
        <v>379</v>
      </c>
      <c r="I54" s="86"/>
      <c r="J54" s="1"/>
      <c r="K54" s="101"/>
      <c r="L54" s="1"/>
      <c r="M54" s="1"/>
      <c r="N54" s="64" t="str">
        <f t="shared" si="4"/>
        <v/>
      </c>
      <c r="O54" s="64" t="str">
        <f t="shared" si="3"/>
        <v/>
      </c>
    </row>
    <row r="55" spans="1:15" ht="35.1" hidden="1" customHeight="1">
      <c r="A55" s="62" t="s">
        <v>124</v>
      </c>
      <c r="B55" s="62">
        <v>594209098</v>
      </c>
      <c r="C55" s="62" t="s">
        <v>456</v>
      </c>
      <c r="D55" s="62" t="s">
        <v>457</v>
      </c>
      <c r="E55" s="62" t="s">
        <v>373</v>
      </c>
      <c r="F55" s="62" t="s">
        <v>374</v>
      </c>
      <c r="G55" s="62" t="s">
        <v>375</v>
      </c>
      <c r="H55" s="62" t="s">
        <v>379</v>
      </c>
      <c r="I55" s="86"/>
      <c r="J55" s="1" t="s">
        <v>380</v>
      </c>
      <c r="K55" s="101" t="s">
        <v>381</v>
      </c>
      <c r="L55" s="1"/>
      <c r="M55" s="1"/>
      <c r="N55" s="64">
        <f t="shared" si="4"/>
        <v>186.19</v>
      </c>
      <c r="O55" s="64">
        <f t="shared" si="3"/>
        <v>337.95</v>
      </c>
    </row>
    <row r="56" spans="1:15" ht="35.1" customHeight="1">
      <c r="A56" s="62" t="s">
        <v>124</v>
      </c>
      <c r="B56" s="62">
        <v>594230507</v>
      </c>
      <c r="C56" s="62" t="s">
        <v>191</v>
      </c>
      <c r="D56" s="62" t="s">
        <v>458</v>
      </c>
      <c r="E56" s="62" t="s">
        <v>363</v>
      </c>
      <c r="F56" s="62" t="s">
        <v>364</v>
      </c>
      <c r="G56" s="62" t="s">
        <v>447</v>
      </c>
      <c r="H56" s="62" t="s">
        <v>366</v>
      </c>
      <c r="I56" s="86"/>
      <c r="J56" s="1" t="s">
        <v>367</v>
      </c>
      <c r="K56" s="101"/>
      <c r="L56" s="1"/>
      <c r="M56" s="1"/>
      <c r="N56" s="64">
        <f t="shared" si="4"/>
        <v>40.92</v>
      </c>
      <c r="O56" s="64">
        <f t="shared" si="3"/>
        <v>73.260000000000005</v>
      </c>
    </row>
    <row r="57" spans="1:15" ht="35.1" hidden="1" customHeight="1">
      <c r="A57" s="62" t="s">
        <v>124</v>
      </c>
      <c r="B57" s="62">
        <v>594393418</v>
      </c>
      <c r="C57" s="62" t="s">
        <v>459</v>
      </c>
      <c r="D57" s="62" t="s">
        <v>460</v>
      </c>
      <c r="E57" s="62" t="s">
        <v>393</v>
      </c>
      <c r="F57" s="62" t="s">
        <v>394</v>
      </c>
      <c r="G57" s="62" t="s">
        <v>418</v>
      </c>
      <c r="H57" s="62" t="s">
        <v>379</v>
      </c>
      <c r="I57" s="86"/>
      <c r="J57" s="1" t="s">
        <v>371</v>
      </c>
      <c r="K57" s="101"/>
      <c r="L57" s="1"/>
      <c r="M57" s="1"/>
      <c r="N57" s="64">
        <f t="shared" si="4"/>
        <v>61.05</v>
      </c>
      <c r="O57" s="64">
        <f t="shared" si="3"/>
        <v>111</v>
      </c>
    </row>
    <row r="58" spans="1:15" ht="35.1" customHeight="1">
      <c r="A58" s="62" t="s">
        <v>124</v>
      </c>
      <c r="B58" s="62">
        <v>594234208</v>
      </c>
      <c r="C58" s="62" t="s">
        <v>461</v>
      </c>
      <c r="D58" s="62" t="s">
        <v>462</v>
      </c>
      <c r="E58" s="62" t="s">
        <v>363</v>
      </c>
      <c r="F58" s="62" t="s">
        <v>364</v>
      </c>
      <c r="G58" s="62" t="s">
        <v>447</v>
      </c>
      <c r="H58" s="62" t="s">
        <v>463</v>
      </c>
      <c r="I58" s="86"/>
      <c r="J58" s="1"/>
      <c r="K58" s="101"/>
      <c r="L58" s="1"/>
      <c r="M58" s="1"/>
      <c r="N58" s="64" t="str">
        <f t="shared" si="4"/>
        <v/>
      </c>
      <c r="O58" s="64" t="str">
        <f t="shared" si="3"/>
        <v/>
      </c>
    </row>
    <row r="59" spans="1:15" ht="35.1" hidden="1" customHeight="1">
      <c r="A59" s="62" t="s">
        <v>124</v>
      </c>
      <c r="B59" s="62">
        <v>594357770</v>
      </c>
      <c r="C59" s="62" t="s">
        <v>464</v>
      </c>
      <c r="D59" s="62" t="s">
        <v>465</v>
      </c>
      <c r="E59" s="62" t="s">
        <v>373</v>
      </c>
      <c r="F59" s="62" t="s">
        <v>374</v>
      </c>
      <c r="G59" s="62" t="s">
        <v>418</v>
      </c>
      <c r="H59" s="62" t="s">
        <v>366</v>
      </c>
      <c r="I59" s="86"/>
      <c r="J59" s="1" t="s">
        <v>367</v>
      </c>
      <c r="K59" s="101"/>
      <c r="L59" s="1"/>
      <c r="M59" s="1"/>
      <c r="N59" s="64">
        <f t="shared" si="4"/>
        <v>40.92</v>
      </c>
      <c r="O59" s="64">
        <f t="shared" si="3"/>
        <v>73.260000000000005</v>
      </c>
    </row>
    <row r="60" spans="1:15" ht="35.1" hidden="1" customHeight="1">
      <c r="A60" s="62" t="s">
        <v>124</v>
      </c>
      <c r="B60" s="62">
        <v>594249296</v>
      </c>
      <c r="C60" s="62" t="s">
        <v>466</v>
      </c>
      <c r="D60" s="62" t="s">
        <v>467</v>
      </c>
      <c r="E60" s="62" t="s">
        <v>441</v>
      </c>
      <c r="F60" s="62" t="s">
        <v>442</v>
      </c>
      <c r="G60" s="62" t="s">
        <v>375</v>
      </c>
      <c r="H60" s="62" t="s">
        <v>379</v>
      </c>
      <c r="I60" s="86"/>
      <c r="J60" s="1" t="s">
        <v>395</v>
      </c>
      <c r="K60" s="101" t="s">
        <v>401</v>
      </c>
      <c r="L60" s="1"/>
      <c r="M60" s="1"/>
      <c r="N60" s="64">
        <f t="shared" si="4"/>
        <v>206.95999999999998</v>
      </c>
      <c r="O60" s="64">
        <f t="shared" ref="O60:O123" si="5">IF(AND(IFERROR(VLOOKUP(J60,$AA$6:$AB$25,2,FALSE),"") = "", IFERROR(VLOOKUP(K60,$AA$6:$AB$25,2,FALSE),"") = "", IFERROR(VLOOKUP(L60,$AA$6:$AB$25,2,FALSE),"") = ""), "",
IFERROR(VLOOKUP(J60,$AA$6:$AB$25,2,FALSE),"") + IFERROR(IF(K60&lt;&gt;"", VLOOKUP(K60,$AA$6:$AB$25,2,FALSE), 0),"") + IFERROR(IF(L60&lt;&gt;"", VLOOKUP(L60,$AA$6:$AB$25,2,FALSE), 0),""))</f>
        <v>376.29</v>
      </c>
    </row>
    <row r="61" spans="1:15" ht="35.1" hidden="1" customHeight="1">
      <c r="A61" s="62" t="s">
        <v>124</v>
      </c>
      <c r="B61" s="62">
        <v>594381613</v>
      </c>
      <c r="C61" s="62" t="s">
        <v>468</v>
      </c>
      <c r="D61" s="62" t="s">
        <v>469</v>
      </c>
      <c r="E61" s="62" t="s">
        <v>373</v>
      </c>
      <c r="F61" s="62" t="s">
        <v>374</v>
      </c>
      <c r="G61" s="62" t="s">
        <v>418</v>
      </c>
      <c r="H61" s="62" t="s">
        <v>379</v>
      </c>
      <c r="I61" s="86"/>
      <c r="J61" s="1" t="s">
        <v>395</v>
      </c>
      <c r="K61" s="101" t="s">
        <v>401</v>
      </c>
      <c r="L61" s="1"/>
      <c r="M61" s="1"/>
      <c r="N61" s="64">
        <f t="shared" si="4"/>
        <v>206.95999999999998</v>
      </c>
      <c r="O61" s="64">
        <f t="shared" si="5"/>
        <v>376.29</v>
      </c>
    </row>
    <row r="62" spans="1:15" ht="35.1" customHeight="1">
      <c r="A62" s="62" t="s">
        <v>124</v>
      </c>
      <c r="B62" s="62">
        <v>594230499</v>
      </c>
      <c r="C62" s="62" t="s">
        <v>207</v>
      </c>
      <c r="D62" s="62" t="s">
        <v>470</v>
      </c>
      <c r="E62" s="62" t="s">
        <v>363</v>
      </c>
      <c r="F62" s="62" t="s">
        <v>364</v>
      </c>
      <c r="G62" s="62" t="s">
        <v>447</v>
      </c>
      <c r="H62" s="62" t="s">
        <v>379</v>
      </c>
      <c r="I62" s="86"/>
      <c r="J62" s="1" t="s">
        <v>377</v>
      </c>
      <c r="K62" s="101" t="s">
        <v>381</v>
      </c>
      <c r="L62" s="1"/>
      <c r="M62" s="1"/>
      <c r="N62" s="64">
        <f t="shared" si="4"/>
        <v>98.300000000000011</v>
      </c>
      <c r="O62" s="64">
        <f t="shared" si="5"/>
        <v>178.72</v>
      </c>
    </row>
    <row r="63" spans="1:15" ht="35.1" hidden="1" customHeight="1">
      <c r="A63" s="62" t="s">
        <v>124</v>
      </c>
      <c r="B63" s="62">
        <v>594303894</v>
      </c>
      <c r="C63" s="62" t="s">
        <v>468</v>
      </c>
      <c r="D63" s="62" t="s">
        <v>471</v>
      </c>
      <c r="E63" s="62" t="s">
        <v>393</v>
      </c>
      <c r="F63" s="62" t="s">
        <v>394</v>
      </c>
      <c r="G63" s="62" t="s">
        <v>375</v>
      </c>
      <c r="H63" s="62" t="s">
        <v>379</v>
      </c>
      <c r="I63" s="86"/>
      <c r="J63" s="1" t="s">
        <v>386</v>
      </c>
      <c r="K63" s="101" t="s">
        <v>401</v>
      </c>
      <c r="L63" s="1"/>
      <c r="M63" s="1"/>
      <c r="N63" s="64">
        <f t="shared" si="4"/>
        <v>167.89</v>
      </c>
      <c r="O63" s="64">
        <f t="shared" si="5"/>
        <v>305.25</v>
      </c>
    </row>
    <row r="64" spans="1:15" ht="35.1" hidden="1" customHeight="1">
      <c r="A64" s="62" t="s">
        <v>124</v>
      </c>
      <c r="B64" s="62">
        <v>594247215</v>
      </c>
      <c r="C64" s="62" t="s">
        <v>472</v>
      </c>
      <c r="D64" s="62" t="s">
        <v>473</v>
      </c>
      <c r="E64" s="62" t="s">
        <v>393</v>
      </c>
      <c r="F64" s="62" t="s">
        <v>394</v>
      </c>
      <c r="G64" s="62" t="s">
        <v>375</v>
      </c>
      <c r="H64" s="62" t="s">
        <v>379</v>
      </c>
      <c r="I64" s="86"/>
      <c r="J64" s="1" t="s">
        <v>395</v>
      </c>
      <c r="K64" s="101"/>
      <c r="L64" s="1"/>
      <c r="M64" s="1"/>
      <c r="N64" s="64">
        <f t="shared" si="4"/>
        <v>158.72999999999999</v>
      </c>
      <c r="O64" s="64">
        <f t="shared" si="5"/>
        <v>288.60000000000002</v>
      </c>
    </row>
    <row r="65" spans="1:15" ht="35.1" hidden="1" customHeight="1">
      <c r="A65" s="62" t="s">
        <v>124</v>
      </c>
      <c r="B65" s="62">
        <v>594309594</v>
      </c>
      <c r="C65" s="62" t="s">
        <v>474</v>
      </c>
      <c r="D65" s="62" t="s">
        <v>475</v>
      </c>
      <c r="E65" s="62" t="s">
        <v>373</v>
      </c>
      <c r="F65" s="62" t="s">
        <v>374</v>
      </c>
      <c r="G65" s="62" t="s">
        <v>375</v>
      </c>
      <c r="H65" s="62" t="s">
        <v>379</v>
      </c>
      <c r="I65" s="86"/>
      <c r="J65" s="1" t="s">
        <v>384</v>
      </c>
      <c r="K65" s="101" t="s">
        <v>381</v>
      </c>
      <c r="L65" s="1"/>
      <c r="M65" s="1"/>
      <c r="N65" s="64">
        <f t="shared" si="4"/>
        <v>87.210000000000008</v>
      </c>
      <c r="O65" s="64">
        <f t="shared" si="5"/>
        <v>158.73000000000002</v>
      </c>
    </row>
    <row r="66" spans="1:15" ht="35.1" hidden="1" customHeight="1">
      <c r="A66" s="62" t="s">
        <v>124</v>
      </c>
      <c r="B66" s="62">
        <v>594209381</v>
      </c>
      <c r="C66" s="62" t="s">
        <v>212</v>
      </c>
      <c r="D66" s="62" t="s">
        <v>476</v>
      </c>
      <c r="E66" s="62" t="s">
        <v>393</v>
      </c>
      <c r="F66" s="62" t="s">
        <v>394</v>
      </c>
      <c r="G66" s="62" t="s">
        <v>375</v>
      </c>
      <c r="H66" s="62" t="s">
        <v>477</v>
      </c>
      <c r="I66" s="86"/>
      <c r="J66" s="1"/>
      <c r="K66" s="101"/>
      <c r="L66" s="1"/>
      <c r="M66" s="1"/>
      <c r="N66" s="64" t="str">
        <f t="shared" si="4"/>
        <v/>
      </c>
      <c r="O66" s="64" t="str">
        <f t="shared" si="5"/>
        <v/>
      </c>
    </row>
    <row r="67" spans="1:15" ht="35.1" customHeight="1">
      <c r="A67" s="62" t="s">
        <v>124</v>
      </c>
      <c r="B67" s="62">
        <v>594340281</v>
      </c>
      <c r="C67" s="62" t="s">
        <v>206</v>
      </c>
      <c r="D67" s="62" t="s">
        <v>478</v>
      </c>
      <c r="E67" s="62" t="s">
        <v>363</v>
      </c>
      <c r="F67" s="62" t="s">
        <v>364</v>
      </c>
      <c r="G67" s="62" t="s">
        <v>447</v>
      </c>
      <c r="H67" s="62" t="s">
        <v>379</v>
      </c>
      <c r="I67" s="86"/>
      <c r="J67" s="1" t="s">
        <v>384</v>
      </c>
      <c r="K67" s="101"/>
      <c r="L67" s="1"/>
      <c r="M67" s="1"/>
      <c r="N67" s="64">
        <f t="shared" si="4"/>
        <v>43.86</v>
      </c>
      <c r="O67" s="64">
        <f t="shared" si="5"/>
        <v>79.92</v>
      </c>
    </row>
    <row r="68" spans="1:15" ht="35.1" hidden="1" customHeight="1">
      <c r="A68" s="62" t="s">
        <v>124</v>
      </c>
      <c r="B68" s="62">
        <v>594393597</v>
      </c>
      <c r="C68" s="62" t="s">
        <v>479</v>
      </c>
      <c r="D68" s="62" t="s">
        <v>480</v>
      </c>
      <c r="E68" s="62" t="s">
        <v>373</v>
      </c>
      <c r="F68" s="62" t="s">
        <v>374</v>
      </c>
      <c r="G68" s="62" t="s">
        <v>375</v>
      </c>
      <c r="H68" s="62" t="s">
        <v>379</v>
      </c>
      <c r="I68" s="86"/>
      <c r="J68" s="1" t="s">
        <v>380</v>
      </c>
      <c r="K68" s="101" t="s">
        <v>381</v>
      </c>
      <c r="L68" s="1"/>
      <c r="M68" s="1"/>
      <c r="N68" s="64">
        <f t="shared" si="4"/>
        <v>186.19</v>
      </c>
      <c r="O68" s="64">
        <f t="shared" si="5"/>
        <v>337.95</v>
      </c>
    </row>
    <row r="69" spans="1:15" ht="35.1" hidden="1" customHeight="1">
      <c r="A69" s="62" t="s">
        <v>124</v>
      </c>
      <c r="B69" s="62">
        <v>594301848</v>
      </c>
      <c r="C69" s="62" t="s">
        <v>481</v>
      </c>
      <c r="D69" s="62" t="s">
        <v>482</v>
      </c>
      <c r="E69" s="62" t="s">
        <v>441</v>
      </c>
      <c r="F69" s="62" t="s">
        <v>442</v>
      </c>
      <c r="G69" s="62" t="s">
        <v>418</v>
      </c>
      <c r="H69" s="62" t="s">
        <v>366</v>
      </c>
      <c r="I69" s="86"/>
      <c r="J69" s="1" t="s">
        <v>367</v>
      </c>
      <c r="K69" s="101"/>
      <c r="L69" s="1"/>
      <c r="M69" s="1"/>
      <c r="N69" s="64">
        <f t="shared" si="4"/>
        <v>40.92</v>
      </c>
      <c r="O69" s="64">
        <f t="shared" si="5"/>
        <v>73.260000000000005</v>
      </c>
    </row>
    <row r="70" spans="1:15" ht="35.1" hidden="1" customHeight="1">
      <c r="A70" s="62" t="s">
        <v>124</v>
      </c>
      <c r="B70" s="62">
        <v>594275456</v>
      </c>
      <c r="C70" s="62" t="s">
        <v>479</v>
      </c>
      <c r="D70" s="62" t="s">
        <v>483</v>
      </c>
      <c r="E70" s="62" t="s">
        <v>441</v>
      </c>
      <c r="F70" s="62" t="s">
        <v>442</v>
      </c>
      <c r="G70" s="62" t="s">
        <v>375</v>
      </c>
      <c r="H70" s="62" t="s">
        <v>366</v>
      </c>
      <c r="I70" s="86"/>
      <c r="J70" s="1" t="s">
        <v>367</v>
      </c>
      <c r="K70" s="101"/>
      <c r="L70" s="1"/>
      <c r="M70" s="1"/>
      <c r="N70" s="64">
        <f t="shared" si="4"/>
        <v>40.92</v>
      </c>
      <c r="O70" s="64">
        <f t="shared" si="5"/>
        <v>73.260000000000005</v>
      </c>
    </row>
    <row r="71" spans="1:15" ht="35.1" customHeight="1">
      <c r="A71" s="62" t="s">
        <v>124</v>
      </c>
      <c r="B71" s="62">
        <v>594279415</v>
      </c>
      <c r="C71" s="62" t="s">
        <v>216</v>
      </c>
      <c r="D71" s="62" t="s">
        <v>484</v>
      </c>
      <c r="E71" s="62" t="s">
        <v>363</v>
      </c>
      <c r="F71" s="62" t="s">
        <v>364</v>
      </c>
      <c r="G71" s="62" t="s">
        <v>447</v>
      </c>
      <c r="H71" s="62" t="s">
        <v>366</v>
      </c>
      <c r="I71" s="86"/>
      <c r="J71" s="1" t="s">
        <v>367</v>
      </c>
      <c r="K71" s="101"/>
      <c r="L71" s="1"/>
      <c r="M71" s="1"/>
      <c r="N71" s="64">
        <f t="shared" si="4"/>
        <v>40.92</v>
      </c>
      <c r="O71" s="64">
        <f t="shared" si="5"/>
        <v>73.260000000000005</v>
      </c>
    </row>
    <row r="72" spans="1:15" ht="35.1" hidden="1" customHeight="1">
      <c r="A72" s="62" t="s">
        <v>124</v>
      </c>
      <c r="B72" s="62">
        <v>594210160</v>
      </c>
      <c r="C72" s="62" t="s">
        <v>485</v>
      </c>
      <c r="D72" s="62" t="s">
        <v>486</v>
      </c>
      <c r="E72" s="62" t="s">
        <v>393</v>
      </c>
      <c r="F72" s="62" t="s">
        <v>394</v>
      </c>
      <c r="G72" s="62" t="s">
        <v>375</v>
      </c>
      <c r="H72" s="62" t="s">
        <v>379</v>
      </c>
      <c r="I72" s="86"/>
      <c r="J72" s="1" t="s">
        <v>403</v>
      </c>
      <c r="K72" s="101"/>
      <c r="L72" s="1"/>
      <c r="M72" s="1"/>
      <c r="N72" s="64">
        <f t="shared" si="4"/>
        <v>43.86</v>
      </c>
      <c r="O72" s="64">
        <f t="shared" si="5"/>
        <v>78.92</v>
      </c>
    </row>
    <row r="73" spans="1:15" ht="35.1" customHeight="1">
      <c r="A73" s="62" t="s">
        <v>124</v>
      </c>
      <c r="B73" s="62">
        <v>594277249</v>
      </c>
      <c r="C73" s="62" t="s">
        <v>215</v>
      </c>
      <c r="D73" s="62" t="s">
        <v>487</v>
      </c>
      <c r="E73" s="62" t="s">
        <v>363</v>
      </c>
      <c r="F73" s="62" t="s">
        <v>364</v>
      </c>
      <c r="G73" s="62" t="s">
        <v>447</v>
      </c>
      <c r="H73" s="62" t="s">
        <v>366</v>
      </c>
      <c r="I73" s="86"/>
      <c r="J73" s="1" t="s">
        <v>367</v>
      </c>
      <c r="K73" s="101"/>
      <c r="L73" s="1"/>
      <c r="M73" s="1"/>
      <c r="N73" s="64">
        <f t="shared" si="4"/>
        <v>40.92</v>
      </c>
      <c r="O73" s="64">
        <f t="shared" si="5"/>
        <v>73.260000000000005</v>
      </c>
    </row>
    <row r="74" spans="1:15" ht="35.1" hidden="1" customHeight="1">
      <c r="A74" s="62" t="s">
        <v>124</v>
      </c>
      <c r="B74" s="62">
        <v>594281974</v>
      </c>
      <c r="C74" s="62" t="s">
        <v>488</v>
      </c>
      <c r="D74" s="62" t="s">
        <v>489</v>
      </c>
      <c r="E74" s="62" t="s">
        <v>373</v>
      </c>
      <c r="F74" s="62" t="s">
        <v>374</v>
      </c>
      <c r="G74" s="62" t="s">
        <v>375</v>
      </c>
      <c r="H74" s="62" t="s">
        <v>379</v>
      </c>
      <c r="I74" s="86"/>
      <c r="J74" s="1" t="s">
        <v>371</v>
      </c>
      <c r="K74" s="101" t="s">
        <v>401</v>
      </c>
      <c r="L74" s="1"/>
      <c r="M74" s="1"/>
      <c r="N74" s="64">
        <f t="shared" si="4"/>
        <v>109.28</v>
      </c>
      <c r="O74" s="64">
        <f t="shared" si="5"/>
        <v>198.69</v>
      </c>
    </row>
    <row r="75" spans="1:15" ht="35.1" hidden="1" customHeight="1">
      <c r="A75" s="62" t="s">
        <v>124</v>
      </c>
      <c r="B75" s="62">
        <v>594246630</v>
      </c>
      <c r="C75" s="62" t="s">
        <v>488</v>
      </c>
      <c r="D75" s="62" t="s">
        <v>490</v>
      </c>
      <c r="E75" s="62" t="s">
        <v>373</v>
      </c>
      <c r="F75" s="62" t="s">
        <v>374</v>
      </c>
      <c r="G75" s="62" t="s">
        <v>375</v>
      </c>
      <c r="H75" s="62" t="s">
        <v>379</v>
      </c>
      <c r="I75" s="86"/>
      <c r="J75" s="1" t="s">
        <v>380</v>
      </c>
      <c r="K75" s="101" t="s">
        <v>381</v>
      </c>
      <c r="L75" s="1"/>
      <c r="M75" s="1"/>
      <c r="N75" s="64">
        <f t="shared" si="4"/>
        <v>186.19</v>
      </c>
      <c r="O75" s="64">
        <f t="shared" si="5"/>
        <v>337.95</v>
      </c>
    </row>
    <row r="76" spans="1:15" ht="35.1" customHeight="1">
      <c r="A76" s="62" t="s">
        <v>124</v>
      </c>
      <c r="B76" s="62">
        <v>594235576</v>
      </c>
      <c r="C76" s="62" t="s">
        <v>491</v>
      </c>
      <c r="D76" s="62" t="s">
        <v>492</v>
      </c>
      <c r="E76" s="62" t="s">
        <v>363</v>
      </c>
      <c r="F76" s="62" t="s">
        <v>364</v>
      </c>
      <c r="G76" s="62" t="s">
        <v>447</v>
      </c>
      <c r="H76" s="62" t="s">
        <v>379</v>
      </c>
      <c r="I76" s="86"/>
      <c r="J76" s="1" t="s">
        <v>388</v>
      </c>
      <c r="K76" s="101"/>
      <c r="L76" s="1"/>
      <c r="M76" s="1"/>
      <c r="N76" s="64">
        <f t="shared" si="4"/>
        <v>107.45</v>
      </c>
      <c r="O76" s="64">
        <f t="shared" si="5"/>
        <v>195.36</v>
      </c>
    </row>
    <row r="77" spans="1:15" ht="35.1" hidden="1" customHeight="1">
      <c r="A77" s="62" t="s">
        <v>124</v>
      </c>
      <c r="B77" s="62">
        <v>594313663</v>
      </c>
      <c r="C77" s="62" t="s">
        <v>215</v>
      </c>
      <c r="D77" s="62" t="s">
        <v>493</v>
      </c>
      <c r="E77" s="62" t="s">
        <v>373</v>
      </c>
      <c r="F77" s="62" t="s">
        <v>374</v>
      </c>
      <c r="G77" s="62" t="s">
        <v>375</v>
      </c>
      <c r="H77" s="62" t="s">
        <v>379</v>
      </c>
      <c r="I77" s="86"/>
      <c r="J77" s="1" t="s">
        <v>380</v>
      </c>
      <c r="K77" s="101" t="s">
        <v>381</v>
      </c>
      <c r="L77" s="1"/>
      <c r="M77" s="1"/>
      <c r="N77" s="64">
        <f t="shared" si="4"/>
        <v>186.19</v>
      </c>
      <c r="O77" s="64">
        <f t="shared" si="5"/>
        <v>337.95</v>
      </c>
    </row>
    <row r="78" spans="1:15" ht="35.1" hidden="1" customHeight="1">
      <c r="A78" s="62" t="s">
        <v>124</v>
      </c>
      <c r="B78" s="62">
        <v>594244230</v>
      </c>
      <c r="C78" s="62" t="s">
        <v>485</v>
      </c>
      <c r="D78" s="62" t="s">
        <v>494</v>
      </c>
      <c r="E78" s="62" t="s">
        <v>441</v>
      </c>
      <c r="F78" s="62" t="s">
        <v>442</v>
      </c>
      <c r="G78" s="62" t="s">
        <v>375</v>
      </c>
      <c r="H78" s="62" t="s">
        <v>379</v>
      </c>
      <c r="I78" s="86"/>
      <c r="J78" s="1" t="s">
        <v>386</v>
      </c>
      <c r="K78" s="101" t="s">
        <v>401</v>
      </c>
      <c r="L78" s="1"/>
      <c r="M78" s="1"/>
      <c r="N78" s="64">
        <f t="shared" si="4"/>
        <v>167.89</v>
      </c>
      <c r="O78" s="64">
        <f t="shared" si="5"/>
        <v>305.25</v>
      </c>
    </row>
    <row r="79" spans="1:15" ht="35.1" customHeight="1">
      <c r="A79" s="62" t="s">
        <v>124</v>
      </c>
      <c r="B79" s="62">
        <v>594235574</v>
      </c>
      <c r="C79" s="62" t="s">
        <v>495</v>
      </c>
      <c r="D79" s="62" t="s">
        <v>496</v>
      </c>
      <c r="E79" s="62" t="s">
        <v>363</v>
      </c>
      <c r="F79" s="62" t="s">
        <v>364</v>
      </c>
      <c r="G79" s="62" t="s">
        <v>447</v>
      </c>
      <c r="H79" s="62" t="s">
        <v>463</v>
      </c>
      <c r="I79" s="86"/>
      <c r="J79" s="1"/>
      <c r="K79" s="101"/>
      <c r="L79" s="1"/>
      <c r="M79" s="1"/>
      <c r="N79" s="64" t="str">
        <f t="shared" si="4"/>
        <v/>
      </c>
      <c r="O79" s="64" t="str">
        <f t="shared" si="5"/>
        <v/>
      </c>
    </row>
    <row r="80" spans="1:15" ht="35.1" customHeight="1">
      <c r="A80" s="62" t="s">
        <v>124</v>
      </c>
      <c r="B80" s="62">
        <v>594231876</v>
      </c>
      <c r="C80" s="62" t="s">
        <v>495</v>
      </c>
      <c r="D80" s="62" t="s">
        <v>497</v>
      </c>
      <c r="E80" s="62" t="s">
        <v>363</v>
      </c>
      <c r="F80" s="62" t="s">
        <v>364</v>
      </c>
      <c r="G80" s="62" t="s">
        <v>447</v>
      </c>
      <c r="H80" s="62" t="s">
        <v>463</v>
      </c>
      <c r="I80" s="86"/>
      <c r="J80" s="1"/>
      <c r="K80" s="101"/>
      <c r="L80" s="1"/>
      <c r="M80" s="1"/>
      <c r="N80" s="64" t="str">
        <f t="shared" si="4"/>
        <v/>
      </c>
      <c r="O80" s="64" t="str">
        <f t="shared" si="5"/>
        <v/>
      </c>
    </row>
    <row r="81" spans="1:15" ht="35.1" hidden="1" customHeight="1">
      <c r="A81" s="62" t="s">
        <v>124</v>
      </c>
      <c r="B81" s="62">
        <v>594248739</v>
      </c>
      <c r="C81" s="62" t="s">
        <v>498</v>
      </c>
      <c r="D81" s="62" t="s">
        <v>499</v>
      </c>
      <c r="E81" s="62" t="s">
        <v>373</v>
      </c>
      <c r="F81" s="62" t="s">
        <v>374</v>
      </c>
      <c r="G81" s="62" t="s">
        <v>375</v>
      </c>
      <c r="H81" s="62" t="s">
        <v>379</v>
      </c>
      <c r="I81" s="86"/>
      <c r="J81" s="1" t="s">
        <v>377</v>
      </c>
      <c r="K81" s="101" t="s">
        <v>381</v>
      </c>
      <c r="L81" s="1"/>
      <c r="M81" s="1"/>
      <c r="N81" s="64">
        <f t="shared" si="4"/>
        <v>98.300000000000011</v>
      </c>
      <c r="O81" s="64">
        <f t="shared" si="5"/>
        <v>178.72</v>
      </c>
    </row>
    <row r="82" spans="1:15" ht="35.1" hidden="1" customHeight="1">
      <c r="A82" s="62" t="s">
        <v>124</v>
      </c>
      <c r="B82" s="62">
        <v>594248593</v>
      </c>
      <c r="C82" s="62" t="s">
        <v>500</v>
      </c>
      <c r="D82" s="62" t="s">
        <v>501</v>
      </c>
      <c r="E82" s="62" t="s">
        <v>393</v>
      </c>
      <c r="F82" s="62" t="s">
        <v>394</v>
      </c>
      <c r="G82" s="62" t="s">
        <v>375</v>
      </c>
      <c r="H82" s="62" t="s">
        <v>379</v>
      </c>
      <c r="I82" s="86"/>
      <c r="J82" s="1" t="s">
        <v>403</v>
      </c>
      <c r="K82" s="101"/>
      <c r="L82" s="1"/>
      <c r="M82" s="1"/>
      <c r="N82" s="64">
        <f t="shared" si="4"/>
        <v>43.86</v>
      </c>
      <c r="O82" s="64">
        <f t="shared" si="5"/>
        <v>78.92</v>
      </c>
    </row>
    <row r="83" spans="1:15" ht="35.1" hidden="1" customHeight="1">
      <c r="A83" s="62" t="s">
        <v>124</v>
      </c>
      <c r="B83" s="62">
        <v>594247505</v>
      </c>
      <c r="C83" s="62" t="s">
        <v>502</v>
      </c>
      <c r="D83" s="62" t="s">
        <v>503</v>
      </c>
      <c r="E83" s="62" t="s">
        <v>441</v>
      </c>
      <c r="F83" s="62" t="s">
        <v>442</v>
      </c>
      <c r="G83" s="62" t="s">
        <v>375</v>
      </c>
      <c r="H83" s="62" t="s">
        <v>379</v>
      </c>
      <c r="I83" s="86"/>
      <c r="J83" s="1" t="s">
        <v>395</v>
      </c>
      <c r="K83" s="101" t="s">
        <v>401</v>
      </c>
      <c r="L83" s="1"/>
      <c r="M83" s="1"/>
      <c r="N83" s="64">
        <f t="shared" si="4"/>
        <v>206.95999999999998</v>
      </c>
      <c r="O83" s="64">
        <f t="shared" si="5"/>
        <v>376.29</v>
      </c>
    </row>
    <row r="84" spans="1:15" ht="35.1" hidden="1" customHeight="1">
      <c r="A84" s="62" t="s">
        <v>124</v>
      </c>
      <c r="B84" s="62">
        <v>594383210</v>
      </c>
      <c r="C84" s="62" t="s">
        <v>504</v>
      </c>
      <c r="D84" s="62" t="s">
        <v>505</v>
      </c>
      <c r="E84" s="62" t="s">
        <v>393</v>
      </c>
      <c r="F84" s="62" t="s">
        <v>394</v>
      </c>
      <c r="G84" s="62" t="s">
        <v>375</v>
      </c>
      <c r="H84" s="62" t="s">
        <v>379</v>
      </c>
      <c r="I84" s="86"/>
      <c r="J84" s="1" t="s">
        <v>371</v>
      </c>
      <c r="K84" s="101"/>
      <c r="L84" s="1"/>
      <c r="M84" s="1"/>
      <c r="N84" s="64">
        <f t="shared" si="4"/>
        <v>61.05</v>
      </c>
      <c r="O84" s="64">
        <f t="shared" si="5"/>
        <v>111</v>
      </c>
    </row>
    <row r="85" spans="1:15" ht="35.1" hidden="1" customHeight="1">
      <c r="A85" s="62" t="s">
        <v>124</v>
      </c>
      <c r="B85" s="62">
        <v>594383738</v>
      </c>
      <c r="C85" s="62" t="s">
        <v>234</v>
      </c>
      <c r="D85" s="62" t="s">
        <v>506</v>
      </c>
      <c r="E85" s="62" t="s">
        <v>373</v>
      </c>
      <c r="F85" s="62" t="s">
        <v>374</v>
      </c>
      <c r="G85" s="62" t="s">
        <v>375</v>
      </c>
      <c r="H85" s="62" t="s">
        <v>379</v>
      </c>
      <c r="I85" s="86"/>
      <c r="J85" s="1" t="s">
        <v>386</v>
      </c>
      <c r="K85" s="101" t="s">
        <v>401</v>
      </c>
      <c r="L85" s="1"/>
      <c r="M85" s="1"/>
      <c r="N85" s="64">
        <f t="shared" si="4"/>
        <v>167.89</v>
      </c>
      <c r="O85" s="64">
        <f t="shared" si="5"/>
        <v>305.25</v>
      </c>
    </row>
    <row r="86" spans="1:15" ht="35.1" hidden="1" customHeight="1">
      <c r="A86" s="62" t="s">
        <v>124</v>
      </c>
      <c r="B86" s="62">
        <v>594275546</v>
      </c>
      <c r="C86" s="62" t="s">
        <v>507</v>
      </c>
      <c r="D86" s="62" t="s">
        <v>508</v>
      </c>
      <c r="E86" s="62" t="s">
        <v>373</v>
      </c>
      <c r="F86" s="62" t="s">
        <v>374</v>
      </c>
      <c r="G86" s="62" t="s">
        <v>375</v>
      </c>
      <c r="H86" s="62" t="s">
        <v>379</v>
      </c>
      <c r="I86" s="86"/>
      <c r="J86" s="1" t="s">
        <v>371</v>
      </c>
      <c r="K86" s="101" t="s">
        <v>401</v>
      </c>
      <c r="L86" s="1"/>
      <c r="M86" s="1"/>
      <c r="N86" s="64">
        <f t="shared" si="4"/>
        <v>109.28</v>
      </c>
      <c r="O86" s="64">
        <f t="shared" si="5"/>
        <v>198.69</v>
      </c>
    </row>
    <row r="87" spans="1:15" ht="35.1" hidden="1" customHeight="1">
      <c r="A87" s="62" t="s">
        <v>124</v>
      </c>
      <c r="B87" s="62">
        <v>594391726</v>
      </c>
      <c r="C87" s="62" t="s">
        <v>509</v>
      </c>
      <c r="D87" s="62" t="s">
        <v>510</v>
      </c>
      <c r="E87" s="62" t="s">
        <v>393</v>
      </c>
      <c r="F87" s="62" t="s">
        <v>394</v>
      </c>
      <c r="G87" s="62" t="s">
        <v>375</v>
      </c>
      <c r="H87" s="62" t="s">
        <v>379</v>
      </c>
      <c r="I87" s="86"/>
      <c r="J87" s="1" t="s">
        <v>371</v>
      </c>
      <c r="K87" s="101" t="s">
        <v>401</v>
      </c>
      <c r="L87" s="1"/>
      <c r="M87" s="1"/>
      <c r="N87" s="64">
        <f t="shared" si="4"/>
        <v>109.28</v>
      </c>
      <c r="O87" s="64">
        <f t="shared" si="5"/>
        <v>198.69</v>
      </c>
    </row>
    <row r="88" spans="1:15" ht="35.1" hidden="1" customHeight="1">
      <c r="A88" s="62" t="s">
        <v>124</v>
      </c>
      <c r="B88" s="62">
        <v>594382196</v>
      </c>
      <c r="C88" s="62" t="s">
        <v>511</v>
      </c>
      <c r="D88" s="62" t="s">
        <v>512</v>
      </c>
      <c r="E88" s="62" t="s">
        <v>373</v>
      </c>
      <c r="F88" s="62" t="s">
        <v>374</v>
      </c>
      <c r="G88" s="62" t="s">
        <v>375</v>
      </c>
      <c r="H88" s="62" t="s">
        <v>379</v>
      </c>
      <c r="I88" s="86"/>
      <c r="J88" s="1" t="s">
        <v>371</v>
      </c>
      <c r="K88" s="101" t="s">
        <v>401</v>
      </c>
      <c r="L88" s="1"/>
      <c r="M88" s="1"/>
      <c r="N88" s="64">
        <f t="shared" si="4"/>
        <v>109.28</v>
      </c>
      <c r="O88" s="64">
        <f t="shared" si="5"/>
        <v>198.69</v>
      </c>
    </row>
    <row r="89" spans="1:15" ht="35.1" hidden="1" customHeight="1">
      <c r="A89" s="62" t="s">
        <v>124</v>
      </c>
      <c r="B89" s="62">
        <v>594245926</v>
      </c>
      <c r="C89" s="62" t="s">
        <v>513</v>
      </c>
      <c r="D89" s="62" t="s">
        <v>514</v>
      </c>
      <c r="E89" s="62" t="s">
        <v>393</v>
      </c>
      <c r="F89" s="62" t="s">
        <v>394</v>
      </c>
      <c r="G89" s="62" t="s">
        <v>375</v>
      </c>
      <c r="H89" s="62" t="s">
        <v>379</v>
      </c>
      <c r="I89" s="86"/>
      <c r="J89" s="1" t="s">
        <v>386</v>
      </c>
      <c r="K89" s="101" t="s">
        <v>401</v>
      </c>
      <c r="L89" s="1"/>
      <c r="M89" s="1"/>
      <c r="N89" s="64">
        <f t="shared" si="4"/>
        <v>167.89</v>
      </c>
      <c r="O89" s="64">
        <f t="shared" si="5"/>
        <v>305.25</v>
      </c>
    </row>
    <row r="90" spans="1:15" ht="35.1" hidden="1" customHeight="1">
      <c r="A90" s="62" t="s">
        <v>124</v>
      </c>
      <c r="B90" s="62">
        <v>594240154</v>
      </c>
      <c r="C90" s="62" t="s">
        <v>232</v>
      </c>
      <c r="D90" s="62" t="s">
        <v>515</v>
      </c>
      <c r="E90" s="62" t="s">
        <v>441</v>
      </c>
      <c r="F90" s="62" t="s">
        <v>442</v>
      </c>
      <c r="G90" s="62" t="s">
        <v>375</v>
      </c>
      <c r="H90" s="62" t="s">
        <v>379</v>
      </c>
      <c r="I90" s="86"/>
      <c r="J90" s="1" t="s">
        <v>371</v>
      </c>
      <c r="K90" s="101" t="s">
        <v>401</v>
      </c>
      <c r="L90" s="1"/>
      <c r="M90" s="1"/>
      <c r="N90" s="64">
        <f t="shared" si="4"/>
        <v>109.28</v>
      </c>
      <c r="O90" s="64">
        <f t="shared" si="5"/>
        <v>198.69</v>
      </c>
    </row>
    <row r="91" spans="1:15" ht="35.1" hidden="1" customHeight="1">
      <c r="A91" s="114" t="s">
        <v>124</v>
      </c>
      <c r="B91" s="114">
        <v>594307457</v>
      </c>
      <c r="C91" s="114" t="s">
        <v>231</v>
      </c>
      <c r="D91" s="114" t="s">
        <v>516</v>
      </c>
      <c r="E91" s="114" t="s">
        <v>441</v>
      </c>
      <c r="F91" s="114" t="s">
        <v>442</v>
      </c>
      <c r="G91" s="114" t="s">
        <v>375</v>
      </c>
      <c r="H91" s="114" t="s">
        <v>379</v>
      </c>
      <c r="I91" s="86"/>
      <c r="J91" s="1" t="s">
        <v>371</v>
      </c>
      <c r="K91" s="101" t="s">
        <v>401</v>
      </c>
      <c r="L91" s="1"/>
      <c r="M91" s="1"/>
      <c r="N91" s="64">
        <f t="shared" si="4"/>
        <v>109.28</v>
      </c>
      <c r="O91" s="64">
        <f t="shared" si="5"/>
        <v>198.69</v>
      </c>
    </row>
    <row r="92" spans="1:15" ht="35.1" customHeight="1">
      <c r="A92" s="62" t="s">
        <v>124</v>
      </c>
      <c r="B92" s="62">
        <v>594231036</v>
      </c>
      <c r="C92" s="62" t="s">
        <v>242</v>
      </c>
      <c r="D92" s="62" t="s">
        <v>517</v>
      </c>
      <c r="E92" s="62" t="s">
        <v>363</v>
      </c>
      <c r="F92" s="62" t="s">
        <v>364</v>
      </c>
      <c r="G92" s="62" t="s">
        <v>365</v>
      </c>
      <c r="H92" s="62" t="s">
        <v>379</v>
      </c>
      <c r="I92" s="86"/>
      <c r="J92" s="1" t="s">
        <v>380</v>
      </c>
      <c r="K92" s="101" t="s">
        <v>381</v>
      </c>
      <c r="L92" s="1"/>
      <c r="M92" s="1"/>
      <c r="N92" s="64">
        <f t="shared" si="4"/>
        <v>186.19</v>
      </c>
      <c r="O92" s="64">
        <f t="shared" si="5"/>
        <v>337.95</v>
      </c>
    </row>
    <row r="93" spans="1:15" ht="35.1" customHeight="1">
      <c r="A93" s="62" t="s">
        <v>124</v>
      </c>
      <c r="B93" s="62">
        <v>594236732</v>
      </c>
      <c r="C93" s="62" t="s">
        <v>242</v>
      </c>
      <c r="D93" s="62" t="s">
        <v>518</v>
      </c>
      <c r="E93" s="62" t="s">
        <v>363</v>
      </c>
      <c r="F93" s="62" t="s">
        <v>364</v>
      </c>
      <c r="G93" s="62" t="s">
        <v>365</v>
      </c>
      <c r="H93" s="62" t="s">
        <v>463</v>
      </c>
      <c r="I93" s="86"/>
      <c r="J93" s="1"/>
      <c r="K93" s="101"/>
      <c r="L93" s="1"/>
      <c r="M93" s="1"/>
      <c r="N93" s="64" t="str">
        <f t="shared" si="4"/>
        <v/>
      </c>
      <c r="O93" s="64" t="str">
        <f t="shared" si="5"/>
        <v/>
      </c>
    </row>
    <row r="94" spans="1:15" ht="35.1" hidden="1" customHeight="1">
      <c r="A94" s="62" t="s">
        <v>124</v>
      </c>
      <c r="B94" s="62">
        <v>594248690</v>
      </c>
      <c r="C94" s="62" t="s">
        <v>242</v>
      </c>
      <c r="D94" s="62" t="s">
        <v>519</v>
      </c>
      <c r="E94" s="62" t="s">
        <v>393</v>
      </c>
      <c r="F94" s="62" t="s">
        <v>394</v>
      </c>
      <c r="G94" s="62" t="s">
        <v>375</v>
      </c>
      <c r="H94" s="62" t="s">
        <v>379</v>
      </c>
      <c r="I94" s="86"/>
      <c r="J94" s="1" t="s">
        <v>386</v>
      </c>
      <c r="K94" s="101" t="s">
        <v>401</v>
      </c>
      <c r="L94" s="1"/>
      <c r="M94" s="1"/>
      <c r="N94" s="64">
        <f t="shared" si="4"/>
        <v>167.89</v>
      </c>
      <c r="O94" s="64">
        <f t="shared" si="5"/>
        <v>305.25</v>
      </c>
    </row>
    <row r="95" spans="1:15" ht="35.1" customHeight="1">
      <c r="A95" s="62" t="s">
        <v>124</v>
      </c>
      <c r="B95" s="62">
        <v>594234896</v>
      </c>
      <c r="C95" s="62" t="s">
        <v>520</v>
      </c>
      <c r="D95" s="62" t="s">
        <v>521</v>
      </c>
      <c r="E95" s="62" t="s">
        <v>363</v>
      </c>
      <c r="F95" s="62" t="s">
        <v>364</v>
      </c>
      <c r="G95" s="62" t="s">
        <v>365</v>
      </c>
      <c r="H95" s="62" t="s">
        <v>463</v>
      </c>
      <c r="I95" s="86"/>
      <c r="J95" s="1"/>
      <c r="K95" s="101"/>
      <c r="L95" s="1"/>
      <c r="M95" s="1"/>
      <c r="N95" s="64" t="str">
        <f t="shared" si="4"/>
        <v/>
      </c>
      <c r="O95" s="64" t="str">
        <f t="shared" si="5"/>
        <v/>
      </c>
    </row>
    <row r="96" spans="1:15" ht="35.1" hidden="1" customHeight="1">
      <c r="A96" s="62" t="s">
        <v>124</v>
      </c>
      <c r="B96" s="62">
        <v>594273229</v>
      </c>
      <c r="C96" s="62" t="s">
        <v>522</v>
      </c>
      <c r="D96" s="62" t="s">
        <v>523</v>
      </c>
      <c r="E96" s="62" t="s">
        <v>393</v>
      </c>
      <c r="F96" s="62" t="s">
        <v>394</v>
      </c>
      <c r="G96" s="62" t="s">
        <v>375</v>
      </c>
      <c r="H96" s="62" t="s">
        <v>379</v>
      </c>
      <c r="I96" s="86"/>
      <c r="J96" s="1" t="s">
        <v>371</v>
      </c>
      <c r="K96" s="101" t="s">
        <v>401</v>
      </c>
      <c r="L96" s="1"/>
      <c r="M96" s="1"/>
      <c r="N96" s="64">
        <f t="shared" si="4"/>
        <v>109.28</v>
      </c>
      <c r="O96" s="64">
        <f t="shared" si="5"/>
        <v>198.69</v>
      </c>
    </row>
    <row r="97" spans="1:15" ht="35.1" hidden="1" customHeight="1">
      <c r="A97" s="62" t="s">
        <v>124</v>
      </c>
      <c r="B97" s="62">
        <v>594218765</v>
      </c>
      <c r="C97" s="62" t="s">
        <v>524</v>
      </c>
      <c r="D97" s="62" t="s">
        <v>525</v>
      </c>
      <c r="E97" s="62" t="s">
        <v>393</v>
      </c>
      <c r="F97" s="62" t="s">
        <v>394</v>
      </c>
      <c r="G97" s="62" t="s">
        <v>418</v>
      </c>
      <c r="H97" s="62" t="s">
        <v>414</v>
      </c>
      <c r="I97" s="86"/>
      <c r="J97" s="1"/>
      <c r="K97" s="101"/>
      <c r="L97" s="1"/>
      <c r="M97" s="1"/>
      <c r="N97" s="64" t="str">
        <f t="shared" ref="N97:N140" si="6">IF(AND(IFERROR(VLOOKUP(J97,$AE$6:$AF$25,2,FALSE),"") = "", IFERROR(VLOOKUP(K97,$AE$6:$AF$25,2,FALSE),"") = "", IFERROR(VLOOKUP(L97,$AE$6:$AF$25,2,FALSE),"") = ""), "",
IFERROR(VLOOKUP(J97,$AE$6:$AF$25,2,FALSE),"") + IFERROR(IF(K97&lt;&gt;"", VLOOKUP(K97,$AE$6:$AF$25,2,FALSE), 0),"") + IFERROR(IF(L97&lt;&gt;"", VLOOKUP(L97,$AE$6:$AF$25,2,FALSE), 0),""))</f>
        <v/>
      </c>
      <c r="O97" s="64" t="str">
        <f t="shared" si="5"/>
        <v/>
      </c>
    </row>
    <row r="98" spans="1:15" ht="35.1" hidden="1" customHeight="1">
      <c r="A98" s="62" t="s">
        <v>124</v>
      </c>
      <c r="B98" s="62">
        <v>594219899</v>
      </c>
      <c r="C98" s="62" t="s">
        <v>245</v>
      </c>
      <c r="D98" s="62" t="s">
        <v>526</v>
      </c>
      <c r="E98" s="62" t="s">
        <v>373</v>
      </c>
      <c r="F98" s="62" t="s">
        <v>374</v>
      </c>
      <c r="G98" s="62" t="s">
        <v>375</v>
      </c>
      <c r="H98" s="62" t="s">
        <v>379</v>
      </c>
      <c r="I98" s="86"/>
      <c r="J98" s="1" t="s">
        <v>380</v>
      </c>
      <c r="K98" s="101" t="s">
        <v>381</v>
      </c>
      <c r="L98" s="1"/>
      <c r="M98" s="1"/>
      <c r="N98" s="64">
        <f t="shared" si="6"/>
        <v>186.19</v>
      </c>
      <c r="O98" s="64">
        <f t="shared" si="5"/>
        <v>337.95</v>
      </c>
    </row>
    <row r="99" spans="1:15" ht="35.1" hidden="1" customHeight="1">
      <c r="A99" s="114" t="s">
        <v>124</v>
      </c>
      <c r="B99" s="114">
        <v>594245610</v>
      </c>
      <c r="C99" s="114" t="s">
        <v>527</v>
      </c>
      <c r="D99" s="114" t="s">
        <v>528</v>
      </c>
      <c r="E99" s="114" t="s">
        <v>441</v>
      </c>
      <c r="F99" s="114" t="s">
        <v>442</v>
      </c>
      <c r="G99" s="114" t="s">
        <v>375</v>
      </c>
      <c r="H99" s="114" t="s">
        <v>379</v>
      </c>
      <c r="I99" s="86"/>
      <c r="J99" s="1" t="s">
        <v>395</v>
      </c>
      <c r="K99" s="101" t="s">
        <v>401</v>
      </c>
      <c r="L99" s="1"/>
      <c r="M99" s="1"/>
      <c r="N99" s="64">
        <f t="shared" si="6"/>
        <v>206.95999999999998</v>
      </c>
      <c r="O99" s="64">
        <f t="shared" si="5"/>
        <v>376.29</v>
      </c>
    </row>
    <row r="100" spans="1:15" ht="35.1" hidden="1" customHeight="1">
      <c r="A100" s="62" t="s">
        <v>124</v>
      </c>
      <c r="B100" s="62">
        <v>594213739</v>
      </c>
      <c r="C100" s="62" t="s">
        <v>252</v>
      </c>
      <c r="D100" s="62" t="s">
        <v>529</v>
      </c>
      <c r="E100" s="62" t="s">
        <v>373</v>
      </c>
      <c r="F100" s="62" t="s">
        <v>374</v>
      </c>
      <c r="G100" s="62" t="s">
        <v>375</v>
      </c>
      <c r="H100" s="62" t="s">
        <v>379</v>
      </c>
      <c r="I100" s="86"/>
      <c r="J100" s="1" t="s">
        <v>380</v>
      </c>
      <c r="K100" s="101" t="s">
        <v>381</v>
      </c>
      <c r="L100" s="1"/>
      <c r="M100" s="1"/>
      <c r="N100" s="64">
        <f t="shared" si="6"/>
        <v>186.19</v>
      </c>
      <c r="O100" s="64">
        <f t="shared" si="5"/>
        <v>337.95</v>
      </c>
    </row>
    <row r="101" spans="1:15" ht="35.1" hidden="1" customHeight="1">
      <c r="A101" s="62" t="s">
        <v>124</v>
      </c>
      <c r="B101" s="62">
        <v>594357470</v>
      </c>
      <c r="C101" s="62" t="s">
        <v>254</v>
      </c>
      <c r="D101" s="62" t="s">
        <v>530</v>
      </c>
      <c r="E101" s="62" t="s">
        <v>373</v>
      </c>
      <c r="F101" s="62" t="s">
        <v>374</v>
      </c>
      <c r="G101" s="62" t="s">
        <v>375</v>
      </c>
      <c r="H101" s="62" t="s">
        <v>379</v>
      </c>
      <c r="I101" s="86"/>
      <c r="J101" s="1" t="s">
        <v>384</v>
      </c>
      <c r="K101" s="101" t="s">
        <v>381</v>
      </c>
      <c r="L101" s="1"/>
      <c r="M101" s="1"/>
      <c r="N101" s="64">
        <f t="shared" si="6"/>
        <v>87.210000000000008</v>
      </c>
      <c r="O101" s="64">
        <f t="shared" si="5"/>
        <v>158.73000000000002</v>
      </c>
    </row>
    <row r="102" spans="1:15" ht="35.1" customHeight="1">
      <c r="A102" s="62" t="s">
        <v>124</v>
      </c>
      <c r="B102" s="62">
        <v>594232882</v>
      </c>
      <c r="C102" s="62" t="s">
        <v>531</v>
      </c>
      <c r="D102" s="62" t="s">
        <v>532</v>
      </c>
      <c r="E102" s="62" t="s">
        <v>363</v>
      </c>
      <c r="F102" s="62" t="s">
        <v>364</v>
      </c>
      <c r="G102" s="62" t="s">
        <v>447</v>
      </c>
      <c r="H102" s="62" t="s">
        <v>379</v>
      </c>
      <c r="I102" s="86"/>
      <c r="J102" s="1" t="s">
        <v>380</v>
      </c>
      <c r="K102" s="101" t="s">
        <v>381</v>
      </c>
      <c r="L102" s="1"/>
      <c r="M102" s="1"/>
      <c r="N102" s="64">
        <f t="shared" si="6"/>
        <v>186.19</v>
      </c>
      <c r="O102" s="64">
        <f t="shared" si="5"/>
        <v>337.95</v>
      </c>
    </row>
    <row r="103" spans="1:15" ht="35.1" hidden="1" customHeight="1">
      <c r="A103" s="62" t="s">
        <v>124</v>
      </c>
      <c r="B103" s="62">
        <v>594206273</v>
      </c>
      <c r="C103" s="62" t="s">
        <v>533</v>
      </c>
      <c r="D103" s="62" t="s">
        <v>534</v>
      </c>
      <c r="E103" s="62" t="s">
        <v>393</v>
      </c>
      <c r="F103" s="62" t="s">
        <v>394</v>
      </c>
      <c r="G103" s="62" t="s">
        <v>375</v>
      </c>
      <c r="H103" s="62" t="s">
        <v>379</v>
      </c>
      <c r="I103" s="86"/>
      <c r="J103" s="1" t="s">
        <v>395</v>
      </c>
      <c r="K103" s="101"/>
      <c r="L103" s="1"/>
      <c r="M103" s="1"/>
      <c r="N103" s="64">
        <f t="shared" si="6"/>
        <v>158.72999999999999</v>
      </c>
      <c r="O103" s="64">
        <f t="shared" si="5"/>
        <v>288.60000000000002</v>
      </c>
    </row>
    <row r="104" spans="1:15" ht="35.1" hidden="1" customHeight="1">
      <c r="A104" s="62" t="s">
        <v>124</v>
      </c>
      <c r="B104" s="62">
        <v>594300936</v>
      </c>
      <c r="C104" s="62" t="s">
        <v>535</v>
      </c>
      <c r="D104" s="62" t="s">
        <v>536</v>
      </c>
      <c r="E104" s="62" t="s">
        <v>373</v>
      </c>
      <c r="F104" s="62" t="s">
        <v>374</v>
      </c>
      <c r="G104" s="62" t="s">
        <v>375</v>
      </c>
      <c r="H104" s="62" t="s">
        <v>379</v>
      </c>
      <c r="I104" s="86"/>
      <c r="J104" s="1" t="s">
        <v>371</v>
      </c>
      <c r="K104" s="101" t="s">
        <v>401</v>
      </c>
      <c r="L104" s="1"/>
      <c r="M104" s="1"/>
      <c r="N104" s="64">
        <f t="shared" si="6"/>
        <v>109.28</v>
      </c>
      <c r="O104" s="64">
        <f t="shared" si="5"/>
        <v>198.69</v>
      </c>
    </row>
    <row r="105" spans="1:15" ht="35.1" hidden="1" customHeight="1">
      <c r="A105" s="62" t="s">
        <v>124</v>
      </c>
      <c r="B105" s="62">
        <v>594248094</v>
      </c>
      <c r="C105" s="62" t="s">
        <v>256</v>
      </c>
      <c r="D105" s="62" t="s">
        <v>537</v>
      </c>
      <c r="E105" s="62" t="s">
        <v>373</v>
      </c>
      <c r="F105" s="62" t="s">
        <v>374</v>
      </c>
      <c r="G105" s="62" t="s">
        <v>375</v>
      </c>
      <c r="H105" s="62" t="s">
        <v>379</v>
      </c>
      <c r="I105" s="86"/>
      <c r="J105" s="1" t="s">
        <v>386</v>
      </c>
      <c r="K105" s="101" t="s">
        <v>401</v>
      </c>
      <c r="L105" s="1"/>
      <c r="M105" s="1"/>
      <c r="N105" s="64">
        <f t="shared" si="6"/>
        <v>167.89</v>
      </c>
      <c r="O105" s="64">
        <f t="shared" si="5"/>
        <v>305.25</v>
      </c>
    </row>
    <row r="106" spans="1:15" ht="35.1" customHeight="1">
      <c r="A106" s="62" t="s">
        <v>124</v>
      </c>
      <c r="B106" s="62">
        <v>594234912</v>
      </c>
      <c r="C106" s="62" t="s">
        <v>250</v>
      </c>
      <c r="D106" s="62" t="s">
        <v>538</v>
      </c>
      <c r="E106" s="62" t="s">
        <v>363</v>
      </c>
      <c r="F106" s="62" t="s">
        <v>364</v>
      </c>
      <c r="G106" s="62" t="s">
        <v>447</v>
      </c>
      <c r="H106" s="62" t="s">
        <v>379</v>
      </c>
      <c r="I106" s="86"/>
      <c r="J106" s="1" t="s">
        <v>380</v>
      </c>
      <c r="K106" s="101" t="s">
        <v>381</v>
      </c>
      <c r="L106" s="1"/>
      <c r="M106" s="1"/>
      <c r="N106" s="64">
        <f t="shared" si="6"/>
        <v>186.19</v>
      </c>
      <c r="O106" s="64">
        <f t="shared" si="5"/>
        <v>337.95</v>
      </c>
    </row>
    <row r="107" spans="1:15" ht="35.1" hidden="1" customHeight="1">
      <c r="A107" s="114" t="s">
        <v>124</v>
      </c>
      <c r="B107" s="114">
        <v>594284389</v>
      </c>
      <c r="C107" s="114" t="s">
        <v>539</v>
      </c>
      <c r="D107" s="114" t="s">
        <v>540</v>
      </c>
      <c r="E107" s="114" t="s">
        <v>441</v>
      </c>
      <c r="F107" s="114" t="s">
        <v>442</v>
      </c>
      <c r="G107" s="114" t="s">
        <v>375</v>
      </c>
      <c r="H107" s="114" t="s">
        <v>379</v>
      </c>
      <c r="I107" s="86"/>
      <c r="J107" s="1" t="s">
        <v>403</v>
      </c>
      <c r="K107" s="101" t="s">
        <v>401</v>
      </c>
      <c r="L107" s="1"/>
      <c r="M107" s="1"/>
      <c r="N107" s="64">
        <f t="shared" si="6"/>
        <v>92.09</v>
      </c>
      <c r="O107" s="64">
        <f t="shared" si="5"/>
        <v>166.61</v>
      </c>
    </row>
    <row r="108" spans="1:15" ht="35.1" hidden="1" customHeight="1">
      <c r="A108" s="62" t="s">
        <v>124</v>
      </c>
      <c r="B108" s="62">
        <v>594312629</v>
      </c>
      <c r="C108" s="62" t="s">
        <v>541</v>
      </c>
      <c r="D108" s="62" t="s">
        <v>542</v>
      </c>
      <c r="E108" s="62" t="s">
        <v>393</v>
      </c>
      <c r="F108" s="62" t="s">
        <v>394</v>
      </c>
      <c r="G108" s="62" t="s">
        <v>418</v>
      </c>
      <c r="H108" s="62" t="s">
        <v>366</v>
      </c>
      <c r="I108" s="86"/>
      <c r="J108" s="1" t="s">
        <v>367</v>
      </c>
      <c r="K108" s="101"/>
      <c r="L108" s="1"/>
      <c r="M108" s="1"/>
      <c r="N108" s="64">
        <f t="shared" si="6"/>
        <v>40.92</v>
      </c>
      <c r="O108" s="64">
        <f t="shared" si="5"/>
        <v>73.260000000000005</v>
      </c>
    </row>
    <row r="109" spans="1:15" ht="35.1" hidden="1" customHeight="1">
      <c r="A109" s="62" t="s">
        <v>124</v>
      </c>
      <c r="B109" s="62">
        <v>594388771</v>
      </c>
      <c r="C109" s="62" t="s">
        <v>271</v>
      </c>
      <c r="D109" s="62" t="s">
        <v>543</v>
      </c>
      <c r="E109" s="62" t="s">
        <v>393</v>
      </c>
      <c r="F109" s="62" t="s">
        <v>394</v>
      </c>
      <c r="G109" s="62" t="s">
        <v>375</v>
      </c>
      <c r="H109" s="62" t="s">
        <v>379</v>
      </c>
      <c r="I109" s="86"/>
      <c r="J109" s="1" t="s">
        <v>395</v>
      </c>
      <c r="K109" s="101" t="s">
        <v>401</v>
      </c>
      <c r="L109" s="1"/>
      <c r="M109" s="1"/>
      <c r="N109" s="64">
        <f t="shared" si="6"/>
        <v>206.95999999999998</v>
      </c>
      <c r="O109" s="64">
        <f t="shared" si="5"/>
        <v>376.29</v>
      </c>
    </row>
    <row r="110" spans="1:15" ht="35.1" hidden="1" customHeight="1">
      <c r="A110" s="62" t="s">
        <v>124</v>
      </c>
      <c r="B110" s="62">
        <v>594303754</v>
      </c>
      <c r="C110" s="62" t="s">
        <v>270</v>
      </c>
      <c r="D110" s="62" t="s">
        <v>544</v>
      </c>
      <c r="E110" s="62" t="s">
        <v>373</v>
      </c>
      <c r="F110" s="62" t="s">
        <v>374</v>
      </c>
      <c r="G110" s="62" t="s">
        <v>375</v>
      </c>
      <c r="H110" s="62" t="s">
        <v>366</v>
      </c>
      <c r="I110" s="86"/>
      <c r="J110" s="1" t="s">
        <v>367</v>
      </c>
      <c r="K110" s="101"/>
      <c r="L110" s="1"/>
      <c r="M110" s="1"/>
      <c r="N110" s="64">
        <f t="shared" si="6"/>
        <v>40.92</v>
      </c>
      <c r="O110" s="64">
        <f t="shared" si="5"/>
        <v>73.260000000000005</v>
      </c>
    </row>
    <row r="111" spans="1:15" ht="35.1" hidden="1" customHeight="1">
      <c r="A111" s="114" t="s">
        <v>124</v>
      </c>
      <c r="B111" s="114">
        <v>594219434</v>
      </c>
      <c r="C111" s="114" t="s">
        <v>265</v>
      </c>
      <c r="D111" s="114" t="s">
        <v>545</v>
      </c>
      <c r="E111" s="114" t="s">
        <v>373</v>
      </c>
      <c r="F111" s="114" t="s">
        <v>374</v>
      </c>
      <c r="G111" s="114" t="s">
        <v>375</v>
      </c>
      <c r="H111" s="114" t="s">
        <v>379</v>
      </c>
      <c r="I111" s="86"/>
      <c r="J111" s="1" t="s">
        <v>395</v>
      </c>
      <c r="K111" s="101" t="s">
        <v>401</v>
      </c>
      <c r="L111" s="1"/>
      <c r="M111" s="1"/>
      <c r="N111" s="64">
        <f t="shared" si="6"/>
        <v>206.95999999999998</v>
      </c>
      <c r="O111" s="64">
        <f t="shared" si="5"/>
        <v>376.29</v>
      </c>
    </row>
    <row r="112" spans="1:15" ht="35.1" hidden="1" customHeight="1">
      <c r="A112" s="62" t="s">
        <v>124</v>
      </c>
      <c r="B112" s="62">
        <v>594357975</v>
      </c>
      <c r="C112" s="62" t="s">
        <v>280</v>
      </c>
      <c r="D112" s="62" t="s">
        <v>546</v>
      </c>
      <c r="E112" s="62" t="s">
        <v>441</v>
      </c>
      <c r="F112" s="62" t="s">
        <v>442</v>
      </c>
      <c r="G112" s="62" t="s">
        <v>375</v>
      </c>
      <c r="H112" s="62" t="s">
        <v>379</v>
      </c>
      <c r="I112" s="86"/>
      <c r="J112" s="1" t="s">
        <v>371</v>
      </c>
      <c r="K112" s="101" t="s">
        <v>401</v>
      </c>
      <c r="L112" s="1"/>
      <c r="M112" s="1"/>
      <c r="N112" s="64">
        <f t="shared" si="6"/>
        <v>109.28</v>
      </c>
      <c r="O112" s="64">
        <f t="shared" si="5"/>
        <v>198.69</v>
      </c>
    </row>
    <row r="113" spans="1:15" ht="35.1" hidden="1" customHeight="1">
      <c r="A113" s="62" t="s">
        <v>124</v>
      </c>
      <c r="B113" s="62">
        <v>594210257</v>
      </c>
      <c r="C113" s="62" t="s">
        <v>547</v>
      </c>
      <c r="D113" s="62" t="s">
        <v>548</v>
      </c>
      <c r="E113" s="62" t="s">
        <v>393</v>
      </c>
      <c r="F113" s="62" t="s">
        <v>394</v>
      </c>
      <c r="G113" s="62" t="s">
        <v>375</v>
      </c>
      <c r="H113" s="62" t="s">
        <v>379</v>
      </c>
      <c r="I113" s="86"/>
      <c r="J113" s="1" t="s">
        <v>395</v>
      </c>
      <c r="K113" s="101" t="s">
        <v>401</v>
      </c>
      <c r="L113" s="1"/>
      <c r="M113" s="1"/>
      <c r="N113" s="64">
        <f t="shared" si="6"/>
        <v>206.95999999999998</v>
      </c>
      <c r="O113" s="64">
        <f t="shared" si="5"/>
        <v>376.29</v>
      </c>
    </row>
    <row r="114" spans="1:15" ht="35.1" hidden="1" customHeight="1">
      <c r="A114" s="62" t="s">
        <v>124</v>
      </c>
      <c r="B114" s="62">
        <v>594303691</v>
      </c>
      <c r="C114" s="62" t="s">
        <v>281</v>
      </c>
      <c r="D114" s="62" t="s">
        <v>549</v>
      </c>
      <c r="E114" s="62" t="s">
        <v>393</v>
      </c>
      <c r="F114" s="62" t="s">
        <v>394</v>
      </c>
      <c r="G114" s="62" t="s">
        <v>375</v>
      </c>
      <c r="H114" s="62" t="s">
        <v>379</v>
      </c>
      <c r="I114" s="86"/>
      <c r="J114" s="1" t="s">
        <v>395</v>
      </c>
      <c r="K114" s="101" t="s">
        <v>401</v>
      </c>
      <c r="L114" s="1"/>
      <c r="M114" s="1"/>
      <c r="N114" s="64">
        <f t="shared" si="6"/>
        <v>206.95999999999998</v>
      </c>
      <c r="O114" s="64">
        <f t="shared" si="5"/>
        <v>376.29</v>
      </c>
    </row>
    <row r="115" spans="1:15" ht="35.1" hidden="1" customHeight="1">
      <c r="A115" s="114" t="s">
        <v>124</v>
      </c>
      <c r="B115" s="114">
        <v>594390922</v>
      </c>
      <c r="C115" s="114" t="s">
        <v>550</v>
      </c>
      <c r="D115" s="114" t="s">
        <v>551</v>
      </c>
      <c r="E115" s="114" t="s">
        <v>393</v>
      </c>
      <c r="F115" s="114" t="s">
        <v>394</v>
      </c>
      <c r="G115" s="114" t="s">
        <v>375</v>
      </c>
      <c r="H115" s="114" t="s">
        <v>379</v>
      </c>
      <c r="I115" s="86"/>
      <c r="J115" s="1" t="s">
        <v>395</v>
      </c>
      <c r="K115" s="101" t="s">
        <v>401</v>
      </c>
      <c r="L115" s="1"/>
      <c r="M115" s="1"/>
      <c r="N115" s="64">
        <f t="shared" si="6"/>
        <v>206.95999999999998</v>
      </c>
      <c r="O115" s="64">
        <f t="shared" si="5"/>
        <v>376.29</v>
      </c>
    </row>
    <row r="116" spans="1:15" ht="35.1" hidden="1" customHeight="1">
      <c r="A116" s="62" t="s">
        <v>124</v>
      </c>
      <c r="B116" s="62">
        <v>594250788</v>
      </c>
      <c r="C116" s="62" t="s">
        <v>552</v>
      </c>
      <c r="D116" s="62" t="s">
        <v>553</v>
      </c>
      <c r="E116" s="62" t="s">
        <v>373</v>
      </c>
      <c r="F116" s="62" t="s">
        <v>374</v>
      </c>
      <c r="G116" s="62" t="s">
        <v>375</v>
      </c>
      <c r="H116" s="62" t="s">
        <v>379</v>
      </c>
      <c r="I116" s="86"/>
      <c r="J116" s="1" t="s">
        <v>403</v>
      </c>
      <c r="K116" s="101" t="s">
        <v>401</v>
      </c>
      <c r="L116" s="1"/>
      <c r="M116" s="1"/>
      <c r="N116" s="64">
        <f t="shared" si="6"/>
        <v>92.09</v>
      </c>
      <c r="O116" s="64">
        <f t="shared" si="5"/>
        <v>166.61</v>
      </c>
    </row>
    <row r="117" spans="1:15" ht="35.1" hidden="1" customHeight="1">
      <c r="A117" s="62" t="s">
        <v>124</v>
      </c>
      <c r="B117" s="62">
        <v>594283586</v>
      </c>
      <c r="C117" s="62" t="s">
        <v>303</v>
      </c>
      <c r="D117" s="62" t="s">
        <v>554</v>
      </c>
      <c r="E117" s="62" t="s">
        <v>393</v>
      </c>
      <c r="F117" s="62" t="s">
        <v>394</v>
      </c>
      <c r="G117" s="62" t="s">
        <v>375</v>
      </c>
      <c r="H117" s="62" t="s">
        <v>379</v>
      </c>
      <c r="I117" s="86"/>
      <c r="J117" s="1" t="s">
        <v>395</v>
      </c>
      <c r="K117" s="101" t="s">
        <v>401</v>
      </c>
      <c r="L117" s="1"/>
      <c r="M117" s="1"/>
      <c r="N117" s="64">
        <f t="shared" si="6"/>
        <v>206.95999999999998</v>
      </c>
      <c r="O117" s="64">
        <f t="shared" si="5"/>
        <v>376.29</v>
      </c>
    </row>
    <row r="118" spans="1:15" ht="35.1" hidden="1" customHeight="1">
      <c r="A118" s="62" t="s">
        <v>124</v>
      </c>
      <c r="B118" s="62">
        <v>594202268</v>
      </c>
      <c r="C118" s="62" t="s">
        <v>555</v>
      </c>
      <c r="D118" s="62" t="s">
        <v>556</v>
      </c>
      <c r="E118" s="62" t="s">
        <v>373</v>
      </c>
      <c r="F118" s="62" t="s">
        <v>374</v>
      </c>
      <c r="G118" s="62" t="s">
        <v>375</v>
      </c>
      <c r="H118" s="62" t="s">
        <v>379</v>
      </c>
      <c r="I118" s="86"/>
      <c r="J118" s="1" t="s">
        <v>395</v>
      </c>
      <c r="K118" s="101" t="s">
        <v>401</v>
      </c>
      <c r="L118" s="1"/>
      <c r="M118" s="1"/>
      <c r="N118" s="64">
        <f t="shared" si="6"/>
        <v>206.95999999999998</v>
      </c>
      <c r="O118" s="64">
        <f t="shared" si="5"/>
        <v>376.29</v>
      </c>
    </row>
    <row r="119" spans="1:15" ht="35.1" hidden="1" customHeight="1">
      <c r="A119" s="62" t="s">
        <v>124</v>
      </c>
      <c r="B119" s="62">
        <v>594244215</v>
      </c>
      <c r="C119" s="62" t="s">
        <v>303</v>
      </c>
      <c r="D119" s="62" t="s">
        <v>557</v>
      </c>
      <c r="E119" s="62" t="s">
        <v>393</v>
      </c>
      <c r="F119" s="62" t="s">
        <v>394</v>
      </c>
      <c r="G119" s="62" t="s">
        <v>375</v>
      </c>
      <c r="H119" s="62" t="s">
        <v>379</v>
      </c>
      <c r="I119" s="86"/>
      <c r="J119" s="1" t="s">
        <v>403</v>
      </c>
      <c r="K119" s="101"/>
      <c r="L119" s="1"/>
      <c r="M119" s="1"/>
      <c r="N119" s="64">
        <f t="shared" si="6"/>
        <v>43.86</v>
      </c>
      <c r="O119" s="64">
        <f t="shared" si="5"/>
        <v>78.92</v>
      </c>
    </row>
    <row r="120" spans="1:15" ht="35.1" hidden="1" customHeight="1">
      <c r="A120" s="62" t="s">
        <v>124</v>
      </c>
      <c r="B120" s="62">
        <v>594240308</v>
      </c>
      <c r="C120" s="62" t="s">
        <v>305</v>
      </c>
      <c r="D120" s="62" t="s">
        <v>558</v>
      </c>
      <c r="E120" s="62" t="s">
        <v>393</v>
      </c>
      <c r="F120" s="62" t="s">
        <v>394</v>
      </c>
      <c r="G120" s="62" t="s">
        <v>375</v>
      </c>
      <c r="H120" s="62" t="s">
        <v>379</v>
      </c>
      <c r="I120" s="86"/>
      <c r="J120" s="1" t="s">
        <v>395</v>
      </c>
      <c r="K120" s="101"/>
      <c r="L120" s="1"/>
      <c r="M120" s="1"/>
      <c r="N120" s="64">
        <f t="shared" si="6"/>
        <v>158.72999999999999</v>
      </c>
      <c r="O120" s="64">
        <f t="shared" si="5"/>
        <v>288.60000000000002</v>
      </c>
    </row>
    <row r="121" spans="1:15" ht="35.1" customHeight="1">
      <c r="A121" s="62" t="s">
        <v>124</v>
      </c>
      <c r="B121" s="62">
        <v>594234431</v>
      </c>
      <c r="C121" s="62" t="s">
        <v>559</v>
      </c>
      <c r="D121" s="62" t="s">
        <v>560</v>
      </c>
      <c r="E121" s="62" t="s">
        <v>363</v>
      </c>
      <c r="F121" s="62" t="s">
        <v>364</v>
      </c>
      <c r="G121" s="62" t="s">
        <v>447</v>
      </c>
      <c r="H121" s="62" t="s">
        <v>463</v>
      </c>
      <c r="I121" s="86"/>
      <c r="J121" s="1"/>
      <c r="K121" s="101"/>
      <c r="L121" s="1"/>
      <c r="M121" s="1"/>
      <c r="N121" s="64" t="str">
        <f t="shared" si="6"/>
        <v/>
      </c>
      <c r="O121" s="64" t="str">
        <f t="shared" si="5"/>
        <v/>
      </c>
    </row>
    <row r="122" spans="1:15" ht="35.1" hidden="1" customHeight="1">
      <c r="A122" s="62" t="s">
        <v>124</v>
      </c>
      <c r="B122" s="62">
        <v>594246713</v>
      </c>
      <c r="C122" s="62" t="s">
        <v>302</v>
      </c>
      <c r="D122" s="62" t="s">
        <v>561</v>
      </c>
      <c r="E122" s="62" t="s">
        <v>373</v>
      </c>
      <c r="F122" s="62" t="s">
        <v>374</v>
      </c>
      <c r="G122" s="62" t="s">
        <v>375</v>
      </c>
      <c r="H122" s="62" t="s">
        <v>379</v>
      </c>
      <c r="I122" s="86"/>
      <c r="J122" s="1" t="s">
        <v>395</v>
      </c>
      <c r="K122" s="101" t="s">
        <v>401</v>
      </c>
      <c r="L122" s="1"/>
      <c r="M122" s="1"/>
      <c r="N122" s="64">
        <f t="shared" si="6"/>
        <v>206.95999999999998</v>
      </c>
      <c r="O122" s="64">
        <f t="shared" si="5"/>
        <v>376.29</v>
      </c>
    </row>
    <row r="123" spans="1:15" ht="35.1" customHeight="1">
      <c r="A123" s="62" t="s">
        <v>124</v>
      </c>
      <c r="B123" s="62">
        <v>594233542</v>
      </c>
      <c r="C123" s="62" t="s">
        <v>559</v>
      </c>
      <c r="D123" s="62" t="s">
        <v>562</v>
      </c>
      <c r="E123" s="62" t="s">
        <v>363</v>
      </c>
      <c r="F123" s="62" t="s">
        <v>364</v>
      </c>
      <c r="G123" s="62" t="s">
        <v>447</v>
      </c>
      <c r="H123" s="62" t="s">
        <v>563</v>
      </c>
      <c r="I123" s="86"/>
      <c r="J123" s="1"/>
      <c r="K123" s="101"/>
      <c r="L123" s="1"/>
      <c r="M123" s="1"/>
      <c r="N123" s="64" t="str">
        <f t="shared" si="6"/>
        <v/>
      </c>
      <c r="O123" s="64" t="str">
        <f t="shared" si="5"/>
        <v/>
      </c>
    </row>
    <row r="124" spans="1:15" ht="35.1" hidden="1" customHeight="1">
      <c r="A124" s="62" t="s">
        <v>124</v>
      </c>
      <c r="B124" s="62">
        <v>594241884</v>
      </c>
      <c r="C124" s="62" t="s">
        <v>307</v>
      </c>
      <c r="D124" s="62" t="s">
        <v>564</v>
      </c>
      <c r="E124" s="62" t="s">
        <v>441</v>
      </c>
      <c r="F124" s="62" t="s">
        <v>442</v>
      </c>
      <c r="G124" s="62" t="s">
        <v>375</v>
      </c>
      <c r="H124" s="62" t="s">
        <v>366</v>
      </c>
      <c r="I124" s="86"/>
      <c r="J124" s="1" t="s">
        <v>367</v>
      </c>
      <c r="K124" s="101"/>
      <c r="L124" s="1"/>
      <c r="M124" s="1"/>
      <c r="N124" s="64">
        <f t="shared" si="6"/>
        <v>40.92</v>
      </c>
      <c r="O124" s="64">
        <f t="shared" ref="O124:O140" si="7">IF(AND(IFERROR(VLOOKUP(J124,$AA$6:$AB$25,2,FALSE),"") = "", IFERROR(VLOOKUP(K124,$AA$6:$AB$25,2,FALSE),"") = "", IFERROR(VLOOKUP(L124,$AA$6:$AB$25,2,FALSE),"") = ""), "",
IFERROR(VLOOKUP(J124,$AA$6:$AB$25,2,FALSE),"") + IFERROR(IF(K124&lt;&gt;"", VLOOKUP(K124,$AA$6:$AB$25,2,FALSE), 0),"") + IFERROR(IF(L124&lt;&gt;"", VLOOKUP(L124,$AA$6:$AB$25,2,FALSE), 0),""))</f>
        <v>73.260000000000005</v>
      </c>
    </row>
    <row r="125" spans="1:15" ht="35.1" hidden="1" customHeight="1">
      <c r="A125" s="114" t="s">
        <v>124</v>
      </c>
      <c r="B125" s="114">
        <v>594353806</v>
      </c>
      <c r="C125" s="114" t="s">
        <v>565</v>
      </c>
      <c r="D125" s="114" t="s">
        <v>566</v>
      </c>
      <c r="E125" s="114" t="s">
        <v>441</v>
      </c>
      <c r="F125" s="114" t="s">
        <v>442</v>
      </c>
      <c r="G125" s="114" t="s">
        <v>375</v>
      </c>
      <c r="H125" s="114" t="s">
        <v>379</v>
      </c>
      <c r="I125" s="86"/>
      <c r="J125" s="1" t="s">
        <v>403</v>
      </c>
      <c r="K125" s="101" t="s">
        <v>401</v>
      </c>
      <c r="L125" s="1"/>
      <c r="M125" s="1"/>
      <c r="N125" s="64">
        <f t="shared" si="6"/>
        <v>92.09</v>
      </c>
      <c r="O125" s="64">
        <f t="shared" si="7"/>
        <v>166.61</v>
      </c>
    </row>
    <row r="126" spans="1:15" ht="35.1" customHeight="1">
      <c r="A126" s="62" t="s">
        <v>124</v>
      </c>
      <c r="B126" s="62">
        <v>594276725</v>
      </c>
      <c r="C126" s="62" t="s">
        <v>319</v>
      </c>
      <c r="D126" s="62" t="s">
        <v>567</v>
      </c>
      <c r="E126" s="62" t="s">
        <v>363</v>
      </c>
      <c r="F126" s="62" t="s">
        <v>364</v>
      </c>
      <c r="G126" s="62" t="s">
        <v>447</v>
      </c>
      <c r="H126" s="62" t="s">
        <v>463</v>
      </c>
      <c r="I126" s="86"/>
      <c r="J126" s="1"/>
      <c r="K126" s="101"/>
      <c r="L126" s="1"/>
      <c r="M126" s="1"/>
      <c r="N126" s="64" t="str">
        <f t="shared" si="6"/>
        <v/>
      </c>
      <c r="O126" s="64" t="str">
        <f t="shared" si="7"/>
        <v/>
      </c>
    </row>
    <row r="127" spans="1:15" ht="35.1" hidden="1" customHeight="1">
      <c r="A127" s="62" t="s">
        <v>124</v>
      </c>
      <c r="B127" s="62">
        <v>594353829</v>
      </c>
      <c r="C127" s="62" t="s">
        <v>568</v>
      </c>
      <c r="D127" s="62" t="s">
        <v>569</v>
      </c>
      <c r="E127" s="62" t="s">
        <v>393</v>
      </c>
      <c r="F127" s="62" t="s">
        <v>394</v>
      </c>
      <c r="G127" s="62" t="s">
        <v>375</v>
      </c>
      <c r="H127" s="62" t="s">
        <v>379</v>
      </c>
      <c r="I127" s="86"/>
      <c r="J127" s="1" t="s">
        <v>395</v>
      </c>
      <c r="K127" s="101" t="s">
        <v>401</v>
      </c>
      <c r="L127" s="1"/>
      <c r="M127" s="1"/>
      <c r="N127" s="64">
        <f t="shared" si="6"/>
        <v>206.95999999999998</v>
      </c>
      <c r="O127" s="64">
        <f t="shared" si="7"/>
        <v>376.29</v>
      </c>
    </row>
    <row r="128" spans="1:15" ht="35.1" hidden="1" customHeight="1">
      <c r="A128" s="62" t="s">
        <v>124</v>
      </c>
      <c r="B128" s="62">
        <v>594217132</v>
      </c>
      <c r="C128" s="62" t="s">
        <v>570</v>
      </c>
      <c r="D128" s="62" t="s">
        <v>571</v>
      </c>
      <c r="E128" s="62" t="s">
        <v>393</v>
      </c>
      <c r="F128" s="62" t="s">
        <v>394</v>
      </c>
      <c r="G128" s="62" t="s">
        <v>375</v>
      </c>
      <c r="H128" s="62" t="s">
        <v>379</v>
      </c>
      <c r="I128" s="86"/>
      <c r="J128" s="1" t="s">
        <v>371</v>
      </c>
      <c r="K128" s="101" t="s">
        <v>401</v>
      </c>
      <c r="L128" s="1"/>
      <c r="M128" s="1"/>
      <c r="N128" s="64">
        <f t="shared" si="6"/>
        <v>109.28</v>
      </c>
      <c r="O128" s="64">
        <f t="shared" si="7"/>
        <v>198.69</v>
      </c>
    </row>
    <row r="129" spans="1:15" ht="35.1" hidden="1" customHeight="1">
      <c r="A129" s="62" t="s">
        <v>124</v>
      </c>
      <c r="B129" s="62">
        <v>594250698</v>
      </c>
      <c r="C129" s="62" t="s">
        <v>572</v>
      </c>
      <c r="D129" s="62" t="s">
        <v>573</v>
      </c>
      <c r="E129" s="62" t="s">
        <v>393</v>
      </c>
      <c r="F129" s="62" t="s">
        <v>394</v>
      </c>
      <c r="G129" s="62" t="s">
        <v>375</v>
      </c>
      <c r="H129" s="62" t="s">
        <v>463</v>
      </c>
      <c r="I129" s="86"/>
      <c r="J129" s="1"/>
      <c r="K129" s="101"/>
      <c r="L129" s="1"/>
      <c r="M129" s="1"/>
      <c r="N129" s="64" t="str">
        <f t="shared" si="6"/>
        <v/>
      </c>
      <c r="O129" s="64" t="str">
        <f t="shared" si="7"/>
        <v/>
      </c>
    </row>
    <row r="130" spans="1:15" ht="35.1" hidden="1" customHeight="1">
      <c r="A130" s="62" t="s">
        <v>124</v>
      </c>
      <c r="B130" s="62">
        <v>594312651</v>
      </c>
      <c r="C130" s="62" t="s">
        <v>574</v>
      </c>
      <c r="D130" s="62" t="s">
        <v>575</v>
      </c>
      <c r="E130" s="62" t="s">
        <v>393</v>
      </c>
      <c r="F130" s="62" t="s">
        <v>394</v>
      </c>
      <c r="G130" s="62" t="s">
        <v>375</v>
      </c>
      <c r="H130" s="62" t="s">
        <v>379</v>
      </c>
      <c r="I130" s="86"/>
      <c r="J130" s="1" t="s">
        <v>403</v>
      </c>
      <c r="K130" s="101"/>
      <c r="L130" s="1"/>
      <c r="M130" s="1"/>
      <c r="N130" s="64">
        <f t="shared" si="6"/>
        <v>43.86</v>
      </c>
      <c r="O130" s="64">
        <f t="shared" si="7"/>
        <v>78.92</v>
      </c>
    </row>
    <row r="131" spans="1:15" ht="35.1" hidden="1" customHeight="1">
      <c r="A131" s="62" t="s">
        <v>124</v>
      </c>
      <c r="B131" s="62">
        <v>594211798</v>
      </c>
      <c r="C131" s="62" t="s">
        <v>576</v>
      </c>
      <c r="D131" s="62" t="s">
        <v>577</v>
      </c>
      <c r="E131" s="62" t="s">
        <v>393</v>
      </c>
      <c r="F131" s="62" t="s">
        <v>394</v>
      </c>
      <c r="G131" s="62" t="s">
        <v>375</v>
      </c>
      <c r="H131" s="62" t="s">
        <v>379</v>
      </c>
      <c r="I131" s="86"/>
      <c r="J131" s="1" t="s">
        <v>371</v>
      </c>
      <c r="K131" s="101" t="s">
        <v>401</v>
      </c>
      <c r="L131" s="1"/>
      <c r="M131" s="1"/>
      <c r="N131" s="64">
        <f t="shared" si="6"/>
        <v>109.28</v>
      </c>
      <c r="O131" s="64">
        <f t="shared" si="7"/>
        <v>198.69</v>
      </c>
    </row>
    <row r="132" spans="1:15" ht="35.1" hidden="1" customHeight="1">
      <c r="A132" s="62" t="s">
        <v>124</v>
      </c>
      <c r="B132" s="62">
        <v>594353956</v>
      </c>
      <c r="C132" s="62" t="s">
        <v>322</v>
      </c>
      <c r="D132" s="62" t="s">
        <v>578</v>
      </c>
      <c r="E132" s="62" t="s">
        <v>373</v>
      </c>
      <c r="F132" s="62" t="s">
        <v>374</v>
      </c>
      <c r="G132" s="62" t="s">
        <v>375</v>
      </c>
      <c r="H132" s="62" t="s">
        <v>379</v>
      </c>
      <c r="I132" s="86"/>
      <c r="J132" s="1" t="s">
        <v>395</v>
      </c>
      <c r="K132" s="101" t="s">
        <v>401</v>
      </c>
      <c r="L132" s="1"/>
      <c r="M132" s="1"/>
      <c r="N132" s="64">
        <f t="shared" si="6"/>
        <v>206.95999999999998</v>
      </c>
      <c r="O132" s="64">
        <f t="shared" si="7"/>
        <v>376.29</v>
      </c>
    </row>
    <row r="133" spans="1:15" ht="35.1" hidden="1" customHeight="1">
      <c r="A133" s="62" t="s">
        <v>124</v>
      </c>
      <c r="B133" s="62">
        <v>594251564</v>
      </c>
      <c r="C133" s="62" t="s">
        <v>325</v>
      </c>
      <c r="D133" s="62" t="s">
        <v>579</v>
      </c>
      <c r="E133" s="62" t="s">
        <v>393</v>
      </c>
      <c r="F133" s="62" t="s">
        <v>394</v>
      </c>
      <c r="G133" s="62" t="s">
        <v>418</v>
      </c>
      <c r="H133" s="62" t="s">
        <v>379</v>
      </c>
      <c r="I133" s="86"/>
      <c r="J133" s="1" t="s">
        <v>403</v>
      </c>
      <c r="K133" s="101"/>
      <c r="L133" s="1"/>
      <c r="M133" s="1"/>
      <c r="N133" s="64">
        <f t="shared" si="6"/>
        <v>43.86</v>
      </c>
      <c r="O133" s="64">
        <f t="shared" si="7"/>
        <v>78.92</v>
      </c>
    </row>
    <row r="134" spans="1:15" ht="35.1" hidden="1" customHeight="1">
      <c r="A134" s="114" t="s">
        <v>124</v>
      </c>
      <c r="B134" s="114">
        <v>594216159</v>
      </c>
      <c r="C134" s="114" t="s">
        <v>322</v>
      </c>
      <c r="D134" s="114" t="s">
        <v>580</v>
      </c>
      <c r="E134" s="114" t="s">
        <v>373</v>
      </c>
      <c r="F134" s="114" t="s">
        <v>374</v>
      </c>
      <c r="G134" s="114" t="s">
        <v>375</v>
      </c>
      <c r="H134" s="114" t="s">
        <v>379</v>
      </c>
      <c r="I134" s="86"/>
      <c r="J134" s="1" t="s">
        <v>377</v>
      </c>
      <c r="K134" s="101" t="s">
        <v>381</v>
      </c>
      <c r="L134" s="1"/>
      <c r="M134" s="1"/>
      <c r="N134" s="64">
        <f t="shared" si="6"/>
        <v>98.300000000000011</v>
      </c>
      <c r="O134" s="64">
        <f t="shared" si="7"/>
        <v>178.72</v>
      </c>
    </row>
    <row r="135" spans="1:15" ht="35.1" hidden="1" customHeight="1">
      <c r="A135" s="62" t="s">
        <v>124</v>
      </c>
      <c r="B135" s="62">
        <v>594319985</v>
      </c>
      <c r="C135" s="62" t="s">
        <v>581</v>
      </c>
      <c r="D135" s="62" t="s">
        <v>582</v>
      </c>
      <c r="E135" s="62" t="s">
        <v>373</v>
      </c>
      <c r="F135" s="62" t="s">
        <v>374</v>
      </c>
      <c r="G135" s="62" t="s">
        <v>375</v>
      </c>
      <c r="H135" s="62" t="s">
        <v>379</v>
      </c>
      <c r="I135" s="86"/>
      <c r="J135" s="1" t="s">
        <v>395</v>
      </c>
      <c r="K135" s="101" t="s">
        <v>401</v>
      </c>
      <c r="L135" s="1"/>
      <c r="M135" s="1"/>
      <c r="N135" s="64">
        <f t="shared" si="6"/>
        <v>206.95999999999998</v>
      </c>
      <c r="O135" s="64">
        <f t="shared" si="7"/>
        <v>376.29</v>
      </c>
    </row>
    <row r="136" spans="1:15" ht="35.1" hidden="1" customHeight="1">
      <c r="A136" s="62" t="s">
        <v>124</v>
      </c>
      <c r="B136" s="62">
        <v>594386980</v>
      </c>
      <c r="C136" s="62" t="s">
        <v>583</v>
      </c>
      <c r="D136" s="62" t="s">
        <v>413</v>
      </c>
      <c r="E136" s="62" t="s">
        <v>393</v>
      </c>
      <c r="F136" s="62" t="s">
        <v>394</v>
      </c>
      <c r="G136" s="62" t="s">
        <v>375</v>
      </c>
      <c r="H136" s="62" t="s">
        <v>379</v>
      </c>
      <c r="I136" s="86"/>
      <c r="J136" s="1" t="s">
        <v>395</v>
      </c>
      <c r="K136" s="101" t="s">
        <v>401</v>
      </c>
      <c r="L136" s="1"/>
      <c r="M136" s="1"/>
      <c r="N136" s="64">
        <f t="shared" si="6"/>
        <v>206.95999999999998</v>
      </c>
      <c r="O136" s="64">
        <f t="shared" si="7"/>
        <v>376.29</v>
      </c>
    </row>
    <row r="137" spans="1:15" ht="35.1" hidden="1" customHeight="1">
      <c r="A137" s="62" t="s">
        <v>124</v>
      </c>
      <c r="B137" s="62">
        <v>594257599</v>
      </c>
      <c r="C137" s="62" t="s">
        <v>584</v>
      </c>
      <c r="D137" s="62" t="s">
        <v>585</v>
      </c>
      <c r="E137" s="62" t="s">
        <v>373</v>
      </c>
      <c r="F137" s="62" t="s">
        <v>374</v>
      </c>
      <c r="G137" s="62" t="s">
        <v>375</v>
      </c>
      <c r="H137" s="62" t="s">
        <v>379</v>
      </c>
      <c r="I137" s="86"/>
      <c r="J137" s="1" t="s">
        <v>395</v>
      </c>
      <c r="K137" s="101" t="s">
        <v>401</v>
      </c>
      <c r="L137" s="1"/>
      <c r="M137" s="1"/>
      <c r="N137" s="64">
        <f t="shared" si="6"/>
        <v>206.95999999999998</v>
      </c>
      <c r="O137" s="64">
        <f t="shared" si="7"/>
        <v>376.29</v>
      </c>
    </row>
    <row r="138" spans="1:15" ht="35.1" hidden="1" customHeight="1">
      <c r="A138" s="62" t="s">
        <v>124</v>
      </c>
      <c r="B138" s="62">
        <v>594281075</v>
      </c>
      <c r="C138" s="62" t="s">
        <v>586</v>
      </c>
      <c r="D138" s="62" t="s">
        <v>587</v>
      </c>
      <c r="E138" s="62" t="s">
        <v>393</v>
      </c>
      <c r="F138" s="62" t="s">
        <v>394</v>
      </c>
      <c r="G138" s="62" t="s">
        <v>375</v>
      </c>
      <c r="H138" s="62" t="s">
        <v>379</v>
      </c>
      <c r="I138" s="86"/>
      <c r="J138" s="1" t="s">
        <v>386</v>
      </c>
      <c r="K138" s="101"/>
      <c r="L138" s="1"/>
      <c r="M138" s="1"/>
      <c r="N138" s="64">
        <f t="shared" si="6"/>
        <v>119.66</v>
      </c>
      <c r="O138" s="64">
        <f t="shared" si="7"/>
        <v>217.56</v>
      </c>
    </row>
    <row r="139" spans="1:15" ht="35.1" hidden="1" customHeight="1">
      <c r="A139" s="62" t="s">
        <v>124</v>
      </c>
      <c r="B139" s="62">
        <v>594388305</v>
      </c>
      <c r="C139" s="62" t="s">
        <v>588</v>
      </c>
      <c r="D139" s="62" t="s">
        <v>589</v>
      </c>
      <c r="E139" s="62" t="s">
        <v>393</v>
      </c>
      <c r="F139" s="62" t="s">
        <v>394</v>
      </c>
      <c r="G139" s="62" t="s">
        <v>418</v>
      </c>
      <c r="H139" s="62" t="s">
        <v>379</v>
      </c>
      <c r="I139" s="86"/>
      <c r="J139" s="1" t="s">
        <v>395</v>
      </c>
      <c r="K139" s="101" t="s">
        <v>401</v>
      </c>
      <c r="L139" s="1"/>
      <c r="M139" s="1"/>
      <c r="N139" s="64">
        <f t="shared" si="6"/>
        <v>206.95999999999998</v>
      </c>
      <c r="O139" s="64">
        <f t="shared" si="7"/>
        <v>376.29</v>
      </c>
    </row>
    <row r="140" spans="1:15" ht="35.1" customHeight="1">
      <c r="A140" s="117"/>
      <c r="B140" s="117"/>
      <c r="C140" s="117"/>
      <c r="D140" s="117"/>
      <c r="E140" s="117"/>
      <c r="F140" s="117"/>
      <c r="G140" s="117"/>
      <c r="H140" s="117"/>
      <c r="I140" s="1"/>
      <c r="J140" s="1"/>
      <c r="K140" s="101"/>
      <c r="L140" s="1"/>
      <c r="M140" s="1"/>
      <c r="N140" s="64" t="str">
        <f t="shared" si="6"/>
        <v/>
      </c>
      <c r="O140" s="64" t="str">
        <f t="shared" si="7"/>
        <v/>
      </c>
    </row>
    <row r="141" spans="1:15" ht="35.1" customHeight="1">
      <c r="N141" s="59" t="str">
        <f t="shared" ref="N141:N164" si="8">IF(AND(IFERROR(VLOOKUP(J141,$AG$6:$AH$25,2,FALSE),"") = "", IFERROR(VLOOKUP(K141,$AG$6:$AH$25,2,FALSE),"") = "", IFERROR(VLOOKUP(L141,$AG$6:$AH$25,2,FALSE),"") = ""), "",
IFERROR(VLOOKUP(J141,$AG$6:$AH$25,2,FALSE),"") + IFERROR(IF(K141&lt;&gt;"", VLOOKUP(K141,$AG$6:$AH$25,2,FALSE), 0),"") + IFERROR(IF(L141&lt;&gt;"", VLOOKUP(L141,$AG$6:$AH$25,2,FALSE), 0),""))</f>
        <v/>
      </c>
      <c r="O141" s="59" t="str">
        <f t="shared" ref="O141:O164" si="9">IF(AND(IFERROR(VLOOKUP(J141,$AC$6:$AD$25,2,FALSE),"") = "", IFERROR(VLOOKUP(K141,$AC$6:$AD$25,2,FALSE),"") = "", IFERROR(VLOOKUP(L141,$AC$6:$AD$25,2,FALSE),"") = ""), "",
IFERROR(VLOOKUP(J141,$AC$6:$AD$25,2,FALSE),"") + IFERROR(IF(K141&lt;&gt;"", VLOOKUP(K141,$AC$6:$AD$25,2,FALSE), 0),"") + IFERROR(IF(L141&lt;&gt;"", VLOOKUP(L141,$AC$6:$AD$25,2,FALSE), 0),""))</f>
        <v/>
      </c>
    </row>
    <row r="142" spans="1:15" ht="35.1" customHeight="1">
      <c r="N142" s="59" t="str">
        <f t="shared" si="8"/>
        <v/>
      </c>
      <c r="O142" s="59" t="str">
        <f t="shared" si="9"/>
        <v/>
      </c>
    </row>
    <row r="143" spans="1:15" ht="35.1" customHeight="1">
      <c r="N143" s="59" t="str">
        <f t="shared" si="8"/>
        <v/>
      </c>
      <c r="O143" s="59" t="str">
        <f t="shared" si="9"/>
        <v/>
      </c>
    </row>
    <row r="144" spans="1:15" ht="35.1" customHeight="1">
      <c r="N144" s="59" t="str">
        <f t="shared" si="8"/>
        <v/>
      </c>
      <c r="O144" s="59" t="str">
        <f t="shared" si="9"/>
        <v/>
      </c>
    </row>
    <row r="145" spans="14:15" ht="35.1" customHeight="1">
      <c r="N145" s="59" t="str">
        <f t="shared" si="8"/>
        <v/>
      </c>
      <c r="O145" s="59" t="str">
        <f t="shared" si="9"/>
        <v/>
      </c>
    </row>
    <row r="146" spans="14:15" ht="35.1" customHeight="1">
      <c r="N146" s="59" t="str">
        <f t="shared" si="8"/>
        <v/>
      </c>
      <c r="O146" s="59" t="str">
        <f t="shared" si="9"/>
        <v/>
      </c>
    </row>
    <row r="147" spans="14:15" ht="35.1" customHeight="1">
      <c r="N147" s="59" t="str">
        <f t="shared" si="8"/>
        <v/>
      </c>
      <c r="O147" s="59" t="str">
        <f t="shared" si="9"/>
        <v/>
      </c>
    </row>
    <row r="148" spans="14:15" ht="35.1" customHeight="1">
      <c r="N148" s="59" t="str">
        <f t="shared" si="8"/>
        <v/>
      </c>
      <c r="O148" s="59" t="str">
        <f t="shared" si="9"/>
        <v/>
      </c>
    </row>
    <row r="149" spans="14:15" ht="35.1" customHeight="1">
      <c r="N149" s="59" t="str">
        <f t="shared" si="8"/>
        <v/>
      </c>
      <c r="O149" s="59" t="str">
        <f t="shared" si="9"/>
        <v/>
      </c>
    </row>
    <row r="150" spans="14:15" ht="35.1" customHeight="1">
      <c r="N150" s="59" t="str">
        <f t="shared" si="8"/>
        <v/>
      </c>
      <c r="O150" s="59" t="str">
        <f t="shared" si="9"/>
        <v/>
      </c>
    </row>
    <row r="151" spans="14:15" ht="35.1" customHeight="1">
      <c r="N151" s="59" t="str">
        <f t="shared" si="8"/>
        <v/>
      </c>
      <c r="O151" s="59" t="str">
        <f t="shared" si="9"/>
        <v/>
      </c>
    </row>
    <row r="152" spans="14:15" ht="35.1" customHeight="1">
      <c r="N152" s="59" t="str">
        <f t="shared" si="8"/>
        <v/>
      </c>
      <c r="O152" s="59" t="str">
        <f t="shared" si="9"/>
        <v/>
      </c>
    </row>
    <row r="153" spans="14:15" ht="35.1" customHeight="1">
      <c r="N153" s="59" t="str">
        <f t="shared" si="8"/>
        <v/>
      </c>
      <c r="O153" s="59" t="str">
        <f t="shared" si="9"/>
        <v/>
      </c>
    </row>
    <row r="154" spans="14:15" ht="35.1" customHeight="1">
      <c r="N154" s="59" t="str">
        <f t="shared" si="8"/>
        <v/>
      </c>
      <c r="O154" s="59" t="str">
        <f t="shared" si="9"/>
        <v/>
      </c>
    </row>
    <row r="155" spans="14:15" ht="35.1" customHeight="1">
      <c r="N155" s="59" t="str">
        <f t="shared" si="8"/>
        <v/>
      </c>
      <c r="O155" s="59" t="str">
        <f t="shared" si="9"/>
        <v/>
      </c>
    </row>
    <row r="156" spans="14:15" ht="35.1" customHeight="1">
      <c r="N156" s="59" t="str">
        <f t="shared" si="8"/>
        <v/>
      </c>
      <c r="O156" s="59" t="str">
        <f t="shared" si="9"/>
        <v/>
      </c>
    </row>
    <row r="157" spans="14:15" ht="35.1" customHeight="1">
      <c r="N157" s="59" t="str">
        <f t="shared" si="8"/>
        <v/>
      </c>
      <c r="O157" s="59" t="str">
        <f t="shared" si="9"/>
        <v/>
      </c>
    </row>
    <row r="158" spans="14:15" ht="35.1" customHeight="1">
      <c r="N158" s="59" t="str">
        <f t="shared" si="8"/>
        <v/>
      </c>
      <c r="O158" s="59" t="str">
        <f t="shared" si="9"/>
        <v/>
      </c>
    </row>
    <row r="159" spans="14:15" ht="35.1" customHeight="1">
      <c r="N159" s="59" t="str">
        <f t="shared" si="8"/>
        <v/>
      </c>
      <c r="O159" s="59" t="str">
        <f t="shared" si="9"/>
        <v/>
      </c>
    </row>
    <row r="160" spans="14:15" ht="35.1" customHeight="1">
      <c r="N160" s="59" t="str">
        <f t="shared" si="8"/>
        <v/>
      </c>
      <c r="O160" s="59" t="str">
        <f t="shared" si="9"/>
        <v/>
      </c>
    </row>
    <row r="161" spans="14:15" ht="35.1" customHeight="1">
      <c r="N161" s="59" t="str">
        <f t="shared" si="8"/>
        <v/>
      </c>
      <c r="O161" s="59" t="str">
        <f t="shared" si="9"/>
        <v/>
      </c>
    </row>
    <row r="162" spans="14:15" ht="35.1" customHeight="1">
      <c r="N162" s="59" t="str">
        <f t="shared" si="8"/>
        <v/>
      </c>
      <c r="O162" s="59" t="str">
        <f t="shared" si="9"/>
        <v/>
      </c>
    </row>
    <row r="163" spans="14:15" ht="35.1" customHeight="1">
      <c r="N163" s="59" t="str">
        <f t="shared" si="8"/>
        <v/>
      </c>
      <c r="O163" s="59" t="str">
        <f t="shared" si="9"/>
        <v/>
      </c>
    </row>
    <row r="164" spans="14:15" ht="35.1" customHeight="1">
      <c r="N164" s="59" t="str">
        <f t="shared" si="8"/>
        <v/>
      </c>
      <c r="O164" s="59" t="str">
        <f t="shared" si="9"/>
        <v/>
      </c>
    </row>
  </sheetData>
  <autoFilter ref="A4:O139" xr:uid="{D886A601-D454-4574-88CB-0F2AE7A96D4E}">
    <filterColumn colId="5">
      <filters>
        <filter val="Florent"/>
      </filters>
    </filterColumn>
  </autoFilter>
  <dataValidations count="6">
    <dataValidation type="list" allowBlank="1" showInputMessage="1" showErrorMessage="1" sqref="J1:J3 J141:J1048576" xr:uid="{80FD2BE4-88EA-42BE-BC1E-7D18F33AABF9}">
      <formula1>$AN$6:$AN$20</formula1>
    </dataValidation>
    <dataValidation type="list" allowBlank="1" showInputMessage="1" showErrorMessage="1" sqref="K1:K4 K141:K1048576" xr:uid="{8FB451ED-1594-455E-9A73-813B9EFDCEAC}">
      <formula1>$AC$24:$AC$26</formula1>
    </dataValidation>
    <dataValidation type="list" allowBlank="1" showInputMessage="1" showErrorMessage="1" sqref="J51:J140 J5:J48" xr:uid="{1C806C2E-9D60-4F2C-9799-C621034D386D}">
      <formula1>$AL$5:$AL$19</formula1>
    </dataValidation>
    <dataValidation type="list" allowBlank="1" showInputMessage="1" showErrorMessage="1" sqref="M5:M1048576" xr:uid="{F1349C3C-D12C-4BB2-9A19-659C8E2670F6}">
      <formula1>$AA$6:$AA$22</formula1>
    </dataValidation>
    <dataValidation type="list" allowBlank="1" showInputMessage="1" showErrorMessage="1" sqref="L1:L1048576" xr:uid="{5772851A-3A52-4A71-9D2F-33E4BFE7E04E}">
      <formula1>$AC$16:$AC$17</formula1>
    </dataValidation>
    <dataValidation type="list" allowBlank="1" showInputMessage="1" showErrorMessage="1" sqref="K5:K140" xr:uid="{F9694806-EBF4-431D-A561-238E988DE0D7}">
      <formula1>$AA$23:$AA$25</formula1>
    </dataValidation>
  </dataValidations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909F6-EA6D-4597-951D-702035EC2196}">
  <sheetPr>
    <tabColor rgb="FFFF0000"/>
  </sheetPr>
  <dimension ref="A1:N7"/>
  <sheetViews>
    <sheetView workbookViewId="0">
      <selection activeCell="A2" sqref="A2:A5"/>
    </sheetView>
  </sheetViews>
  <sheetFormatPr defaultColWidth="9.140625" defaultRowHeight="13.9"/>
  <cols>
    <col min="1" max="1" width="9.140625" customWidth="1"/>
    <col min="2" max="2" width="26" customWidth="1"/>
    <col min="3" max="3" width="28.42578125" customWidth="1"/>
    <col min="4" max="4" width="14.42578125" customWidth="1"/>
    <col min="5" max="7" width="9.7109375" bestFit="1" customWidth="1"/>
    <col min="8" max="8" width="14.85546875" customWidth="1"/>
    <col min="9" max="9" width="14.7109375" customWidth="1"/>
    <col min="10" max="10" width="17.28515625" customWidth="1"/>
    <col min="11" max="11" width="15.42578125" customWidth="1"/>
    <col min="12" max="12" width="18.42578125" customWidth="1"/>
    <col min="13" max="13" width="15.140625" customWidth="1"/>
    <col min="14" max="14" width="20.85546875" customWidth="1"/>
  </cols>
  <sheetData>
    <row r="1" spans="1:14" ht="14.45" thickBot="1">
      <c r="A1" s="174" t="s">
        <v>590</v>
      </c>
      <c r="B1" s="175" t="s">
        <v>591</v>
      </c>
      <c r="C1" s="175" t="s">
        <v>592</v>
      </c>
      <c r="D1" s="175" t="s">
        <v>19</v>
      </c>
      <c r="E1" s="175" t="s">
        <v>21</v>
      </c>
      <c r="F1" s="175" t="s">
        <v>22</v>
      </c>
      <c r="G1" s="175" t="s">
        <v>23</v>
      </c>
      <c r="H1" s="176" t="s">
        <v>57</v>
      </c>
      <c r="I1" s="176" t="s">
        <v>25</v>
      </c>
      <c r="J1" s="176" t="s">
        <v>26</v>
      </c>
      <c r="K1" s="176" t="s">
        <v>27</v>
      </c>
      <c r="L1" s="177" t="s">
        <v>28</v>
      </c>
      <c r="M1" s="177" t="s">
        <v>29</v>
      </c>
      <c r="N1" s="178" t="s">
        <v>30</v>
      </c>
    </row>
    <row r="2" spans="1:14">
      <c r="A2" s="167" t="s">
        <v>593</v>
      </c>
      <c r="B2" s="168">
        <v>45778</v>
      </c>
      <c r="C2" s="168">
        <v>45784</v>
      </c>
      <c r="D2" s="169">
        <f>SUMIFS('SUIVI JOURNALIER'!B:B, 'SUIVI JOURNALIER'!A:A, "&gt;="&amp;$B2, 'SUIVI JOURNALIER'!A:A, "&lt;="&amp;$C2)</f>
        <v>231</v>
      </c>
      <c r="E2" s="169">
        <f>SUMIFS('SUIVI JOURNALIER'!D:D, 'SUIVI JOURNALIER'!A:A, "&gt;="&amp;$B2, 'SUIVI JOURNALIER'!A:A, "&lt;="&amp;$C2)</f>
        <v>78</v>
      </c>
      <c r="F2" s="169">
        <f>SUMIFS('SUIVI JOURNALIER'!E:E, 'SUIVI JOURNALIER'!A:A, "&gt;="&amp;$B2, 'SUIVI JOURNALIER'!A:A, "&lt;="&amp;$C2)</f>
        <v>27</v>
      </c>
      <c r="G2" s="169">
        <f>SUMIFS('SUIVI JOURNALIER'!F:F, 'SUIVI JOURNALIER'!A:A, "&gt;="&amp;$B2, 'SUIVI JOURNALIER'!A:A, "&lt;="&amp;$C2)</f>
        <v>126</v>
      </c>
      <c r="H2" s="170">
        <f>IF(D2=0, 0,E2/D2)</f>
        <v>0.33766233766233766</v>
      </c>
      <c r="I2" s="170">
        <f>IF(D2=0, 0,F2/D2)</f>
        <v>0.11688311688311688</v>
      </c>
      <c r="J2" s="170">
        <f>IF(D2=0, 0,G2/D2)</f>
        <v>0.54545454545454541</v>
      </c>
      <c r="K2" s="170">
        <f>IF(D2=0, 0,(E2+F2)/D2)</f>
        <v>0.45454545454545453</v>
      </c>
      <c r="L2" s="171">
        <f>D2*200</f>
        <v>46200</v>
      </c>
      <c r="M2" s="171">
        <f>SUM(E2*200.37)</f>
        <v>15628.86</v>
      </c>
      <c r="N2" s="171">
        <f>L2-M2</f>
        <v>30571.14</v>
      </c>
    </row>
    <row r="3" spans="1:14">
      <c r="A3" s="167" t="s">
        <v>594</v>
      </c>
      <c r="B3" s="163">
        <v>45785</v>
      </c>
      <c r="C3" s="163">
        <v>45792</v>
      </c>
      <c r="D3" s="164">
        <f>SUMIFS('SUIVI JOURNALIER'!B:B, 'SUIVI JOURNALIER'!A:A, "&gt;="&amp;$B3, 'SUIVI JOURNALIER'!A:A, "&lt;="&amp;$C3)</f>
        <v>344</v>
      </c>
      <c r="E3" s="164">
        <f>SUMIFS('SUIVI JOURNALIER'!D:D, 'SUIVI JOURNALIER'!A:A, "&gt;="&amp;$B3, 'SUIVI JOURNALIER'!A:A, "&lt;="&amp;$C3)</f>
        <v>139</v>
      </c>
      <c r="F3" s="164">
        <f>SUMIFS('SUIVI JOURNALIER'!E:E, 'SUIVI JOURNALIER'!A:A, "&gt;="&amp;$B3, 'SUIVI JOURNALIER'!A:A, "&lt;="&amp;$C3)</f>
        <v>40</v>
      </c>
      <c r="G3" s="164">
        <f>SUMIFS('SUIVI JOURNALIER'!F:F, 'SUIVI JOURNALIER'!A:A, "&gt;="&amp;$B3, 'SUIVI JOURNALIER'!A:A, "&lt;="&amp;$C3)</f>
        <v>158</v>
      </c>
      <c r="H3" s="165">
        <f t="shared" ref="H3:H5" si="0">IF(D3=0, 0,E3/D3)</f>
        <v>0.40406976744186046</v>
      </c>
      <c r="I3" s="165">
        <f t="shared" ref="I3:I5" si="1">IF(D3=0, 0,F3/D3)</f>
        <v>0.11627906976744186</v>
      </c>
      <c r="J3" s="165">
        <f t="shared" ref="J3:J5" si="2">IF(D3=0, 0,G3/D3)</f>
        <v>0.45930232558139533</v>
      </c>
      <c r="K3" s="165">
        <f t="shared" ref="K3:K5" si="3">IF(D3=0, 0,(E3+F3)/D3)</f>
        <v>0.52034883720930236</v>
      </c>
      <c r="L3" s="166">
        <f t="shared" ref="L3:L5" si="4">D3*200</f>
        <v>68800</v>
      </c>
      <c r="M3" s="166">
        <f t="shared" ref="M3:M5" si="5">SUM(E3*200.37)</f>
        <v>27851.43</v>
      </c>
      <c r="N3" s="166">
        <f t="shared" ref="N3:N5" si="6">L3-M3</f>
        <v>40948.57</v>
      </c>
    </row>
    <row r="4" spans="1:14">
      <c r="A4" s="167" t="s">
        <v>595</v>
      </c>
      <c r="B4" s="163">
        <v>45793</v>
      </c>
      <c r="C4" s="163">
        <v>45800</v>
      </c>
      <c r="D4" s="164">
        <f>SUMIFS('SUIVI JOURNALIER'!B:B, 'SUIVI JOURNALIER'!A:A, "&gt;="&amp;$B4, 'SUIVI JOURNALIER'!A:A, "&lt;="&amp;$C4)</f>
        <v>318</v>
      </c>
      <c r="E4" s="164">
        <f>SUMIFS('SUIVI JOURNALIER'!D:D, 'SUIVI JOURNALIER'!A:A, "&gt;="&amp;$B4, 'SUIVI JOURNALIER'!A:A, "&lt;="&amp;$C4)</f>
        <v>135</v>
      </c>
      <c r="F4" s="164">
        <f>SUMIFS('SUIVI JOURNALIER'!E:E, 'SUIVI JOURNALIER'!A:A, "&gt;="&amp;$B4, 'SUIVI JOURNALIER'!A:A, "&lt;="&amp;$C4)</f>
        <v>39</v>
      </c>
      <c r="G4" s="164">
        <f>SUMIFS('SUIVI JOURNALIER'!F:F, 'SUIVI JOURNALIER'!A:A, "&gt;="&amp;$B4, 'SUIVI JOURNALIER'!A:A, "&lt;="&amp;$C4)</f>
        <v>142</v>
      </c>
      <c r="H4" s="165">
        <f t="shared" si="0"/>
        <v>0.42452830188679247</v>
      </c>
      <c r="I4" s="165">
        <f t="shared" si="1"/>
        <v>0.12264150943396226</v>
      </c>
      <c r="J4" s="165">
        <f t="shared" si="2"/>
        <v>0.44654088050314467</v>
      </c>
      <c r="K4" s="165">
        <f t="shared" si="3"/>
        <v>0.54716981132075471</v>
      </c>
      <c r="L4" s="166">
        <f t="shared" si="4"/>
        <v>63600</v>
      </c>
      <c r="M4" s="166">
        <f t="shared" si="5"/>
        <v>27049.95</v>
      </c>
      <c r="N4" s="166">
        <f t="shared" si="6"/>
        <v>36550.050000000003</v>
      </c>
    </row>
    <row r="5" spans="1:14">
      <c r="A5" s="167" t="s">
        <v>596</v>
      </c>
      <c r="B5" s="179">
        <v>45801</v>
      </c>
      <c r="C5" s="179">
        <v>45808</v>
      </c>
      <c r="D5" s="180">
        <f>SUMIFS('SUIVI JOURNALIER'!B:B, 'SUIVI JOURNALIER'!A:A, "&gt;="&amp;$B5, 'SUIVI JOURNALIER'!A:A, "&lt;="&amp;$C5)</f>
        <v>310</v>
      </c>
      <c r="E5" s="180">
        <f>SUMIFS('SUIVI JOURNALIER'!D:D, 'SUIVI JOURNALIER'!A:A, "&gt;="&amp;$B5, 'SUIVI JOURNALIER'!A:A, "&lt;="&amp;$C5)</f>
        <v>118</v>
      </c>
      <c r="F5" s="180">
        <f>SUMIFS('SUIVI JOURNALIER'!E:E, 'SUIVI JOURNALIER'!A:A, "&gt;="&amp;$B5, 'SUIVI JOURNALIER'!A:A, "&lt;="&amp;$C5)</f>
        <v>43</v>
      </c>
      <c r="G5" s="180">
        <f>SUMIFS('SUIVI JOURNALIER'!F:F, 'SUIVI JOURNALIER'!A:A, "&gt;="&amp;$B5, 'SUIVI JOURNALIER'!A:A, "&lt;="&amp;$C5)</f>
        <v>145</v>
      </c>
      <c r="H5" s="181">
        <f t="shared" si="0"/>
        <v>0.38064516129032255</v>
      </c>
      <c r="I5" s="181">
        <f t="shared" si="1"/>
        <v>0.13870967741935483</v>
      </c>
      <c r="J5" s="181">
        <f t="shared" si="2"/>
        <v>0.46774193548387094</v>
      </c>
      <c r="K5" s="181">
        <f t="shared" si="3"/>
        <v>0.51935483870967747</v>
      </c>
      <c r="L5" s="182">
        <f t="shared" si="4"/>
        <v>62000</v>
      </c>
      <c r="M5" s="182">
        <f t="shared" si="5"/>
        <v>23643.66</v>
      </c>
      <c r="N5" s="182">
        <f t="shared" si="6"/>
        <v>38356.339999999997</v>
      </c>
    </row>
    <row r="6" spans="1:14">
      <c r="B6" s="72"/>
      <c r="C6" s="72"/>
      <c r="D6" s="162"/>
      <c r="E6" s="162"/>
      <c r="F6" s="162"/>
      <c r="G6" s="162"/>
    </row>
    <row r="7" spans="1:14">
      <c r="C7" s="72"/>
    </row>
  </sheetData>
  <phoneticPr fontId="30" type="noConversion"/>
  <conditionalFormatting sqref="H2:I6">
    <cfRule type="cellIs" dxfId="30" priority="3" operator="greaterThanOrEqual">
      <formula>0.5</formula>
    </cfRule>
  </conditionalFormatting>
  <conditionalFormatting sqref="H1:K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K1048576 L6:L8 M6:N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ignoredErrors>
    <ignoredError sqref="A2:A5" calculatedColumn="1"/>
  </ignoredErrors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DD775-0B4A-402B-9073-B4CC63BD157B}">
  <sheetPr>
    <tabColor rgb="FFFF0000"/>
  </sheetPr>
  <dimension ref="A1:AA22"/>
  <sheetViews>
    <sheetView zoomScale="85" zoomScaleNormal="85" workbookViewId="0">
      <selection activeCell="B12" sqref="B12:B13"/>
    </sheetView>
  </sheetViews>
  <sheetFormatPr defaultColWidth="12.5703125" defaultRowHeight="13.9"/>
  <cols>
    <col min="1" max="1" width="35.85546875" style="91" customWidth="1"/>
    <col min="2" max="2" width="21.85546875" customWidth="1"/>
    <col min="3" max="3" width="13.28515625" customWidth="1"/>
    <col min="4" max="4" width="14" customWidth="1"/>
    <col min="5" max="5" width="14.85546875" customWidth="1"/>
    <col min="6" max="6" width="20.42578125" customWidth="1"/>
    <col min="7" max="7" width="20.140625" customWidth="1"/>
    <col min="8" max="8" width="15.42578125" customWidth="1"/>
    <col min="9" max="9" width="15.5703125" customWidth="1"/>
    <col min="10" max="10" width="19.140625" customWidth="1"/>
    <col min="11" max="11" width="21.42578125" customWidth="1"/>
    <col min="12" max="12" width="19.42578125" customWidth="1"/>
    <col min="13" max="13" width="19.7109375" customWidth="1"/>
    <col min="27" max="27" width="25.7109375" customWidth="1"/>
  </cols>
  <sheetData>
    <row r="1" spans="1:27" ht="24.95" customHeight="1">
      <c r="A1" s="73" t="s">
        <v>48</v>
      </c>
      <c r="B1" s="74" t="s">
        <v>597</v>
      </c>
      <c r="C1" s="74" t="s">
        <v>598</v>
      </c>
      <c r="D1" s="74" t="s">
        <v>599</v>
      </c>
      <c r="E1" s="74" t="s">
        <v>600</v>
      </c>
      <c r="F1" s="74" t="s">
        <v>601</v>
      </c>
      <c r="G1" s="75" t="s">
        <v>602</v>
      </c>
      <c r="H1" s="75" t="s">
        <v>603</v>
      </c>
      <c r="I1" s="76" t="s">
        <v>26</v>
      </c>
      <c r="J1" s="75" t="s">
        <v>604</v>
      </c>
      <c r="K1" s="77" t="s">
        <v>28</v>
      </c>
      <c r="L1" s="78" t="s">
        <v>29</v>
      </c>
      <c r="M1" s="79" t="s">
        <v>30</v>
      </c>
    </row>
    <row r="2" spans="1:27" ht="24.95" customHeight="1">
      <c r="A2" s="80" t="s">
        <v>7</v>
      </c>
      <c r="B2" s="1">
        <f>SUMIF('SUIVI JOURNALIER CANAL'!A:A, A2, 'SUIVI JOURNALIER CANAL'!E:E) + SUMIF('SUIVI JOURNALIER ORANGE'!A:A, A2, 'SUIVI JOURNALIER ORANGE'!E:E)</f>
        <v>177</v>
      </c>
      <c r="C2" s="1">
        <f>D2+E2</f>
        <v>38</v>
      </c>
      <c r="D2" s="1">
        <f>SUMIF('SUIVI JOURNALIER CANAL'!A:A, A2, 'SUIVI JOURNALIER CANAL'!G:G) + SUMIF('SUIVI JOURNALIER ORANGE'!A:A, A2, 'SUIVI JOURNALIER ORANGE'!F:F)</f>
        <v>30</v>
      </c>
      <c r="E2" s="1">
        <f>SUMIF('SUIVI JOURNALIER CANAL'!A:A, A2, 'SUIVI JOURNALIER CANAL'!H:H) + SUMIF('SUIVI JOURNALIER ORANGE'!A:A, A2, 'SUIVI JOURNALIER ORANGE'!G:G)</f>
        <v>8</v>
      </c>
      <c r="F2" s="1">
        <f>SUMIF('SUIVI JOURNALIER CANAL'!A:A, A2, 'SUIVI JOURNALIER CANAL'!I:I) + SUMIF('SUIVI JOURNALIER ORANGE'!A:A, A2, 'SUIVI JOURNALIER ORANGE'!H:H)</f>
        <v>138</v>
      </c>
      <c r="G2" s="81">
        <f>IF(C2=0, 0,D2/C2)</f>
        <v>0.78947368421052633</v>
      </c>
      <c r="H2" s="81">
        <f>IF(C2=0, 0,E2/C2)</f>
        <v>0.21052631578947367</v>
      </c>
      <c r="I2" s="82">
        <f>IF(B2=0, 0,F2/B2)</f>
        <v>0.77966101694915257</v>
      </c>
      <c r="J2" s="81">
        <f>IF(B2=0, 0,(E2+D2)/B2)</f>
        <v>0.21468926553672316</v>
      </c>
      <c r="K2" s="83">
        <f>B2*153.57</f>
        <v>27181.89</v>
      </c>
      <c r="L2" s="83">
        <f>SUM(D2*153.57)</f>
        <v>4607.0999999999995</v>
      </c>
      <c r="M2" s="83">
        <f>K2-L2</f>
        <v>22574.79</v>
      </c>
      <c r="AA2" s="1"/>
    </row>
    <row r="3" spans="1:27" ht="24.95" customHeight="1">
      <c r="A3" s="80" t="s">
        <v>8</v>
      </c>
      <c r="B3" s="1">
        <f>SUMIF('SUIVI JOURNALIER CANAL'!A:A, A3, 'SUIVI JOURNALIER CANAL'!E:E) + SUMIF('SUIVI JOURNALIER ORANGE'!A:A, A3, 'SUIVI JOURNALIER ORANGE'!E:E)</f>
        <v>20</v>
      </c>
      <c r="C3" s="1">
        <f t="shared" ref="C3:C15" si="0">D3+E3</f>
        <v>13</v>
      </c>
      <c r="D3" s="1">
        <f>SUMIF('SUIVI JOURNALIER CANAL'!A:A, A3, 'SUIVI JOURNALIER CANAL'!G:G) + SUMIF('SUIVI JOURNALIER ORANGE'!A:A, A3, 'SUIVI JOURNALIER ORANGE'!F:F)</f>
        <v>7</v>
      </c>
      <c r="E3" s="1">
        <f>SUMIF('SUIVI JOURNALIER CANAL'!A:A, A3, 'SUIVI JOURNALIER CANAL'!H:H) + SUMIF('SUIVI JOURNALIER ORANGE'!A:A, A3, 'SUIVI JOURNALIER ORANGE'!G:G)</f>
        <v>6</v>
      </c>
      <c r="F3" s="1">
        <f>SUMIF('SUIVI JOURNALIER CANAL'!A:A, A3, 'SUIVI JOURNALIER CANAL'!I:I) + SUMIF('SUIVI JOURNALIER ORANGE'!A:A, A3, 'SUIVI JOURNALIER ORANGE'!H:H)</f>
        <v>6</v>
      </c>
      <c r="G3" s="81">
        <f t="shared" ref="G3:G15" si="1">IF(C3=0, 0,D3/C3)</f>
        <v>0.53846153846153844</v>
      </c>
      <c r="H3" s="81">
        <f t="shared" ref="H3:H15" si="2">IF(C3=0, 0,E3/C3)</f>
        <v>0.46153846153846156</v>
      </c>
      <c r="I3" s="82">
        <f t="shared" ref="I3:I15" si="3">IF(B3=0, 0,F3/B3)</f>
        <v>0.3</v>
      </c>
      <c r="J3" s="81">
        <f t="shared" ref="J3:J15" si="4">IF(B3=0, 0,(E3+D3)/B3)</f>
        <v>0.65</v>
      </c>
      <c r="K3" s="83">
        <f t="shared" ref="K3:K14" si="5">B3*153.57</f>
        <v>3071.3999999999996</v>
      </c>
      <c r="L3" s="83">
        <f t="shared" ref="L3:L14" si="6">SUM(D3*153.57)</f>
        <v>1074.99</v>
      </c>
      <c r="M3" s="83">
        <f t="shared" ref="M3:M14" si="7">K3-L3</f>
        <v>1996.4099999999996</v>
      </c>
      <c r="AA3" s="2" t="s">
        <v>7</v>
      </c>
    </row>
    <row r="4" spans="1:27" ht="24.95" customHeight="1">
      <c r="A4" s="80" t="s">
        <v>9</v>
      </c>
      <c r="B4" s="1">
        <f>SUMIF('SUIVI JOURNALIER CANAL'!A:A, A4, 'SUIVI JOURNALIER CANAL'!E:E) + SUMIF('SUIVI JOURNALIER ORANGE'!A:A, A4, 'SUIVI JOURNALIER ORANGE'!E:E)</f>
        <v>0</v>
      </c>
      <c r="C4" s="1">
        <f t="shared" si="0"/>
        <v>0</v>
      </c>
      <c r="D4" s="1">
        <f>SUMIF('SUIVI JOURNALIER CANAL'!A:A, A4, 'SUIVI JOURNALIER CANAL'!G:G) + SUMIF('SUIVI JOURNALIER ORANGE'!A:A, A4, 'SUIVI JOURNALIER ORANGE'!F:F)</f>
        <v>0</v>
      </c>
      <c r="E4" s="1">
        <f>SUMIF('SUIVI JOURNALIER CANAL'!A:A, A4, 'SUIVI JOURNALIER CANAL'!H:H) + SUMIF('SUIVI JOURNALIER ORANGE'!A:A, A4, 'SUIVI JOURNALIER ORANGE'!G:G)</f>
        <v>0</v>
      </c>
      <c r="F4" s="1">
        <f>SUMIF('SUIVI JOURNALIER CANAL'!A:A, A4, 'SUIVI JOURNALIER CANAL'!I:I) + SUMIF('SUIVI JOURNALIER ORANGE'!A:A, A4, 'SUIVI JOURNALIER ORANGE'!H:H)</f>
        <v>0</v>
      </c>
      <c r="G4" s="81">
        <f t="shared" si="1"/>
        <v>0</v>
      </c>
      <c r="H4" s="81">
        <f t="shared" si="2"/>
        <v>0</v>
      </c>
      <c r="I4" s="82">
        <f t="shared" si="3"/>
        <v>0</v>
      </c>
      <c r="J4" s="81">
        <f t="shared" si="4"/>
        <v>0</v>
      </c>
      <c r="K4" s="83">
        <f t="shared" si="5"/>
        <v>0</v>
      </c>
      <c r="L4" s="83">
        <f t="shared" si="6"/>
        <v>0</v>
      </c>
      <c r="M4" s="83">
        <f t="shared" si="7"/>
        <v>0</v>
      </c>
      <c r="AA4" s="2" t="s">
        <v>8</v>
      </c>
    </row>
    <row r="5" spans="1:27" ht="24.95" customHeight="1">
      <c r="A5" s="80" t="s">
        <v>10</v>
      </c>
      <c r="B5" s="1">
        <f>SUMIF('SUIVI JOURNALIER CANAL'!A:A, A5, 'SUIVI JOURNALIER CANAL'!E:E) + SUMIF('SUIVI JOURNALIER ORANGE'!A:A, A5, 'SUIVI JOURNALIER ORANGE'!E:E)</f>
        <v>82</v>
      </c>
      <c r="C5" s="1">
        <f t="shared" si="0"/>
        <v>34</v>
      </c>
      <c r="D5" s="1">
        <f>SUMIF('SUIVI JOURNALIER CANAL'!A:A, A5, 'SUIVI JOURNALIER CANAL'!G:G) + SUMIF('SUIVI JOURNALIER ORANGE'!A:A, A5, 'SUIVI JOURNALIER ORANGE'!F:F)</f>
        <v>24</v>
      </c>
      <c r="E5" s="1">
        <f>SUMIF('SUIVI JOURNALIER CANAL'!A:A, A5, 'SUIVI JOURNALIER CANAL'!H:H) + SUMIF('SUIVI JOURNALIER ORANGE'!A:A, A5, 'SUIVI JOURNALIER ORANGE'!G:G)</f>
        <v>10</v>
      </c>
      <c r="F5" s="1">
        <f>SUMIF('SUIVI JOURNALIER CANAL'!A:A, A5, 'SUIVI JOURNALIER CANAL'!I:I) + SUMIF('SUIVI JOURNALIER ORANGE'!A:A, A5, 'SUIVI JOURNALIER ORANGE'!H:H)</f>
        <v>45</v>
      </c>
      <c r="G5" s="81">
        <f t="shared" si="1"/>
        <v>0.70588235294117652</v>
      </c>
      <c r="H5" s="81">
        <f t="shared" si="2"/>
        <v>0.29411764705882354</v>
      </c>
      <c r="I5" s="82">
        <f t="shared" si="3"/>
        <v>0.54878048780487809</v>
      </c>
      <c r="J5" s="81">
        <f t="shared" si="4"/>
        <v>0.41463414634146339</v>
      </c>
      <c r="K5" s="83">
        <f t="shared" si="5"/>
        <v>12592.74</v>
      </c>
      <c r="L5" s="83">
        <f t="shared" si="6"/>
        <v>3685.68</v>
      </c>
      <c r="M5" s="83">
        <f t="shared" si="7"/>
        <v>8907.06</v>
      </c>
      <c r="AA5" s="2" t="s">
        <v>9</v>
      </c>
    </row>
    <row r="6" spans="1:27" ht="24.95" customHeight="1">
      <c r="A6" s="80" t="s">
        <v>11</v>
      </c>
      <c r="B6" s="1">
        <f>SUMIF('SUIVI JOURNALIER CANAL'!A:A, A6, 'SUIVI JOURNALIER CANAL'!E:E) + SUMIF('SUIVI JOURNALIER ORANGE'!A:A, A6, 'SUIVI JOURNALIER ORANGE'!E:E)</f>
        <v>169</v>
      </c>
      <c r="C6" s="1">
        <f t="shared" si="0"/>
        <v>129</v>
      </c>
      <c r="D6" s="1">
        <f>SUMIF('SUIVI JOURNALIER CANAL'!A:A, A6, 'SUIVI JOURNALIER CANAL'!G:G) + SUMIF('SUIVI JOURNALIER ORANGE'!A:A, A6, 'SUIVI JOURNALIER ORANGE'!F:F)</f>
        <v>110</v>
      </c>
      <c r="E6" s="1">
        <f>SUMIF('SUIVI JOURNALIER CANAL'!A:A, A6, 'SUIVI JOURNALIER CANAL'!H:H) + SUMIF('SUIVI JOURNALIER ORANGE'!A:A, A6, 'SUIVI JOURNALIER ORANGE'!G:G)</f>
        <v>19</v>
      </c>
      <c r="F6" s="1">
        <f>SUMIF('SUIVI JOURNALIER CANAL'!A:A, A6, 'SUIVI JOURNALIER CANAL'!I:I) + SUMIF('SUIVI JOURNALIER ORANGE'!A:A, A6, 'SUIVI JOURNALIER ORANGE'!H:H)</f>
        <v>37</v>
      </c>
      <c r="G6" s="81">
        <f t="shared" si="1"/>
        <v>0.8527131782945736</v>
      </c>
      <c r="H6" s="81">
        <f t="shared" si="2"/>
        <v>0.14728682170542637</v>
      </c>
      <c r="I6" s="82">
        <f t="shared" si="3"/>
        <v>0.21893491124260356</v>
      </c>
      <c r="J6" s="81">
        <f t="shared" si="4"/>
        <v>0.76331360946745563</v>
      </c>
      <c r="K6" s="83">
        <f t="shared" si="5"/>
        <v>25953.329999999998</v>
      </c>
      <c r="L6" s="83">
        <f t="shared" si="6"/>
        <v>16892.7</v>
      </c>
      <c r="M6" s="83">
        <f t="shared" si="7"/>
        <v>9060.6299999999974</v>
      </c>
      <c r="AA6" s="2" t="s">
        <v>10</v>
      </c>
    </row>
    <row r="7" spans="1:27" ht="24.95" customHeight="1">
      <c r="A7" s="80" t="s">
        <v>12</v>
      </c>
      <c r="B7" s="1">
        <f>SUMIF('SUIVI JOURNALIER CANAL'!A:A, A7, 'SUIVI JOURNALIER CANAL'!E:E) + SUMIF('SUIVI JOURNALIER ORANGE'!A:A, A7, 'SUIVI JOURNALIER ORANGE'!E:E)</f>
        <v>82</v>
      </c>
      <c r="C7" s="1">
        <f t="shared" si="0"/>
        <v>34</v>
      </c>
      <c r="D7" s="1">
        <f>SUMIF('SUIVI JOURNALIER CANAL'!A:A, A7, 'SUIVI JOURNALIER CANAL'!G:G) + SUMIF('SUIVI JOURNALIER ORANGE'!A:A, A7, 'SUIVI JOURNALIER ORANGE'!F:F)</f>
        <v>28</v>
      </c>
      <c r="E7" s="1">
        <f>SUMIF('SUIVI JOURNALIER CANAL'!A:A, A7, 'SUIVI JOURNALIER CANAL'!H:H) + SUMIF('SUIVI JOURNALIER ORANGE'!A:A, A7, 'SUIVI JOURNALIER ORANGE'!G:G)</f>
        <v>6</v>
      </c>
      <c r="F7" s="1">
        <f>SUMIF('SUIVI JOURNALIER CANAL'!A:A, A7, 'SUIVI JOURNALIER CANAL'!I:I) + SUMIF('SUIVI JOURNALIER ORANGE'!A:A, A7, 'SUIVI JOURNALIER ORANGE'!H:H)</f>
        <v>48</v>
      </c>
      <c r="G7" s="81">
        <f t="shared" si="1"/>
        <v>0.82352941176470584</v>
      </c>
      <c r="H7" s="81">
        <f t="shared" si="2"/>
        <v>0.17647058823529413</v>
      </c>
      <c r="I7" s="82">
        <f t="shared" si="3"/>
        <v>0.58536585365853655</v>
      </c>
      <c r="J7" s="81">
        <f t="shared" si="4"/>
        <v>0.41463414634146339</v>
      </c>
      <c r="K7" s="83">
        <f t="shared" si="5"/>
        <v>12592.74</v>
      </c>
      <c r="L7" s="83">
        <f t="shared" si="6"/>
        <v>4299.96</v>
      </c>
      <c r="M7" s="83">
        <f t="shared" si="7"/>
        <v>8292.7799999999988</v>
      </c>
      <c r="AA7" s="2" t="s">
        <v>11</v>
      </c>
    </row>
    <row r="8" spans="1:27" ht="24.95" customHeight="1">
      <c r="A8" s="80" t="s">
        <v>73</v>
      </c>
      <c r="B8" s="1">
        <f>SUMIF('SUIVI JOURNALIER CANAL'!A:A, A8, 'SUIVI JOURNALIER CANAL'!E:E) + SUMIF('SUIVI JOURNALIER ORANGE'!A:A, A8, 'SUIVI JOURNALIER ORANGE'!E:E)</f>
        <v>0</v>
      </c>
      <c r="C8" s="1">
        <f t="shared" si="0"/>
        <v>0</v>
      </c>
      <c r="D8" s="1">
        <f>SUMIF('SUIVI JOURNALIER CANAL'!A:A, A8, 'SUIVI JOURNALIER CANAL'!G:G) + SUMIF('SUIVI JOURNALIER ORANGE'!A:A, A8, 'SUIVI JOURNALIER ORANGE'!F:F)</f>
        <v>0</v>
      </c>
      <c r="E8" s="1">
        <f>SUMIF('SUIVI JOURNALIER CANAL'!A:A, A8, 'SUIVI JOURNALIER CANAL'!H:H) + SUMIF('SUIVI JOURNALIER ORANGE'!A:A, A8, 'SUIVI JOURNALIER ORANGE'!G:G)</f>
        <v>0</v>
      </c>
      <c r="F8" s="1">
        <f>SUMIF('SUIVI JOURNALIER CANAL'!A:A, A8, 'SUIVI JOURNALIER CANAL'!I:I) + SUMIF('SUIVI JOURNALIER ORANGE'!A:A, A8, 'SUIVI JOURNALIER ORANGE'!H:H)</f>
        <v>0</v>
      </c>
      <c r="G8" s="81">
        <f t="shared" si="1"/>
        <v>0</v>
      </c>
      <c r="H8" s="81">
        <f t="shared" si="2"/>
        <v>0</v>
      </c>
      <c r="I8" s="82">
        <f t="shared" si="3"/>
        <v>0</v>
      </c>
      <c r="J8" s="81">
        <f t="shared" si="4"/>
        <v>0</v>
      </c>
      <c r="K8" s="83">
        <f t="shared" si="5"/>
        <v>0</v>
      </c>
      <c r="L8" s="83">
        <f t="shared" si="6"/>
        <v>0</v>
      </c>
      <c r="M8" s="83">
        <f t="shared" si="7"/>
        <v>0</v>
      </c>
      <c r="AA8" s="2" t="s">
        <v>12</v>
      </c>
    </row>
    <row r="9" spans="1:27" ht="24.95" customHeight="1">
      <c r="A9" s="80" t="s">
        <v>14</v>
      </c>
      <c r="B9" s="1">
        <f>SUMIF('SUIVI JOURNALIER CANAL'!A:A, A9, 'SUIVI JOURNALIER CANAL'!E:E) + SUMIF('SUIVI JOURNALIER ORANGE'!A:A, A9, 'SUIVI JOURNALIER ORANGE'!E:E)</f>
        <v>114</v>
      </c>
      <c r="C9" s="1">
        <f t="shared" si="0"/>
        <v>38</v>
      </c>
      <c r="D9" s="1">
        <f>SUMIF('SUIVI JOURNALIER CANAL'!A:A, A9, 'SUIVI JOURNALIER CANAL'!G:G) + SUMIF('SUIVI JOURNALIER ORANGE'!A:A, A9, 'SUIVI JOURNALIER ORANGE'!F:F)</f>
        <v>21</v>
      </c>
      <c r="E9" s="1">
        <f>SUMIF('SUIVI JOURNALIER CANAL'!A:A, A9, 'SUIVI JOURNALIER CANAL'!H:H) + SUMIF('SUIVI JOURNALIER ORANGE'!A:A, A9, 'SUIVI JOURNALIER ORANGE'!G:G)</f>
        <v>17</v>
      </c>
      <c r="F9" s="1">
        <f>SUMIF('SUIVI JOURNALIER CANAL'!A:A, A9, 'SUIVI JOURNALIER CANAL'!I:I) + SUMIF('SUIVI JOURNALIER ORANGE'!A:A, A9, 'SUIVI JOURNALIER ORANGE'!H:H)</f>
        <v>76</v>
      </c>
      <c r="G9" s="81">
        <f t="shared" si="1"/>
        <v>0.55263157894736847</v>
      </c>
      <c r="H9" s="81">
        <f t="shared" si="2"/>
        <v>0.44736842105263158</v>
      </c>
      <c r="I9" s="82">
        <f t="shared" si="3"/>
        <v>0.66666666666666663</v>
      </c>
      <c r="J9" s="81">
        <f t="shared" si="4"/>
        <v>0.33333333333333331</v>
      </c>
      <c r="K9" s="83">
        <f t="shared" si="5"/>
        <v>17506.98</v>
      </c>
      <c r="L9" s="83">
        <f t="shared" si="6"/>
        <v>3224.97</v>
      </c>
      <c r="M9" s="83">
        <f t="shared" si="7"/>
        <v>14282.01</v>
      </c>
      <c r="AA9" s="2" t="s">
        <v>13</v>
      </c>
    </row>
    <row r="10" spans="1:27" ht="24.95" customHeight="1">
      <c r="A10" s="80" t="s">
        <v>15</v>
      </c>
      <c r="B10" s="1">
        <f>SUMIF('SUIVI JOURNALIER CANAL'!A:A, A10, 'SUIVI JOURNALIER CANAL'!E:E) + SUMIF('SUIVI JOURNALIER ORANGE'!A:A, A10, 'SUIVI JOURNALIER ORANGE'!E:E)</f>
        <v>113</v>
      </c>
      <c r="C10" s="1">
        <f t="shared" si="0"/>
        <v>45</v>
      </c>
      <c r="D10" s="1">
        <f>SUMIF('SUIVI JOURNALIER CANAL'!A:A, A10, 'SUIVI JOURNALIER CANAL'!G:G) + SUMIF('SUIVI JOURNALIER ORANGE'!A:A, A10, 'SUIVI JOURNALIER ORANGE'!F:F)</f>
        <v>27</v>
      </c>
      <c r="E10" s="1">
        <f>SUMIF('SUIVI JOURNALIER CANAL'!A:A, A10, 'SUIVI JOURNALIER CANAL'!H:H) + SUMIF('SUIVI JOURNALIER ORANGE'!A:A, A10, 'SUIVI JOURNALIER ORANGE'!G:G)</f>
        <v>18</v>
      </c>
      <c r="F10" s="1">
        <f>SUMIF('SUIVI JOURNALIER CANAL'!A:A, A10, 'SUIVI JOURNALIER CANAL'!I:I) + SUMIF('SUIVI JOURNALIER ORANGE'!A:A, A10, 'SUIVI JOURNALIER ORANGE'!H:H)</f>
        <v>67</v>
      </c>
      <c r="G10" s="81">
        <f t="shared" si="1"/>
        <v>0.6</v>
      </c>
      <c r="H10" s="81">
        <f t="shared" si="2"/>
        <v>0.4</v>
      </c>
      <c r="I10" s="82">
        <f t="shared" si="3"/>
        <v>0.59292035398230092</v>
      </c>
      <c r="J10" s="81">
        <f t="shared" si="4"/>
        <v>0.39823008849557523</v>
      </c>
      <c r="K10" s="83">
        <f t="shared" si="5"/>
        <v>17353.41</v>
      </c>
      <c r="L10" s="83">
        <f t="shared" si="6"/>
        <v>4146.3899999999994</v>
      </c>
      <c r="M10" s="83">
        <f t="shared" si="7"/>
        <v>13207.02</v>
      </c>
      <c r="AA10" s="2" t="s">
        <v>14</v>
      </c>
    </row>
    <row r="11" spans="1:27" ht="24.95" customHeight="1">
      <c r="A11" s="84" t="s">
        <v>74</v>
      </c>
      <c r="B11" s="1">
        <f>SUMIF('SUIVI JOURNALIER CANAL'!A:A, A11, 'SUIVI JOURNALIER CANAL'!E:E) + SUMIF('SUIVI JOURNALIER ORANGE'!A:A, A11, 'SUIVI JOURNALIER ORANGE'!E:E)</f>
        <v>0</v>
      </c>
      <c r="C11" s="1">
        <f t="shared" si="0"/>
        <v>0</v>
      </c>
      <c r="D11" s="1">
        <f>SUMIF('SUIVI JOURNALIER CANAL'!A:A, A11, 'SUIVI JOURNALIER CANAL'!G:G) + SUMIF('SUIVI JOURNALIER ORANGE'!A:A, A11, 'SUIVI JOURNALIER ORANGE'!F:F)</f>
        <v>0</v>
      </c>
      <c r="E11" s="1">
        <f>SUMIF('SUIVI JOURNALIER CANAL'!A:A, A11, 'SUIVI JOURNALIER CANAL'!H:H) + SUMIF('SUIVI JOURNALIER ORANGE'!A:A, A11, 'SUIVI JOURNALIER ORANGE'!G:G)</f>
        <v>0</v>
      </c>
      <c r="F11" s="1">
        <f>SUMIF('SUIVI JOURNALIER CANAL'!A:A, A11, 'SUIVI JOURNALIER CANAL'!I:I) + SUMIF('SUIVI JOURNALIER ORANGE'!A:A, A11, 'SUIVI JOURNALIER ORANGE'!H:H)</f>
        <v>0</v>
      </c>
      <c r="G11" s="81">
        <f t="shared" si="1"/>
        <v>0</v>
      </c>
      <c r="H11" s="81">
        <f t="shared" si="2"/>
        <v>0</v>
      </c>
      <c r="I11" s="82">
        <f t="shared" si="3"/>
        <v>0</v>
      </c>
      <c r="J11" s="81">
        <f t="shared" si="4"/>
        <v>0</v>
      </c>
      <c r="K11" s="83">
        <f t="shared" si="5"/>
        <v>0</v>
      </c>
      <c r="L11" s="83">
        <f t="shared" si="6"/>
        <v>0</v>
      </c>
      <c r="M11" s="83">
        <f t="shared" si="7"/>
        <v>0</v>
      </c>
      <c r="AA11" s="2" t="s">
        <v>15</v>
      </c>
    </row>
    <row r="12" spans="1:27" ht="24.95" customHeight="1">
      <c r="A12" s="85" t="s">
        <v>14</v>
      </c>
      <c r="B12" s="1">
        <f>SUMIF('SUIVI JOURNALIER CANAL'!A:A, A12, 'SUIVI JOURNALIER CANAL'!E:E) + SUMIF('SUIVI JOURNALIER ORANGE'!A:A, A12, 'SUIVI JOURNALIER ORANGE'!E:E)</f>
        <v>114</v>
      </c>
      <c r="C12" s="1">
        <f t="shared" si="0"/>
        <v>38</v>
      </c>
      <c r="D12" s="1">
        <f>SUMIF('SUIVI JOURNALIER CANAL'!A:A, A12, 'SUIVI JOURNALIER CANAL'!G:G) + SUMIF('SUIVI JOURNALIER ORANGE'!A:A, A12, 'SUIVI JOURNALIER ORANGE'!F:F)</f>
        <v>21</v>
      </c>
      <c r="E12" s="1">
        <f>SUMIF('SUIVI JOURNALIER CANAL'!A:A, A12, 'SUIVI JOURNALIER CANAL'!H:H) + SUMIF('SUIVI JOURNALIER ORANGE'!A:A, A12, 'SUIVI JOURNALIER ORANGE'!G:G)</f>
        <v>17</v>
      </c>
      <c r="F12" s="1">
        <f>SUMIF('SUIVI JOURNALIER CANAL'!A:A, A12, 'SUIVI JOURNALIER CANAL'!I:I) + SUMIF('SUIVI JOURNALIER ORANGE'!A:A, A12, 'SUIVI JOURNALIER ORANGE'!H:H)</f>
        <v>76</v>
      </c>
      <c r="G12" s="81">
        <f t="shared" si="1"/>
        <v>0.55263157894736847</v>
      </c>
      <c r="H12" s="81">
        <f t="shared" si="2"/>
        <v>0.44736842105263158</v>
      </c>
      <c r="I12" s="82">
        <f t="shared" si="3"/>
        <v>0.66666666666666663</v>
      </c>
      <c r="J12" s="81">
        <f t="shared" si="4"/>
        <v>0.33333333333333331</v>
      </c>
      <c r="K12" s="83">
        <f t="shared" si="5"/>
        <v>17506.98</v>
      </c>
      <c r="L12" s="83">
        <f t="shared" si="6"/>
        <v>3224.97</v>
      </c>
      <c r="M12" s="83">
        <f t="shared" si="7"/>
        <v>14282.01</v>
      </c>
      <c r="AA12" s="2" t="s">
        <v>16</v>
      </c>
    </row>
    <row r="13" spans="1:27" ht="24.95" customHeight="1">
      <c r="A13" s="87" t="s">
        <v>605</v>
      </c>
      <c r="B13" s="1">
        <f>SUMIF('SUIVI JOURNALIER CANAL'!A:A, A13, 'SUIVI JOURNALIER CANAL'!E:E) + SUMIF('SUIVI JOURNALIER ORANGE'!A:A, A13, 'SUIVI JOURNALIER ORANGE'!E:E)</f>
        <v>0</v>
      </c>
      <c r="C13" s="1">
        <f t="shared" si="0"/>
        <v>0</v>
      </c>
      <c r="D13" s="1">
        <f>SUMIF('SUIVI JOURNALIER CANAL'!A:A, A13, 'SUIVI JOURNALIER CANAL'!G:G) + SUMIF('SUIVI JOURNALIER ORANGE'!A:A, A13, 'SUIVI JOURNALIER ORANGE'!F:F)</f>
        <v>0</v>
      </c>
      <c r="E13" s="1">
        <f>SUMIF('SUIVI JOURNALIER CANAL'!A:A, A13, 'SUIVI JOURNALIER CANAL'!H:H) + SUMIF('SUIVI JOURNALIER ORANGE'!A:A, A13, 'SUIVI JOURNALIER ORANGE'!G:G)</f>
        <v>0</v>
      </c>
      <c r="F13" s="1">
        <f>SUMIF('SUIVI JOURNALIER CANAL'!A:A, A13, 'SUIVI JOURNALIER CANAL'!I:I) + SUMIF('SUIVI JOURNALIER ORANGE'!A:A, A13, 'SUIVI JOURNALIER ORANGE'!H:H)</f>
        <v>0</v>
      </c>
      <c r="G13" s="81">
        <f t="shared" si="1"/>
        <v>0</v>
      </c>
      <c r="H13" s="81">
        <f t="shared" si="2"/>
        <v>0</v>
      </c>
      <c r="I13" s="82">
        <f t="shared" si="3"/>
        <v>0</v>
      </c>
      <c r="J13" s="81">
        <f t="shared" si="4"/>
        <v>0</v>
      </c>
      <c r="K13" s="83">
        <f t="shared" si="5"/>
        <v>0</v>
      </c>
      <c r="L13" s="83">
        <f t="shared" si="6"/>
        <v>0</v>
      </c>
      <c r="M13" s="83">
        <f t="shared" si="7"/>
        <v>0</v>
      </c>
      <c r="AA13" s="2" t="s">
        <v>17</v>
      </c>
    </row>
    <row r="14" spans="1:27" ht="24.95" customHeight="1">
      <c r="A14" s="88" t="s">
        <v>606</v>
      </c>
      <c r="B14" s="1">
        <f>SUMIF('SUIVI JOURNALIER CANAL'!A:A, A14, 'SUIVI JOURNALIER CANAL'!E:E) + SUMIF('SUIVI JOURNALIER ORANGE'!A:A, A14, 'SUIVI JOURNALIER ORANGE'!E:E)</f>
        <v>0</v>
      </c>
      <c r="C14" s="1">
        <f t="shared" si="0"/>
        <v>0</v>
      </c>
      <c r="D14" s="1">
        <f>SUMIF('SUIVI JOURNALIER CANAL'!A:A, A14, 'SUIVI JOURNALIER CANAL'!G:G) + SUMIF('SUIVI JOURNALIER ORANGE'!A:A, A14, 'SUIVI JOURNALIER ORANGE'!F:F)</f>
        <v>0</v>
      </c>
      <c r="E14" s="1">
        <f>SUMIF('SUIVI JOURNALIER CANAL'!A:A, A14, 'SUIVI JOURNALIER CANAL'!H:H) + SUMIF('SUIVI JOURNALIER ORANGE'!A:A, A14, 'SUIVI JOURNALIER ORANGE'!G:G)</f>
        <v>0</v>
      </c>
      <c r="F14" s="1">
        <f>SUMIF('SUIVI JOURNALIER CANAL'!A:A, A14, 'SUIVI JOURNALIER CANAL'!I:I) + SUMIF('SUIVI JOURNALIER ORANGE'!A:A, A14, 'SUIVI JOURNALIER ORANGE'!H:H)</f>
        <v>0</v>
      </c>
      <c r="G14" s="81">
        <f t="shared" si="1"/>
        <v>0</v>
      </c>
      <c r="H14" s="81">
        <f t="shared" si="2"/>
        <v>0</v>
      </c>
      <c r="I14" s="82">
        <f t="shared" si="3"/>
        <v>0</v>
      </c>
      <c r="J14" s="81">
        <f t="shared" si="4"/>
        <v>0</v>
      </c>
      <c r="K14" s="83">
        <f t="shared" si="5"/>
        <v>0</v>
      </c>
      <c r="L14" s="83">
        <f t="shared" si="6"/>
        <v>0</v>
      </c>
      <c r="M14" s="83">
        <f t="shared" si="7"/>
        <v>0</v>
      </c>
      <c r="AA14" s="1" t="s">
        <v>605</v>
      </c>
    </row>
    <row r="15" spans="1:27" ht="15.6">
      <c r="A15" s="89" t="s">
        <v>607</v>
      </c>
      <c r="B15" s="1">
        <f>SUM(B2:B14)</f>
        <v>871</v>
      </c>
      <c r="C15" s="1">
        <f t="shared" si="0"/>
        <v>369</v>
      </c>
      <c r="D15" s="1">
        <f>SUM(D2:D14)</f>
        <v>268</v>
      </c>
      <c r="E15" s="1">
        <f>SUM(E2:E14)</f>
        <v>101</v>
      </c>
      <c r="F15" s="1">
        <f>SUM(F2:F14)</f>
        <v>493</v>
      </c>
      <c r="G15" s="81">
        <f t="shared" si="1"/>
        <v>0.72628726287262868</v>
      </c>
      <c r="H15" s="81">
        <f t="shared" si="2"/>
        <v>0.27371273712737126</v>
      </c>
      <c r="I15" s="82">
        <f t="shared" si="3"/>
        <v>0.56601607347876004</v>
      </c>
      <c r="J15" s="81">
        <f t="shared" si="4"/>
        <v>0.42365097588978184</v>
      </c>
      <c r="K15" s="111">
        <f>B15*200</f>
        <v>174200</v>
      </c>
      <c r="L15" s="83">
        <f>SUM(D15*200.37)</f>
        <v>53699.16</v>
      </c>
      <c r="M15" s="83">
        <f>E15*200</f>
        <v>20200</v>
      </c>
      <c r="AA15" s="1"/>
    </row>
    <row r="18" spans="3:12">
      <c r="C18" s="1"/>
      <c r="D18" s="1"/>
      <c r="E18" s="1"/>
      <c r="F18" s="1"/>
      <c r="G18" s="6" t="s">
        <v>31</v>
      </c>
      <c r="H18" s="6" t="s">
        <v>32</v>
      </c>
      <c r="I18" s="3"/>
      <c r="J18" s="3"/>
      <c r="K18" s="5"/>
      <c r="L18" s="1"/>
    </row>
    <row r="19" spans="3:12" ht="15.6">
      <c r="C19" s="7" t="s">
        <v>33</v>
      </c>
      <c r="D19" s="8" t="s">
        <v>608</v>
      </c>
      <c r="E19" s="10" t="s">
        <v>609</v>
      </c>
      <c r="F19" s="7"/>
      <c r="G19" s="11" t="s">
        <v>610</v>
      </c>
      <c r="H19" s="11" t="s">
        <v>611</v>
      </c>
      <c r="I19" s="7"/>
      <c r="J19" s="7"/>
      <c r="K19" s="7"/>
      <c r="L19" s="9" t="s">
        <v>612</v>
      </c>
    </row>
    <row r="20" spans="3:12">
      <c r="C20" s="1"/>
      <c r="D20" s="12" t="s">
        <v>613</v>
      </c>
      <c r="E20" s="12" t="s">
        <v>614</v>
      </c>
      <c r="F20" s="7"/>
      <c r="G20" s="10" t="s">
        <v>615</v>
      </c>
      <c r="H20" s="10" t="s">
        <v>616</v>
      </c>
      <c r="I20" s="7"/>
      <c r="J20" s="7"/>
      <c r="K20" s="7"/>
      <c r="L20" s="90" t="s">
        <v>617</v>
      </c>
    </row>
    <row r="21" spans="3:12">
      <c r="C21" s="1"/>
      <c r="D21" s="10" t="s">
        <v>618</v>
      </c>
      <c r="E21" s="7"/>
      <c r="F21" s="7"/>
      <c r="G21" s="7"/>
      <c r="H21" s="7"/>
      <c r="I21" s="7"/>
      <c r="J21" s="7"/>
      <c r="K21" s="7"/>
      <c r="L21" s="7"/>
    </row>
    <row r="22" spans="3:12">
      <c r="C22" s="1"/>
      <c r="D22" s="1"/>
      <c r="E22" s="1"/>
      <c r="F22" s="1"/>
      <c r="G22" s="1"/>
      <c r="H22" s="1"/>
      <c r="I22" s="1"/>
      <c r="J22" s="1"/>
      <c r="K22" s="1"/>
      <c r="L22" s="7"/>
    </row>
  </sheetData>
  <conditionalFormatting sqref="D2:D14">
    <cfRule type="cellIs" dxfId="11" priority="9" operator="lessThanOrEqual">
      <formula>20</formula>
    </cfRule>
    <cfRule type="cellIs" dxfId="10" priority="10" operator="between">
      <formula>20</formula>
      <formula>50</formula>
    </cfRule>
    <cfRule type="cellIs" dxfId="9" priority="11" operator="greaterThanOrEqual">
      <formula>50</formula>
    </cfRule>
  </conditionalFormatting>
  <conditionalFormatting sqref="E2:E14">
    <cfRule type="cellIs" dxfId="8" priority="7" operator="greaterThan">
      <formula>10</formula>
    </cfRule>
    <cfRule type="cellIs" dxfId="7" priority="8" operator="lessThanOrEqual">
      <formula>10</formula>
    </cfRule>
  </conditionalFormatting>
  <conditionalFormatting sqref="G2:G14">
    <cfRule type="cellIs" dxfId="6" priority="5" operator="lessThan">
      <formula>0.6</formula>
    </cfRule>
    <cfRule type="cellIs" dxfId="5" priority="6" operator="greaterThanOrEqual">
      <formula>0.6</formula>
    </cfRule>
  </conditionalFormatting>
  <conditionalFormatting sqref="H2:H14">
    <cfRule type="cellIs" dxfId="4" priority="3" operator="greaterThan">
      <formula>0.3</formula>
    </cfRule>
    <cfRule type="cellIs" dxfId="3" priority="4" operator="lessThanOrEqual">
      <formula>0.3</formula>
    </cfRule>
  </conditionalFormatting>
  <conditionalFormatting sqref="L2:L14">
    <cfRule type="cellIs" dxfId="2" priority="1" operator="greaterThanOrEqual">
      <formula>3000</formula>
    </cfRule>
  </conditionalFormatting>
  <conditionalFormatting sqref="L15">
    <cfRule type="cellIs" dxfId="1" priority="2" operator="greaterThan">
      <formula>$M$15</formula>
    </cfRule>
  </conditionalFormatting>
  <conditionalFormatting sqref="L18:L19">
    <cfRule type="cellIs" dxfId="0" priority="12" operator="greaterThanOrEqual">
      <formula>3000</formula>
    </cfRule>
  </conditionalFormatting>
  <dataValidations count="2">
    <dataValidation allowBlank="1" showInputMessage="1" showErrorMessage="1" sqref="AA3:AA13" xr:uid="{2B2D31C4-0494-4107-95B2-1DB361215E78}"/>
    <dataValidation type="list" allowBlank="1" showInputMessage="1" showErrorMessage="1" sqref="A2:A13" xr:uid="{0D1A64E3-FB08-41C5-9B9E-C43952FC0A43}">
      <formula1>$AA$3:$AA$14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Anas BOUZID</dc:creator>
  <cp:keywords/>
  <dc:description/>
  <cp:lastModifiedBy>Utilisateur invité</cp:lastModifiedBy>
  <cp:revision/>
  <dcterms:created xsi:type="dcterms:W3CDTF">2025-01-27T01:17:51Z</dcterms:created>
  <dcterms:modified xsi:type="dcterms:W3CDTF">2025-06-03T12:20:26Z</dcterms:modified>
  <cp:category/>
  <cp:contentStatus/>
</cp:coreProperties>
</file>