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2\htdocs\uralrealtor\"/>
    </mc:Choice>
  </mc:AlternateContent>
  <bookViews>
    <workbookView xWindow="0" yWindow="0" windowWidth="23040" windowHeight="9072" tabRatio="826" activeTab="3"/>
  </bookViews>
  <sheets>
    <sheet name="FHA" sheetId="12" r:id="rId1"/>
    <sheet name="FHA Buyer" sheetId="22" r:id="rId2"/>
    <sheet name=" Conv" sheetId="3" r:id="rId3"/>
    <sheet name="Conv Buyer" sheetId="24" r:id="rId4"/>
    <sheet name="VA" sheetId="15" r:id="rId5"/>
    <sheet name="VA Buyer" sheetId="26" r:id="rId6"/>
    <sheet name="USDA" sheetId="19" r:id="rId7"/>
    <sheet name="USDA Buyer" sheetId="25" r:id="rId8"/>
    <sheet name="Buyer Estimated Costs" sheetId="16" r:id="rId9"/>
    <sheet name="CL Examples" sheetId="28" r:id="rId10"/>
  </sheets>
  <definedNames>
    <definedName name="Beg_Bal" localSheetId="0">FHA!$C$18:$C$377</definedName>
    <definedName name="Beg_Bal" localSheetId="6">USDA!$C$18:$C$377</definedName>
    <definedName name="Beg_Bal" localSheetId="4">VA!$C$18:$C$377</definedName>
    <definedName name="Beg_Bal">' Conv'!$C$18:$C$377</definedName>
    <definedName name="Data" localSheetId="0">FHA!$A$18:$I$377</definedName>
    <definedName name="Data" localSheetId="6">USDA!$A$18:$I$377</definedName>
    <definedName name="Data" localSheetId="4">VA!$A$18:$I$377</definedName>
    <definedName name="Data">' Conv'!$A$18:$I$377</definedName>
    <definedName name="End_Bal" localSheetId="0">FHA!$I$18:$I$377</definedName>
    <definedName name="End_Bal" localSheetId="6">USDA!$I$18:$I$377</definedName>
    <definedName name="End_Bal" localSheetId="4">VA!$I$18:$I$377</definedName>
    <definedName name="End_Bal">' Conv'!$I$18:$I$377</definedName>
    <definedName name="Extra_Pay" localSheetId="0">FHA!$E$18:$E$377</definedName>
    <definedName name="Extra_Pay" localSheetId="6">USDA!$E$18:$E$377</definedName>
    <definedName name="Extra_Pay" localSheetId="4">VA!$E$18:$E$377</definedName>
    <definedName name="Extra_Pay">' Conv'!$E$18:$E$377</definedName>
    <definedName name="Full_Print" localSheetId="0">FHA!$A$1:$I$377</definedName>
    <definedName name="Full_Print" localSheetId="6">USDA!$A$1:$I$377</definedName>
    <definedName name="Full_Print" localSheetId="4">VA!$A$1:$I$377</definedName>
    <definedName name="Full_Print">' Conv'!$A$1:$I$377</definedName>
    <definedName name="Header_Row" localSheetId="0">ROW(FHA!$17:$17)</definedName>
    <definedName name="Header_Row" localSheetId="6">ROW(USDA!$17:$17)</definedName>
    <definedName name="Header_Row" localSheetId="4">ROW(VA!$17:$17)</definedName>
    <definedName name="Header_Row">ROW(' Conv'!$17:$17)</definedName>
    <definedName name="Int" localSheetId="0">FHA!$H$18:$H$377</definedName>
    <definedName name="Int" localSheetId="6">USDA!$H$18:$H$377</definedName>
    <definedName name="Int" localSheetId="4">VA!$H$18:$H$377</definedName>
    <definedName name="Int">' Conv'!$H$18:$H$377</definedName>
    <definedName name="Interest_Rate" localSheetId="0">FHA!$D$7</definedName>
    <definedName name="Interest_Rate" localSheetId="6">USDA!$D$7</definedName>
    <definedName name="Interest_Rate" localSheetId="4">VA!$D$7</definedName>
    <definedName name="Interest_Rate">' Conv'!$D$7</definedName>
    <definedName name="Last_Row" localSheetId="0">IF(FHA!Values_Entered,FHA!Header_Row+FHA!Number_of_Payments,FHA!Header_Row)</definedName>
    <definedName name="Last_Row" localSheetId="6">IF(USDA!Values_Entered,USDA!Header_Row+USDA!Number_of_Payments,USDA!Header_Row)</definedName>
    <definedName name="Last_Row" localSheetId="4">IF(VA!Values_Entered,VA!Header_Row+VA!Number_of_Payments,VA!Header_Row)</definedName>
    <definedName name="Last_Row">IF(Values_Entered,Header_Row+Number_of_Payments,Header_Row)</definedName>
    <definedName name="Loan_Amount" localSheetId="0">FHA!$D$6</definedName>
    <definedName name="Loan_Amount" localSheetId="6">USDA!$D$6</definedName>
    <definedName name="Loan_Amount" localSheetId="4">VA!$D$6</definedName>
    <definedName name="Loan_Amount">' Conv'!$D$6</definedName>
    <definedName name="Loan_Start" localSheetId="0">FHA!$D$10</definedName>
    <definedName name="Loan_Start" localSheetId="6">USDA!$D$10</definedName>
    <definedName name="Loan_Start" localSheetId="4">VA!$D$10</definedName>
    <definedName name="Loan_Start">' Conv'!$D$10</definedName>
    <definedName name="Loan_Years" localSheetId="0">FHA!$D$8</definedName>
    <definedName name="Loan_Years" localSheetId="6">USDA!$D$8</definedName>
    <definedName name="Loan_Years" localSheetId="4">VA!$D$8</definedName>
    <definedName name="Loan_Years">' Conv'!$D$8</definedName>
    <definedName name="Num_Pmt_Per_Year" localSheetId="0">FHA!$D$9</definedName>
    <definedName name="Num_Pmt_Per_Year" localSheetId="6">USDA!$D$9</definedName>
    <definedName name="Num_Pmt_Per_Year" localSheetId="4">VA!$D$9</definedName>
    <definedName name="Num_Pmt_Per_Year">' Conv'!$D$9</definedName>
    <definedName name="Number_of_Payments" localSheetId="0">MATCH(0.01,FHA!End_Bal,-1)+1</definedName>
    <definedName name="Number_of_Payments" localSheetId="6">MATCH(0.01,USDA!End_Bal,-1)+1</definedName>
    <definedName name="Number_of_Payments" localSheetId="4">MATCH(0.01,VA!End_Bal,-1)+1</definedName>
    <definedName name="Number_of_Payments">MATCH(0.01,End_Bal,-1)+1</definedName>
    <definedName name="Pay_Date" localSheetId="0">FHA!$B$18:$B$377</definedName>
    <definedName name="Pay_Date" localSheetId="6">USDA!$B$18:$B$377</definedName>
    <definedName name="Pay_Date" localSheetId="4">VA!$B$18:$B$377</definedName>
    <definedName name="Pay_Date">' Conv'!$B$18:$B$377</definedName>
    <definedName name="Pay_Num" localSheetId="0">FHA!$A$18:$A$377</definedName>
    <definedName name="Pay_Num" localSheetId="6">USDA!$A$18:$A$377</definedName>
    <definedName name="Pay_Num" localSheetId="4">VA!$A$18:$A$377</definedName>
    <definedName name="Pay_Num">' Conv'!$A$18:$A$377</definedName>
    <definedName name="Payment_Date" localSheetId="0">DATE(YEAR(FHA!Loan_Start),MONTH(FHA!Loan_Start)+Payment_Number,DAY(FHA!Loan_Start))</definedName>
    <definedName name="Payment_Date" localSheetId="6">DATE(YEAR(USDA!Loan_Start),MONTH(USDA!Loan_Start)+Payment_Number,DAY(USDA!Loan_Start))</definedName>
    <definedName name="Payment_Date" localSheetId="4">DATE(YEAR(VA!Loan_Start),MONTH(VA!Loan_Start)+Payment_Number,DAY(VA!Loan_Start))</definedName>
    <definedName name="Payment_Date">DATE(YEAR(Loan_Start),MONTH(Loan_Start)+Payment_Number,DAY(Loan_Start))</definedName>
    <definedName name="Princ" localSheetId="0">FHA!$G$18:$G$377</definedName>
    <definedName name="Princ" localSheetId="6">USDA!$G$18:$G$377</definedName>
    <definedName name="Princ" localSheetId="4">VA!$G$18:$G$377</definedName>
    <definedName name="Princ">' Conv'!$G$18:$G$377</definedName>
    <definedName name="_xlnm.Print_Area" localSheetId="2">OFFSET(Full_Print,0,0,Last_Row)</definedName>
    <definedName name="_xlnm.Print_Area" localSheetId="0">OFFSET(FHA!Full_Print,0,0,FHA!Last_Row)</definedName>
    <definedName name="_xlnm.Print_Area" localSheetId="6">OFFSET(USDA!Full_Print,0,0,USDA!Last_Row)</definedName>
    <definedName name="_xlnm.Print_Area" localSheetId="4">OFFSET(VA!Full_Print,0,0,VA!Last_Row)</definedName>
    <definedName name="Print_Area_Reset" localSheetId="0">OFFSET(FHA!Full_Print,0,0,FHA!Last_Row)</definedName>
    <definedName name="Print_Area_Reset" localSheetId="6">OFFSET(USDA!Full_Print,0,0,USDA!Last_Row)</definedName>
    <definedName name="Print_Area_Reset" localSheetId="4">OFFSET(VA!Full_Print,0,0,VA!Last_Row)</definedName>
    <definedName name="Print_Area_Reset">OFFSET(Full_Print,0,0,Last_Row)</definedName>
    <definedName name="_xlnm.Print_Titles" localSheetId="2">' Conv'!$15:$17</definedName>
    <definedName name="_xlnm.Print_Titles" localSheetId="0">FHA!$15:$17</definedName>
    <definedName name="_xlnm.Print_Titles" localSheetId="6">USDA!$15:$17</definedName>
    <definedName name="_xlnm.Print_Titles" localSheetId="4">VA!$15:$17</definedName>
    <definedName name="Sched_Pay" localSheetId="0">FHA!$D$18:$D$377</definedName>
    <definedName name="Sched_Pay" localSheetId="6">USDA!$D$18:$D$377</definedName>
    <definedName name="Sched_Pay" localSheetId="4">VA!$D$18:$D$377</definedName>
    <definedName name="Sched_Pay">' Conv'!$D$18:$D$377</definedName>
    <definedName name="Scheduled_Extra_Payments" localSheetId="0">FHA!$D$11</definedName>
    <definedName name="Scheduled_Extra_Payments" localSheetId="6">USDA!$D$11</definedName>
    <definedName name="Scheduled_Extra_Payments" localSheetId="4">VA!$D$11</definedName>
    <definedName name="Scheduled_Extra_Payments">' Conv'!$D$11</definedName>
    <definedName name="Scheduled_Interest_Rate" localSheetId="0">FHA!$D$7</definedName>
    <definedName name="Scheduled_Interest_Rate" localSheetId="6">USDA!$D$7</definedName>
    <definedName name="Scheduled_Interest_Rate" localSheetId="4">VA!$D$7</definedName>
    <definedName name="Scheduled_Interest_Rate">' Conv'!$D$7</definedName>
    <definedName name="Scheduled_Monthly_Payment" localSheetId="0">FHA!$H$6</definedName>
    <definedName name="Scheduled_Monthly_Payment" localSheetId="6">USDA!$H$6</definedName>
    <definedName name="Scheduled_Monthly_Payment" localSheetId="4">VA!$H$6</definedName>
    <definedName name="Scheduled_Monthly_Payment">' Conv'!$H$6</definedName>
    <definedName name="Total_Interest" localSheetId="0">FHA!$H$10</definedName>
    <definedName name="Total_Interest" localSheetId="6">USDA!$H$10</definedName>
    <definedName name="Total_Interest" localSheetId="4">VA!$H$10</definedName>
    <definedName name="Total_Interest">' Conv'!$H$10</definedName>
    <definedName name="Total_Pay" localSheetId="0">FHA!$F$18:$F$377</definedName>
    <definedName name="Total_Pay" localSheetId="6">USDA!$F$18:$F$377</definedName>
    <definedName name="Total_Pay" localSheetId="4">VA!$F$18:$F$377</definedName>
    <definedName name="Total_Pay">' Conv'!$F$18:$F$377</definedName>
    <definedName name="Total_Payment" localSheetId="0">Scheduled_Payment+Extra_Payment</definedName>
    <definedName name="Total_Payment" localSheetId="6">Scheduled_Payment+Extra_Payment</definedName>
    <definedName name="Total_Payment" localSheetId="4">Scheduled_Payment+Extra_Payment</definedName>
    <definedName name="Total_Payment">Scheduled_Payment+Extra_Payment</definedName>
    <definedName name="Values_Entered" localSheetId="0">IF(FHA!Loan_Amount*FHA!Interest_Rate*FHA!Loan_Years*FHA!Loan_Start&gt;0,1,0)</definedName>
    <definedName name="Values_Entered" localSheetId="6">IF(USDA!Loan_Amount*USDA!Interest_Rate*USDA!Loan_Years*USDA!Loan_Start&gt;0,1,0)</definedName>
    <definedName name="Values_Entered" localSheetId="4">IF(VA!Loan_Amount*VA!Interest_Rate*VA!Loan_Years*VA!Loan_Start&gt;0,1,0)</definedName>
    <definedName name="Values_Entered">IF(Loan_Amount*Interest_Rate*Loan_Years*Loan_Start&gt;0,1,0)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26" l="1"/>
  <c r="B21" i="24"/>
  <c r="B20" i="24"/>
  <c r="B12" i="24"/>
  <c r="D4" i="24"/>
  <c r="D6" i="19"/>
  <c r="F2" i="22" l="1"/>
  <c r="D58" i="28" l="1"/>
  <c r="F55" i="28"/>
  <c r="D51" i="28"/>
  <c r="F50" i="28"/>
  <c r="D43" i="28"/>
  <c r="B41" i="28"/>
  <c r="F40" i="28"/>
  <c r="D36" i="28"/>
  <c r="F35" i="28"/>
  <c r="D28" i="28"/>
  <c r="B26" i="28"/>
  <c r="D21" i="28"/>
  <c r="F20" i="28"/>
  <c r="D13" i="28"/>
  <c r="D7" i="28"/>
  <c r="B22" i="25"/>
  <c r="B21" i="26"/>
  <c r="B22" i="22"/>
  <c r="A17" i="24"/>
  <c r="A17" i="26"/>
  <c r="A18" i="25"/>
  <c r="B3" i="16"/>
  <c r="J29" i="16"/>
  <c r="J30" i="16"/>
  <c r="J31" i="16"/>
  <c r="J28" i="16"/>
  <c r="H29" i="16"/>
  <c r="H30" i="16"/>
  <c r="B29" i="16"/>
  <c r="B28" i="16"/>
  <c r="J17" i="16"/>
  <c r="J18" i="16"/>
  <c r="J19" i="16"/>
  <c r="J16" i="16"/>
  <c r="G13" i="16"/>
  <c r="G20" i="16"/>
  <c r="G32" i="16"/>
  <c r="H17" i="16"/>
  <c r="H18" i="16"/>
  <c r="B17" i="16"/>
  <c r="B16" i="16"/>
  <c r="J10" i="16"/>
  <c r="J11" i="16"/>
  <c r="J12" i="16"/>
  <c r="J9" i="16"/>
  <c r="H10" i="16"/>
  <c r="H11" i="16"/>
  <c r="B9" i="16"/>
  <c r="G27" i="16"/>
  <c r="G15" i="16"/>
  <c r="G8" i="16"/>
  <c r="H3" i="16"/>
  <c r="H4" i="16"/>
  <c r="J3" i="16"/>
  <c r="J4" i="16"/>
  <c r="J5" i="16"/>
  <c r="J2" i="16"/>
  <c r="B2" i="16"/>
  <c r="B4" i="26"/>
  <c r="B5" i="26" s="1"/>
  <c r="B10" i="16" l="1"/>
  <c r="D7" i="15" l="1"/>
  <c r="D5" i="25"/>
  <c r="B4" i="25"/>
  <c r="B20" i="26"/>
  <c r="B12" i="26"/>
  <c r="B11" i="26"/>
  <c r="D4" i="26"/>
  <c r="D3" i="26"/>
  <c r="F2" i="26"/>
  <c r="D7" i="19"/>
  <c r="B21" i="25"/>
  <c r="B13" i="25"/>
  <c r="B12" i="25"/>
  <c r="B25" i="25" s="1"/>
  <c r="D4" i="25"/>
  <c r="D30" i="16" s="1"/>
  <c r="D3" i="25"/>
  <c r="D29" i="16" s="1"/>
  <c r="F2" i="25"/>
  <c r="B21" i="22"/>
  <c r="F6" i="25" l="1"/>
  <c r="H28" i="16"/>
  <c r="F29" i="16"/>
  <c r="B5" i="25"/>
  <c r="B31" i="16" s="1"/>
  <c r="B30" i="16"/>
  <c r="F6" i="26"/>
  <c r="H16" i="16"/>
  <c r="B22" i="26"/>
  <c r="B18" i="26"/>
  <c r="F17" i="16" s="1"/>
  <c r="B18" i="16"/>
  <c r="F2" i="24"/>
  <c r="H9" i="16" s="1"/>
  <c r="B14" i="25"/>
  <c r="F28" i="16" s="1"/>
  <c r="B13" i="26"/>
  <c r="F16" i="16" s="1"/>
  <c r="D6" i="15"/>
  <c r="B6" i="25"/>
  <c r="B17" i="25" s="1"/>
  <c r="B23" i="25"/>
  <c r="B23" i="22"/>
  <c r="F4" i="16" s="1"/>
  <c r="H2" i="16"/>
  <c r="B24" i="26" l="1"/>
  <c r="B27" i="26" s="1"/>
  <c r="F31" i="16"/>
  <c r="B28" i="25"/>
  <c r="B32" i="16"/>
  <c r="B19" i="25"/>
  <c r="F18" i="16"/>
  <c r="B22" i="24"/>
  <c r="F11" i="16" s="1"/>
  <c r="B12" i="22"/>
  <c r="F30" i="16" l="1"/>
  <c r="D3" i="22"/>
  <c r="B11" i="24" l="1"/>
  <c r="B13" i="24" s="1"/>
  <c r="B13" i="22" l="1"/>
  <c r="D7" i="12" l="1"/>
  <c r="D7" i="3"/>
  <c r="D11" i="16"/>
  <c r="D3" i="24"/>
  <c r="F6" i="24"/>
  <c r="D10" i="16" l="1"/>
  <c r="B4" i="24"/>
  <c r="B16" i="24" l="1"/>
  <c r="B18" i="24" s="1"/>
  <c r="D5" i="24"/>
  <c r="D12" i="16"/>
  <c r="D6" i="3"/>
  <c r="B4" i="22"/>
  <c r="F6" i="22"/>
  <c r="B17" i="22"/>
  <c r="B19" i="22" s="1"/>
  <c r="F3" i="16" s="1"/>
  <c r="B14" i="22"/>
  <c r="F2" i="16" s="1"/>
  <c r="D4" i="22"/>
  <c r="F6" i="16" l="1"/>
  <c r="F10" i="16"/>
  <c r="B24" i="24"/>
  <c r="B27" i="24" s="1"/>
  <c r="F9" i="16"/>
  <c r="B5" i="22"/>
  <c r="D6" i="12" s="1"/>
  <c r="F13" i="16" l="1"/>
  <c r="B25" i="22"/>
  <c r="B28" i="22" l="1"/>
  <c r="H32" i="16"/>
  <c r="D8" i="19"/>
  <c r="F32" i="16" l="1"/>
  <c r="F33" i="16"/>
  <c r="D31" i="16" l="1"/>
  <c r="H6" i="19" l="1"/>
  <c r="A18" i="19"/>
  <c r="A19" i="19" s="1"/>
  <c r="H7" i="19"/>
  <c r="C18" i="19"/>
  <c r="D2" i="25" l="1"/>
  <c r="B19" i="19"/>
  <c r="D19" i="19"/>
  <c r="A20" i="19"/>
  <c r="D18" i="19"/>
  <c r="H18" i="19"/>
  <c r="B18" i="19"/>
  <c r="D28" i="16"/>
  <c r="D32" i="16" s="1"/>
  <c r="D6" i="25" l="1"/>
  <c r="B30" i="25" s="1"/>
  <c r="E18" i="19"/>
  <c r="F18" i="19" s="1"/>
  <c r="G18" i="19" s="1"/>
  <c r="I18" i="19" s="1"/>
  <c r="C19" i="19" s="1"/>
  <c r="A21" i="19"/>
  <c r="B20" i="19"/>
  <c r="D20" i="19"/>
  <c r="H19" i="19" l="1"/>
  <c r="E19" i="19"/>
  <c r="F19" i="19" s="1"/>
  <c r="A22" i="19"/>
  <c r="D21" i="19"/>
  <c r="B21" i="19"/>
  <c r="G19" i="19" l="1"/>
  <c r="I19" i="19" s="1"/>
  <c r="C20" i="19" s="1"/>
  <c r="A23" i="19"/>
  <c r="D22" i="19"/>
  <c r="B22" i="19"/>
  <c r="D23" i="19" l="1"/>
  <c r="A24" i="19"/>
  <c r="B23" i="19"/>
  <c r="H20" i="19"/>
  <c r="E20" i="19"/>
  <c r="D24" i="19" l="1"/>
  <c r="B24" i="19"/>
  <c r="A25" i="19"/>
  <c r="F20" i="19"/>
  <c r="G20" i="19" s="1"/>
  <c r="I20" i="19" s="1"/>
  <c r="D25" i="19" l="1"/>
  <c r="B25" i="19"/>
  <c r="A26" i="19"/>
  <c r="C21" i="19"/>
  <c r="D26" i="19" l="1"/>
  <c r="B26" i="19"/>
  <c r="A27" i="19"/>
  <c r="E21" i="19"/>
  <c r="H21" i="19"/>
  <c r="D27" i="19" l="1"/>
  <c r="B27" i="19"/>
  <c r="A28" i="19"/>
  <c r="F21" i="19"/>
  <c r="G21" i="19" s="1"/>
  <c r="I21" i="19" s="1"/>
  <c r="B28" i="19" l="1"/>
  <c r="D28" i="19"/>
  <c r="A29" i="19"/>
  <c r="C22" i="19"/>
  <c r="B29" i="19" l="1"/>
  <c r="D29" i="19"/>
  <c r="A30" i="19"/>
  <c r="E22" i="19"/>
  <c r="H22" i="19"/>
  <c r="D30" i="19" l="1"/>
  <c r="B30" i="19"/>
  <c r="A31" i="19"/>
  <c r="F22" i="19"/>
  <c r="G22" i="19" s="1"/>
  <c r="I22" i="19" s="1"/>
  <c r="B31" i="19" l="1"/>
  <c r="A32" i="19"/>
  <c r="D31" i="19"/>
  <c r="C23" i="19"/>
  <c r="D32" i="19" l="1"/>
  <c r="A33" i="19"/>
  <c r="B32" i="19"/>
  <c r="H23" i="19"/>
  <c r="E23" i="19"/>
  <c r="B33" i="19" l="1"/>
  <c r="D33" i="19"/>
  <c r="A34" i="19"/>
  <c r="F23" i="19"/>
  <c r="G23" i="19" s="1"/>
  <c r="I23" i="19" s="1"/>
  <c r="C24" i="19" s="1"/>
  <c r="B34" i="19" l="1"/>
  <c r="A35" i="19"/>
  <c r="D34" i="19"/>
  <c r="E24" i="19"/>
  <c r="H24" i="19"/>
  <c r="D35" i="19" l="1"/>
  <c r="B35" i="19"/>
  <c r="A36" i="19"/>
  <c r="F24" i="19"/>
  <c r="G24" i="19" s="1"/>
  <c r="I24" i="19" s="1"/>
  <c r="C25" i="19" s="1"/>
  <c r="B36" i="19" l="1"/>
  <c r="D36" i="19"/>
  <c r="A37" i="19"/>
  <c r="H25" i="19"/>
  <c r="E25" i="19"/>
  <c r="A38" i="19" l="1"/>
  <c r="D37" i="19"/>
  <c r="B37" i="19"/>
  <c r="F25" i="19"/>
  <c r="G25" i="19" s="1"/>
  <c r="I25" i="19" s="1"/>
  <c r="C26" i="19" s="1"/>
  <c r="D38" i="19" l="1"/>
  <c r="B38" i="19"/>
  <c r="A39" i="19"/>
  <c r="H26" i="19"/>
  <c r="E26" i="19"/>
  <c r="B39" i="19" l="1"/>
  <c r="D39" i="19"/>
  <c r="A40" i="19"/>
  <c r="F26" i="19"/>
  <c r="G26" i="19" s="1"/>
  <c r="I26" i="19" s="1"/>
  <c r="C27" i="19" s="1"/>
  <c r="B40" i="19" l="1"/>
  <c r="D40" i="19"/>
  <c r="A41" i="19"/>
  <c r="H27" i="19"/>
  <c r="E27" i="19"/>
  <c r="B41" i="19" l="1"/>
  <c r="A42" i="19"/>
  <c r="D41" i="19"/>
  <c r="F27" i="19"/>
  <c r="G27" i="19" s="1"/>
  <c r="I27" i="19" s="1"/>
  <c r="C28" i="19" s="1"/>
  <c r="D42" i="19" l="1"/>
  <c r="B42" i="19"/>
  <c r="A43" i="19"/>
  <c r="H28" i="19"/>
  <c r="E28" i="19"/>
  <c r="B43" i="19" l="1"/>
  <c r="A44" i="19"/>
  <c r="D43" i="19"/>
  <c r="F28" i="19"/>
  <c r="G28" i="19" s="1"/>
  <c r="I28" i="19" s="1"/>
  <c r="C29" i="19" s="1"/>
  <c r="D44" i="19" l="1"/>
  <c r="A45" i="19"/>
  <c r="B44" i="19"/>
  <c r="H29" i="19"/>
  <c r="E29" i="19"/>
  <c r="D45" i="19" l="1"/>
  <c r="A46" i="19"/>
  <c r="B45" i="19"/>
  <c r="F29" i="19"/>
  <c r="G29" i="19" s="1"/>
  <c r="I29" i="19" s="1"/>
  <c r="C30" i="19" s="1"/>
  <c r="D46" i="19" l="1"/>
  <c r="B46" i="19"/>
  <c r="A47" i="19"/>
  <c r="H30" i="19"/>
  <c r="E30" i="19"/>
  <c r="D47" i="19" l="1"/>
  <c r="B47" i="19"/>
  <c r="A48" i="19"/>
  <c r="F30" i="19"/>
  <c r="G30" i="19" s="1"/>
  <c r="I30" i="19" s="1"/>
  <c r="C31" i="19" s="1"/>
  <c r="B48" i="19" l="1"/>
  <c r="A49" i="19"/>
  <c r="D48" i="19"/>
  <c r="H31" i="19"/>
  <c r="E31" i="19"/>
  <c r="B49" i="19" l="1"/>
  <c r="A50" i="19"/>
  <c r="D49" i="19"/>
  <c r="F31" i="19"/>
  <c r="G31" i="19" s="1"/>
  <c r="I31" i="19" s="1"/>
  <c r="C32" i="19" s="1"/>
  <c r="D50" i="19" l="1"/>
  <c r="B50" i="19"/>
  <c r="A51" i="19"/>
  <c r="H32" i="19"/>
  <c r="E32" i="19"/>
  <c r="D51" i="19" l="1"/>
  <c r="B51" i="19"/>
  <c r="A52" i="19"/>
  <c r="F32" i="19"/>
  <c r="G32" i="19" s="1"/>
  <c r="I32" i="19" s="1"/>
  <c r="C33" i="19" s="1"/>
  <c r="D52" i="19" l="1"/>
  <c r="A53" i="19"/>
  <c r="B52" i="19"/>
  <c r="H33" i="19"/>
  <c r="E33" i="19"/>
  <c r="B53" i="19" l="1"/>
  <c r="A54" i="19"/>
  <c r="D53" i="19"/>
  <c r="F33" i="19"/>
  <c r="G33" i="19" s="1"/>
  <c r="I33" i="19" s="1"/>
  <c r="C34" i="19" s="1"/>
  <c r="D54" i="19" l="1"/>
  <c r="B54" i="19"/>
  <c r="A55" i="19"/>
  <c r="H34" i="19"/>
  <c r="E34" i="19"/>
  <c r="D55" i="19" l="1"/>
  <c r="B55" i="19"/>
  <c r="A56" i="19"/>
  <c r="F34" i="19"/>
  <c r="G34" i="19" s="1"/>
  <c r="I34" i="19" s="1"/>
  <c r="C35" i="19" s="1"/>
  <c r="B56" i="19" l="1"/>
  <c r="A57" i="19"/>
  <c r="D56" i="19"/>
  <c r="H35" i="19"/>
  <c r="E35" i="19"/>
  <c r="B57" i="19" l="1"/>
  <c r="D57" i="19"/>
  <c r="A58" i="19"/>
  <c r="F35" i="19"/>
  <c r="G35" i="19" s="1"/>
  <c r="I35" i="19" s="1"/>
  <c r="C36" i="19" s="1"/>
  <c r="D58" i="19" l="1"/>
  <c r="B58" i="19"/>
  <c r="A59" i="19"/>
  <c r="H36" i="19"/>
  <c r="E36" i="19"/>
  <c r="D59" i="19" l="1"/>
  <c r="A60" i="19"/>
  <c r="B59" i="19"/>
  <c r="F36" i="19"/>
  <c r="G36" i="19" s="1"/>
  <c r="I36" i="19" s="1"/>
  <c r="C37" i="19" s="1"/>
  <c r="B60" i="19" l="1"/>
  <c r="D60" i="19"/>
  <c r="A61" i="19"/>
  <c r="H37" i="19"/>
  <c r="E37" i="19"/>
  <c r="D61" i="19" l="1"/>
  <c r="A62" i="19"/>
  <c r="B61" i="19"/>
  <c r="F37" i="19"/>
  <c r="G37" i="19" s="1"/>
  <c r="I37" i="19" s="1"/>
  <c r="C38" i="19" s="1"/>
  <c r="A63" i="19" l="1"/>
  <c r="D62" i="19"/>
  <c r="B62" i="19"/>
  <c r="H38" i="19"/>
  <c r="E38" i="19"/>
  <c r="B63" i="19" l="1"/>
  <c r="A64" i="19"/>
  <c r="D63" i="19"/>
  <c r="F38" i="19"/>
  <c r="G38" i="19" s="1"/>
  <c r="I38" i="19" s="1"/>
  <c r="C39" i="19" s="1"/>
  <c r="B64" i="19" l="1"/>
  <c r="D64" i="19"/>
  <c r="A65" i="19"/>
  <c r="H39" i="19"/>
  <c r="E39" i="19"/>
  <c r="B65" i="19" l="1"/>
  <c r="D65" i="19"/>
  <c r="A66" i="19"/>
  <c r="F39" i="19"/>
  <c r="G39" i="19" s="1"/>
  <c r="I39" i="19" s="1"/>
  <c r="C40" i="19" s="1"/>
  <c r="D66" i="19" l="1"/>
  <c r="B66" i="19"/>
  <c r="A67" i="19"/>
  <c r="E40" i="19"/>
  <c r="H40" i="19"/>
  <c r="B67" i="19" l="1"/>
  <c r="D67" i="19"/>
  <c r="A68" i="19"/>
  <c r="F40" i="19"/>
  <c r="G40" i="19" s="1"/>
  <c r="I40" i="19" s="1"/>
  <c r="C41" i="19" s="1"/>
  <c r="B68" i="19" l="1"/>
  <c r="D68" i="19"/>
  <c r="A69" i="19"/>
  <c r="H41" i="19"/>
  <c r="E41" i="19"/>
  <c r="B69" i="19" l="1"/>
  <c r="D69" i="19"/>
  <c r="A70" i="19"/>
  <c r="F41" i="19"/>
  <c r="G41" i="19" s="1"/>
  <c r="I41" i="19" s="1"/>
  <c r="C42" i="19" s="1"/>
  <c r="D70" i="19" l="1"/>
  <c r="B70" i="19"/>
  <c r="A71" i="19"/>
  <c r="E42" i="19"/>
  <c r="H42" i="19"/>
  <c r="B71" i="19" l="1"/>
  <c r="D71" i="19"/>
  <c r="A72" i="19"/>
  <c r="F42" i="19"/>
  <c r="G42" i="19" s="1"/>
  <c r="I42" i="19" s="1"/>
  <c r="C43" i="19" s="1"/>
  <c r="B72" i="19" l="1"/>
  <c r="D72" i="19"/>
  <c r="A73" i="19"/>
  <c r="H43" i="19"/>
  <c r="E43" i="19"/>
  <c r="B73" i="19" l="1"/>
  <c r="A74" i="19"/>
  <c r="D73" i="19"/>
  <c r="F43" i="19"/>
  <c r="G43" i="19" s="1"/>
  <c r="I43" i="19" s="1"/>
  <c r="C44" i="19" s="1"/>
  <c r="D74" i="19" l="1"/>
  <c r="A75" i="19"/>
  <c r="B74" i="19"/>
  <c r="H44" i="19"/>
  <c r="E44" i="19"/>
  <c r="B75" i="19" l="1"/>
  <c r="A76" i="19"/>
  <c r="D75" i="19"/>
  <c r="F44" i="19"/>
  <c r="G44" i="19" s="1"/>
  <c r="I44" i="19" s="1"/>
  <c r="C45" i="19" s="1"/>
  <c r="D76" i="19" l="1"/>
  <c r="A77" i="19"/>
  <c r="B76" i="19"/>
  <c r="H45" i="19"/>
  <c r="E45" i="19"/>
  <c r="B77" i="19" l="1"/>
  <c r="D77" i="19"/>
  <c r="A78" i="19"/>
  <c r="F45" i="19"/>
  <c r="G45" i="19" s="1"/>
  <c r="I45" i="19" s="1"/>
  <c r="C46" i="19" s="1"/>
  <c r="D78" i="19" l="1"/>
  <c r="B78" i="19"/>
  <c r="A79" i="19"/>
  <c r="H46" i="19"/>
  <c r="E46" i="19"/>
  <c r="D79" i="19" l="1"/>
  <c r="A80" i="19"/>
  <c r="B79" i="19"/>
  <c r="F46" i="19"/>
  <c r="G46" i="19" s="1"/>
  <c r="I46" i="19" s="1"/>
  <c r="C47" i="19" s="1"/>
  <c r="D80" i="19" l="1"/>
  <c r="B80" i="19"/>
  <c r="A81" i="19"/>
  <c r="H47" i="19"/>
  <c r="E47" i="19"/>
  <c r="B81" i="19" l="1"/>
  <c r="A82" i="19"/>
  <c r="D81" i="19"/>
  <c r="F47" i="19"/>
  <c r="G47" i="19" s="1"/>
  <c r="I47" i="19" s="1"/>
  <c r="C48" i="19" s="1"/>
  <c r="D82" i="19" l="1"/>
  <c r="A83" i="19"/>
  <c r="B82" i="19"/>
  <c r="H48" i="19"/>
  <c r="E48" i="19"/>
  <c r="B83" i="19" l="1"/>
  <c r="D83" i="19"/>
  <c r="A84" i="19"/>
  <c r="F48" i="19"/>
  <c r="G48" i="19" s="1"/>
  <c r="I48" i="19" s="1"/>
  <c r="C49" i="19" s="1"/>
  <c r="B84" i="19" l="1"/>
  <c r="D84" i="19"/>
  <c r="A85" i="19"/>
  <c r="H49" i="19"/>
  <c r="E49" i="19"/>
  <c r="B85" i="19" l="1"/>
  <c r="D85" i="19"/>
  <c r="A86" i="19"/>
  <c r="F49" i="19"/>
  <c r="G49" i="19" s="1"/>
  <c r="I49" i="19" s="1"/>
  <c r="C50" i="19" s="1"/>
  <c r="A87" i="19" l="1"/>
  <c r="D86" i="19"/>
  <c r="B86" i="19"/>
  <c r="E50" i="19"/>
  <c r="H50" i="19"/>
  <c r="B87" i="19" l="1"/>
  <c r="D87" i="19"/>
  <c r="A88" i="19"/>
  <c r="F50" i="19"/>
  <c r="G50" i="19" s="1"/>
  <c r="I50" i="19" s="1"/>
  <c r="C51" i="19" s="1"/>
  <c r="D88" i="19" l="1"/>
  <c r="A89" i="19"/>
  <c r="B88" i="19"/>
  <c r="H51" i="19"/>
  <c r="E51" i="19"/>
  <c r="D89" i="19" l="1"/>
  <c r="B89" i="19"/>
  <c r="A90" i="19"/>
  <c r="F51" i="19"/>
  <c r="G51" i="19" s="1"/>
  <c r="I51" i="19" s="1"/>
  <c r="C52" i="19" s="1"/>
  <c r="D90" i="19" l="1"/>
  <c r="A91" i="19"/>
  <c r="B90" i="19"/>
  <c r="H52" i="19"/>
  <c r="E52" i="19"/>
  <c r="B91" i="19" l="1"/>
  <c r="D91" i="19"/>
  <c r="A92" i="19"/>
  <c r="F52" i="19"/>
  <c r="G52" i="19" s="1"/>
  <c r="I52" i="19" s="1"/>
  <c r="C53" i="19" s="1"/>
  <c r="B92" i="19" l="1"/>
  <c r="D92" i="19"/>
  <c r="A93" i="19"/>
  <c r="H53" i="19"/>
  <c r="E53" i="19"/>
  <c r="D93" i="19" l="1"/>
  <c r="B93" i="19"/>
  <c r="A94" i="19"/>
  <c r="F53" i="19"/>
  <c r="G53" i="19" s="1"/>
  <c r="I53" i="19" s="1"/>
  <c r="C54" i="19" s="1"/>
  <c r="D94" i="19" l="1"/>
  <c r="B94" i="19"/>
  <c r="A95" i="19"/>
  <c r="E54" i="19"/>
  <c r="H54" i="19"/>
  <c r="B95" i="19" l="1"/>
  <c r="D95" i="19"/>
  <c r="A96" i="19"/>
  <c r="F54" i="19"/>
  <c r="G54" i="19" s="1"/>
  <c r="I54" i="19" s="1"/>
  <c r="C55" i="19" s="1"/>
  <c r="D96" i="19" l="1"/>
  <c r="A97" i="19"/>
  <c r="B96" i="19"/>
  <c r="H55" i="19"/>
  <c r="E55" i="19"/>
  <c r="B97" i="19" l="1"/>
  <c r="D97" i="19"/>
  <c r="A98" i="19"/>
  <c r="F55" i="19"/>
  <c r="G55" i="19" s="1"/>
  <c r="I55" i="19" s="1"/>
  <c r="C56" i="19" s="1"/>
  <c r="B98" i="19" l="1"/>
  <c r="A99" i="19"/>
  <c r="D98" i="19"/>
  <c r="E56" i="19"/>
  <c r="H56" i="19"/>
  <c r="D99" i="19" l="1"/>
  <c r="A100" i="19"/>
  <c r="B99" i="19"/>
  <c r="F56" i="19"/>
  <c r="G56" i="19" s="1"/>
  <c r="I56" i="19" s="1"/>
  <c r="C57" i="19" s="1"/>
  <c r="B100" i="19" l="1"/>
  <c r="D100" i="19"/>
  <c r="A101" i="19"/>
  <c r="E57" i="19"/>
  <c r="H57" i="19"/>
  <c r="B101" i="19" l="1"/>
  <c r="A102" i="19"/>
  <c r="D101" i="19"/>
  <c r="F57" i="19"/>
  <c r="G57" i="19" s="1"/>
  <c r="I57" i="19" s="1"/>
  <c r="C58" i="19" s="1"/>
  <c r="D102" i="19" l="1"/>
  <c r="B102" i="19"/>
  <c r="A103" i="19"/>
  <c r="H58" i="19"/>
  <c r="E58" i="19"/>
  <c r="D103" i="19" l="1"/>
  <c r="A104" i="19"/>
  <c r="B103" i="19"/>
  <c r="F58" i="19"/>
  <c r="G58" i="19" s="1"/>
  <c r="I58" i="19" s="1"/>
  <c r="C59" i="19" s="1"/>
  <c r="B104" i="19" l="1"/>
  <c r="D104" i="19"/>
  <c r="A105" i="19"/>
  <c r="E59" i="19"/>
  <c r="H59" i="19"/>
  <c r="D105" i="19" l="1"/>
  <c r="A106" i="19"/>
  <c r="B105" i="19"/>
  <c r="F59" i="19"/>
  <c r="G59" i="19" s="1"/>
  <c r="I59" i="19" s="1"/>
  <c r="C60" i="19" s="1"/>
  <c r="A107" i="19" l="1"/>
  <c r="D106" i="19"/>
  <c r="B106" i="19"/>
  <c r="H60" i="19"/>
  <c r="E60" i="19"/>
  <c r="D107" i="19" l="1"/>
  <c r="A108" i="19"/>
  <c r="B107" i="19"/>
  <c r="F60" i="19"/>
  <c r="G60" i="19" s="1"/>
  <c r="I60" i="19" s="1"/>
  <c r="C61" i="19" s="1"/>
  <c r="D108" i="19" l="1"/>
  <c r="A109" i="19"/>
  <c r="B108" i="19"/>
  <c r="H61" i="19"/>
  <c r="E61" i="19"/>
  <c r="D10" i="15"/>
  <c r="B109" i="19" l="1"/>
  <c r="A110" i="19"/>
  <c r="D109" i="19"/>
  <c r="F61" i="19"/>
  <c r="G61" i="19" s="1"/>
  <c r="I61" i="19" s="1"/>
  <c r="C62" i="19" s="1"/>
  <c r="H20" i="16"/>
  <c r="D110" i="19" l="1"/>
  <c r="B110" i="19"/>
  <c r="A111" i="19"/>
  <c r="F20" i="16"/>
  <c r="H62" i="19"/>
  <c r="E62" i="19"/>
  <c r="D111" i="19" l="1"/>
  <c r="B111" i="19"/>
  <c r="A112" i="19"/>
  <c r="F62" i="19"/>
  <c r="G62" i="19" s="1"/>
  <c r="I62" i="19" s="1"/>
  <c r="C63" i="19" s="1"/>
  <c r="A113" i="19" l="1"/>
  <c r="D112" i="19"/>
  <c r="B112" i="19"/>
  <c r="H63" i="19"/>
  <c r="E63" i="19"/>
  <c r="B113" i="19" l="1"/>
  <c r="D113" i="19"/>
  <c r="A114" i="19"/>
  <c r="F63" i="19"/>
  <c r="G63" i="19" s="1"/>
  <c r="I63" i="19" s="1"/>
  <c r="C64" i="19" s="1"/>
  <c r="D18" i="16"/>
  <c r="D17" i="16"/>
  <c r="D8" i="3"/>
  <c r="H13" i="16"/>
  <c r="H6" i="16"/>
  <c r="D114" i="19" l="1"/>
  <c r="B114" i="19"/>
  <c r="A115" i="19"/>
  <c r="H64" i="19"/>
  <c r="E64" i="19"/>
  <c r="B11" i="16"/>
  <c r="D8" i="12"/>
  <c r="D115" i="19" l="1"/>
  <c r="B115" i="19"/>
  <c r="A116" i="19"/>
  <c r="F64" i="19"/>
  <c r="G64" i="19" s="1"/>
  <c r="I64" i="19" s="1"/>
  <c r="C65" i="19" s="1"/>
  <c r="B116" i="19" l="1"/>
  <c r="D116" i="19"/>
  <c r="A117" i="19"/>
  <c r="H65" i="19"/>
  <c r="E65" i="19"/>
  <c r="D4" i="16"/>
  <c r="D3" i="16"/>
  <c r="A118" i="19" l="1"/>
  <c r="B117" i="19"/>
  <c r="D117" i="19"/>
  <c r="F65" i="19"/>
  <c r="G65" i="19" s="1"/>
  <c r="I65" i="19" s="1"/>
  <c r="C66" i="19" s="1"/>
  <c r="B4" i="16"/>
  <c r="D118" i="19" l="1"/>
  <c r="A119" i="19"/>
  <c r="B118" i="19"/>
  <c r="H66" i="19"/>
  <c r="E66" i="19"/>
  <c r="B5" i="16"/>
  <c r="H6" i="15"/>
  <c r="H7" i="15"/>
  <c r="D2" i="26" l="1"/>
  <c r="B119" i="19"/>
  <c r="D119" i="19"/>
  <c r="A120" i="19"/>
  <c r="D16" i="16"/>
  <c r="D20" i="16" s="1"/>
  <c r="F66" i="19"/>
  <c r="G66" i="19" s="1"/>
  <c r="I66" i="19" s="1"/>
  <c r="C67" i="19" s="1"/>
  <c r="A18" i="15"/>
  <c r="C18" i="15"/>
  <c r="D6" i="26" l="1"/>
  <c r="B29" i="26" s="1"/>
  <c r="B120" i="19"/>
  <c r="A121" i="19"/>
  <c r="D120" i="19"/>
  <c r="H67" i="19"/>
  <c r="E67" i="19"/>
  <c r="H18" i="15"/>
  <c r="B18" i="15"/>
  <c r="A19" i="15"/>
  <c r="D18" i="15"/>
  <c r="D121" i="19" l="1"/>
  <c r="B121" i="19"/>
  <c r="A122" i="19"/>
  <c r="F67" i="19"/>
  <c r="G67" i="19" s="1"/>
  <c r="I67" i="19" s="1"/>
  <c r="C68" i="19" s="1"/>
  <c r="E18" i="15"/>
  <c r="F18" i="15" s="1"/>
  <c r="G18" i="15" s="1"/>
  <c r="A20" i="15"/>
  <c r="D19" i="15"/>
  <c r="B19" i="15"/>
  <c r="H6" i="3"/>
  <c r="D2" i="24" s="1"/>
  <c r="D7" i="24" l="1"/>
  <c r="D122" i="19"/>
  <c r="B122" i="19"/>
  <c r="A123" i="19"/>
  <c r="H68" i="19"/>
  <c r="E68" i="19"/>
  <c r="D9" i="16"/>
  <c r="D13" i="16" s="1"/>
  <c r="I18" i="15"/>
  <c r="C19" i="15" s="1"/>
  <c r="B20" i="15"/>
  <c r="A21" i="15"/>
  <c r="D20" i="15"/>
  <c r="A18" i="3"/>
  <c r="H7" i="3"/>
  <c r="C18" i="3"/>
  <c r="B123" i="19" l="1"/>
  <c r="A124" i="19"/>
  <c r="D123" i="19"/>
  <c r="A19" i="3"/>
  <c r="A20" i="3" s="1"/>
  <c r="F68" i="19"/>
  <c r="G68" i="19" s="1"/>
  <c r="I68" i="19" s="1"/>
  <c r="C69" i="19" s="1"/>
  <c r="E19" i="15"/>
  <c r="F19" i="15" s="1"/>
  <c r="H19" i="15"/>
  <c r="A22" i="15"/>
  <c r="D21" i="15"/>
  <c r="B21" i="15"/>
  <c r="B18" i="3"/>
  <c r="H18" i="3"/>
  <c r="D18" i="3"/>
  <c r="E18" i="3" s="1"/>
  <c r="F18" i="3" s="1"/>
  <c r="B29" i="24" l="1"/>
  <c r="B19" i="3"/>
  <c r="B124" i="19"/>
  <c r="D124" i="19"/>
  <c r="A125" i="19"/>
  <c r="A21" i="3"/>
  <c r="B21" i="3" s="1"/>
  <c r="D19" i="3"/>
  <c r="H69" i="19"/>
  <c r="E69" i="19"/>
  <c r="G19" i="15"/>
  <c r="I19" i="15" s="1"/>
  <c r="C20" i="15" s="1"/>
  <c r="H20" i="15" s="1"/>
  <c r="G18" i="3"/>
  <c r="I18" i="3" s="1"/>
  <c r="D20" i="3"/>
  <c r="B20" i="3"/>
  <c r="D22" i="15"/>
  <c r="B22" i="15"/>
  <c r="A23" i="15"/>
  <c r="A22" i="3" l="1"/>
  <c r="D125" i="19"/>
  <c r="B125" i="19"/>
  <c r="A126" i="19"/>
  <c r="D21" i="3"/>
  <c r="C19" i="3"/>
  <c r="E19" i="3" s="1"/>
  <c r="F69" i="19"/>
  <c r="G69" i="19" s="1"/>
  <c r="I69" i="19" s="1"/>
  <c r="C70" i="19" s="1"/>
  <c r="E20" i="15"/>
  <c r="F20" i="15" s="1"/>
  <c r="G20" i="15" s="1"/>
  <c r="I20" i="15" s="1"/>
  <c r="B23" i="15"/>
  <c r="A24" i="15"/>
  <c r="D23" i="15"/>
  <c r="A23" i="3" l="1"/>
  <c r="B22" i="3"/>
  <c r="D22" i="3"/>
  <c r="H19" i="3"/>
  <c r="B126" i="19"/>
  <c r="A127" i="19"/>
  <c r="D126" i="19"/>
  <c r="H70" i="19"/>
  <c r="E70" i="19"/>
  <c r="D24" i="15"/>
  <c r="A25" i="15"/>
  <c r="B24" i="15"/>
  <c r="C21" i="15"/>
  <c r="F19" i="3"/>
  <c r="A24" i="3" l="1"/>
  <c r="B23" i="3"/>
  <c r="D23" i="3"/>
  <c r="A128" i="19"/>
  <c r="B127" i="19"/>
  <c r="D127" i="19"/>
  <c r="G19" i="3"/>
  <c r="F70" i="19"/>
  <c r="G70" i="19" s="1"/>
  <c r="I70" i="19" s="1"/>
  <c r="C71" i="19" s="1"/>
  <c r="D25" i="15"/>
  <c r="A26" i="15"/>
  <c r="B25" i="15"/>
  <c r="H21" i="15"/>
  <c r="E21" i="15"/>
  <c r="B24" i="3" l="1"/>
  <c r="A25" i="3"/>
  <c r="A26" i="3" s="1"/>
  <c r="D24" i="3"/>
  <c r="B128" i="19"/>
  <c r="D128" i="19"/>
  <c r="A129" i="19"/>
  <c r="I19" i="3"/>
  <c r="H71" i="19"/>
  <c r="E71" i="19"/>
  <c r="B26" i="15"/>
  <c r="A27" i="15"/>
  <c r="D26" i="15"/>
  <c r="F21" i="15"/>
  <c r="G21" i="15" s="1"/>
  <c r="I21" i="15" s="1"/>
  <c r="B25" i="3" l="1"/>
  <c r="D25" i="3"/>
  <c r="D129" i="19"/>
  <c r="B129" i="19"/>
  <c r="A130" i="19"/>
  <c r="C20" i="3"/>
  <c r="F71" i="19"/>
  <c r="G71" i="19" s="1"/>
  <c r="I71" i="19" s="1"/>
  <c r="C72" i="19" s="1"/>
  <c r="D27" i="15"/>
  <c r="B27" i="15"/>
  <c r="A28" i="15"/>
  <c r="C22" i="15"/>
  <c r="B26" i="3"/>
  <c r="A27" i="3"/>
  <c r="D26" i="3"/>
  <c r="B130" i="19" l="1"/>
  <c r="D130" i="19"/>
  <c r="A131" i="19"/>
  <c r="E20" i="3"/>
  <c r="H20" i="3"/>
  <c r="H72" i="19"/>
  <c r="E72" i="19"/>
  <c r="B28" i="15"/>
  <c r="D28" i="15"/>
  <c r="A29" i="15"/>
  <c r="H22" i="15"/>
  <c r="E22" i="15"/>
  <c r="B27" i="3"/>
  <c r="A28" i="3"/>
  <c r="D27" i="3"/>
  <c r="A132" i="19" l="1"/>
  <c r="B131" i="19"/>
  <c r="D131" i="19"/>
  <c r="F20" i="3"/>
  <c r="F72" i="19"/>
  <c r="G72" i="19" s="1"/>
  <c r="I72" i="19" s="1"/>
  <c r="C73" i="19" s="1"/>
  <c r="A30" i="15"/>
  <c r="B29" i="15"/>
  <c r="D29" i="15"/>
  <c r="F22" i="15"/>
  <c r="G22" i="15" s="1"/>
  <c r="I22" i="15" s="1"/>
  <c r="B28" i="3"/>
  <c r="A29" i="3"/>
  <c r="D28" i="3"/>
  <c r="D132" i="19" l="1"/>
  <c r="B132" i="19"/>
  <c r="A133" i="19"/>
  <c r="G20" i="3"/>
  <c r="H73" i="19"/>
  <c r="E73" i="19"/>
  <c r="D30" i="15"/>
  <c r="B30" i="15"/>
  <c r="A31" i="15"/>
  <c r="C23" i="15"/>
  <c r="D29" i="3"/>
  <c r="A30" i="3"/>
  <c r="B29" i="3"/>
  <c r="B133" i="19" l="1"/>
  <c r="D133" i="19"/>
  <c r="A134" i="19"/>
  <c r="I20" i="3"/>
  <c r="F73" i="19"/>
  <c r="G73" i="19" s="1"/>
  <c r="I73" i="19" s="1"/>
  <c r="C74" i="19" s="1"/>
  <c r="B31" i="15"/>
  <c r="D31" i="15"/>
  <c r="A32" i="15"/>
  <c r="H23" i="15"/>
  <c r="E23" i="15"/>
  <c r="D30" i="3"/>
  <c r="A31" i="3"/>
  <c r="B30" i="3"/>
  <c r="A135" i="19" l="1"/>
  <c r="D134" i="19"/>
  <c r="B134" i="19"/>
  <c r="C21" i="3"/>
  <c r="H74" i="19"/>
  <c r="E74" i="19"/>
  <c r="D32" i="15"/>
  <c r="A33" i="15"/>
  <c r="B32" i="15"/>
  <c r="F23" i="15"/>
  <c r="G23" i="15" s="1"/>
  <c r="I23" i="15" s="1"/>
  <c r="C24" i="15" s="1"/>
  <c r="D31" i="3"/>
  <c r="B31" i="3"/>
  <c r="A32" i="3"/>
  <c r="A136" i="19" l="1"/>
  <c r="D135" i="19"/>
  <c r="B135" i="19"/>
  <c r="E21" i="3"/>
  <c r="H21" i="3"/>
  <c r="F74" i="19"/>
  <c r="G74" i="19" s="1"/>
  <c r="I74" i="19" s="1"/>
  <c r="C75" i="19" s="1"/>
  <c r="B33" i="15"/>
  <c r="A34" i="15"/>
  <c r="D33" i="15"/>
  <c r="H24" i="15"/>
  <c r="E24" i="15"/>
  <c r="D32" i="3"/>
  <c r="B32" i="3"/>
  <c r="A33" i="3"/>
  <c r="B136" i="19" l="1"/>
  <c r="D136" i="19"/>
  <c r="A137" i="19"/>
  <c r="F21" i="3"/>
  <c r="H75" i="19"/>
  <c r="E75" i="19"/>
  <c r="B34" i="15"/>
  <c r="A35" i="15"/>
  <c r="D34" i="15"/>
  <c r="F24" i="15"/>
  <c r="G24" i="15" s="1"/>
  <c r="I24" i="15" s="1"/>
  <c r="C25" i="15" s="1"/>
  <c r="B33" i="3"/>
  <c r="A34" i="3"/>
  <c r="D33" i="3"/>
  <c r="A138" i="19" l="1"/>
  <c r="D137" i="19"/>
  <c r="B137" i="19"/>
  <c r="G21" i="3"/>
  <c r="F75" i="19"/>
  <c r="G75" i="19" s="1"/>
  <c r="I75" i="19" s="1"/>
  <c r="C76" i="19" s="1"/>
  <c r="D35" i="15"/>
  <c r="A36" i="15"/>
  <c r="B35" i="15"/>
  <c r="H25" i="15"/>
  <c r="E25" i="15"/>
  <c r="B34" i="3"/>
  <c r="A35" i="3"/>
  <c r="D34" i="3"/>
  <c r="D138" i="19" l="1"/>
  <c r="B138" i="19"/>
  <c r="A139" i="19"/>
  <c r="I21" i="3"/>
  <c r="H76" i="19"/>
  <c r="E76" i="19"/>
  <c r="B36" i="15"/>
  <c r="D36" i="15"/>
  <c r="A37" i="15"/>
  <c r="F25" i="15"/>
  <c r="G25" i="15" s="1"/>
  <c r="I25" i="15" s="1"/>
  <c r="C26" i="15" s="1"/>
  <c r="B35" i="3"/>
  <c r="A36" i="3"/>
  <c r="D35" i="3"/>
  <c r="D139" i="19" l="1"/>
  <c r="B139" i="19"/>
  <c r="A140" i="19"/>
  <c r="C22" i="3"/>
  <c r="F76" i="19"/>
  <c r="G76" i="19" s="1"/>
  <c r="I76" i="19" s="1"/>
  <c r="C77" i="19" s="1"/>
  <c r="D37" i="15"/>
  <c r="B37" i="15"/>
  <c r="A38" i="15"/>
  <c r="H26" i="15"/>
  <c r="E26" i="15"/>
  <c r="B36" i="3"/>
  <c r="A37" i="3"/>
  <c r="D36" i="3"/>
  <c r="A141" i="19" l="1"/>
  <c r="B140" i="19"/>
  <c r="D140" i="19"/>
  <c r="H22" i="3"/>
  <c r="E22" i="3"/>
  <c r="E77" i="19"/>
  <c r="H77" i="19"/>
  <c r="B38" i="15"/>
  <c r="A39" i="15"/>
  <c r="D38" i="15"/>
  <c r="F26" i="15"/>
  <c r="G26" i="15" s="1"/>
  <c r="I26" i="15" s="1"/>
  <c r="C27" i="15" s="1"/>
  <c r="D37" i="3"/>
  <c r="B37" i="3"/>
  <c r="A38" i="3"/>
  <c r="D141" i="19" l="1"/>
  <c r="A142" i="19"/>
  <c r="B141" i="19"/>
  <c r="F22" i="3"/>
  <c r="F77" i="19"/>
  <c r="G77" i="19" s="1"/>
  <c r="I77" i="19" s="1"/>
  <c r="C78" i="19" s="1"/>
  <c r="D39" i="15"/>
  <c r="A40" i="15"/>
  <c r="B39" i="15"/>
  <c r="E27" i="15"/>
  <c r="H27" i="15"/>
  <c r="D38" i="3"/>
  <c r="A39" i="3"/>
  <c r="B38" i="3"/>
  <c r="B142" i="19" l="1"/>
  <c r="A143" i="19"/>
  <c r="D142" i="19"/>
  <c r="G22" i="3"/>
  <c r="H78" i="19"/>
  <c r="E78" i="19"/>
  <c r="D40" i="15"/>
  <c r="A41" i="15"/>
  <c r="B40" i="15"/>
  <c r="F27" i="15"/>
  <c r="G27" i="15" s="1"/>
  <c r="I27" i="15" s="1"/>
  <c r="C28" i="15" s="1"/>
  <c r="D39" i="3"/>
  <c r="B39" i="3"/>
  <c r="A40" i="3"/>
  <c r="B143" i="19" l="1"/>
  <c r="D143" i="19"/>
  <c r="A144" i="19"/>
  <c r="I22" i="3"/>
  <c r="C23" i="3" s="1"/>
  <c r="F78" i="19"/>
  <c r="G78" i="19" s="1"/>
  <c r="I78" i="19" s="1"/>
  <c r="C79" i="19" s="1"/>
  <c r="A42" i="15"/>
  <c r="B41" i="15"/>
  <c r="D41" i="15"/>
  <c r="H28" i="15"/>
  <c r="E28" i="15"/>
  <c r="D40" i="3"/>
  <c r="B40" i="3"/>
  <c r="A41" i="3"/>
  <c r="B144" i="19" l="1"/>
  <c r="D144" i="19"/>
  <c r="A145" i="19"/>
  <c r="H23" i="3"/>
  <c r="E23" i="3"/>
  <c r="H79" i="19"/>
  <c r="E79" i="19"/>
  <c r="B42" i="15"/>
  <c r="D42" i="15"/>
  <c r="A43" i="15"/>
  <c r="F28" i="15"/>
  <c r="G28" i="15" s="1"/>
  <c r="I28" i="15" s="1"/>
  <c r="C29" i="15" s="1"/>
  <c r="B41" i="3"/>
  <c r="A42" i="3"/>
  <c r="D41" i="3"/>
  <c r="B145" i="19" l="1"/>
  <c r="D145" i="19"/>
  <c r="A146" i="19"/>
  <c r="F23" i="3"/>
  <c r="F79" i="19"/>
  <c r="G79" i="19" s="1"/>
  <c r="I79" i="19" s="1"/>
  <c r="C80" i="19" s="1"/>
  <c r="A44" i="15"/>
  <c r="B43" i="15"/>
  <c r="D43" i="15"/>
  <c r="H29" i="15"/>
  <c r="E29" i="15"/>
  <c r="B42" i="3"/>
  <c r="A43" i="3"/>
  <c r="D42" i="3"/>
  <c r="D146" i="19" l="1"/>
  <c r="B146" i="19"/>
  <c r="A147" i="19"/>
  <c r="G23" i="3"/>
  <c r="H80" i="19"/>
  <c r="E80" i="19"/>
  <c r="D44" i="15"/>
  <c r="A45" i="15"/>
  <c r="B44" i="15"/>
  <c r="F29" i="15"/>
  <c r="G29" i="15" s="1"/>
  <c r="I29" i="15" s="1"/>
  <c r="C30" i="15" s="1"/>
  <c r="B43" i="3"/>
  <c r="A44" i="3"/>
  <c r="D43" i="3"/>
  <c r="B147" i="19" l="1"/>
  <c r="D147" i="19"/>
  <c r="A148" i="19"/>
  <c r="I23" i="3"/>
  <c r="C24" i="3" s="1"/>
  <c r="F80" i="19"/>
  <c r="G80" i="19" s="1"/>
  <c r="I80" i="19" s="1"/>
  <c r="C81" i="19" s="1"/>
  <c r="A46" i="15"/>
  <c r="B45" i="15"/>
  <c r="D45" i="15"/>
  <c r="E30" i="15"/>
  <c r="H30" i="15"/>
  <c r="B44" i="3"/>
  <c r="A45" i="3"/>
  <c r="D44" i="3"/>
  <c r="D148" i="19" l="1"/>
  <c r="A149" i="19"/>
  <c r="B148" i="19"/>
  <c r="H24" i="3"/>
  <c r="E24" i="3"/>
  <c r="H81" i="19"/>
  <c r="E81" i="19"/>
  <c r="B46" i="15"/>
  <c r="A47" i="15"/>
  <c r="D46" i="15"/>
  <c r="F30" i="15"/>
  <c r="G30" i="15" s="1"/>
  <c r="I30" i="15" s="1"/>
  <c r="C31" i="15" s="1"/>
  <c r="D45" i="3"/>
  <c r="A46" i="3"/>
  <c r="B45" i="3"/>
  <c r="B149" i="19" l="1"/>
  <c r="D149" i="19"/>
  <c r="A150" i="19"/>
  <c r="F24" i="3"/>
  <c r="F81" i="19"/>
  <c r="G81" i="19" s="1"/>
  <c r="I81" i="19" s="1"/>
  <c r="C82" i="19" s="1"/>
  <c r="B47" i="15"/>
  <c r="A48" i="15"/>
  <c r="D47" i="15"/>
  <c r="H31" i="15"/>
  <c r="E31" i="15"/>
  <c r="D46" i="3"/>
  <c r="A47" i="3"/>
  <c r="B46" i="3"/>
  <c r="B150" i="19" l="1"/>
  <c r="A151" i="19"/>
  <c r="D150" i="19"/>
  <c r="G24" i="3"/>
  <c r="H82" i="19"/>
  <c r="E82" i="19"/>
  <c r="D48" i="15"/>
  <c r="B48" i="15"/>
  <c r="A49" i="15"/>
  <c r="F31" i="15"/>
  <c r="G31" i="15" s="1"/>
  <c r="I31" i="15" s="1"/>
  <c r="C32" i="15" s="1"/>
  <c r="D47" i="3"/>
  <c r="B47" i="3"/>
  <c r="A48" i="3"/>
  <c r="B151" i="19" l="1"/>
  <c r="A152" i="19"/>
  <c r="D151" i="19"/>
  <c r="I24" i="3"/>
  <c r="C25" i="3" s="1"/>
  <c r="F82" i="19"/>
  <c r="G82" i="19" s="1"/>
  <c r="I82" i="19" s="1"/>
  <c r="C83" i="19" s="1"/>
  <c r="D49" i="15"/>
  <c r="B49" i="15"/>
  <c r="A50" i="15"/>
  <c r="H32" i="15"/>
  <c r="E32" i="15"/>
  <c r="D48" i="3"/>
  <c r="B48" i="3"/>
  <c r="A49" i="3"/>
  <c r="B152" i="19" l="1"/>
  <c r="D152" i="19"/>
  <c r="A153" i="19"/>
  <c r="E25" i="3"/>
  <c r="H25" i="3"/>
  <c r="H83" i="19"/>
  <c r="E83" i="19"/>
  <c r="D50" i="15"/>
  <c r="B50" i="15"/>
  <c r="A51" i="15"/>
  <c r="F32" i="15"/>
  <c r="G32" i="15" s="1"/>
  <c r="I32" i="15" s="1"/>
  <c r="C33" i="15" s="1"/>
  <c r="B49" i="3"/>
  <c r="A50" i="3"/>
  <c r="D49" i="3"/>
  <c r="D153" i="19" l="1"/>
  <c r="B153" i="19"/>
  <c r="A154" i="19"/>
  <c r="F25" i="3"/>
  <c r="F83" i="19"/>
  <c r="G83" i="19" s="1"/>
  <c r="I83" i="19" s="1"/>
  <c r="C84" i="19" s="1"/>
  <c r="D51" i="15"/>
  <c r="A52" i="15"/>
  <c r="B51" i="15"/>
  <c r="H33" i="15"/>
  <c r="E33" i="15"/>
  <c r="B50" i="3"/>
  <c r="A51" i="3"/>
  <c r="D50" i="3"/>
  <c r="B154" i="19" l="1"/>
  <c r="A155" i="19"/>
  <c r="D154" i="19"/>
  <c r="G25" i="3"/>
  <c r="H84" i="19"/>
  <c r="E84" i="19"/>
  <c r="D52" i="15"/>
  <c r="A53" i="15"/>
  <c r="B52" i="15"/>
  <c r="F33" i="15"/>
  <c r="G33" i="15" s="1"/>
  <c r="I33" i="15" s="1"/>
  <c r="C34" i="15" s="1"/>
  <c r="B51" i="3"/>
  <c r="A52" i="3"/>
  <c r="D51" i="3"/>
  <c r="D155" i="19" l="1"/>
  <c r="A156" i="19"/>
  <c r="B155" i="19"/>
  <c r="I25" i="3"/>
  <c r="C26" i="3" s="1"/>
  <c r="F84" i="19"/>
  <c r="G84" i="19" s="1"/>
  <c r="I84" i="19" s="1"/>
  <c r="C85" i="19" s="1"/>
  <c r="B53" i="15"/>
  <c r="A54" i="15"/>
  <c r="D53" i="15"/>
  <c r="E34" i="15"/>
  <c r="H34" i="15"/>
  <c r="B52" i="3"/>
  <c r="A53" i="3"/>
  <c r="D52" i="3"/>
  <c r="B156" i="19" l="1"/>
  <c r="D156" i="19"/>
  <c r="A157" i="19"/>
  <c r="E26" i="3"/>
  <c r="H26" i="3"/>
  <c r="H85" i="19"/>
  <c r="E85" i="19"/>
  <c r="D54" i="15"/>
  <c r="B54" i="15"/>
  <c r="A55" i="15"/>
  <c r="F34" i="15"/>
  <c r="G34" i="15" s="1"/>
  <c r="I34" i="15" s="1"/>
  <c r="C35" i="15" s="1"/>
  <c r="D53" i="3"/>
  <c r="A54" i="3"/>
  <c r="B53" i="3"/>
  <c r="D157" i="19" l="1"/>
  <c r="A158" i="19"/>
  <c r="B157" i="19"/>
  <c r="F26" i="3"/>
  <c r="F85" i="19"/>
  <c r="G85" i="19" s="1"/>
  <c r="I85" i="19" s="1"/>
  <c r="C86" i="19" s="1"/>
  <c r="B55" i="15"/>
  <c r="D55" i="15"/>
  <c r="A56" i="15"/>
  <c r="H35" i="15"/>
  <c r="E35" i="15"/>
  <c r="D54" i="3"/>
  <c r="B54" i="3"/>
  <c r="A55" i="3"/>
  <c r="B158" i="19" l="1"/>
  <c r="A159" i="19"/>
  <c r="D158" i="19"/>
  <c r="G26" i="3"/>
  <c r="H86" i="19"/>
  <c r="E86" i="19"/>
  <c r="D56" i="15"/>
  <c r="A57" i="15"/>
  <c r="B56" i="15"/>
  <c r="F35" i="15"/>
  <c r="G35" i="15" s="1"/>
  <c r="I35" i="15" s="1"/>
  <c r="C36" i="15" s="1"/>
  <c r="D55" i="3"/>
  <c r="B55" i="3"/>
  <c r="A56" i="3"/>
  <c r="B159" i="19" l="1"/>
  <c r="D159" i="19"/>
  <c r="A160" i="19"/>
  <c r="I26" i="3"/>
  <c r="C27" i="3" s="1"/>
  <c r="F86" i="19"/>
  <c r="G86" i="19" s="1"/>
  <c r="I86" i="19" s="1"/>
  <c r="C87" i="19" s="1"/>
  <c r="D57" i="15"/>
  <c r="B57" i="15"/>
  <c r="A58" i="15"/>
  <c r="H36" i="15"/>
  <c r="E36" i="15"/>
  <c r="D56" i="3"/>
  <c r="B56" i="3"/>
  <c r="A57" i="3"/>
  <c r="A161" i="19" l="1"/>
  <c r="B160" i="19"/>
  <c r="D160" i="19"/>
  <c r="H27" i="3"/>
  <c r="E27" i="3"/>
  <c r="H87" i="19"/>
  <c r="E87" i="19"/>
  <c r="B58" i="15"/>
  <c r="A59" i="15"/>
  <c r="D58" i="15"/>
  <c r="F36" i="15"/>
  <c r="G36" i="15" s="1"/>
  <c r="I36" i="15" s="1"/>
  <c r="C37" i="15" s="1"/>
  <c r="B57" i="3"/>
  <c r="A58" i="3"/>
  <c r="D57" i="3"/>
  <c r="B161" i="19" l="1"/>
  <c r="D161" i="19"/>
  <c r="A162" i="19"/>
  <c r="F27" i="3"/>
  <c r="F87" i="19"/>
  <c r="G87" i="19" s="1"/>
  <c r="I87" i="19" s="1"/>
  <c r="C88" i="19" s="1"/>
  <c r="B59" i="15"/>
  <c r="A60" i="15"/>
  <c r="D59" i="15"/>
  <c r="H37" i="15"/>
  <c r="E37" i="15"/>
  <c r="B58" i="3"/>
  <c r="A59" i="3"/>
  <c r="D58" i="3"/>
  <c r="B162" i="19" l="1"/>
  <c r="A163" i="19"/>
  <c r="D162" i="19"/>
  <c r="G27" i="3"/>
  <c r="H88" i="19"/>
  <c r="E88" i="19"/>
  <c r="D60" i="15"/>
  <c r="A61" i="15"/>
  <c r="B60" i="15"/>
  <c r="F37" i="15"/>
  <c r="G37" i="15" s="1"/>
  <c r="I37" i="15" s="1"/>
  <c r="C38" i="15" s="1"/>
  <c r="B59" i="3"/>
  <c r="A60" i="3"/>
  <c r="D59" i="3"/>
  <c r="B163" i="19" l="1"/>
  <c r="D163" i="19"/>
  <c r="A164" i="19"/>
  <c r="I27" i="3"/>
  <c r="C28" i="3" s="1"/>
  <c r="F88" i="19"/>
  <c r="G88" i="19" s="1"/>
  <c r="I88" i="19" s="1"/>
  <c r="C89" i="19" s="1"/>
  <c r="D61" i="15"/>
  <c r="A62" i="15"/>
  <c r="B61" i="15"/>
  <c r="H38" i="15"/>
  <c r="E38" i="15"/>
  <c r="B60" i="3"/>
  <c r="A61" i="3"/>
  <c r="D60" i="3"/>
  <c r="B164" i="19" l="1"/>
  <c r="A165" i="19"/>
  <c r="D164" i="19"/>
  <c r="H28" i="3"/>
  <c r="E28" i="3"/>
  <c r="H89" i="19"/>
  <c r="E89" i="19"/>
  <c r="B62" i="15"/>
  <c r="A63" i="15"/>
  <c r="D62" i="15"/>
  <c r="F38" i="15"/>
  <c r="G38" i="15" s="1"/>
  <c r="I38" i="15" s="1"/>
  <c r="C39" i="15" s="1"/>
  <c r="D61" i="3"/>
  <c r="A62" i="3"/>
  <c r="B61" i="3"/>
  <c r="D165" i="19" l="1"/>
  <c r="B165" i="19"/>
  <c r="A166" i="19"/>
  <c r="F28" i="3"/>
  <c r="F89" i="19"/>
  <c r="G89" i="19" s="1"/>
  <c r="I89" i="19" s="1"/>
  <c r="C90" i="19" s="1"/>
  <c r="B63" i="15"/>
  <c r="D63" i="15"/>
  <c r="A64" i="15"/>
  <c r="H39" i="15"/>
  <c r="E39" i="15"/>
  <c r="D62" i="3"/>
  <c r="A63" i="3"/>
  <c r="B62" i="3"/>
  <c r="B166" i="19" l="1"/>
  <c r="D166" i="19"/>
  <c r="A167" i="19"/>
  <c r="G28" i="3"/>
  <c r="H90" i="19"/>
  <c r="E90" i="19"/>
  <c r="D64" i="15"/>
  <c r="B64" i="15"/>
  <c r="A65" i="15"/>
  <c r="F39" i="15"/>
  <c r="G39" i="15" s="1"/>
  <c r="I39" i="15" s="1"/>
  <c r="C40" i="15" s="1"/>
  <c r="D63" i="3"/>
  <c r="B63" i="3"/>
  <c r="A64" i="3"/>
  <c r="D167" i="19" l="1"/>
  <c r="B167" i="19"/>
  <c r="A168" i="19"/>
  <c r="I28" i="3"/>
  <c r="C29" i="3" s="1"/>
  <c r="F90" i="19"/>
  <c r="G90" i="19" s="1"/>
  <c r="I90" i="19" s="1"/>
  <c r="C91" i="19" s="1"/>
  <c r="B65" i="15"/>
  <c r="D65" i="15"/>
  <c r="A66" i="15"/>
  <c r="H40" i="15"/>
  <c r="E40" i="15"/>
  <c r="D64" i="3"/>
  <c r="B64" i="3"/>
  <c r="A65" i="3"/>
  <c r="B168" i="19" l="1"/>
  <c r="D168" i="19"/>
  <c r="A169" i="19"/>
  <c r="E29" i="3"/>
  <c r="H29" i="3"/>
  <c r="H91" i="19"/>
  <c r="E91" i="19"/>
  <c r="B66" i="15"/>
  <c r="D66" i="15"/>
  <c r="A67" i="15"/>
  <c r="F40" i="15"/>
  <c r="G40" i="15" s="1"/>
  <c r="I40" i="15" s="1"/>
  <c r="C41" i="15" s="1"/>
  <c r="B65" i="3"/>
  <c r="A66" i="3"/>
  <c r="D65" i="3"/>
  <c r="D169" i="19" l="1"/>
  <c r="B169" i="19"/>
  <c r="A170" i="19"/>
  <c r="F29" i="3"/>
  <c r="F91" i="19"/>
  <c r="G91" i="19" s="1"/>
  <c r="I91" i="19" s="1"/>
  <c r="C92" i="19" s="1"/>
  <c r="B67" i="15"/>
  <c r="D67" i="15"/>
  <c r="A68" i="15"/>
  <c r="E41" i="15"/>
  <c r="H41" i="15"/>
  <c r="B66" i="3"/>
  <c r="A67" i="3"/>
  <c r="D66" i="3"/>
  <c r="B170" i="19" l="1"/>
  <c r="D170" i="19"/>
  <c r="A171" i="19"/>
  <c r="G29" i="3"/>
  <c r="H92" i="19"/>
  <c r="E92" i="19"/>
  <c r="D68" i="15"/>
  <c r="B68" i="15"/>
  <c r="A69" i="15"/>
  <c r="F41" i="15"/>
  <c r="G41" i="15" s="1"/>
  <c r="I41" i="15" s="1"/>
  <c r="C42" i="15" s="1"/>
  <c r="B67" i="3"/>
  <c r="A68" i="3"/>
  <c r="D67" i="3"/>
  <c r="D171" i="19" l="1"/>
  <c r="B171" i="19"/>
  <c r="A172" i="19"/>
  <c r="I29" i="3"/>
  <c r="C30" i="3" s="1"/>
  <c r="F92" i="19"/>
  <c r="G92" i="19" s="1"/>
  <c r="I92" i="19" s="1"/>
  <c r="C93" i="19" s="1"/>
  <c r="D69" i="15"/>
  <c r="B69" i="15"/>
  <c r="A70" i="15"/>
  <c r="H42" i="15"/>
  <c r="E42" i="15"/>
  <c r="B68" i="3"/>
  <c r="A69" i="3"/>
  <c r="D68" i="3"/>
  <c r="B172" i="19" l="1"/>
  <c r="D172" i="19"/>
  <c r="A173" i="19"/>
  <c r="E30" i="3"/>
  <c r="H30" i="3"/>
  <c r="H93" i="19"/>
  <c r="E93" i="19"/>
  <c r="D70" i="15"/>
  <c r="B70" i="15"/>
  <c r="A71" i="15"/>
  <c r="F42" i="15"/>
  <c r="G42" i="15" s="1"/>
  <c r="I42" i="15" s="1"/>
  <c r="C43" i="15" s="1"/>
  <c r="D69" i="3"/>
  <c r="B69" i="3"/>
  <c r="A70" i="3"/>
  <c r="D173" i="19" l="1"/>
  <c r="B173" i="19"/>
  <c r="A174" i="19"/>
  <c r="F30" i="3"/>
  <c r="F93" i="19"/>
  <c r="G93" i="19" s="1"/>
  <c r="I93" i="19" s="1"/>
  <c r="C94" i="19" s="1"/>
  <c r="B71" i="15"/>
  <c r="A72" i="15"/>
  <c r="D71" i="15"/>
  <c r="H43" i="15"/>
  <c r="E43" i="15"/>
  <c r="D70" i="3"/>
  <c r="A71" i="3"/>
  <c r="B70" i="3"/>
  <c r="B174" i="19" l="1"/>
  <c r="A175" i="19"/>
  <c r="D174" i="19"/>
  <c r="G30" i="3"/>
  <c r="H94" i="19"/>
  <c r="E94" i="19"/>
  <c r="D72" i="15"/>
  <c r="A73" i="15"/>
  <c r="B72" i="15"/>
  <c r="F43" i="15"/>
  <c r="G43" i="15" s="1"/>
  <c r="I43" i="15" s="1"/>
  <c r="C44" i="15" s="1"/>
  <c r="D71" i="3"/>
  <c r="B71" i="3"/>
  <c r="A72" i="3"/>
  <c r="D175" i="19" l="1"/>
  <c r="B175" i="19"/>
  <c r="A176" i="19"/>
  <c r="I30" i="3"/>
  <c r="C31" i="3" s="1"/>
  <c r="F94" i="19"/>
  <c r="G94" i="19" s="1"/>
  <c r="I94" i="19" s="1"/>
  <c r="C95" i="19" s="1"/>
  <c r="D73" i="15"/>
  <c r="B73" i="15"/>
  <c r="A74" i="15"/>
  <c r="H44" i="15"/>
  <c r="E44" i="15"/>
  <c r="D72" i="3"/>
  <c r="B72" i="3"/>
  <c r="A73" i="3"/>
  <c r="B176" i="19" l="1"/>
  <c r="D176" i="19"/>
  <c r="A177" i="19"/>
  <c r="E31" i="3"/>
  <c r="H31" i="3"/>
  <c r="H95" i="19"/>
  <c r="E95" i="19"/>
  <c r="B74" i="15"/>
  <c r="D74" i="15"/>
  <c r="A75" i="15"/>
  <c r="F44" i="15"/>
  <c r="G44" i="15" s="1"/>
  <c r="I44" i="15" s="1"/>
  <c r="C45" i="15" s="1"/>
  <c r="B73" i="3"/>
  <c r="A74" i="3"/>
  <c r="D73" i="3"/>
  <c r="D177" i="19" l="1"/>
  <c r="B177" i="19"/>
  <c r="A178" i="19"/>
  <c r="F31" i="3"/>
  <c r="F95" i="19"/>
  <c r="G95" i="19" s="1"/>
  <c r="I95" i="19" s="1"/>
  <c r="C96" i="19" s="1"/>
  <c r="B75" i="15"/>
  <c r="A76" i="15"/>
  <c r="D75" i="15"/>
  <c r="H45" i="15"/>
  <c r="E45" i="15"/>
  <c r="B74" i="3"/>
  <c r="A75" i="3"/>
  <c r="D74" i="3"/>
  <c r="B178" i="19" l="1"/>
  <c r="A179" i="19"/>
  <c r="D178" i="19"/>
  <c r="G31" i="3"/>
  <c r="H96" i="19"/>
  <c r="E96" i="19"/>
  <c r="A77" i="15"/>
  <c r="D76" i="15"/>
  <c r="B76" i="15"/>
  <c r="F45" i="15"/>
  <c r="G45" i="15" s="1"/>
  <c r="I45" i="15" s="1"/>
  <c r="C46" i="15" s="1"/>
  <c r="B75" i="3"/>
  <c r="A76" i="3"/>
  <c r="D75" i="3"/>
  <c r="D179" i="19" l="1"/>
  <c r="B179" i="19"/>
  <c r="A180" i="19"/>
  <c r="I31" i="3"/>
  <c r="C32" i="3" s="1"/>
  <c r="F96" i="19"/>
  <c r="G96" i="19" s="1"/>
  <c r="I96" i="19" s="1"/>
  <c r="C97" i="19" s="1"/>
  <c r="D77" i="15"/>
  <c r="B77" i="15"/>
  <c r="A78" i="15"/>
  <c r="H46" i="15"/>
  <c r="E46" i="15"/>
  <c r="B76" i="3"/>
  <c r="A77" i="3"/>
  <c r="D76" i="3"/>
  <c r="B180" i="19" l="1"/>
  <c r="A181" i="19"/>
  <c r="D180" i="19"/>
  <c r="H32" i="3"/>
  <c r="E32" i="3"/>
  <c r="E97" i="19"/>
  <c r="H97" i="19"/>
  <c r="B78" i="15"/>
  <c r="A79" i="15"/>
  <c r="D78" i="15"/>
  <c r="F46" i="15"/>
  <c r="G46" i="15" s="1"/>
  <c r="I46" i="15" s="1"/>
  <c r="C47" i="15" s="1"/>
  <c r="D77" i="3"/>
  <c r="A78" i="3"/>
  <c r="B77" i="3"/>
  <c r="D181" i="19" l="1"/>
  <c r="A182" i="19"/>
  <c r="B181" i="19"/>
  <c r="F32" i="3"/>
  <c r="F97" i="19"/>
  <c r="G97" i="19" s="1"/>
  <c r="I97" i="19" s="1"/>
  <c r="C98" i="19" s="1"/>
  <c r="B79" i="15"/>
  <c r="D79" i="15"/>
  <c r="A80" i="15"/>
  <c r="H47" i="15"/>
  <c r="E47" i="15"/>
  <c r="D78" i="3"/>
  <c r="A79" i="3"/>
  <c r="B78" i="3"/>
  <c r="B182" i="19" l="1"/>
  <c r="A183" i="19"/>
  <c r="D182" i="19"/>
  <c r="G32" i="3"/>
  <c r="H98" i="19"/>
  <c r="E98" i="19"/>
  <c r="D80" i="15"/>
  <c r="B80" i="15"/>
  <c r="A81" i="15"/>
  <c r="F47" i="15"/>
  <c r="G47" i="15" s="1"/>
  <c r="I47" i="15" s="1"/>
  <c r="C48" i="15" s="1"/>
  <c r="D79" i="3"/>
  <c r="B79" i="3"/>
  <c r="A80" i="3"/>
  <c r="B183" i="19" l="1"/>
  <c r="A184" i="19"/>
  <c r="D183" i="19"/>
  <c r="I32" i="3"/>
  <c r="C33" i="3" s="1"/>
  <c r="F98" i="19"/>
  <c r="G98" i="19" s="1"/>
  <c r="I98" i="19" s="1"/>
  <c r="C99" i="19" s="1"/>
  <c r="B81" i="15"/>
  <c r="A82" i="15"/>
  <c r="D81" i="15"/>
  <c r="H48" i="15"/>
  <c r="E48" i="15"/>
  <c r="D80" i="3"/>
  <c r="B80" i="3"/>
  <c r="A81" i="3"/>
  <c r="A185" i="19" l="1"/>
  <c r="B184" i="19"/>
  <c r="D184" i="19"/>
  <c r="E33" i="3"/>
  <c r="H33" i="3"/>
  <c r="H99" i="19"/>
  <c r="E99" i="19"/>
  <c r="D82" i="15"/>
  <c r="B82" i="15"/>
  <c r="A83" i="15"/>
  <c r="F48" i="15"/>
  <c r="G48" i="15" s="1"/>
  <c r="I48" i="15" s="1"/>
  <c r="C49" i="15" s="1"/>
  <c r="B81" i="3"/>
  <c r="A82" i="3"/>
  <c r="D81" i="3"/>
  <c r="D185" i="19" l="1"/>
  <c r="A186" i="19"/>
  <c r="B185" i="19"/>
  <c r="F33" i="3"/>
  <c r="F99" i="19"/>
  <c r="G99" i="19" s="1"/>
  <c r="I99" i="19" s="1"/>
  <c r="C100" i="19" s="1"/>
  <c r="B83" i="15"/>
  <c r="A84" i="15"/>
  <c r="D83" i="15"/>
  <c r="H49" i="15"/>
  <c r="E49" i="15"/>
  <c r="B82" i="3"/>
  <c r="A83" i="3"/>
  <c r="D82" i="3"/>
  <c r="B186" i="19" l="1"/>
  <c r="A187" i="19"/>
  <c r="D186" i="19"/>
  <c r="G33" i="3"/>
  <c r="H100" i="19"/>
  <c r="E100" i="19"/>
  <c r="D84" i="15"/>
  <c r="B84" i="15"/>
  <c r="A85" i="15"/>
  <c r="F49" i="15"/>
  <c r="G49" i="15" s="1"/>
  <c r="I49" i="15" s="1"/>
  <c r="C50" i="15" s="1"/>
  <c r="B83" i="3"/>
  <c r="A84" i="3"/>
  <c r="D83" i="3"/>
  <c r="D187" i="19" l="1"/>
  <c r="A188" i="19"/>
  <c r="B187" i="19"/>
  <c r="I33" i="3"/>
  <c r="C34" i="3" s="1"/>
  <c r="F100" i="19"/>
  <c r="G100" i="19" s="1"/>
  <c r="I100" i="19" s="1"/>
  <c r="C101" i="19" s="1"/>
  <c r="D85" i="15"/>
  <c r="B85" i="15"/>
  <c r="A86" i="15"/>
  <c r="H50" i="15"/>
  <c r="E50" i="15"/>
  <c r="B84" i="3"/>
  <c r="A85" i="3"/>
  <c r="D84" i="3"/>
  <c r="B188" i="19" l="1"/>
  <c r="A189" i="19"/>
  <c r="D188" i="19"/>
  <c r="H34" i="3"/>
  <c r="E34" i="3"/>
  <c r="H101" i="19"/>
  <c r="E101" i="19"/>
  <c r="D86" i="15"/>
  <c r="B86" i="15"/>
  <c r="A87" i="15"/>
  <c r="F50" i="15"/>
  <c r="G50" i="15" s="1"/>
  <c r="I50" i="15" s="1"/>
  <c r="C51" i="15" s="1"/>
  <c r="D85" i="3"/>
  <c r="A86" i="3"/>
  <c r="B85" i="3"/>
  <c r="D189" i="19" l="1"/>
  <c r="B189" i="19"/>
  <c r="A190" i="19"/>
  <c r="F34" i="3"/>
  <c r="F101" i="19"/>
  <c r="G101" i="19" s="1"/>
  <c r="I101" i="19" s="1"/>
  <c r="C102" i="19" s="1"/>
  <c r="B87" i="15"/>
  <c r="A88" i="15"/>
  <c r="D87" i="15"/>
  <c r="H51" i="15"/>
  <c r="E51" i="15"/>
  <c r="D86" i="3"/>
  <c r="B86" i="3"/>
  <c r="A87" i="3"/>
  <c r="B190" i="19" l="1"/>
  <c r="A191" i="19"/>
  <c r="D190" i="19"/>
  <c r="G34" i="3"/>
  <c r="H102" i="19"/>
  <c r="E102" i="19"/>
  <c r="D88" i="15"/>
  <c r="A89" i="15"/>
  <c r="B88" i="15"/>
  <c r="F51" i="15"/>
  <c r="G51" i="15" s="1"/>
  <c r="I51" i="15" s="1"/>
  <c r="C52" i="15" s="1"/>
  <c r="D87" i="3"/>
  <c r="B87" i="3"/>
  <c r="A88" i="3"/>
  <c r="B191" i="19" l="1"/>
  <c r="A192" i="19"/>
  <c r="D191" i="19"/>
  <c r="I34" i="3"/>
  <c r="C35" i="3" s="1"/>
  <c r="F102" i="19"/>
  <c r="G102" i="19" s="1"/>
  <c r="I102" i="19" s="1"/>
  <c r="C103" i="19" s="1"/>
  <c r="B89" i="15"/>
  <c r="A90" i="15"/>
  <c r="D89" i="15"/>
  <c r="H52" i="15"/>
  <c r="E52" i="15"/>
  <c r="D88" i="3"/>
  <c r="B88" i="3"/>
  <c r="A89" i="3"/>
  <c r="B192" i="19" l="1"/>
  <c r="A193" i="19"/>
  <c r="D192" i="19"/>
  <c r="E35" i="3"/>
  <c r="H35" i="3"/>
  <c r="H103" i="19"/>
  <c r="E103" i="19"/>
  <c r="B90" i="15"/>
  <c r="A91" i="15"/>
  <c r="D90" i="15"/>
  <c r="F52" i="15"/>
  <c r="G52" i="15" s="1"/>
  <c r="I52" i="15" s="1"/>
  <c r="C53" i="15" s="1"/>
  <c r="B89" i="3"/>
  <c r="A90" i="3"/>
  <c r="D89" i="3"/>
  <c r="D193" i="19" l="1"/>
  <c r="A194" i="19"/>
  <c r="B193" i="19"/>
  <c r="F35" i="3"/>
  <c r="F103" i="19"/>
  <c r="G103" i="19" s="1"/>
  <c r="I103" i="19" s="1"/>
  <c r="C104" i="19" s="1"/>
  <c r="B91" i="15"/>
  <c r="A92" i="15"/>
  <c r="D91" i="15"/>
  <c r="E53" i="15"/>
  <c r="H53" i="15"/>
  <c r="B90" i="3"/>
  <c r="A91" i="3"/>
  <c r="D90" i="3"/>
  <c r="B194" i="19" l="1"/>
  <c r="A195" i="19"/>
  <c r="D194" i="19"/>
  <c r="G35" i="3"/>
  <c r="H104" i="19"/>
  <c r="E104" i="19"/>
  <c r="B92" i="15"/>
  <c r="D92" i="15"/>
  <c r="A93" i="15"/>
  <c r="F53" i="15"/>
  <c r="G53" i="15" s="1"/>
  <c r="I53" i="15" s="1"/>
  <c r="C54" i="15" s="1"/>
  <c r="B91" i="3"/>
  <c r="A92" i="3"/>
  <c r="D91" i="3"/>
  <c r="D195" i="19" l="1"/>
  <c r="B195" i="19"/>
  <c r="A196" i="19"/>
  <c r="I35" i="3"/>
  <c r="C36" i="3" s="1"/>
  <c r="F104" i="19"/>
  <c r="G104" i="19" s="1"/>
  <c r="I104" i="19" s="1"/>
  <c r="C105" i="19" s="1"/>
  <c r="D93" i="15"/>
  <c r="A94" i="15"/>
  <c r="B93" i="15"/>
  <c r="E54" i="15"/>
  <c r="H54" i="15"/>
  <c r="B92" i="3"/>
  <c r="A93" i="3"/>
  <c r="D92" i="3"/>
  <c r="B196" i="19" l="1"/>
  <c r="A197" i="19"/>
  <c r="D196" i="19"/>
  <c r="E36" i="3"/>
  <c r="H36" i="3"/>
  <c r="H105" i="19"/>
  <c r="E105" i="19"/>
  <c r="D94" i="15"/>
  <c r="A95" i="15"/>
  <c r="B94" i="15"/>
  <c r="F54" i="15"/>
  <c r="G54" i="15" s="1"/>
  <c r="I54" i="15" s="1"/>
  <c r="C55" i="15" s="1"/>
  <c r="D93" i="3"/>
  <c r="A94" i="3"/>
  <c r="B93" i="3"/>
  <c r="D197" i="19" l="1"/>
  <c r="A198" i="19"/>
  <c r="B197" i="19"/>
  <c r="F36" i="3"/>
  <c r="F105" i="19"/>
  <c r="G105" i="19" s="1"/>
  <c r="I105" i="19" s="1"/>
  <c r="C106" i="19" s="1"/>
  <c r="A96" i="15"/>
  <c r="B95" i="15"/>
  <c r="D95" i="15"/>
  <c r="H55" i="15"/>
  <c r="E55" i="15"/>
  <c r="D94" i="3"/>
  <c r="A95" i="3"/>
  <c r="B94" i="3"/>
  <c r="B198" i="19" l="1"/>
  <c r="A199" i="19"/>
  <c r="D198" i="19"/>
  <c r="G36" i="3"/>
  <c r="H106" i="19"/>
  <c r="E106" i="19"/>
  <c r="B96" i="15"/>
  <c r="A97" i="15"/>
  <c r="D96" i="15"/>
  <c r="F55" i="15"/>
  <c r="G55" i="15" s="1"/>
  <c r="I55" i="15" s="1"/>
  <c r="C56" i="15" s="1"/>
  <c r="D95" i="3"/>
  <c r="B95" i="3"/>
  <c r="A96" i="3"/>
  <c r="D199" i="19" l="1"/>
  <c r="B199" i="19"/>
  <c r="A200" i="19"/>
  <c r="I36" i="3"/>
  <c r="C37" i="3" s="1"/>
  <c r="F106" i="19"/>
  <c r="G106" i="19" s="1"/>
  <c r="I106" i="19" s="1"/>
  <c r="C107" i="19" s="1"/>
  <c r="A98" i="15"/>
  <c r="D97" i="15"/>
  <c r="B97" i="15"/>
  <c r="H56" i="15"/>
  <c r="E56" i="15"/>
  <c r="D96" i="3"/>
  <c r="B96" i="3"/>
  <c r="A97" i="3"/>
  <c r="B200" i="19" l="1"/>
  <c r="A201" i="19"/>
  <c r="D200" i="19"/>
  <c r="E37" i="3"/>
  <c r="H37" i="3"/>
  <c r="H107" i="19"/>
  <c r="E107" i="19"/>
  <c r="B98" i="15"/>
  <c r="D98" i="15"/>
  <c r="A99" i="15"/>
  <c r="F56" i="15"/>
  <c r="G56" i="15" s="1"/>
  <c r="I56" i="15" s="1"/>
  <c r="C57" i="15" s="1"/>
  <c r="B97" i="3"/>
  <c r="A98" i="3"/>
  <c r="D97" i="3"/>
  <c r="D201" i="19" l="1"/>
  <c r="A202" i="19"/>
  <c r="B201" i="19"/>
  <c r="F37" i="3"/>
  <c r="F107" i="19"/>
  <c r="G107" i="19" s="1"/>
  <c r="I107" i="19" s="1"/>
  <c r="C108" i="19" s="1"/>
  <c r="B99" i="15"/>
  <c r="D99" i="15"/>
  <c r="A100" i="15"/>
  <c r="H57" i="15"/>
  <c r="E57" i="15"/>
  <c r="B98" i="3"/>
  <c r="A99" i="3"/>
  <c r="D98" i="3"/>
  <c r="B202" i="19" l="1"/>
  <c r="A203" i="19"/>
  <c r="D202" i="19"/>
  <c r="G37" i="3"/>
  <c r="H108" i="19"/>
  <c r="E108" i="19"/>
  <c r="B100" i="15"/>
  <c r="A101" i="15"/>
  <c r="D100" i="15"/>
  <c r="F57" i="15"/>
  <c r="G57" i="15" s="1"/>
  <c r="I57" i="15" s="1"/>
  <c r="C58" i="15" s="1"/>
  <c r="B99" i="3"/>
  <c r="A100" i="3"/>
  <c r="D99" i="3"/>
  <c r="D203" i="19" l="1"/>
  <c r="A204" i="19"/>
  <c r="B203" i="19"/>
  <c r="I37" i="3"/>
  <c r="C38" i="3" s="1"/>
  <c r="F108" i="19"/>
  <c r="G108" i="19" s="1"/>
  <c r="I108" i="19" s="1"/>
  <c r="C109" i="19" s="1"/>
  <c r="B101" i="15"/>
  <c r="A102" i="15"/>
  <c r="D101" i="15"/>
  <c r="H58" i="15"/>
  <c r="E58" i="15"/>
  <c r="B100" i="3"/>
  <c r="A101" i="3"/>
  <c r="D100" i="3"/>
  <c r="B204" i="19" l="1"/>
  <c r="A205" i="19"/>
  <c r="D204" i="19"/>
  <c r="E38" i="3"/>
  <c r="H38" i="3"/>
  <c r="H109" i="19"/>
  <c r="E109" i="19"/>
  <c r="B102" i="15"/>
  <c r="A103" i="15"/>
  <c r="D102" i="15"/>
  <c r="F58" i="15"/>
  <c r="G58" i="15" s="1"/>
  <c r="I58" i="15" s="1"/>
  <c r="C59" i="15" s="1"/>
  <c r="D101" i="3"/>
  <c r="B101" i="3"/>
  <c r="A102" i="3"/>
  <c r="D205" i="19" l="1"/>
  <c r="B205" i="19"/>
  <c r="A206" i="19"/>
  <c r="F38" i="3"/>
  <c r="F109" i="19"/>
  <c r="G109" i="19" s="1"/>
  <c r="I109" i="19" s="1"/>
  <c r="C110" i="19" s="1"/>
  <c r="D103" i="15"/>
  <c r="A104" i="15"/>
  <c r="B103" i="15"/>
  <c r="H59" i="15"/>
  <c r="E59" i="15"/>
  <c r="D102" i="3"/>
  <c r="A103" i="3"/>
  <c r="B102" i="3"/>
  <c r="B206" i="19" l="1"/>
  <c r="A207" i="19"/>
  <c r="D206" i="19"/>
  <c r="G38" i="3"/>
  <c r="H110" i="19"/>
  <c r="E110" i="19"/>
  <c r="D104" i="15"/>
  <c r="B104" i="15"/>
  <c r="A105" i="15"/>
  <c r="F59" i="15"/>
  <c r="G59" i="15" s="1"/>
  <c r="I59" i="15" s="1"/>
  <c r="C60" i="15" s="1"/>
  <c r="D103" i="3"/>
  <c r="B103" i="3"/>
  <c r="A104" i="3"/>
  <c r="D207" i="19" l="1"/>
  <c r="B207" i="19"/>
  <c r="A208" i="19"/>
  <c r="I38" i="3"/>
  <c r="C39" i="3" s="1"/>
  <c r="F110" i="19"/>
  <c r="G110" i="19" s="1"/>
  <c r="I110" i="19" s="1"/>
  <c r="C111" i="19" s="1"/>
  <c r="B105" i="15"/>
  <c r="A106" i="15"/>
  <c r="D105" i="15"/>
  <c r="E60" i="15"/>
  <c r="H60" i="15"/>
  <c r="D104" i="3"/>
  <c r="B104" i="3"/>
  <c r="A105" i="3"/>
  <c r="A209" i="19" l="1"/>
  <c r="B208" i="19"/>
  <c r="D208" i="19"/>
  <c r="E39" i="3"/>
  <c r="H39" i="3"/>
  <c r="H111" i="19"/>
  <c r="E111" i="19"/>
  <c r="B106" i="15"/>
  <c r="D106" i="15"/>
  <c r="A107" i="15"/>
  <c r="F60" i="15"/>
  <c r="G60" i="15" s="1"/>
  <c r="I60" i="15" s="1"/>
  <c r="C61" i="15" s="1"/>
  <c r="B105" i="3"/>
  <c r="A106" i="3"/>
  <c r="D105" i="3"/>
  <c r="D209" i="19" l="1"/>
  <c r="B209" i="19"/>
  <c r="A210" i="19"/>
  <c r="F39" i="3"/>
  <c r="F111" i="19"/>
  <c r="G111" i="19" s="1"/>
  <c r="I111" i="19" s="1"/>
  <c r="C112" i="19" s="1"/>
  <c r="D107" i="15"/>
  <c r="B107" i="15"/>
  <c r="A108" i="15"/>
  <c r="H61" i="15"/>
  <c r="E61" i="15"/>
  <c r="B106" i="3"/>
  <c r="A107" i="3"/>
  <c r="D106" i="3"/>
  <c r="B210" i="19" l="1"/>
  <c r="A211" i="19"/>
  <c r="D210" i="19"/>
  <c r="G39" i="3"/>
  <c r="H112" i="19"/>
  <c r="E112" i="19"/>
  <c r="A109" i="15"/>
  <c r="D108" i="15"/>
  <c r="B108" i="15"/>
  <c r="F61" i="15"/>
  <c r="G61" i="15" s="1"/>
  <c r="I61" i="15" s="1"/>
  <c r="C62" i="15" s="1"/>
  <c r="B107" i="3"/>
  <c r="A108" i="3"/>
  <c r="D107" i="3"/>
  <c r="D211" i="19" l="1"/>
  <c r="B211" i="19"/>
  <c r="A212" i="19"/>
  <c r="I39" i="3"/>
  <c r="C40" i="3" s="1"/>
  <c r="F112" i="19"/>
  <c r="G112" i="19" s="1"/>
  <c r="I112" i="19" s="1"/>
  <c r="C113" i="19" s="1"/>
  <c r="D109" i="15"/>
  <c r="B109" i="15"/>
  <c r="A110" i="15"/>
  <c r="H62" i="15"/>
  <c r="E62" i="15"/>
  <c r="B108" i="3"/>
  <c r="A109" i="3"/>
  <c r="D108" i="3"/>
  <c r="B212" i="19" l="1"/>
  <c r="D212" i="19"/>
  <c r="A213" i="19"/>
  <c r="H40" i="3"/>
  <c r="E40" i="3"/>
  <c r="H113" i="19"/>
  <c r="E113" i="19"/>
  <c r="D110" i="15"/>
  <c r="B110" i="15"/>
  <c r="A111" i="15"/>
  <c r="F62" i="15"/>
  <c r="G62" i="15" s="1"/>
  <c r="I62" i="15" s="1"/>
  <c r="C63" i="15" s="1"/>
  <c r="D109" i="3"/>
  <c r="A110" i="3"/>
  <c r="B109" i="3"/>
  <c r="D213" i="19" l="1"/>
  <c r="A214" i="19"/>
  <c r="B213" i="19"/>
  <c r="F40" i="3"/>
  <c r="F113" i="19"/>
  <c r="G113" i="19" s="1"/>
  <c r="I113" i="19" s="1"/>
  <c r="C114" i="19" s="1"/>
  <c r="B111" i="15"/>
  <c r="A112" i="15"/>
  <c r="D111" i="15"/>
  <c r="H63" i="15"/>
  <c r="E63" i="15"/>
  <c r="D110" i="3"/>
  <c r="A111" i="3"/>
  <c r="B110" i="3"/>
  <c r="B214" i="19" l="1"/>
  <c r="D214" i="19"/>
  <c r="A215" i="19"/>
  <c r="G40" i="3"/>
  <c r="H114" i="19"/>
  <c r="E114" i="19"/>
  <c r="B112" i="15"/>
  <c r="A113" i="15"/>
  <c r="D112" i="15"/>
  <c r="F63" i="15"/>
  <c r="G63" i="15" s="1"/>
  <c r="I63" i="15" s="1"/>
  <c r="C64" i="15" s="1"/>
  <c r="D111" i="3"/>
  <c r="B111" i="3"/>
  <c r="A112" i="3"/>
  <c r="D215" i="19" l="1"/>
  <c r="B215" i="19"/>
  <c r="A216" i="19"/>
  <c r="I40" i="3"/>
  <c r="C41" i="3" s="1"/>
  <c r="F114" i="19"/>
  <c r="G114" i="19" s="1"/>
  <c r="I114" i="19" s="1"/>
  <c r="C115" i="19" s="1"/>
  <c r="D113" i="15"/>
  <c r="A114" i="15"/>
  <c r="B113" i="15"/>
  <c r="H64" i="15"/>
  <c r="E64" i="15"/>
  <c r="D112" i="3"/>
  <c r="B112" i="3"/>
  <c r="A113" i="3"/>
  <c r="B216" i="19" l="1"/>
  <c r="A217" i="19"/>
  <c r="D216" i="19"/>
  <c r="E41" i="3"/>
  <c r="H41" i="3"/>
  <c r="E115" i="19"/>
  <c r="H115" i="19"/>
  <c r="B114" i="15"/>
  <c r="D114" i="15"/>
  <c r="A115" i="15"/>
  <c r="F64" i="15"/>
  <c r="G64" i="15" s="1"/>
  <c r="I64" i="15" s="1"/>
  <c r="C65" i="15" s="1"/>
  <c r="B113" i="3"/>
  <c r="A114" i="3"/>
  <c r="D113" i="3"/>
  <c r="D217" i="19" l="1"/>
  <c r="B217" i="19"/>
  <c r="A218" i="19"/>
  <c r="F41" i="3"/>
  <c r="F115" i="19"/>
  <c r="G115" i="19" s="1"/>
  <c r="I115" i="19" s="1"/>
  <c r="C116" i="19" s="1"/>
  <c r="B115" i="15"/>
  <c r="A116" i="15"/>
  <c r="D115" i="15"/>
  <c r="H65" i="15"/>
  <c r="E65" i="15"/>
  <c r="B114" i="3"/>
  <c r="A115" i="3"/>
  <c r="D114" i="3"/>
  <c r="B218" i="19" l="1"/>
  <c r="A219" i="19"/>
  <c r="D218" i="19"/>
  <c r="G41" i="3"/>
  <c r="H116" i="19"/>
  <c r="E116" i="19"/>
  <c r="D116" i="15"/>
  <c r="B116" i="15"/>
  <c r="A117" i="15"/>
  <c r="F65" i="15"/>
  <c r="G65" i="15" s="1"/>
  <c r="I65" i="15" s="1"/>
  <c r="C66" i="15" s="1"/>
  <c r="B115" i="3"/>
  <c r="A116" i="3"/>
  <c r="D115" i="3"/>
  <c r="B219" i="19" l="1"/>
  <c r="A220" i="19"/>
  <c r="D219" i="19"/>
  <c r="I41" i="3"/>
  <c r="C42" i="3" s="1"/>
  <c r="F116" i="19"/>
  <c r="G116" i="19" s="1"/>
  <c r="I116" i="19" s="1"/>
  <c r="C117" i="19" s="1"/>
  <c r="B117" i="15"/>
  <c r="D117" i="15"/>
  <c r="A118" i="15"/>
  <c r="H66" i="15"/>
  <c r="E66" i="15"/>
  <c r="B116" i="3"/>
  <c r="A117" i="3"/>
  <c r="D116" i="3"/>
  <c r="A221" i="19" l="1"/>
  <c r="B220" i="19"/>
  <c r="D220" i="19"/>
  <c r="H42" i="3"/>
  <c r="E42" i="3"/>
  <c r="E117" i="19"/>
  <c r="H117" i="19"/>
  <c r="D118" i="15"/>
  <c r="B118" i="15"/>
  <c r="A119" i="15"/>
  <c r="F66" i="15"/>
  <c r="G66" i="15" s="1"/>
  <c r="I66" i="15" s="1"/>
  <c r="C67" i="15" s="1"/>
  <c r="D117" i="3"/>
  <c r="A118" i="3"/>
  <c r="B117" i="3"/>
  <c r="B221" i="19" l="1"/>
  <c r="D221" i="19"/>
  <c r="A222" i="19"/>
  <c r="F42" i="3"/>
  <c r="F117" i="19"/>
  <c r="G117" i="19" s="1"/>
  <c r="I117" i="19" s="1"/>
  <c r="C118" i="19" s="1"/>
  <c r="B119" i="15"/>
  <c r="D119" i="15"/>
  <c r="A120" i="15"/>
  <c r="E67" i="15"/>
  <c r="H67" i="15"/>
  <c r="D118" i="3"/>
  <c r="B118" i="3"/>
  <c r="A119" i="3"/>
  <c r="D222" i="19" l="1"/>
  <c r="A223" i="19"/>
  <c r="B222" i="19"/>
  <c r="G42" i="3"/>
  <c r="H118" i="19"/>
  <c r="E118" i="19"/>
  <c r="D120" i="15"/>
  <c r="A121" i="15"/>
  <c r="B120" i="15"/>
  <c r="F67" i="15"/>
  <c r="G67" i="15" s="1"/>
  <c r="I67" i="15" s="1"/>
  <c r="C68" i="15" s="1"/>
  <c r="D119" i="3"/>
  <c r="B119" i="3"/>
  <c r="A120" i="3"/>
  <c r="D223" i="19" l="1"/>
  <c r="A224" i="19"/>
  <c r="B223" i="19"/>
  <c r="I42" i="3"/>
  <c r="C43" i="3" s="1"/>
  <c r="F118" i="19"/>
  <c r="G118" i="19" s="1"/>
  <c r="I118" i="19" s="1"/>
  <c r="C119" i="19" s="1"/>
  <c r="B121" i="15"/>
  <c r="D121" i="15"/>
  <c r="A122" i="15"/>
  <c r="H68" i="15"/>
  <c r="E68" i="15"/>
  <c r="D120" i="3"/>
  <c r="B120" i="3"/>
  <c r="A121" i="3"/>
  <c r="D224" i="19" l="1"/>
  <c r="B224" i="19"/>
  <c r="A225" i="19"/>
  <c r="H43" i="3"/>
  <c r="E43" i="3"/>
  <c r="E119" i="19"/>
  <c r="H119" i="19"/>
  <c r="D122" i="15"/>
  <c r="B122" i="15"/>
  <c r="A123" i="15"/>
  <c r="F68" i="15"/>
  <c r="G68" i="15" s="1"/>
  <c r="I68" i="15" s="1"/>
  <c r="C69" i="15" s="1"/>
  <c r="B121" i="3"/>
  <c r="A122" i="3"/>
  <c r="D121" i="3"/>
  <c r="D225" i="19" l="1"/>
  <c r="A226" i="19"/>
  <c r="B225" i="19"/>
  <c r="F43" i="3"/>
  <c r="F119" i="19"/>
  <c r="G119" i="19" s="1"/>
  <c r="I119" i="19" s="1"/>
  <c r="C120" i="19" s="1"/>
  <c r="B123" i="15"/>
  <c r="D123" i="15"/>
  <c r="A124" i="15"/>
  <c r="H69" i="15"/>
  <c r="E69" i="15"/>
  <c r="B122" i="3"/>
  <c r="A123" i="3"/>
  <c r="D122" i="3"/>
  <c r="D226" i="19" l="1"/>
  <c r="A227" i="19"/>
  <c r="B226" i="19"/>
  <c r="G43" i="3"/>
  <c r="H120" i="19"/>
  <c r="E120" i="19"/>
  <c r="D124" i="15"/>
  <c r="B124" i="15"/>
  <c r="A125" i="15"/>
  <c r="F69" i="15"/>
  <c r="G69" i="15" s="1"/>
  <c r="I69" i="15" s="1"/>
  <c r="C70" i="15" s="1"/>
  <c r="B123" i="3"/>
  <c r="A124" i="3"/>
  <c r="D123" i="3"/>
  <c r="D227" i="19" l="1"/>
  <c r="A228" i="19"/>
  <c r="B227" i="19"/>
  <c r="I43" i="3"/>
  <c r="C44" i="3" s="1"/>
  <c r="F120" i="19"/>
  <c r="G120" i="19" s="1"/>
  <c r="I120" i="19" s="1"/>
  <c r="C121" i="19" s="1"/>
  <c r="B125" i="15"/>
  <c r="D125" i="15"/>
  <c r="A126" i="15"/>
  <c r="E70" i="15"/>
  <c r="H70" i="15"/>
  <c r="B124" i="3"/>
  <c r="A125" i="3"/>
  <c r="D124" i="3"/>
  <c r="D228" i="19" l="1"/>
  <c r="B228" i="19"/>
  <c r="A229" i="19"/>
  <c r="E44" i="3"/>
  <c r="H44" i="3"/>
  <c r="H121" i="19"/>
  <c r="E121" i="19"/>
  <c r="B126" i="15"/>
  <c r="A127" i="15"/>
  <c r="D126" i="15"/>
  <c r="F70" i="15"/>
  <c r="G70" i="15" s="1"/>
  <c r="I70" i="15" s="1"/>
  <c r="C71" i="15" s="1"/>
  <c r="D125" i="3"/>
  <c r="A126" i="3"/>
  <c r="B125" i="3"/>
  <c r="B229" i="19" l="1"/>
  <c r="A230" i="19"/>
  <c r="D229" i="19"/>
  <c r="F44" i="3"/>
  <c r="F121" i="19"/>
  <c r="G121" i="19" s="1"/>
  <c r="I121" i="19" s="1"/>
  <c r="C122" i="19" s="1"/>
  <c r="D127" i="15"/>
  <c r="B127" i="15"/>
  <c r="A128" i="15"/>
  <c r="H71" i="15"/>
  <c r="E71" i="15"/>
  <c r="D126" i="3"/>
  <c r="A127" i="3"/>
  <c r="B126" i="3"/>
  <c r="D230" i="19" l="1"/>
  <c r="A231" i="19"/>
  <c r="B230" i="19"/>
  <c r="G44" i="3"/>
  <c r="E122" i="19"/>
  <c r="H122" i="19"/>
  <c r="B128" i="15"/>
  <c r="A129" i="15"/>
  <c r="D128" i="15"/>
  <c r="F71" i="15"/>
  <c r="G71" i="15" s="1"/>
  <c r="I71" i="15" s="1"/>
  <c r="C72" i="15" s="1"/>
  <c r="D127" i="3"/>
  <c r="B127" i="3"/>
  <c r="A128" i="3"/>
  <c r="D231" i="19" l="1"/>
  <c r="A232" i="19"/>
  <c r="B231" i="19"/>
  <c r="I44" i="3"/>
  <c r="C45" i="3" s="1"/>
  <c r="F122" i="19"/>
  <c r="G122" i="19" s="1"/>
  <c r="I122" i="19" s="1"/>
  <c r="C123" i="19" s="1"/>
  <c r="A130" i="15"/>
  <c r="D129" i="15"/>
  <c r="B129" i="15"/>
  <c r="H72" i="15"/>
  <c r="E72" i="15"/>
  <c r="D128" i="3"/>
  <c r="B128" i="3"/>
  <c r="A129" i="3"/>
  <c r="D232" i="19" l="1"/>
  <c r="B232" i="19"/>
  <c r="A233" i="19"/>
  <c r="E45" i="3"/>
  <c r="H45" i="3"/>
  <c r="H123" i="19"/>
  <c r="E123" i="19"/>
  <c r="D130" i="15"/>
  <c r="A131" i="15"/>
  <c r="B130" i="15"/>
  <c r="F72" i="15"/>
  <c r="G72" i="15" s="1"/>
  <c r="I72" i="15" s="1"/>
  <c r="C73" i="15" s="1"/>
  <c r="B129" i="3"/>
  <c r="A130" i="3"/>
  <c r="D129" i="3"/>
  <c r="A234" i="19" l="1"/>
  <c r="B233" i="19"/>
  <c r="D233" i="19"/>
  <c r="F45" i="3"/>
  <c r="F123" i="19"/>
  <c r="G123" i="19" s="1"/>
  <c r="I123" i="19" s="1"/>
  <c r="C124" i="19" s="1"/>
  <c r="B131" i="15"/>
  <c r="A132" i="15"/>
  <c r="D131" i="15"/>
  <c r="H73" i="15"/>
  <c r="E73" i="15"/>
  <c r="B130" i="3"/>
  <c r="A131" i="3"/>
  <c r="D130" i="3"/>
  <c r="D234" i="19" l="1"/>
  <c r="B234" i="19"/>
  <c r="A235" i="19"/>
  <c r="G45" i="3"/>
  <c r="H124" i="19"/>
  <c r="E124" i="19"/>
  <c r="B132" i="15"/>
  <c r="A133" i="15"/>
  <c r="D132" i="15"/>
  <c r="F73" i="15"/>
  <c r="G73" i="15" s="1"/>
  <c r="I73" i="15" s="1"/>
  <c r="C74" i="15" s="1"/>
  <c r="B131" i="3"/>
  <c r="A132" i="3"/>
  <c r="D131" i="3"/>
  <c r="B235" i="19" l="1"/>
  <c r="A236" i="19"/>
  <c r="D235" i="19"/>
  <c r="I45" i="3"/>
  <c r="C46" i="3" s="1"/>
  <c r="F124" i="19"/>
  <c r="G124" i="19" s="1"/>
  <c r="I124" i="19" s="1"/>
  <c r="C125" i="19" s="1"/>
  <c r="A134" i="15"/>
  <c r="D133" i="15"/>
  <c r="B133" i="15"/>
  <c r="H74" i="15"/>
  <c r="E74" i="15"/>
  <c r="B132" i="3"/>
  <c r="A133" i="3"/>
  <c r="D132" i="3"/>
  <c r="D236" i="19" l="1"/>
  <c r="B236" i="19"/>
  <c r="A237" i="19"/>
  <c r="E46" i="3"/>
  <c r="H46" i="3"/>
  <c r="H125" i="19"/>
  <c r="E125" i="19"/>
  <c r="D134" i="15"/>
  <c r="B134" i="15"/>
  <c r="A135" i="15"/>
  <c r="F74" i="15"/>
  <c r="G74" i="15" s="1"/>
  <c r="I74" i="15" s="1"/>
  <c r="C75" i="15" s="1"/>
  <c r="D133" i="3"/>
  <c r="B133" i="3"/>
  <c r="A134" i="3"/>
  <c r="B237" i="19" l="1"/>
  <c r="D237" i="19"/>
  <c r="A238" i="19"/>
  <c r="F46" i="3"/>
  <c r="F125" i="19"/>
  <c r="G125" i="19" s="1"/>
  <c r="I125" i="19" s="1"/>
  <c r="C126" i="19" s="1"/>
  <c r="A136" i="15"/>
  <c r="B135" i="15"/>
  <c r="D135" i="15"/>
  <c r="H75" i="15"/>
  <c r="E75" i="15"/>
  <c r="D134" i="3"/>
  <c r="A135" i="3"/>
  <c r="B134" i="3"/>
  <c r="D238" i="19" l="1"/>
  <c r="A239" i="19"/>
  <c r="B238" i="19"/>
  <c r="G46" i="3"/>
  <c r="H126" i="19"/>
  <c r="E126" i="19"/>
  <c r="D136" i="15"/>
  <c r="A137" i="15"/>
  <c r="B136" i="15"/>
  <c r="F75" i="15"/>
  <c r="G75" i="15" s="1"/>
  <c r="I75" i="15" s="1"/>
  <c r="C76" i="15" s="1"/>
  <c r="D135" i="3"/>
  <c r="B135" i="3"/>
  <c r="A136" i="3"/>
  <c r="D239" i="19" l="1"/>
  <c r="A240" i="19"/>
  <c r="B239" i="19"/>
  <c r="I46" i="3"/>
  <c r="C47" i="3" s="1"/>
  <c r="F126" i="19"/>
  <c r="G126" i="19" s="1"/>
  <c r="I126" i="19" s="1"/>
  <c r="C127" i="19" s="1"/>
  <c r="A138" i="15"/>
  <c r="D137" i="15"/>
  <c r="B137" i="15"/>
  <c r="H76" i="15"/>
  <c r="E76" i="15"/>
  <c r="D136" i="3"/>
  <c r="B136" i="3"/>
  <c r="A137" i="3"/>
  <c r="B240" i="19" l="1"/>
  <c r="A241" i="19"/>
  <c r="D240" i="19"/>
  <c r="E47" i="3"/>
  <c r="H47" i="3"/>
  <c r="H127" i="19"/>
  <c r="E127" i="19"/>
  <c r="B138" i="15"/>
  <c r="A139" i="15"/>
  <c r="D138" i="15"/>
  <c r="F76" i="15"/>
  <c r="G76" i="15" s="1"/>
  <c r="I76" i="15" s="1"/>
  <c r="C77" i="15" s="1"/>
  <c r="B137" i="3"/>
  <c r="A138" i="3"/>
  <c r="D137" i="3"/>
  <c r="D241" i="19" l="1"/>
  <c r="A242" i="19"/>
  <c r="B241" i="19"/>
  <c r="F47" i="3"/>
  <c r="F127" i="19"/>
  <c r="G127" i="19" s="1"/>
  <c r="I127" i="19" s="1"/>
  <c r="C128" i="19" s="1"/>
  <c r="D139" i="15"/>
  <c r="A140" i="15"/>
  <c r="B139" i="15"/>
  <c r="H77" i="15"/>
  <c r="E77" i="15"/>
  <c r="B138" i="3"/>
  <c r="A139" i="3"/>
  <c r="D138" i="3"/>
  <c r="D242" i="19" l="1"/>
  <c r="B242" i="19"/>
  <c r="A243" i="19"/>
  <c r="G47" i="3"/>
  <c r="H128" i="19"/>
  <c r="E128" i="19"/>
  <c r="B140" i="15"/>
  <c r="D140" i="15"/>
  <c r="A141" i="15"/>
  <c r="F77" i="15"/>
  <c r="G77" i="15" s="1"/>
  <c r="I77" i="15" s="1"/>
  <c r="C78" i="15" s="1"/>
  <c r="B139" i="3"/>
  <c r="A140" i="3"/>
  <c r="D139" i="3"/>
  <c r="B243" i="19" l="1"/>
  <c r="A244" i="19"/>
  <c r="D243" i="19"/>
  <c r="I47" i="3"/>
  <c r="C48" i="3" s="1"/>
  <c r="F128" i="19"/>
  <c r="G128" i="19" s="1"/>
  <c r="I128" i="19" s="1"/>
  <c r="C129" i="19" s="1"/>
  <c r="B141" i="15"/>
  <c r="A142" i="15"/>
  <c r="D141" i="15"/>
  <c r="H78" i="15"/>
  <c r="E78" i="15"/>
  <c r="B140" i="3"/>
  <c r="A141" i="3"/>
  <c r="D140" i="3"/>
  <c r="D244" i="19" l="1"/>
  <c r="B244" i="19"/>
  <c r="A245" i="19"/>
  <c r="E48" i="3"/>
  <c r="H48" i="3"/>
  <c r="H129" i="19"/>
  <c r="E129" i="19"/>
  <c r="B142" i="15"/>
  <c r="D142" i="15"/>
  <c r="A143" i="15"/>
  <c r="F78" i="15"/>
  <c r="G78" i="15" s="1"/>
  <c r="I78" i="15" s="1"/>
  <c r="C79" i="15" s="1"/>
  <c r="D141" i="3"/>
  <c r="A142" i="3"/>
  <c r="B141" i="3"/>
  <c r="D245" i="19" l="1"/>
  <c r="B245" i="19"/>
  <c r="A246" i="19"/>
  <c r="F48" i="3"/>
  <c r="F129" i="19"/>
  <c r="G129" i="19" s="1"/>
  <c r="I129" i="19" s="1"/>
  <c r="C130" i="19" s="1"/>
  <c r="B143" i="15"/>
  <c r="D143" i="15"/>
  <c r="A144" i="15"/>
  <c r="E79" i="15"/>
  <c r="H79" i="15"/>
  <c r="D142" i="3"/>
  <c r="A143" i="3"/>
  <c r="B142" i="3"/>
  <c r="D246" i="19" l="1"/>
  <c r="A247" i="19"/>
  <c r="B246" i="19"/>
  <c r="G48" i="3"/>
  <c r="H130" i="19"/>
  <c r="E130" i="19"/>
  <c r="B144" i="15"/>
  <c r="D144" i="15"/>
  <c r="A145" i="15"/>
  <c r="F79" i="15"/>
  <c r="G79" i="15" s="1"/>
  <c r="I79" i="15" s="1"/>
  <c r="C80" i="15" s="1"/>
  <c r="D143" i="3"/>
  <c r="B143" i="3"/>
  <c r="A144" i="3"/>
  <c r="D247" i="19" l="1"/>
  <c r="A248" i="19"/>
  <c r="B247" i="19"/>
  <c r="I48" i="3"/>
  <c r="C49" i="3" s="1"/>
  <c r="F130" i="19"/>
  <c r="G130" i="19" s="1"/>
  <c r="I130" i="19" s="1"/>
  <c r="C131" i="19" s="1"/>
  <c r="B145" i="15"/>
  <c r="D145" i="15"/>
  <c r="A146" i="15"/>
  <c r="H80" i="15"/>
  <c r="E80" i="15"/>
  <c r="D144" i="3"/>
  <c r="B144" i="3"/>
  <c r="A145" i="3"/>
  <c r="B248" i="19" l="1"/>
  <c r="D248" i="19"/>
  <c r="A249" i="19"/>
  <c r="H49" i="3"/>
  <c r="E49" i="3"/>
  <c r="H131" i="19"/>
  <c r="E131" i="19"/>
  <c r="D146" i="15"/>
  <c r="B146" i="15"/>
  <c r="A147" i="15"/>
  <c r="F80" i="15"/>
  <c r="G80" i="15" s="1"/>
  <c r="I80" i="15" s="1"/>
  <c r="C81" i="15" s="1"/>
  <c r="B145" i="3"/>
  <c r="A146" i="3"/>
  <c r="D145" i="3"/>
  <c r="D249" i="19" l="1"/>
  <c r="B249" i="19"/>
  <c r="A250" i="19"/>
  <c r="F49" i="3"/>
  <c r="F131" i="19"/>
  <c r="G131" i="19" s="1"/>
  <c r="I131" i="19" s="1"/>
  <c r="C132" i="19" s="1"/>
  <c r="D147" i="15"/>
  <c r="B147" i="15"/>
  <c r="A148" i="15"/>
  <c r="H81" i="15"/>
  <c r="E81" i="15"/>
  <c r="B146" i="3"/>
  <c r="A147" i="3"/>
  <c r="D146" i="3"/>
  <c r="D250" i="19" l="1"/>
  <c r="A251" i="19"/>
  <c r="B250" i="19"/>
  <c r="G49" i="3"/>
  <c r="E132" i="19"/>
  <c r="H132" i="19"/>
  <c r="D148" i="15"/>
  <c r="A149" i="15"/>
  <c r="B148" i="15"/>
  <c r="F81" i="15"/>
  <c r="G81" i="15" s="1"/>
  <c r="I81" i="15" s="1"/>
  <c r="C82" i="15" s="1"/>
  <c r="B147" i="3"/>
  <c r="A148" i="3"/>
  <c r="D147" i="3"/>
  <c r="D251" i="19" l="1"/>
  <c r="A252" i="19"/>
  <c r="B251" i="19"/>
  <c r="I49" i="3"/>
  <c r="C50" i="3" s="1"/>
  <c r="F132" i="19"/>
  <c r="G132" i="19" s="1"/>
  <c r="I132" i="19" s="1"/>
  <c r="C133" i="19" s="1"/>
  <c r="B149" i="15"/>
  <c r="D149" i="15"/>
  <c r="A150" i="15"/>
  <c r="H82" i="15"/>
  <c r="E82" i="15"/>
  <c r="B148" i="3"/>
  <c r="A149" i="3"/>
  <c r="D148" i="3"/>
  <c r="A253" i="19" l="1"/>
  <c r="D252" i="19"/>
  <c r="B252" i="19"/>
  <c r="H50" i="3"/>
  <c r="E50" i="3"/>
  <c r="H133" i="19"/>
  <c r="E133" i="19"/>
  <c r="D150" i="15"/>
  <c r="B150" i="15"/>
  <c r="A151" i="15"/>
  <c r="F82" i="15"/>
  <c r="G82" i="15" s="1"/>
  <c r="I82" i="15" s="1"/>
  <c r="C83" i="15" s="1"/>
  <c r="D149" i="3"/>
  <c r="A150" i="3"/>
  <c r="B149" i="3"/>
  <c r="B253" i="19" l="1"/>
  <c r="D253" i="19"/>
  <c r="A254" i="19"/>
  <c r="F50" i="3"/>
  <c r="F133" i="19"/>
  <c r="G133" i="19" s="1"/>
  <c r="I133" i="19" s="1"/>
  <c r="C134" i="19" s="1"/>
  <c r="B151" i="15"/>
  <c r="A152" i="15"/>
  <c r="D151" i="15"/>
  <c r="E83" i="15"/>
  <c r="H83" i="15"/>
  <c r="D150" i="3"/>
  <c r="B150" i="3"/>
  <c r="A151" i="3"/>
  <c r="D254" i="19" l="1"/>
  <c r="A255" i="19"/>
  <c r="B254" i="19"/>
  <c r="G50" i="3"/>
  <c r="H134" i="19"/>
  <c r="E134" i="19"/>
  <c r="D152" i="15"/>
  <c r="A153" i="15"/>
  <c r="B152" i="15"/>
  <c r="F83" i="15"/>
  <c r="G83" i="15" s="1"/>
  <c r="I83" i="15" s="1"/>
  <c r="C84" i="15" s="1"/>
  <c r="D151" i="3"/>
  <c r="B151" i="3"/>
  <c r="A152" i="3"/>
  <c r="B255" i="19" l="1"/>
  <c r="D255" i="19"/>
  <c r="A256" i="19"/>
  <c r="I50" i="3"/>
  <c r="C51" i="3" s="1"/>
  <c r="F134" i="19"/>
  <c r="G134" i="19" s="1"/>
  <c r="I134" i="19" s="1"/>
  <c r="C135" i="19" s="1"/>
  <c r="B153" i="15"/>
  <c r="A154" i="15"/>
  <c r="D153" i="15"/>
  <c r="H84" i="15"/>
  <c r="E84" i="15"/>
  <c r="D152" i="3"/>
  <c r="B152" i="3"/>
  <c r="A153" i="3"/>
  <c r="D256" i="19" l="1"/>
  <c r="A257" i="19"/>
  <c r="B256" i="19"/>
  <c r="H51" i="3"/>
  <c r="E51" i="3"/>
  <c r="H135" i="19"/>
  <c r="E135" i="19"/>
  <c r="B154" i="15"/>
  <c r="A155" i="15"/>
  <c r="D154" i="15"/>
  <c r="F84" i="15"/>
  <c r="G84" i="15" s="1"/>
  <c r="I84" i="15" s="1"/>
  <c r="C85" i="15" s="1"/>
  <c r="B153" i="3"/>
  <c r="A154" i="3"/>
  <c r="D153" i="3"/>
  <c r="D257" i="19" l="1"/>
  <c r="A258" i="19"/>
  <c r="B257" i="19"/>
  <c r="F51" i="3"/>
  <c r="F135" i="19"/>
  <c r="G135" i="19" s="1"/>
  <c r="I135" i="19" s="1"/>
  <c r="C136" i="19" s="1"/>
  <c r="D155" i="15"/>
  <c r="B155" i="15"/>
  <c r="A156" i="15"/>
  <c r="H85" i="15"/>
  <c r="E85" i="15"/>
  <c r="B154" i="3"/>
  <c r="A155" i="3"/>
  <c r="D154" i="3"/>
  <c r="D258" i="19" l="1"/>
  <c r="A259" i="19"/>
  <c r="B258" i="19"/>
  <c r="G51" i="3"/>
  <c r="H136" i="19"/>
  <c r="E136" i="19"/>
  <c r="B156" i="15"/>
  <c r="D156" i="15"/>
  <c r="A157" i="15"/>
  <c r="F85" i="15"/>
  <c r="G85" i="15" s="1"/>
  <c r="I85" i="15" s="1"/>
  <c r="C86" i="15" s="1"/>
  <c r="B155" i="3"/>
  <c r="A156" i="3"/>
  <c r="D155" i="3"/>
  <c r="D259" i="19" l="1"/>
  <c r="B259" i="19"/>
  <c r="A260" i="19"/>
  <c r="I51" i="3"/>
  <c r="C52" i="3" s="1"/>
  <c r="F136" i="19"/>
  <c r="G136" i="19" s="1"/>
  <c r="I136" i="19" s="1"/>
  <c r="C137" i="19" s="1"/>
  <c r="B157" i="15"/>
  <c r="D157" i="15"/>
  <c r="A158" i="15"/>
  <c r="H86" i="15"/>
  <c r="E86" i="15"/>
  <c r="B156" i="3"/>
  <c r="A157" i="3"/>
  <c r="D156" i="3"/>
  <c r="D260" i="19" l="1"/>
  <c r="B260" i="19"/>
  <c r="A261" i="19"/>
  <c r="H52" i="3"/>
  <c r="E52" i="3"/>
  <c r="H137" i="19"/>
  <c r="E137" i="19"/>
  <c r="D158" i="15"/>
  <c r="B158" i="15"/>
  <c r="A159" i="15"/>
  <c r="F86" i="15"/>
  <c r="G86" i="15" s="1"/>
  <c r="I86" i="15" s="1"/>
  <c r="C87" i="15" s="1"/>
  <c r="D157" i="3"/>
  <c r="A158" i="3"/>
  <c r="B157" i="3"/>
  <c r="B261" i="19" l="1"/>
  <c r="A262" i="19"/>
  <c r="D261" i="19"/>
  <c r="F52" i="3"/>
  <c r="F137" i="19"/>
  <c r="G137" i="19" s="1"/>
  <c r="I137" i="19" s="1"/>
  <c r="C138" i="19" s="1"/>
  <c r="D159" i="15"/>
  <c r="B159" i="15"/>
  <c r="A160" i="15"/>
  <c r="H87" i="15"/>
  <c r="E87" i="15"/>
  <c r="D158" i="3"/>
  <c r="A159" i="3"/>
  <c r="B158" i="3"/>
  <c r="A263" i="19" l="1"/>
  <c r="B262" i="19"/>
  <c r="D262" i="19"/>
  <c r="G52" i="3"/>
  <c r="H138" i="19"/>
  <c r="E138" i="19"/>
  <c r="B160" i="15"/>
  <c r="D160" i="15"/>
  <c r="A161" i="15"/>
  <c r="F87" i="15"/>
  <c r="G87" i="15" s="1"/>
  <c r="I87" i="15" s="1"/>
  <c r="C88" i="15" s="1"/>
  <c r="D159" i="3"/>
  <c r="B159" i="3"/>
  <c r="A160" i="3"/>
  <c r="B263" i="19" l="1"/>
  <c r="D263" i="19"/>
  <c r="A264" i="19"/>
  <c r="I52" i="3"/>
  <c r="C53" i="3" s="1"/>
  <c r="F138" i="19"/>
  <c r="G138" i="19" s="1"/>
  <c r="I138" i="19" s="1"/>
  <c r="C139" i="19" s="1"/>
  <c r="B161" i="15"/>
  <c r="A162" i="15"/>
  <c r="D161" i="15"/>
  <c r="H88" i="15"/>
  <c r="E88" i="15"/>
  <c r="D160" i="3"/>
  <c r="B160" i="3"/>
  <c r="A161" i="3"/>
  <c r="D264" i="19" l="1"/>
  <c r="A265" i="19"/>
  <c r="B264" i="19"/>
  <c r="H53" i="3"/>
  <c r="E53" i="3"/>
  <c r="H139" i="19"/>
  <c r="E139" i="19"/>
  <c r="B162" i="15"/>
  <c r="A163" i="15"/>
  <c r="D162" i="15"/>
  <c r="F88" i="15"/>
  <c r="G88" i="15" s="1"/>
  <c r="I88" i="15" s="1"/>
  <c r="C89" i="15" s="1"/>
  <c r="B161" i="3"/>
  <c r="A162" i="3"/>
  <c r="D161" i="3"/>
  <c r="D265" i="19" l="1"/>
  <c r="B265" i="19"/>
  <c r="A266" i="19"/>
  <c r="F53" i="3"/>
  <c r="F139" i="19"/>
  <c r="G139" i="19" s="1"/>
  <c r="I139" i="19" s="1"/>
  <c r="C140" i="19" s="1"/>
  <c r="D163" i="15"/>
  <c r="A164" i="15"/>
  <c r="B163" i="15"/>
  <c r="H89" i="15"/>
  <c r="E89" i="15"/>
  <c r="B162" i="3"/>
  <c r="A163" i="3"/>
  <c r="D162" i="3"/>
  <c r="B266" i="19" l="1"/>
  <c r="A267" i="19"/>
  <c r="D266" i="19"/>
  <c r="G53" i="3"/>
  <c r="H140" i="19"/>
  <c r="E140" i="19"/>
  <c r="D164" i="15"/>
  <c r="A165" i="15"/>
  <c r="B164" i="15"/>
  <c r="F89" i="15"/>
  <c r="G89" i="15" s="1"/>
  <c r="I89" i="15" s="1"/>
  <c r="C90" i="15" s="1"/>
  <c r="B163" i="3"/>
  <c r="A164" i="3"/>
  <c r="D163" i="3"/>
  <c r="B267" i="19" l="1"/>
  <c r="D267" i="19"/>
  <c r="A268" i="19"/>
  <c r="I53" i="3"/>
  <c r="C54" i="3" s="1"/>
  <c r="F140" i="19"/>
  <c r="G140" i="19" s="1"/>
  <c r="I140" i="19" s="1"/>
  <c r="C141" i="19" s="1"/>
  <c r="D165" i="15"/>
  <c r="A166" i="15"/>
  <c r="B165" i="15"/>
  <c r="E90" i="15"/>
  <c r="H90" i="15"/>
  <c r="B164" i="3"/>
  <c r="A165" i="3"/>
  <c r="D164" i="3"/>
  <c r="B268" i="19" l="1"/>
  <c r="A269" i="19"/>
  <c r="D268" i="19"/>
  <c r="E54" i="3"/>
  <c r="H54" i="3"/>
  <c r="H141" i="19"/>
  <c r="E141" i="19"/>
  <c r="D166" i="15"/>
  <c r="B166" i="15"/>
  <c r="A167" i="15"/>
  <c r="F90" i="15"/>
  <c r="G90" i="15" s="1"/>
  <c r="I90" i="15" s="1"/>
  <c r="C91" i="15" s="1"/>
  <c r="D165" i="3"/>
  <c r="B165" i="3"/>
  <c r="A166" i="3"/>
  <c r="B269" i="19" l="1"/>
  <c r="D269" i="19"/>
  <c r="A270" i="19"/>
  <c r="F54" i="3"/>
  <c r="F141" i="19"/>
  <c r="G141" i="19" s="1"/>
  <c r="I141" i="19" s="1"/>
  <c r="C142" i="19" s="1"/>
  <c r="B167" i="15"/>
  <c r="A168" i="15"/>
  <c r="D167" i="15"/>
  <c r="H91" i="15"/>
  <c r="E91" i="15"/>
  <c r="D166" i="3"/>
  <c r="A167" i="3"/>
  <c r="B166" i="3"/>
  <c r="B270" i="19" l="1"/>
  <c r="A271" i="19"/>
  <c r="D270" i="19"/>
  <c r="G54" i="3"/>
  <c r="H142" i="19"/>
  <c r="E142" i="19"/>
  <c r="B168" i="15"/>
  <c r="D168" i="15"/>
  <c r="A169" i="15"/>
  <c r="F91" i="15"/>
  <c r="G91" i="15" s="1"/>
  <c r="I91" i="15" s="1"/>
  <c r="C92" i="15" s="1"/>
  <c r="D167" i="3"/>
  <c r="B167" i="3"/>
  <c r="A168" i="3"/>
  <c r="D271" i="19" l="1"/>
  <c r="B271" i="19"/>
  <c r="A272" i="19"/>
  <c r="I54" i="3"/>
  <c r="C55" i="3" s="1"/>
  <c r="F142" i="19"/>
  <c r="G142" i="19" s="1"/>
  <c r="I142" i="19" s="1"/>
  <c r="C143" i="19" s="1"/>
  <c r="B169" i="15"/>
  <c r="D169" i="15"/>
  <c r="A170" i="15"/>
  <c r="H92" i="15"/>
  <c r="E92" i="15"/>
  <c r="D168" i="3"/>
  <c r="B168" i="3"/>
  <c r="A169" i="3"/>
  <c r="A273" i="19" l="1"/>
  <c r="B272" i="19"/>
  <c r="D272" i="19"/>
  <c r="H55" i="3"/>
  <c r="E55" i="3"/>
  <c r="H143" i="19"/>
  <c r="E143" i="19"/>
  <c r="B170" i="15"/>
  <c r="A171" i="15"/>
  <c r="D170" i="15"/>
  <c r="F92" i="15"/>
  <c r="G92" i="15" s="1"/>
  <c r="I92" i="15" s="1"/>
  <c r="C93" i="15" s="1"/>
  <c r="B169" i="3"/>
  <c r="A170" i="3"/>
  <c r="D169" i="3"/>
  <c r="D273" i="19" l="1"/>
  <c r="B273" i="19"/>
  <c r="A274" i="19"/>
  <c r="F55" i="3"/>
  <c r="F143" i="19"/>
  <c r="G143" i="19" s="1"/>
  <c r="I143" i="19" s="1"/>
  <c r="C144" i="19" s="1"/>
  <c r="A172" i="15"/>
  <c r="D171" i="15"/>
  <c r="B171" i="15"/>
  <c r="H93" i="15"/>
  <c r="E93" i="15"/>
  <c r="B170" i="3"/>
  <c r="A171" i="3"/>
  <c r="D170" i="3"/>
  <c r="B274" i="19" l="1"/>
  <c r="A275" i="19"/>
  <c r="D274" i="19"/>
  <c r="G55" i="3"/>
  <c r="H144" i="19"/>
  <c r="E144" i="19"/>
  <c r="D172" i="15"/>
  <c r="A173" i="15"/>
  <c r="B172" i="15"/>
  <c r="F93" i="15"/>
  <c r="G93" i="15" s="1"/>
  <c r="I93" i="15" s="1"/>
  <c r="C94" i="15" s="1"/>
  <c r="B171" i="3"/>
  <c r="A172" i="3"/>
  <c r="D171" i="3"/>
  <c r="B275" i="19" l="1"/>
  <c r="D275" i="19"/>
  <c r="A276" i="19"/>
  <c r="I55" i="3"/>
  <c r="C56" i="3" s="1"/>
  <c r="F144" i="19"/>
  <c r="G144" i="19" s="1"/>
  <c r="I144" i="19" s="1"/>
  <c r="C145" i="19" s="1"/>
  <c r="A174" i="15"/>
  <c r="B173" i="15"/>
  <c r="D173" i="15"/>
  <c r="H94" i="15"/>
  <c r="E94" i="15"/>
  <c r="B172" i="3"/>
  <c r="A173" i="3"/>
  <c r="D172" i="3"/>
  <c r="A277" i="19" l="1"/>
  <c r="B276" i="19"/>
  <c r="D276" i="19"/>
  <c r="H56" i="3"/>
  <c r="E56" i="3"/>
  <c r="H145" i="19"/>
  <c r="E145" i="19"/>
  <c r="D174" i="15"/>
  <c r="B174" i="15"/>
  <c r="A175" i="15"/>
  <c r="F94" i="15"/>
  <c r="G94" i="15" s="1"/>
  <c r="I94" i="15" s="1"/>
  <c r="C95" i="15" s="1"/>
  <c r="D173" i="3"/>
  <c r="A174" i="3"/>
  <c r="B173" i="3"/>
  <c r="D277" i="19" l="1"/>
  <c r="A278" i="19"/>
  <c r="B277" i="19"/>
  <c r="F56" i="3"/>
  <c r="F145" i="19"/>
  <c r="G145" i="19" s="1"/>
  <c r="I145" i="19" s="1"/>
  <c r="C146" i="19" s="1"/>
  <c r="B175" i="15"/>
  <c r="A176" i="15"/>
  <c r="D175" i="15"/>
  <c r="H95" i="15"/>
  <c r="E95" i="15"/>
  <c r="D174" i="3"/>
  <c r="A175" i="3"/>
  <c r="B174" i="3"/>
  <c r="B278" i="19" l="1"/>
  <c r="A279" i="19"/>
  <c r="D278" i="19"/>
  <c r="G56" i="3"/>
  <c r="H146" i="19"/>
  <c r="E146" i="19"/>
  <c r="D176" i="15"/>
  <c r="A177" i="15"/>
  <c r="B176" i="15"/>
  <c r="F95" i="15"/>
  <c r="G95" i="15" s="1"/>
  <c r="I95" i="15" s="1"/>
  <c r="C96" i="15" s="1"/>
  <c r="D175" i="3"/>
  <c r="B175" i="3"/>
  <c r="A176" i="3"/>
  <c r="B279" i="19" l="1"/>
  <c r="D279" i="19"/>
  <c r="A280" i="19"/>
  <c r="I56" i="3"/>
  <c r="C57" i="3" s="1"/>
  <c r="F146" i="19"/>
  <c r="G146" i="19" s="1"/>
  <c r="I146" i="19" s="1"/>
  <c r="C147" i="19" s="1"/>
  <c r="D177" i="15"/>
  <c r="B177" i="15"/>
  <c r="A178" i="15"/>
  <c r="H96" i="15"/>
  <c r="E96" i="15"/>
  <c r="D176" i="3"/>
  <c r="B176" i="3"/>
  <c r="A177" i="3"/>
  <c r="A281" i="19" l="1"/>
  <c r="B280" i="19"/>
  <c r="D280" i="19"/>
  <c r="H57" i="3"/>
  <c r="E57" i="3"/>
  <c r="H147" i="19"/>
  <c r="E147" i="19"/>
  <c r="D178" i="15"/>
  <c r="B178" i="15"/>
  <c r="A179" i="15"/>
  <c r="F96" i="15"/>
  <c r="G96" i="15" s="1"/>
  <c r="I96" i="15" s="1"/>
  <c r="C97" i="15" s="1"/>
  <c r="B177" i="3"/>
  <c r="A178" i="3"/>
  <c r="D177" i="3"/>
  <c r="D281" i="19" l="1"/>
  <c r="A282" i="19"/>
  <c r="B281" i="19"/>
  <c r="F57" i="3"/>
  <c r="F147" i="19"/>
  <c r="G147" i="19" s="1"/>
  <c r="I147" i="19" s="1"/>
  <c r="C148" i="19" s="1"/>
  <c r="D179" i="15"/>
  <c r="A180" i="15"/>
  <c r="B179" i="15"/>
  <c r="H97" i="15"/>
  <c r="E97" i="15"/>
  <c r="B178" i="3"/>
  <c r="A179" i="3"/>
  <c r="D178" i="3"/>
  <c r="B282" i="19" l="1"/>
  <c r="A283" i="19"/>
  <c r="D282" i="19"/>
  <c r="G57" i="3"/>
  <c r="E148" i="19"/>
  <c r="H148" i="19"/>
  <c r="D180" i="15"/>
  <c r="B180" i="15"/>
  <c r="A181" i="15"/>
  <c r="F97" i="15"/>
  <c r="G97" i="15" s="1"/>
  <c r="I97" i="15" s="1"/>
  <c r="C98" i="15" s="1"/>
  <c r="B179" i="3"/>
  <c r="A180" i="3"/>
  <c r="D179" i="3"/>
  <c r="B283" i="19" l="1"/>
  <c r="D283" i="19"/>
  <c r="A284" i="19"/>
  <c r="I57" i="3"/>
  <c r="C58" i="3" s="1"/>
  <c r="F148" i="19"/>
  <c r="G148" i="19" s="1"/>
  <c r="I148" i="19" s="1"/>
  <c r="C149" i="19" s="1"/>
  <c r="B181" i="15"/>
  <c r="A182" i="15"/>
  <c r="D181" i="15"/>
  <c r="H98" i="15"/>
  <c r="E98" i="15"/>
  <c r="B180" i="3"/>
  <c r="A181" i="3"/>
  <c r="D180" i="3"/>
  <c r="D284" i="19" l="1"/>
  <c r="B284" i="19"/>
  <c r="A285" i="19"/>
  <c r="H58" i="3"/>
  <c r="E58" i="3"/>
  <c r="H149" i="19"/>
  <c r="E149" i="19"/>
  <c r="B182" i="15"/>
  <c r="D182" i="15"/>
  <c r="A183" i="15"/>
  <c r="F98" i="15"/>
  <c r="G98" i="15" s="1"/>
  <c r="I98" i="15" s="1"/>
  <c r="C99" i="15" s="1"/>
  <c r="D181" i="3"/>
  <c r="A182" i="3"/>
  <c r="B181" i="3"/>
  <c r="D285" i="19" l="1"/>
  <c r="A286" i="19"/>
  <c r="B285" i="19"/>
  <c r="F58" i="3"/>
  <c r="F149" i="19"/>
  <c r="G149" i="19" s="1"/>
  <c r="I149" i="19" s="1"/>
  <c r="C150" i="19" s="1"/>
  <c r="D183" i="15"/>
  <c r="A184" i="15"/>
  <c r="B183" i="15"/>
  <c r="H99" i="15"/>
  <c r="E99" i="15"/>
  <c r="D182" i="3"/>
  <c r="B182" i="3"/>
  <c r="A183" i="3"/>
  <c r="D286" i="19" l="1"/>
  <c r="A287" i="19"/>
  <c r="B286" i="19"/>
  <c r="G58" i="3"/>
  <c r="H150" i="19"/>
  <c r="E150" i="19"/>
  <c r="D184" i="15"/>
  <c r="B184" i="15"/>
  <c r="A185" i="15"/>
  <c r="F99" i="15"/>
  <c r="G99" i="15" s="1"/>
  <c r="I99" i="15" s="1"/>
  <c r="C100" i="15" s="1"/>
  <c r="D183" i="3"/>
  <c r="B183" i="3"/>
  <c r="A184" i="3"/>
  <c r="D287" i="19" l="1"/>
  <c r="B287" i="19"/>
  <c r="A288" i="19"/>
  <c r="I58" i="3"/>
  <c r="C59" i="3" s="1"/>
  <c r="F150" i="19"/>
  <c r="G150" i="19" s="1"/>
  <c r="I150" i="19" s="1"/>
  <c r="C151" i="19" s="1"/>
  <c r="A186" i="15"/>
  <c r="B185" i="15"/>
  <c r="D185" i="15"/>
  <c r="H100" i="15"/>
  <c r="E100" i="15"/>
  <c r="D184" i="3"/>
  <c r="B184" i="3"/>
  <c r="A185" i="3"/>
  <c r="D288" i="19" l="1"/>
  <c r="B288" i="19"/>
  <c r="A289" i="19"/>
  <c r="E59" i="3"/>
  <c r="H59" i="3"/>
  <c r="H151" i="19"/>
  <c r="E151" i="19"/>
  <c r="D186" i="15"/>
  <c r="B186" i="15"/>
  <c r="A187" i="15"/>
  <c r="F100" i="15"/>
  <c r="G100" i="15" s="1"/>
  <c r="I100" i="15" s="1"/>
  <c r="C101" i="15" s="1"/>
  <c r="B185" i="3"/>
  <c r="A186" i="3"/>
  <c r="D185" i="3"/>
  <c r="B289" i="19" l="1"/>
  <c r="D289" i="19"/>
  <c r="A290" i="19"/>
  <c r="F59" i="3"/>
  <c r="F151" i="19"/>
  <c r="G151" i="19" s="1"/>
  <c r="I151" i="19" s="1"/>
  <c r="C152" i="19" s="1"/>
  <c r="D187" i="15"/>
  <c r="A188" i="15"/>
  <c r="B187" i="15"/>
  <c r="E101" i="15"/>
  <c r="H101" i="15"/>
  <c r="B186" i="3"/>
  <c r="A187" i="3"/>
  <c r="D186" i="3"/>
  <c r="B290" i="19" l="1"/>
  <c r="A291" i="19"/>
  <c r="D290" i="19"/>
  <c r="G59" i="3"/>
  <c r="H152" i="19"/>
  <c r="E152" i="19"/>
  <c r="D188" i="15"/>
  <c r="B188" i="15"/>
  <c r="A189" i="15"/>
  <c r="F101" i="15"/>
  <c r="G101" i="15" s="1"/>
  <c r="I101" i="15" s="1"/>
  <c r="C102" i="15" s="1"/>
  <c r="B187" i="3"/>
  <c r="A188" i="3"/>
  <c r="D187" i="3"/>
  <c r="B291" i="19" l="1"/>
  <c r="A292" i="19"/>
  <c r="D291" i="19"/>
  <c r="I59" i="3"/>
  <c r="C60" i="3" s="1"/>
  <c r="F152" i="19"/>
  <c r="G152" i="19" s="1"/>
  <c r="I152" i="19" s="1"/>
  <c r="C153" i="19" s="1"/>
  <c r="B189" i="15"/>
  <c r="D189" i="15"/>
  <c r="A190" i="15"/>
  <c r="H102" i="15"/>
  <c r="E102" i="15"/>
  <c r="B188" i="3"/>
  <c r="A189" i="3"/>
  <c r="D188" i="3"/>
  <c r="D292" i="19" l="1"/>
  <c r="B292" i="19"/>
  <c r="A293" i="19"/>
  <c r="H60" i="3"/>
  <c r="E60" i="3"/>
  <c r="H153" i="19"/>
  <c r="E153" i="19"/>
  <c r="D190" i="15"/>
  <c r="B190" i="15"/>
  <c r="A191" i="15"/>
  <c r="F102" i="15"/>
  <c r="G102" i="15" s="1"/>
  <c r="I102" i="15" s="1"/>
  <c r="C103" i="15" s="1"/>
  <c r="D189" i="3"/>
  <c r="B189" i="3"/>
  <c r="A190" i="3"/>
  <c r="B293" i="19" l="1"/>
  <c r="D293" i="19"/>
  <c r="A294" i="19"/>
  <c r="F60" i="3"/>
  <c r="F153" i="19"/>
  <c r="G153" i="19" s="1"/>
  <c r="I153" i="19" s="1"/>
  <c r="C154" i="19" s="1"/>
  <c r="B191" i="15"/>
  <c r="A192" i="15"/>
  <c r="D191" i="15"/>
  <c r="E103" i="15"/>
  <c r="H103" i="15"/>
  <c r="D190" i="3"/>
  <c r="A191" i="3"/>
  <c r="B190" i="3"/>
  <c r="B294" i="19" l="1"/>
  <c r="A295" i="19"/>
  <c r="D294" i="19"/>
  <c r="G60" i="3"/>
  <c r="H154" i="19"/>
  <c r="E154" i="19"/>
  <c r="B192" i="15"/>
  <c r="D192" i="15"/>
  <c r="A193" i="15"/>
  <c r="F103" i="15"/>
  <c r="G103" i="15" s="1"/>
  <c r="I103" i="15" s="1"/>
  <c r="C104" i="15" s="1"/>
  <c r="D191" i="3"/>
  <c r="B191" i="3"/>
  <c r="A192" i="3"/>
  <c r="B295" i="19" l="1"/>
  <c r="A296" i="19"/>
  <c r="D295" i="19"/>
  <c r="I60" i="3"/>
  <c r="C61" i="3" s="1"/>
  <c r="F154" i="19"/>
  <c r="G154" i="19" s="1"/>
  <c r="I154" i="19" s="1"/>
  <c r="C155" i="19" s="1"/>
  <c r="B193" i="15"/>
  <c r="D193" i="15"/>
  <c r="A194" i="15"/>
  <c r="H104" i="15"/>
  <c r="E104" i="15"/>
  <c r="D192" i="3"/>
  <c r="B192" i="3"/>
  <c r="A193" i="3"/>
  <c r="B296" i="19" l="1"/>
  <c r="D296" i="19"/>
  <c r="A297" i="19"/>
  <c r="E61" i="3"/>
  <c r="H61" i="3"/>
  <c r="H155" i="19"/>
  <c r="E155" i="19"/>
  <c r="B194" i="15"/>
  <c r="D194" i="15"/>
  <c r="A195" i="15"/>
  <c r="F104" i="15"/>
  <c r="G104" i="15" s="1"/>
  <c r="I104" i="15" s="1"/>
  <c r="C105" i="15" s="1"/>
  <c r="B193" i="3"/>
  <c r="A194" i="3"/>
  <c r="D193" i="3"/>
  <c r="D297" i="19" l="1"/>
  <c r="A298" i="19"/>
  <c r="B297" i="19"/>
  <c r="F61" i="3"/>
  <c r="F155" i="19"/>
  <c r="G155" i="19" s="1"/>
  <c r="I155" i="19" s="1"/>
  <c r="C156" i="19" s="1"/>
  <c r="D195" i="15"/>
  <c r="A196" i="15"/>
  <c r="B195" i="15"/>
  <c r="E105" i="15"/>
  <c r="H105" i="15"/>
  <c r="B194" i="3"/>
  <c r="A195" i="3"/>
  <c r="D194" i="3"/>
  <c r="D298" i="19" l="1"/>
  <c r="B298" i="19"/>
  <c r="A299" i="19"/>
  <c r="G61" i="3"/>
  <c r="H156" i="19"/>
  <c r="E156" i="19"/>
  <c r="D196" i="15"/>
  <c r="B196" i="15"/>
  <c r="A197" i="15"/>
  <c r="F105" i="15"/>
  <c r="G105" i="15" s="1"/>
  <c r="I105" i="15" s="1"/>
  <c r="C106" i="15" s="1"/>
  <c r="B195" i="3"/>
  <c r="A196" i="3"/>
  <c r="D195" i="3"/>
  <c r="B299" i="19" l="1"/>
  <c r="A300" i="19"/>
  <c r="D299" i="19"/>
  <c r="I61" i="3"/>
  <c r="C62" i="3" s="1"/>
  <c r="F156" i="19"/>
  <c r="G156" i="19" s="1"/>
  <c r="I156" i="19" s="1"/>
  <c r="C157" i="19" s="1"/>
  <c r="A198" i="15"/>
  <c r="B197" i="15"/>
  <c r="D197" i="15"/>
  <c r="H106" i="15"/>
  <c r="E106" i="15"/>
  <c r="A197" i="3"/>
  <c r="D196" i="3"/>
  <c r="B196" i="3"/>
  <c r="D300" i="19" l="1"/>
  <c r="A301" i="19"/>
  <c r="B300" i="19"/>
  <c r="H62" i="3"/>
  <c r="E62" i="3"/>
  <c r="E157" i="19"/>
  <c r="H157" i="19"/>
  <c r="B198" i="15"/>
  <c r="D198" i="15"/>
  <c r="A199" i="15"/>
  <c r="F106" i="15"/>
  <c r="G106" i="15" s="1"/>
  <c r="I106" i="15" s="1"/>
  <c r="C107" i="15" s="1"/>
  <c r="D197" i="3"/>
  <c r="A198" i="3"/>
  <c r="B197" i="3"/>
  <c r="D301" i="19" l="1"/>
  <c r="B301" i="19"/>
  <c r="A302" i="19"/>
  <c r="F62" i="3"/>
  <c r="F157" i="19"/>
  <c r="G157" i="19" s="1"/>
  <c r="I157" i="19" s="1"/>
  <c r="C158" i="19" s="1"/>
  <c r="A200" i="15"/>
  <c r="B199" i="15"/>
  <c r="D199" i="15"/>
  <c r="H107" i="15"/>
  <c r="E107" i="15"/>
  <c r="D198" i="3"/>
  <c r="A199" i="3"/>
  <c r="B198" i="3"/>
  <c r="D302" i="19" l="1"/>
  <c r="A303" i="19"/>
  <c r="B302" i="19"/>
  <c r="G62" i="3"/>
  <c r="H158" i="19"/>
  <c r="E158" i="19"/>
  <c r="D200" i="15"/>
  <c r="B200" i="15"/>
  <c r="A201" i="15"/>
  <c r="F107" i="15"/>
  <c r="G107" i="15" s="1"/>
  <c r="I107" i="15" s="1"/>
  <c r="C108" i="15" s="1"/>
  <c r="D199" i="3"/>
  <c r="B199" i="3"/>
  <c r="A200" i="3"/>
  <c r="B303" i="19" l="1"/>
  <c r="D303" i="19"/>
  <c r="A304" i="19"/>
  <c r="I62" i="3"/>
  <c r="C63" i="3" s="1"/>
  <c r="F158" i="19"/>
  <c r="G158" i="19" s="1"/>
  <c r="I158" i="19" s="1"/>
  <c r="C159" i="19" s="1"/>
  <c r="D201" i="15"/>
  <c r="B201" i="15"/>
  <c r="A202" i="15"/>
  <c r="H108" i="15"/>
  <c r="E108" i="15"/>
  <c r="D200" i="3"/>
  <c r="B200" i="3"/>
  <c r="A201" i="3"/>
  <c r="D304" i="19" l="1"/>
  <c r="A305" i="19"/>
  <c r="B304" i="19"/>
  <c r="H63" i="3"/>
  <c r="E63" i="3"/>
  <c r="H159" i="19"/>
  <c r="E159" i="19"/>
  <c r="D202" i="15"/>
  <c r="A203" i="15"/>
  <c r="B202" i="15"/>
  <c r="F108" i="15"/>
  <c r="G108" i="15" s="1"/>
  <c r="I108" i="15" s="1"/>
  <c r="C109" i="15" s="1"/>
  <c r="B201" i="3"/>
  <c r="A202" i="3"/>
  <c r="D201" i="3"/>
  <c r="B305" i="19" l="1"/>
  <c r="D305" i="19"/>
  <c r="A306" i="19"/>
  <c r="F63" i="3"/>
  <c r="F159" i="19"/>
  <c r="G159" i="19" s="1"/>
  <c r="I159" i="19" s="1"/>
  <c r="C160" i="19" s="1"/>
  <c r="B203" i="15"/>
  <c r="D203" i="15"/>
  <c r="A204" i="15"/>
  <c r="H109" i="15"/>
  <c r="E109" i="15"/>
  <c r="B202" i="3"/>
  <c r="A203" i="3"/>
  <c r="D202" i="3"/>
  <c r="B306" i="19" l="1"/>
  <c r="A307" i="19"/>
  <c r="D306" i="19"/>
  <c r="G63" i="3"/>
  <c r="H160" i="19"/>
  <c r="E160" i="19"/>
  <c r="B204" i="15"/>
  <c r="D204" i="15"/>
  <c r="A205" i="15"/>
  <c r="F109" i="15"/>
  <c r="G109" i="15" s="1"/>
  <c r="I109" i="15" s="1"/>
  <c r="C110" i="15" s="1"/>
  <c r="B203" i="3"/>
  <c r="A204" i="3"/>
  <c r="D203" i="3"/>
  <c r="B307" i="19" l="1"/>
  <c r="D307" i="19"/>
  <c r="A308" i="19"/>
  <c r="I63" i="3"/>
  <c r="C64" i="3" s="1"/>
  <c r="F160" i="19"/>
  <c r="G160" i="19" s="1"/>
  <c r="I160" i="19" s="1"/>
  <c r="C161" i="19" s="1"/>
  <c r="D205" i="15"/>
  <c r="A206" i="15"/>
  <c r="B205" i="15"/>
  <c r="H110" i="15"/>
  <c r="E110" i="15"/>
  <c r="B204" i="3"/>
  <c r="A205" i="3"/>
  <c r="D204" i="3"/>
  <c r="B308" i="19" l="1"/>
  <c r="D308" i="19"/>
  <c r="A309" i="19"/>
  <c r="H64" i="3"/>
  <c r="E64" i="3"/>
  <c r="H161" i="19"/>
  <c r="E161" i="19"/>
  <c r="B206" i="15"/>
  <c r="D206" i="15"/>
  <c r="A207" i="15"/>
  <c r="F110" i="15"/>
  <c r="G110" i="15" s="1"/>
  <c r="I110" i="15" s="1"/>
  <c r="C111" i="15" s="1"/>
  <c r="D205" i="3"/>
  <c r="A206" i="3"/>
  <c r="B205" i="3"/>
  <c r="D309" i="19" l="1"/>
  <c r="A310" i="19"/>
  <c r="B309" i="19"/>
  <c r="F64" i="3"/>
  <c r="F161" i="19"/>
  <c r="G161" i="19" s="1"/>
  <c r="I161" i="19" s="1"/>
  <c r="C162" i="19" s="1"/>
  <c r="D207" i="15"/>
  <c r="A208" i="15"/>
  <c r="B207" i="15"/>
  <c r="H111" i="15"/>
  <c r="E111" i="15"/>
  <c r="D206" i="3"/>
  <c r="B206" i="3"/>
  <c r="A207" i="3"/>
  <c r="B310" i="19" l="1"/>
  <c r="D310" i="19"/>
  <c r="A311" i="19"/>
  <c r="G64" i="3"/>
  <c r="H162" i="19"/>
  <c r="E162" i="19"/>
  <c r="B208" i="15"/>
  <c r="D208" i="15"/>
  <c r="A209" i="15"/>
  <c r="F111" i="15"/>
  <c r="G111" i="15" s="1"/>
  <c r="I111" i="15" s="1"/>
  <c r="C112" i="15" s="1"/>
  <c r="D207" i="3"/>
  <c r="B207" i="3"/>
  <c r="A208" i="3"/>
  <c r="B311" i="19" l="1"/>
  <c r="D311" i="19"/>
  <c r="A312" i="19"/>
  <c r="I64" i="3"/>
  <c r="C65" i="3" s="1"/>
  <c r="F162" i="19"/>
  <c r="G162" i="19" s="1"/>
  <c r="I162" i="19" s="1"/>
  <c r="C163" i="19" s="1"/>
  <c r="A210" i="15"/>
  <c r="D209" i="15"/>
  <c r="B209" i="15"/>
  <c r="H112" i="15"/>
  <c r="E112" i="15"/>
  <c r="D208" i="3"/>
  <c r="B208" i="3"/>
  <c r="A209" i="3"/>
  <c r="A313" i="19" l="1"/>
  <c r="B312" i="19"/>
  <c r="D312" i="19"/>
  <c r="E65" i="3"/>
  <c r="H65" i="3"/>
  <c r="H163" i="19"/>
  <c r="E163" i="19"/>
  <c r="D210" i="15"/>
  <c r="A211" i="15"/>
  <c r="B210" i="15"/>
  <c r="F112" i="15"/>
  <c r="G112" i="15" s="1"/>
  <c r="I112" i="15" s="1"/>
  <c r="C113" i="15" s="1"/>
  <c r="B209" i="3"/>
  <c r="A210" i="3"/>
  <c r="D209" i="3"/>
  <c r="D313" i="19" l="1"/>
  <c r="B313" i="19"/>
  <c r="A314" i="19"/>
  <c r="F65" i="3"/>
  <c r="F163" i="19"/>
  <c r="G163" i="19" s="1"/>
  <c r="I163" i="19" s="1"/>
  <c r="C164" i="19" s="1"/>
  <c r="B211" i="15"/>
  <c r="D211" i="15"/>
  <c r="A212" i="15"/>
  <c r="H113" i="15"/>
  <c r="E113" i="15"/>
  <c r="B210" i="3"/>
  <c r="A211" i="3"/>
  <c r="D210" i="3"/>
  <c r="B314" i="19" l="1"/>
  <c r="A315" i="19"/>
  <c r="D314" i="19"/>
  <c r="G65" i="3"/>
  <c r="H164" i="19"/>
  <c r="E164" i="19"/>
  <c r="B212" i="15"/>
  <c r="A213" i="15"/>
  <c r="D212" i="15"/>
  <c r="F113" i="15"/>
  <c r="G113" i="15" s="1"/>
  <c r="I113" i="15" s="1"/>
  <c r="C114" i="15" s="1"/>
  <c r="B211" i="3"/>
  <c r="A212" i="3"/>
  <c r="D211" i="3"/>
  <c r="D315" i="19" l="1"/>
  <c r="B315" i="19"/>
  <c r="A316" i="19"/>
  <c r="I65" i="3"/>
  <c r="C66" i="3" s="1"/>
  <c r="F164" i="19"/>
  <c r="G164" i="19" s="1"/>
  <c r="I164" i="19" s="1"/>
  <c r="C165" i="19" s="1"/>
  <c r="D213" i="15"/>
  <c r="A214" i="15"/>
  <c r="B213" i="15"/>
  <c r="H114" i="15"/>
  <c r="E114" i="15"/>
  <c r="A213" i="3"/>
  <c r="D212" i="3"/>
  <c r="B212" i="3"/>
  <c r="A317" i="19" l="1"/>
  <c r="B316" i="19"/>
  <c r="D316" i="19"/>
  <c r="E66" i="3"/>
  <c r="H66" i="3"/>
  <c r="H165" i="19"/>
  <c r="E165" i="19"/>
  <c r="B214" i="15"/>
  <c r="D214" i="15"/>
  <c r="A215" i="15"/>
  <c r="F114" i="15"/>
  <c r="G114" i="15" s="1"/>
  <c r="I114" i="15" s="1"/>
  <c r="C115" i="15" s="1"/>
  <c r="D213" i="3"/>
  <c r="B213" i="3"/>
  <c r="A214" i="3"/>
  <c r="D317" i="19" l="1"/>
  <c r="B317" i="19"/>
  <c r="A318" i="19"/>
  <c r="F66" i="3"/>
  <c r="F165" i="19"/>
  <c r="G165" i="19" s="1"/>
  <c r="I165" i="19" s="1"/>
  <c r="C166" i="19" s="1"/>
  <c r="A216" i="15"/>
  <c r="B215" i="15"/>
  <c r="D215" i="15"/>
  <c r="H115" i="15"/>
  <c r="E115" i="15"/>
  <c r="D214" i="3"/>
  <c r="A215" i="3"/>
  <c r="B214" i="3"/>
  <c r="B318" i="19" l="1"/>
  <c r="A319" i="19"/>
  <c r="D318" i="19"/>
  <c r="G66" i="3"/>
  <c r="H166" i="19"/>
  <c r="E166" i="19"/>
  <c r="D216" i="15"/>
  <c r="B216" i="15"/>
  <c r="A217" i="15"/>
  <c r="F115" i="15"/>
  <c r="G115" i="15" s="1"/>
  <c r="I115" i="15" s="1"/>
  <c r="C116" i="15" s="1"/>
  <c r="D215" i="3"/>
  <c r="B215" i="3"/>
  <c r="A216" i="3"/>
  <c r="D319" i="19" l="1"/>
  <c r="B319" i="19"/>
  <c r="A320" i="19"/>
  <c r="I66" i="3"/>
  <c r="C67" i="3" s="1"/>
  <c r="F166" i="19"/>
  <c r="G166" i="19" s="1"/>
  <c r="I166" i="19" s="1"/>
  <c r="C167" i="19" s="1"/>
  <c r="A218" i="15"/>
  <c r="D217" i="15"/>
  <c r="B217" i="15"/>
  <c r="H116" i="15"/>
  <c r="E116" i="15"/>
  <c r="D216" i="3"/>
  <c r="B216" i="3"/>
  <c r="A217" i="3"/>
  <c r="B320" i="19" l="1"/>
  <c r="A321" i="19"/>
  <c r="D320" i="19"/>
  <c r="H67" i="3"/>
  <c r="E67" i="3"/>
  <c r="H167" i="19"/>
  <c r="E167" i="19"/>
  <c r="B218" i="15"/>
  <c r="D218" i="15"/>
  <c r="A219" i="15"/>
  <c r="F116" i="15"/>
  <c r="G116" i="15" s="1"/>
  <c r="I116" i="15" s="1"/>
  <c r="C117" i="15" s="1"/>
  <c r="B217" i="3"/>
  <c r="A218" i="3"/>
  <c r="D217" i="3"/>
  <c r="B321" i="19" l="1"/>
  <c r="D321" i="19"/>
  <c r="A322" i="19"/>
  <c r="F67" i="3"/>
  <c r="F167" i="19"/>
  <c r="G167" i="19" s="1"/>
  <c r="I167" i="19" s="1"/>
  <c r="C168" i="19" s="1"/>
  <c r="D219" i="15"/>
  <c r="A220" i="15"/>
  <c r="B219" i="15"/>
  <c r="H117" i="15"/>
  <c r="E117" i="15"/>
  <c r="B218" i="3"/>
  <c r="A219" i="3"/>
  <c r="D218" i="3"/>
  <c r="B322" i="19" l="1"/>
  <c r="A323" i="19"/>
  <c r="D322" i="19"/>
  <c r="G67" i="3"/>
  <c r="E168" i="19"/>
  <c r="H168" i="19"/>
  <c r="D220" i="15"/>
  <c r="B220" i="15"/>
  <c r="A221" i="15"/>
  <c r="F117" i="15"/>
  <c r="G117" i="15" s="1"/>
  <c r="I117" i="15" s="1"/>
  <c r="C118" i="15" s="1"/>
  <c r="B219" i="3"/>
  <c r="A220" i="3"/>
  <c r="D219" i="3"/>
  <c r="B323" i="19" l="1"/>
  <c r="D323" i="19"/>
  <c r="A324" i="19"/>
  <c r="I67" i="3"/>
  <c r="C68" i="3" s="1"/>
  <c r="F168" i="19"/>
  <c r="G168" i="19" s="1"/>
  <c r="I168" i="19" s="1"/>
  <c r="C169" i="19" s="1"/>
  <c r="D221" i="15"/>
  <c r="B221" i="15"/>
  <c r="A222" i="15"/>
  <c r="H118" i="15"/>
  <c r="E118" i="15"/>
  <c r="D220" i="3"/>
  <c r="B220" i="3"/>
  <c r="A221" i="3"/>
  <c r="B324" i="19" l="1"/>
  <c r="D324" i="19"/>
  <c r="A325" i="19"/>
  <c r="H68" i="3"/>
  <c r="E68" i="3"/>
  <c r="H169" i="19"/>
  <c r="E169" i="19"/>
  <c r="D222" i="15"/>
  <c r="A223" i="15"/>
  <c r="B222" i="15"/>
  <c r="F118" i="15"/>
  <c r="G118" i="15" s="1"/>
  <c r="I118" i="15" s="1"/>
  <c r="C119" i="15" s="1"/>
  <c r="D221" i="3"/>
  <c r="A222" i="3"/>
  <c r="B221" i="3"/>
  <c r="B325" i="19" l="1"/>
  <c r="D325" i="19"/>
  <c r="A326" i="19"/>
  <c r="F68" i="3"/>
  <c r="F169" i="19"/>
  <c r="G169" i="19" s="1"/>
  <c r="I169" i="19" s="1"/>
  <c r="C170" i="19" s="1"/>
  <c r="D223" i="15"/>
  <c r="B223" i="15"/>
  <c r="A224" i="15"/>
  <c r="H119" i="15"/>
  <c r="E119" i="15"/>
  <c r="D222" i="3"/>
  <c r="B222" i="3"/>
  <c r="A223" i="3"/>
  <c r="B326" i="19" l="1"/>
  <c r="A327" i="19"/>
  <c r="D326" i="19"/>
  <c r="G68" i="3"/>
  <c r="H170" i="19"/>
  <c r="E170" i="19"/>
  <c r="B224" i="15"/>
  <c r="D224" i="15"/>
  <c r="A225" i="15"/>
  <c r="F119" i="15"/>
  <c r="G119" i="15" s="1"/>
  <c r="I119" i="15" s="1"/>
  <c r="C120" i="15" s="1"/>
  <c r="D223" i="3"/>
  <c r="B223" i="3"/>
  <c r="A224" i="3"/>
  <c r="D327" i="19" l="1"/>
  <c r="B327" i="19"/>
  <c r="A328" i="19"/>
  <c r="I68" i="3"/>
  <c r="C69" i="3" s="1"/>
  <c r="F170" i="19"/>
  <c r="G170" i="19" s="1"/>
  <c r="I170" i="19" s="1"/>
  <c r="C171" i="19" s="1"/>
  <c r="A226" i="15"/>
  <c r="D225" i="15"/>
  <c r="B225" i="15"/>
  <c r="H120" i="15"/>
  <c r="E120" i="15"/>
  <c r="D224" i="3"/>
  <c r="B224" i="3"/>
  <c r="A225" i="3"/>
  <c r="B328" i="19" l="1"/>
  <c r="D328" i="19"/>
  <c r="A329" i="19"/>
  <c r="H69" i="3"/>
  <c r="E69" i="3"/>
  <c r="H171" i="19"/>
  <c r="E171" i="19"/>
  <c r="B226" i="15"/>
  <c r="A227" i="15"/>
  <c r="D226" i="15"/>
  <c r="F120" i="15"/>
  <c r="G120" i="15" s="1"/>
  <c r="I120" i="15" s="1"/>
  <c r="C121" i="15" s="1"/>
  <c r="B225" i="3"/>
  <c r="A226" i="3"/>
  <c r="D225" i="3"/>
  <c r="B329" i="19" l="1"/>
  <c r="A330" i="19"/>
  <c r="D329" i="19"/>
  <c r="F69" i="3"/>
  <c r="F171" i="19"/>
  <c r="G171" i="19" s="1"/>
  <c r="I171" i="19" s="1"/>
  <c r="C172" i="19" s="1"/>
  <c r="B227" i="15"/>
  <c r="D227" i="15"/>
  <c r="A228" i="15"/>
  <c r="H121" i="15"/>
  <c r="E121" i="15"/>
  <c r="B226" i="3"/>
  <c r="A227" i="3"/>
  <c r="D226" i="3"/>
  <c r="B330" i="19" l="1"/>
  <c r="A331" i="19"/>
  <c r="D330" i="19"/>
  <c r="G69" i="3"/>
  <c r="H172" i="19"/>
  <c r="E172" i="19"/>
  <c r="D228" i="15"/>
  <c r="B228" i="15"/>
  <c r="A229" i="15"/>
  <c r="F121" i="15"/>
  <c r="G121" i="15" s="1"/>
  <c r="I121" i="15" s="1"/>
  <c r="C122" i="15" s="1"/>
  <c r="B227" i="3"/>
  <c r="A228" i="3"/>
  <c r="D227" i="3"/>
  <c r="D331" i="19" l="1"/>
  <c r="B331" i="19"/>
  <c r="A332" i="19"/>
  <c r="I69" i="3"/>
  <c r="C70" i="3" s="1"/>
  <c r="F172" i="19"/>
  <c r="G172" i="19" s="1"/>
  <c r="I172" i="19" s="1"/>
  <c r="C173" i="19" s="1"/>
  <c r="D229" i="15"/>
  <c r="A230" i="15"/>
  <c r="B229" i="15"/>
  <c r="H122" i="15"/>
  <c r="E122" i="15"/>
  <c r="A229" i="3"/>
  <c r="D228" i="3"/>
  <c r="B228" i="3"/>
  <c r="D332" i="19" l="1"/>
  <c r="B332" i="19"/>
  <c r="A333" i="19"/>
  <c r="H70" i="3"/>
  <c r="E70" i="3"/>
  <c r="H173" i="19"/>
  <c r="E173" i="19"/>
  <c r="D230" i="15"/>
  <c r="A231" i="15"/>
  <c r="B230" i="15"/>
  <c r="F122" i="15"/>
  <c r="G122" i="15" s="1"/>
  <c r="I122" i="15" s="1"/>
  <c r="C123" i="15" s="1"/>
  <c r="D229" i="3"/>
  <c r="A230" i="3"/>
  <c r="B229" i="3"/>
  <c r="D333" i="19" l="1"/>
  <c r="B333" i="19"/>
  <c r="A334" i="19"/>
  <c r="F70" i="3"/>
  <c r="F173" i="19"/>
  <c r="G173" i="19" s="1"/>
  <c r="I173" i="19" s="1"/>
  <c r="C174" i="19" s="1"/>
  <c r="B231" i="15"/>
  <c r="D231" i="15"/>
  <c r="A232" i="15"/>
  <c r="H123" i="15"/>
  <c r="E123" i="15"/>
  <c r="D230" i="3"/>
  <c r="A231" i="3"/>
  <c r="B230" i="3"/>
  <c r="D334" i="19" l="1"/>
  <c r="A335" i="19"/>
  <c r="B334" i="19"/>
  <c r="G70" i="3"/>
  <c r="E174" i="19"/>
  <c r="H174" i="19"/>
  <c r="D232" i="15"/>
  <c r="B232" i="15"/>
  <c r="A233" i="15"/>
  <c r="F123" i="15"/>
  <c r="G123" i="15" s="1"/>
  <c r="I123" i="15" s="1"/>
  <c r="C124" i="15" s="1"/>
  <c r="D231" i="3"/>
  <c r="B231" i="3"/>
  <c r="A232" i="3"/>
  <c r="A336" i="19" l="1"/>
  <c r="B335" i="19"/>
  <c r="D335" i="19"/>
  <c r="I70" i="3"/>
  <c r="C71" i="3" s="1"/>
  <c r="F174" i="19"/>
  <c r="G174" i="19" s="1"/>
  <c r="I174" i="19" s="1"/>
  <c r="C175" i="19" s="1"/>
  <c r="D233" i="15"/>
  <c r="A234" i="15"/>
  <c r="B233" i="15"/>
  <c r="H124" i="15"/>
  <c r="E124" i="15"/>
  <c r="D232" i="3"/>
  <c r="B232" i="3"/>
  <c r="A233" i="3"/>
  <c r="D336" i="19" l="1"/>
  <c r="A337" i="19"/>
  <c r="B336" i="19"/>
  <c r="E71" i="3"/>
  <c r="H71" i="3"/>
  <c r="E175" i="19"/>
  <c r="H175" i="19"/>
  <c r="D234" i="15"/>
  <c r="B234" i="15"/>
  <c r="A235" i="15"/>
  <c r="F124" i="15"/>
  <c r="G124" i="15" s="1"/>
  <c r="I124" i="15" s="1"/>
  <c r="C125" i="15" s="1"/>
  <c r="B233" i="3"/>
  <c r="A234" i="3"/>
  <c r="D233" i="3"/>
  <c r="B337" i="19" l="1"/>
  <c r="A338" i="19"/>
  <c r="D337" i="19"/>
  <c r="F71" i="3"/>
  <c r="F175" i="19"/>
  <c r="G175" i="19" s="1"/>
  <c r="I175" i="19" s="1"/>
  <c r="C176" i="19" s="1"/>
  <c r="D235" i="15"/>
  <c r="B235" i="15"/>
  <c r="A236" i="15"/>
  <c r="H125" i="15"/>
  <c r="E125" i="15"/>
  <c r="B234" i="3"/>
  <c r="A235" i="3"/>
  <c r="D234" i="3"/>
  <c r="D338" i="19" l="1"/>
  <c r="A339" i="19"/>
  <c r="B338" i="19"/>
  <c r="G71" i="3"/>
  <c r="H176" i="19"/>
  <c r="E176" i="19"/>
  <c r="B236" i="15"/>
  <c r="A237" i="15"/>
  <c r="D236" i="15"/>
  <c r="F125" i="15"/>
  <c r="G125" i="15" s="1"/>
  <c r="I125" i="15" s="1"/>
  <c r="C126" i="15" s="1"/>
  <c r="B235" i="3"/>
  <c r="A236" i="3"/>
  <c r="D235" i="3"/>
  <c r="D339" i="19" l="1"/>
  <c r="B339" i="19"/>
  <c r="A340" i="19"/>
  <c r="I71" i="3"/>
  <c r="C72" i="3" s="1"/>
  <c r="F176" i="19"/>
  <c r="G176" i="19" s="1"/>
  <c r="I176" i="19" s="1"/>
  <c r="C177" i="19" s="1"/>
  <c r="D237" i="15"/>
  <c r="B237" i="15"/>
  <c r="A238" i="15"/>
  <c r="H126" i="15"/>
  <c r="E126" i="15"/>
  <c r="A237" i="3"/>
  <c r="D236" i="3"/>
  <c r="B236" i="3"/>
  <c r="D340" i="19" l="1"/>
  <c r="B340" i="19"/>
  <c r="A341" i="19"/>
  <c r="H72" i="3"/>
  <c r="E72" i="3"/>
  <c r="H177" i="19"/>
  <c r="E177" i="19"/>
  <c r="D238" i="15"/>
  <c r="B238" i="15"/>
  <c r="A239" i="15"/>
  <c r="F126" i="15"/>
  <c r="G126" i="15" s="1"/>
  <c r="I126" i="15" s="1"/>
  <c r="C127" i="15" s="1"/>
  <c r="D237" i="3"/>
  <c r="B237" i="3"/>
  <c r="A238" i="3"/>
  <c r="B341" i="19" l="1"/>
  <c r="A342" i="19"/>
  <c r="D341" i="19"/>
  <c r="F72" i="3"/>
  <c r="F177" i="19"/>
  <c r="G177" i="19" s="1"/>
  <c r="I177" i="19" s="1"/>
  <c r="C178" i="19" s="1"/>
  <c r="D239" i="15"/>
  <c r="A240" i="15"/>
  <c r="B239" i="15"/>
  <c r="H127" i="15"/>
  <c r="E127" i="15"/>
  <c r="D238" i="3"/>
  <c r="A239" i="3"/>
  <c r="B238" i="3"/>
  <c r="B342" i="19" l="1"/>
  <c r="A343" i="19"/>
  <c r="D342" i="19"/>
  <c r="G72" i="3"/>
  <c r="H178" i="19"/>
  <c r="E178" i="19"/>
  <c r="B240" i="15"/>
  <c r="D240" i="15"/>
  <c r="A241" i="15"/>
  <c r="F127" i="15"/>
  <c r="G127" i="15" s="1"/>
  <c r="I127" i="15" s="1"/>
  <c r="C128" i="15" s="1"/>
  <c r="D239" i="3"/>
  <c r="B239" i="3"/>
  <c r="A240" i="3"/>
  <c r="B343" i="19" l="1"/>
  <c r="D343" i="19"/>
  <c r="A344" i="19"/>
  <c r="I72" i="3"/>
  <c r="C73" i="3" s="1"/>
  <c r="F178" i="19"/>
  <c r="G178" i="19" s="1"/>
  <c r="I178" i="19" s="1"/>
  <c r="C179" i="19" s="1"/>
  <c r="D241" i="15"/>
  <c r="A242" i="15"/>
  <c r="B241" i="15"/>
  <c r="H128" i="15"/>
  <c r="E128" i="15"/>
  <c r="D240" i="3"/>
  <c r="B240" i="3"/>
  <c r="A241" i="3"/>
  <c r="D344" i="19" l="1"/>
  <c r="A345" i="19"/>
  <c r="B344" i="19"/>
  <c r="H73" i="3"/>
  <c r="E73" i="3"/>
  <c r="H179" i="19"/>
  <c r="E179" i="19"/>
  <c r="B242" i="15"/>
  <c r="A243" i="15"/>
  <c r="D242" i="15"/>
  <c r="F128" i="15"/>
  <c r="G128" i="15" s="1"/>
  <c r="I128" i="15" s="1"/>
  <c r="C129" i="15" s="1"/>
  <c r="B241" i="3"/>
  <c r="A242" i="3"/>
  <c r="D241" i="3"/>
  <c r="B345" i="19" l="1"/>
  <c r="D345" i="19"/>
  <c r="A346" i="19"/>
  <c r="F73" i="3"/>
  <c r="F179" i="19"/>
  <c r="G179" i="19" s="1"/>
  <c r="I179" i="19" s="1"/>
  <c r="C180" i="19" s="1"/>
  <c r="B243" i="15"/>
  <c r="D243" i="15"/>
  <c r="A244" i="15"/>
  <c r="E129" i="15"/>
  <c r="H129" i="15"/>
  <c r="B242" i="3"/>
  <c r="A243" i="3"/>
  <c r="D242" i="3"/>
  <c r="D346" i="19" l="1"/>
  <c r="B346" i="19"/>
  <c r="A347" i="19"/>
  <c r="G73" i="3"/>
  <c r="H180" i="19"/>
  <c r="E180" i="19"/>
  <c r="B244" i="15"/>
  <c r="A245" i="15"/>
  <c r="D244" i="15"/>
  <c r="F129" i="15"/>
  <c r="G129" i="15" s="1"/>
  <c r="I129" i="15" s="1"/>
  <c r="C130" i="15" s="1"/>
  <c r="B243" i="3"/>
  <c r="A244" i="3"/>
  <c r="D243" i="3"/>
  <c r="B347" i="19" l="1"/>
  <c r="D347" i="19"/>
  <c r="A348" i="19"/>
  <c r="I73" i="3"/>
  <c r="C74" i="3" s="1"/>
  <c r="F180" i="19"/>
  <c r="G180" i="19" s="1"/>
  <c r="I180" i="19" s="1"/>
  <c r="C181" i="19" s="1"/>
  <c r="D245" i="15"/>
  <c r="A246" i="15"/>
  <c r="B245" i="15"/>
  <c r="H130" i="15"/>
  <c r="E130" i="15"/>
  <c r="D244" i="3"/>
  <c r="B244" i="3"/>
  <c r="A245" i="3"/>
  <c r="B348" i="19" l="1"/>
  <c r="D348" i="19"/>
  <c r="A349" i="19"/>
  <c r="H74" i="3"/>
  <c r="E74" i="3"/>
  <c r="H181" i="19"/>
  <c r="E181" i="19"/>
  <c r="B246" i="15"/>
  <c r="D246" i="15"/>
  <c r="A247" i="15"/>
  <c r="F130" i="15"/>
  <c r="G130" i="15" s="1"/>
  <c r="I130" i="15" s="1"/>
  <c r="C131" i="15" s="1"/>
  <c r="D245" i="3"/>
  <c r="B245" i="3"/>
  <c r="A246" i="3"/>
  <c r="B349" i="19" l="1"/>
  <c r="A350" i="19"/>
  <c r="D349" i="19"/>
  <c r="F74" i="3"/>
  <c r="F181" i="19"/>
  <c r="G181" i="19" s="1"/>
  <c r="I181" i="19" s="1"/>
  <c r="C182" i="19" s="1"/>
  <c r="B247" i="15"/>
  <c r="A248" i="15"/>
  <c r="D247" i="15"/>
  <c r="E131" i="15"/>
  <c r="H131" i="15"/>
  <c r="B246" i="3"/>
  <c r="A247" i="3"/>
  <c r="D246" i="3"/>
  <c r="B350" i="19" l="1"/>
  <c r="A351" i="19"/>
  <c r="D350" i="19"/>
  <c r="G74" i="3"/>
  <c r="H182" i="19"/>
  <c r="E182" i="19"/>
  <c r="B248" i="15"/>
  <c r="A249" i="15"/>
  <c r="D248" i="15"/>
  <c r="F131" i="15"/>
  <c r="G131" i="15" s="1"/>
  <c r="I131" i="15" s="1"/>
  <c r="C132" i="15" s="1"/>
  <c r="B247" i="3"/>
  <c r="A248" i="3"/>
  <c r="D247" i="3"/>
  <c r="D351" i="19" l="1"/>
  <c r="A352" i="19"/>
  <c r="B351" i="19"/>
  <c r="I74" i="3"/>
  <c r="C75" i="3" s="1"/>
  <c r="F182" i="19"/>
  <c r="G182" i="19" s="1"/>
  <c r="I182" i="19" s="1"/>
  <c r="C183" i="19" s="1"/>
  <c r="D249" i="15"/>
  <c r="A250" i="15"/>
  <c r="B249" i="15"/>
  <c r="H132" i="15"/>
  <c r="E132" i="15"/>
  <c r="D248" i="3"/>
  <c r="B248" i="3"/>
  <c r="A249" i="3"/>
  <c r="D352" i="19" l="1"/>
  <c r="B352" i="19"/>
  <c r="A353" i="19"/>
  <c r="H75" i="3"/>
  <c r="E75" i="3"/>
  <c r="E183" i="19"/>
  <c r="H183" i="19"/>
  <c r="B250" i="15"/>
  <c r="D250" i="15"/>
  <c r="A251" i="15"/>
  <c r="F132" i="15"/>
  <c r="G132" i="15" s="1"/>
  <c r="I132" i="15" s="1"/>
  <c r="C133" i="15" s="1"/>
  <c r="D249" i="3"/>
  <c r="B249" i="3"/>
  <c r="A250" i="3"/>
  <c r="B353" i="19" l="1"/>
  <c r="A354" i="19"/>
  <c r="D353" i="19"/>
  <c r="F75" i="3"/>
  <c r="F183" i="19"/>
  <c r="G183" i="19" s="1"/>
  <c r="I183" i="19" s="1"/>
  <c r="C184" i="19" s="1"/>
  <c r="B251" i="15"/>
  <c r="D251" i="15"/>
  <c r="A252" i="15"/>
  <c r="H133" i="15"/>
  <c r="E133" i="15"/>
  <c r="D250" i="3"/>
  <c r="B250" i="3"/>
  <c r="A251" i="3"/>
  <c r="D354" i="19" l="1"/>
  <c r="A355" i="19"/>
  <c r="B354" i="19"/>
  <c r="G75" i="3"/>
  <c r="H184" i="19"/>
  <c r="E184" i="19"/>
  <c r="D252" i="15"/>
  <c r="B252" i="15"/>
  <c r="A253" i="15"/>
  <c r="F133" i="15"/>
  <c r="G133" i="15" s="1"/>
  <c r="I133" i="15" s="1"/>
  <c r="C134" i="15" s="1"/>
  <c r="D251" i="3"/>
  <c r="B251" i="3"/>
  <c r="A252" i="3"/>
  <c r="D355" i="19" l="1"/>
  <c r="A356" i="19"/>
  <c r="B355" i="19"/>
  <c r="I75" i="3"/>
  <c r="C76" i="3" s="1"/>
  <c r="F184" i="19"/>
  <c r="G184" i="19" s="1"/>
  <c r="I184" i="19" s="1"/>
  <c r="C185" i="19" s="1"/>
  <c r="B253" i="15"/>
  <c r="A254" i="15"/>
  <c r="D253" i="15"/>
  <c r="H134" i="15"/>
  <c r="E134" i="15"/>
  <c r="D252" i="3"/>
  <c r="B252" i="3"/>
  <c r="A253" i="3"/>
  <c r="D356" i="19" l="1"/>
  <c r="B356" i="19"/>
  <c r="A357" i="19"/>
  <c r="H76" i="3"/>
  <c r="E76" i="3"/>
  <c r="H185" i="19"/>
  <c r="E185" i="19"/>
  <c r="D254" i="15"/>
  <c r="A255" i="15"/>
  <c r="B254" i="15"/>
  <c r="F134" i="15"/>
  <c r="G134" i="15" s="1"/>
  <c r="I134" i="15" s="1"/>
  <c r="C135" i="15" s="1"/>
  <c r="D253" i="3"/>
  <c r="B253" i="3"/>
  <c r="A254" i="3"/>
  <c r="B357" i="19" l="1"/>
  <c r="A358" i="19"/>
  <c r="D357" i="19"/>
  <c r="F76" i="3"/>
  <c r="F185" i="19"/>
  <c r="G185" i="19" s="1"/>
  <c r="I185" i="19" s="1"/>
  <c r="C186" i="19" s="1"/>
  <c r="D255" i="15"/>
  <c r="B255" i="15"/>
  <c r="A256" i="15"/>
  <c r="H135" i="15"/>
  <c r="E135" i="15"/>
  <c r="B254" i="3"/>
  <c r="A255" i="3"/>
  <c r="D254" i="3"/>
  <c r="D358" i="19" l="1"/>
  <c r="B358" i="19"/>
  <c r="A359" i="19"/>
  <c r="G76" i="3"/>
  <c r="E186" i="19"/>
  <c r="H186" i="19"/>
  <c r="B256" i="15"/>
  <c r="D256" i="15"/>
  <c r="A257" i="15"/>
  <c r="F135" i="15"/>
  <c r="G135" i="15" s="1"/>
  <c r="I135" i="15" s="1"/>
  <c r="C136" i="15" s="1"/>
  <c r="B255" i="3"/>
  <c r="A256" i="3"/>
  <c r="D255" i="3"/>
  <c r="B359" i="19" l="1"/>
  <c r="D359" i="19"/>
  <c r="A360" i="19"/>
  <c r="I76" i="3"/>
  <c r="C77" i="3" s="1"/>
  <c r="F186" i="19"/>
  <c r="G186" i="19" s="1"/>
  <c r="I186" i="19" s="1"/>
  <c r="C187" i="19" s="1"/>
  <c r="D257" i="15"/>
  <c r="B257" i="15"/>
  <c r="A258" i="15"/>
  <c r="H136" i="15"/>
  <c r="E136" i="15"/>
  <c r="D256" i="3"/>
  <c r="B256" i="3"/>
  <c r="A257" i="3"/>
  <c r="D360" i="19" l="1"/>
  <c r="B360" i="19"/>
  <c r="A361" i="19"/>
  <c r="H77" i="3"/>
  <c r="E77" i="3"/>
  <c r="E187" i="19"/>
  <c r="H187" i="19"/>
  <c r="B258" i="15"/>
  <c r="D258" i="15"/>
  <c r="A259" i="15"/>
  <c r="F136" i="15"/>
  <c r="G136" i="15" s="1"/>
  <c r="I136" i="15" s="1"/>
  <c r="C137" i="15" s="1"/>
  <c r="D257" i="3"/>
  <c r="B257" i="3"/>
  <c r="A258" i="3"/>
  <c r="B361" i="19" l="1"/>
  <c r="A362" i="19"/>
  <c r="D361" i="19"/>
  <c r="F77" i="3"/>
  <c r="F187" i="19"/>
  <c r="G187" i="19" s="1"/>
  <c r="I187" i="19" s="1"/>
  <c r="C188" i="19" s="1"/>
  <c r="D259" i="15"/>
  <c r="A260" i="15"/>
  <c r="B259" i="15"/>
  <c r="H137" i="15"/>
  <c r="E137" i="15"/>
  <c r="D258" i="3"/>
  <c r="B258" i="3"/>
  <c r="A259" i="3"/>
  <c r="B362" i="19" l="1"/>
  <c r="A363" i="19"/>
  <c r="D362" i="19"/>
  <c r="G77" i="3"/>
  <c r="H188" i="19"/>
  <c r="E188" i="19"/>
  <c r="D260" i="15"/>
  <c r="A261" i="15"/>
  <c r="B260" i="15"/>
  <c r="F137" i="15"/>
  <c r="G137" i="15" s="1"/>
  <c r="I137" i="15" s="1"/>
  <c r="C138" i="15" s="1"/>
  <c r="D259" i="3"/>
  <c r="B259" i="3"/>
  <c r="A260" i="3"/>
  <c r="D363" i="19" l="1"/>
  <c r="A364" i="19"/>
  <c r="B363" i="19"/>
  <c r="I77" i="3"/>
  <c r="C78" i="3" s="1"/>
  <c r="F188" i="19"/>
  <c r="G188" i="19" s="1"/>
  <c r="I188" i="19" s="1"/>
  <c r="C189" i="19" s="1"/>
  <c r="B261" i="15"/>
  <c r="D261" i="15"/>
  <c r="A262" i="15"/>
  <c r="H138" i="15"/>
  <c r="E138" i="15"/>
  <c r="D260" i="3"/>
  <c r="B260" i="3"/>
  <c r="A261" i="3"/>
  <c r="B364" i="19" l="1"/>
  <c r="D364" i="19"/>
  <c r="A365" i="19"/>
  <c r="H78" i="3"/>
  <c r="E78" i="3"/>
  <c r="H189" i="19"/>
  <c r="E189" i="19"/>
  <c r="B262" i="15"/>
  <c r="D262" i="15"/>
  <c r="A263" i="15"/>
  <c r="F138" i="15"/>
  <c r="G138" i="15" s="1"/>
  <c r="I138" i="15" s="1"/>
  <c r="C139" i="15" s="1"/>
  <c r="D261" i="3"/>
  <c r="B261" i="3"/>
  <c r="A262" i="3"/>
  <c r="D365" i="19" l="1"/>
  <c r="B365" i="19"/>
  <c r="A366" i="19"/>
  <c r="F78" i="3"/>
  <c r="F189" i="19"/>
  <c r="G189" i="19" s="1"/>
  <c r="I189" i="19" s="1"/>
  <c r="C190" i="19" s="1"/>
  <c r="D263" i="15"/>
  <c r="B263" i="15"/>
  <c r="A264" i="15"/>
  <c r="H139" i="15"/>
  <c r="E139" i="15"/>
  <c r="B262" i="3"/>
  <c r="A263" i="3"/>
  <c r="D262" i="3"/>
  <c r="B366" i="19" l="1"/>
  <c r="A367" i="19"/>
  <c r="D366" i="19"/>
  <c r="G78" i="3"/>
  <c r="H190" i="19"/>
  <c r="E190" i="19"/>
  <c r="B264" i="15"/>
  <c r="A265" i="15"/>
  <c r="D264" i="15"/>
  <c r="F139" i="15"/>
  <c r="G139" i="15" s="1"/>
  <c r="I139" i="15" s="1"/>
  <c r="C140" i="15" s="1"/>
  <c r="B263" i="3"/>
  <c r="A264" i="3"/>
  <c r="D263" i="3"/>
  <c r="B367" i="19" l="1"/>
  <c r="D367" i="19"/>
  <c r="A368" i="19"/>
  <c r="I78" i="3"/>
  <c r="C79" i="3" s="1"/>
  <c r="F190" i="19"/>
  <c r="G190" i="19" s="1"/>
  <c r="I190" i="19" s="1"/>
  <c r="C191" i="19" s="1"/>
  <c r="D265" i="15"/>
  <c r="B265" i="15"/>
  <c r="A266" i="15"/>
  <c r="H140" i="15"/>
  <c r="E140" i="15"/>
  <c r="D264" i="3"/>
  <c r="B264" i="3"/>
  <c r="A265" i="3"/>
  <c r="B368" i="19" l="1"/>
  <c r="D368" i="19"/>
  <c r="A369" i="19"/>
  <c r="E79" i="3"/>
  <c r="H79" i="3"/>
  <c r="H191" i="19"/>
  <c r="E191" i="19"/>
  <c r="B266" i="15"/>
  <c r="A267" i="15"/>
  <c r="D266" i="15"/>
  <c r="F140" i="15"/>
  <c r="G140" i="15" s="1"/>
  <c r="I140" i="15" s="1"/>
  <c r="C141" i="15" s="1"/>
  <c r="D265" i="3"/>
  <c r="B265" i="3"/>
  <c r="A266" i="3"/>
  <c r="D369" i="19" l="1"/>
  <c r="B369" i="19"/>
  <c r="A370" i="19"/>
  <c r="F79" i="3"/>
  <c r="F191" i="19"/>
  <c r="G191" i="19" s="1"/>
  <c r="I191" i="19" s="1"/>
  <c r="C192" i="19" s="1"/>
  <c r="B267" i="15"/>
  <c r="D267" i="15"/>
  <c r="A268" i="15"/>
  <c r="H141" i="15"/>
  <c r="E141" i="15"/>
  <c r="D266" i="3"/>
  <c r="B266" i="3"/>
  <c r="A267" i="3"/>
  <c r="B370" i="19" l="1"/>
  <c r="A371" i="19"/>
  <c r="D370" i="19"/>
  <c r="G79" i="3"/>
  <c r="H192" i="19"/>
  <c r="E192" i="19"/>
  <c r="D268" i="15"/>
  <c r="A269" i="15"/>
  <c r="B268" i="15"/>
  <c r="F141" i="15"/>
  <c r="G141" i="15" s="1"/>
  <c r="I141" i="15" s="1"/>
  <c r="C142" i="15" s="1"/>
  <c r="D267" i="3"/>
  <c r="B267" i="3"/>
  <c r="A268" i="3"/>
  <c r="D371" i="19" l="1"/>
  <c r="A372" i="19"/>
  <c r="B371" i="19"/>
  <c r="I79" i="3"/>
  <c r="C80" i="3" s="1"/>
  <c r="F192" i="19"/>
  <c r="G192" i="19" s="1"/>
  <c r="I192" i="19" s="1"/>
  <c r="C193" i="19" s="1"/>
  <c r="D269" i="15"/>
  <c r="B269" i="15"/>
  <c r="A270" i="15"/>
  <c r="E142" i="15"/>
  <c r="H142" i="15"/>
  <c r="D268" i="3"/>
  <c r="B268" i="3"/>
  <c r="A269" i="3"/>
  <c r="B372" i="19" l="1"/>
  <c r="D372" i="19"/>
  <c r="A373" i="19"/>
  <c r="E80" i="3"/>
  <c r="H80" i="3"/>
  <c r="H193" i="19"/>
  <c r="E193" i="19"/>
  <c r="D270" i="15"/>
  <c r="B270" i="15"/>
  <c r="A271" i="15"/>
  <c r="F142" i="15"/>
  <c r="G142" i="15" s="1"/>
  <c r="I142" i="15" s="1"/>
  <c r="C143" i="15" s="1"/>
  <c r="D269" i="3"/>
  <c r="B269" i="3"/>
  <c r="A270" i="3"/>
  <c r="B373" i="19" l="1"/>
  <c r="A374" i="19"/>
  <c r="D373" i="19"/>
  <c r="F80" i="3"/>
  <c r="F193" i="19"/>
  <c r="G193" i="19" s="1"/>
  <c r="I193" i="19" s="1"/>
  <c r="C194" i="19" s="1"/>
  <c r="B271" i="15"/>
  <c r="A272" i="15"/>
  <c r="D271" i="15"/>
  <c r="H143" i="15"/>
  <c r="E143" i="15"/>
  <c r="B270" i="3"/>
  <c r="A271" i="3"/>
  <c r="D270" i="3"/>
  <c r="B374" i="19" l="1"/>
  <c r="A375" i="19"/>
  <c r="D374" i="19"/>
  <c r="G80" i="3"/>
  <c r="H194" i="19"/>
  <c r="E194" i="19"/>
  <c r="D272" i="15"/>
  <c r="A273" i="15"/>
  <c r="B272" i="15"/>
  <c r="F143" i="15"/>
  <c r="G143" i="15" s="1"/>
  <c r="I143" i="15" s="1"/>
  <c r="C144" i="15" s="1"/>
  <c r="B271" i="3"/>
  <c r="A272" i="3"/>
  <c r="D271" i="3"/>
  <c r="D375" i="19" l="1"/>
  <c r="A376" i="19"/>
  <c r="B375" i="19"/>
  <c r="I80" i="3"/>
  <c r="C81" i="3" s="1"/>
  <c r="F194" i="19"/>
  <c r="G194" i="19" s="1"/>
  <c r="I194" i="19" s="1"/>
  <c r="C195" i="19" s="1"/>
  <c r="A274" i="15"/>
  <c r="D273" i="15"/>
  <c r="B273" i="15"/>
  <c r="H144" i="15"/>
  <c r="E144" i="15"/>
  <c r="D272" i="3"/>
  <c r="B272" i="3"/>
  <c r="A273" i="3"/>
  <c r="B376" i="19" l="1"/>
  <c r="D376" i="19"/>
  <c r="A377" i="19"/>
  <c r="E81" i="3"/>
  <c r="H81" i="3"/>
  <c r="H195" i="19"/>
  <c r="E195" i="19"/>
  <c r="B274" i="15"/>
  <c r="D274" i="15"/>
  <c r="A275" i="15"/>
  <c r="F144" i="15"/>
  <c r="G144" i="15" s="1"/>
  <c r="I144" i="15" s="1"/>
  <c r="C145" i="15" s="1"/>
  <c r="D273" i="3"/>
  <c r="B273" i="3"/>
  <c r="A274" i="3"/>
  <c r="D377" i="19" l="1"/>
  <c r="B377" i="19"/>
  <c r="F81" i="3"/>
  <c r="F195" i="19"/>
  <c r="G195" i="19" s="1"/>
  <c r="I195" i="19" s="1"/>
  <c r="C196" i="19" s="1"/>
  <c r="B275" i="15"/>
  <c r="A276" i="15"/>
  <c r="D275" i="15"/>
  <c r="H145" i="15"/>
  <c r="E145" i="15"/>
  <c r="D274" i="3"/>
  <c r="B274" i="3"/>
  <c r="A275" i="3"/>
  <c r="G81" i="3" l="1"/>
  <c r="H196" i="19"/>
  <c r="E196" i="19"/>
  <c r="B276" i="15"/>
  <c r="D276" i="15"/>
  <c r="A277" i="15"/>
  <c r="F145" i="15"/>
  <c r="G145" i="15" s="1"/>
  <c r="I145" i="15" s="1"/>
  <c r="C146" i="15" s="1"/>
  <c r="D275" i="3"/>
  <c r="B275" i="3"/>
  <c r="A276" i="3"/>
  <c r="I81" i="3" l="1"/>
  <c r="C82" i="3" s="1"/>
  <c r="F196" i="19"/>
  <c r="G196" i="19" s="1"/>
  <c r="I196" i="19" s="1"/>
  <c r="C197" i="19" s="1"/>
  <c r="D277" i="15"/>
  <c r="B277" i="15"/>
  <c r="A278" i="15"/>
  <c r="H146" i="15"/>
  <c r="E146" i="15"/>
  <c r="D276" i="3"/>
  <c r="B276" i="3"/>
  <c r="A277" i="3"/>
  <c r="H82" i="3" l="1"/>
  <c r="E82" i="3"/>
  <c r="H197" i="19"/>
  <c r="E197" i="19"/>
  <c r="B278" i="15"/>
  <c r="D278" i="15"/>
  <c r="A279" i="15"/>
  <c r="F146" i="15"/>
  <c r="G146" i="15" s="1"/>
  <c r="I146" i="15" s="1"/>
  <c r="C147" i="15" s="1"/>
  <c r="D277" i="3"/>
  <c r="B277" i="3"/>
  <c r="A278" i="3"/>
  <c r="F82" i="3" l="1"/>
  <c r="F197" i="19"/>
  <c r="G197" i="19" s="1"/>
  <c r="I197" i="19" s="1"/>
  <c r="C198" i="19" s="1"/>
  <c r="B279" i="15"/>
  <c r="A280" i="15"/>
  <c r="D279" i="15"/>
  <c r="H147" i="15"/>
  <c r="E147" i="15"/>
  <c r="B278" i="3"/>
  <c r="A279" i="3"/>
  <c r="D278" i="3"/>
  <c r="G82" i="3" l="1"/>
  <c r="H198" i="19"/>
  <c r="E198" i="19"/>
  <c r="B280" i="15"/>
  <c r="D280" i="15"/>
  <c r="A281" i="15"/>
  <c r="F147" i="15"/>
  <c r="G147" i="15" s="1"/>
  <c r="I147" i="15" s="1"/>
  <c r="C148" i="15" s="1"/>
  <c r="B279" i="3"/>
  <c r="A280" i="3"/>
  <c r="D279" i="3"/>
  <c r="I82" i="3" l="1"/>
  <c r="C83" i="3" s="1"/>
  <c r="F198" i="19"/>
  <c r="G198" i="19" s="1"/>
  <c r="I198" i="19" s="1"/>
  <c r="C199" i="19" s="1"/>
  <c r="D281" i="15"/>
  <c r="A282" i="15"/>
  <c r="B281" i="15"/>
  <c r="H148" i="15"/>
  <c r="E148" i="15"/>
  <c r="D280" i="3"/>
  <c r="B280" i="3"/>
  <c r="A281" i="3"/>
  <c r="E83" i="3" l="1"/>
  <c r="H83" i="3"/>
  <c r="E199" i="19"/>
  <c r="H199" i="19"/>
  <c r="B282" i="15"/>
  <c r="D282" i="15"/>
  <c r="A283" i="15"/>
  <c r="F148" i="15"/>
  <c r="G148" i="15" s="1"/>
  <c r="I148" i="15" s="1"/>
  <c r="C149" i="15" s="1"/>
  <c r="D281" i="3"/>
  <c r="B281" i="3"/>
  <c r="A282" i="3"/>
  <c r="F83" i="3" l="1"/>
  <c r="F199" i="19"/>
  <c r="G199" i="19" s="1"/>
  <c r="I199" i="19" s="1"/>
  <c r="C200" i="19" s="1"/>
  <c r="A284" i="15"/>
  <c r="B283" i="15"/>
  <c r="D283" i="15"/>
  <c r="H149" i="15"/>
  <c r="E149" i="15"/>
  <c r="D282" i="3"/>
  <c r="B282" i="3"/>
  <c r="A283" i="3"/>
  <c r="G83" i="3" l="1"/>
  <c r="H200" i="19"/>
  <c r="E200" i="19"/>
  <c r="B284" i="15"/>
  <c r="D284" i="15"/>
  <c r="A285" i="15"/>
  <c r="F149" i="15"/>
  <c r="G149" i="15" s="1"/>
  <c r="I149" i="15" s="1"/>
  <c r="C150" i="15" s="1"/>
  <c r="D283" i="3"/>
  <c r="B283" i="3"/>
  <c r="A284" i="3"/>
  <c r="I83" i="3" l="1"/>
  <c r="C84" i="3" s="1"/>
  <c r="F200" i="19"/>
  <c r="G200" i="19" s="1"/>
  <c r="I200" i="19" s="1"/>
  <c r="C201" i="19" s="1"/>
  <c r="B285" i="15"/>
  <c r="D285" i="15"/>
  <c r="A286" i="15"/>
  <c r="H150" i="15"/>
  <c r="E150" i="15"/>
  <c r="D284" i="3"/>
  <c r="B284" i="3"/>
  <c r="A285" i="3"/>
  <c r="E84" i="3" l="1"/>
  <c r="H84" i="3"/>
  <c r="H201" i="19"/>
  <c r="E201" i="19"/>
  <c r="D286" i="15"/>
  <c r="B286" i="15"/>
  <c r="A287" i="15"/>
  <c r="F150" i="15"/>
  <c r="G150" i="15" s="1"/>
  <c r="I150" i="15" s="1"/>
  <c r="C151" i="15" s="1"/>
  <c r="D285" i="3"/>
  <c r="B285" i="3"/>
  <c r="A286" i="3"/>
  <c r="F84" i="3" l="1"/>
  <c r="F201" i="19"/>
  <c r="G201" i="19" s="1"/>
  <c r="I201" i="19" s="1"/>
  <c r="C202" i="19" s="1"/>
  <c r="D287" i="15"/>
  <c r="B287" i="15"/>
  <c r="A288" i="15"/>
  <c r="E151" i="15"/>
  <c r="H151" i="15"/>
  <c r="B286" i="3"/>
  <c r="A287" i="3"/>
  <c r="D286" i="3"/>
  <c r="G84" i="3" l="1"/>
  <c r="H202" i="19"/>
  <c r="E202" i="19"/>
  <c r="D288" i="15"/>
  <c r="B288" i="15"/>
  <c r="A289" i="15"/>
  <c r="F151" i="15"/>
  <c r="G151" i="15" s="1"/>
  <c r="I151" i="15" s="1"/>
  <c r="C152" i="15" s="1"/>
  <c r="B287" i="3"/>
  <c r="A288" i="3"/>
  <c r="D287" i="3"/>
  <c r="I84" i="3" l="1"/>
  <c r="C85" i="3" s="1"/>
  <c r="F202" i="19"/>
  <c r="G202" i="19" s="1"/>
  <c r="I202" i="19" s="1"/>
  <c r="C203" i="19" s="1"/>
  <c r="D289" i="15"/>
  <c r="A290" i="15"/>
  <c r="B289" i="15"/>
  <c r="H152" i="15"/>
  <c r="E152" i="15"/>
  <c r="D288" i="3"/>
  <c r="B288" i="3"/>
  <c r="A289" i="3"/>
  <c r="H85" i="3" l="1"/>
  <c r="E85" i="3"/>
  <c r="H203" i="19"/>
  <c r="E203" i="19"/>
  <c r="D290" i="15"/>
  <c r="B290" i="15"/>
  <c r="A291" i="15"/>
  <c r="F152" i="15"/>
  <c r="G152" i="15" s="1"/>
  <c r="I152" i="15" s="1"/>
  <c r="C153" i="15" s="1"/>
  <c r="D289" i="3"/>
  <c r="B289" i="3"/>
  <c r="A290" i="3"/>
  <c r="F85" i="3" l="1"/>
  <c r="F203" i="19"/>
  <c r="G203" i="19" s="1"/>
  <c r="I203" i="19" s="1"/>
  <c r="C204" i="19" s="1"/>
  <c r="D291" i="15"/>
  <c r="A292" i="15"/>
  <c r="B291" i="15"/>
  <c r="H153" i="15"/>
  <c r="E153" i="15"/>
  <c r="D290" i="3"/>
  <c r="B290" i="3"/>
  <c r="A291" i="3"/>
  <c r="G85" i="3" l="1"/>
  <c r="H204" i="19"/>
  <c r="E204" i="19"/>
  <c r="D292" i="15"/>
  <c r="B292" i="15"/>
  <c r="A293" i="15"/>
  <c r="F153" i="15"/>
  <c r="G153" i="15" s="1"/>
  <c r="I153" i="15" s="1"/>
  <c r="C154" i="15" s="1"/>
  <c r="D291" i="3"/>
  <c r="B291" i="3"/>
  <c r="A292" i="3"/>
  <c r="I85" i="3" l="1"/>
  <c r="C86" i="3" s="1"/>
  <c r="F204" i="19"/>
  <c r="G204" i="19" s="1"/>
  <c r="I204" i="19" s="1"/>
  <c r="C205" i="19" s="1"/>
  <c r="B293" i="15"/>
  <c r="A294" i="15"/>
  <c r="D293" i="15"/>
  <c r="H154" i="15"/>
  <c r="E154" i="15"/>
  <c r="D292" i="3"/>
  <c r="B292" i="3"/>
  <c r="A293" i="3"/>
  <c r="H86" i="3" l="1"/>
  <c r="E86" i="3"/>
  <c r="H205" i="19"/>
  <c r="E205" i="19"/>
  <c r="B294" i="15"/>
  <c r="A295" i="15"/>
  <c r="D294" i="15"/>
  <c r="F154" i="15"/>
  <c r="G154" i="15" s="1"/>
  <c r="I154" i="15" s="1"/>
  <c r="C155" i="15" s="1"/>
  <c r="D293" i="3"/>
  <c r="B293" i="3"/>
  <c r="A294" i="3"/>
  <c r="F86" i="3" l="1"/>
  <c r="F205" i="19"/>
  <c r="G205" i="19" s="1"/>
  <c r="I205" i="19" s="1"/>
  <c r="C206" i="19" s="1"/>
  <c r="A296" i="15"/>
  <c r="D295" i="15"/>
  <c r="B295" i="15"/>
  <c r="E155" i="15"/>
  <c r="H155" i="15"/>
  <c r="B294" i="3"/>
  <c r="A295" i="3"/>
  <c r="D294" i="3"/>
  <c r="G86" i="3" l="1"/>
  <c r="H206" i="19"/>
  <c r="E206" i="19"/>
  <c r="D296" i="15"/>
  <c r="B296" i="15"/>
  <c r="A297" i="15"/>
  <c r="F155" i="15"/>
  <c r="G155" i="15" s="1"/>
  <c r="I155" i="15" s="1"/>
  <c r="C156" i="15" s="1"/>
  <c r="B295" i="3"/>
  <c r="A296" i="3"/>
  <c r="D295" i="3"/>
  <c r="I86" i="3" l="1"/>
  <c r="C87" i="3" s="1"/>
  <c r="F206" i="19"/>
  <c r="G206" i="19" s="1"/>
  <c r="I206" i="19" s="1"/>
  <c r="C207" i="19" s="1"/>
  <c r="B297" i="15"/>
  <c r="A298" i="15"/>
  <c r="D297" i="15"/>
  <c r="H156" i="15"/>
  <c r="E156" i="15"/>
  <c r="D296" i="3"/>
  <c r="B296" i="3"/>
  <c r="A297" i="3"/>
  <c r="E87" i="3" l="1"/>
  <c r="H87" i="3"/>
  <c r="H207" i="19"/>
  <c r="E207" i="19"/>
  <c r="D298" i="15"/>
  <c r="A299" i="15"/>
  <c r="B298" i="15"/>
  <c r="F156" i="15"/>
  <c r="G156" i="15" s="1"/>
  <c r="I156" i="15" s="1"/>
  <c r="C157" i="15" s="1"/>
  <c r="D297" i="3"/>
  <c r="B297" i="3"/>
  <c r="A298" i="3"/>
  <c r="F87" i="3" l="1"/>
  <c r="F207" i="19"/>
  <c r="G207" i="19" s="1"/>
  <c r="I207" i="19" s="1"/>
  <c r="C208" i="19" s="1"/>
  <c r="B299" i="15"/>
  <c r="A300" i="15"/>
  <c r="D299" i="15"/>
  <c r="H157" i="15"/>
  <c r="E157" i="15"/>
  <c r="D298" i="3"/>
  <c r="B298" i="3"/>
  <c r="A299" i="3"/>
  <c r="G87" i="3" l="1"/>
  <c r="H208" i="19"/>
  <c r="E208" i="19"/>
  <c r="B300" i="15"/>
  <c r="A301" i="15"/>
  <c r="D300" i="15"/>
  <c r="F157" i="15"/>
  <c r="G157" i="15" s="1"/>
  <c r="I157" i="15" s="1"/>
  <c r="C158" i="15" s="1"/>
  <c r="D299" i="3"/>
  <c r="B299" i="3"/>
  <c r="A300" i="3"/>
  <c r="I87" i="3" l="1"/>
  <c r="C88" i="3" s="1"/>
  <c r="F208" i="19"/>
  <c r="G208" i="19" s="1"/>
  <c r="I208" i="19" s="1"/>
  <c r="C209" i="19" s="1"/>
  <c r="B301" i="15"/>
  <c r="A302" i="15"/>
  <c r="D301" i="15"/>
  <c r="H158" i="15"/>
  <c r="E158" i="15"/>
  <c r="D300" i="3"/>
  <c r="B300" i="3"/>
  <c r="A301" i="3"/>
  <c r="H88" i="3" l="1"/>
  <c r="E88" i="3"/>
  <c r="H209" i="19"/>
  <c r="E209" i="19"/>
  <c r="B302" i="15"/>
  <c r="D302" i="15"/>
  <c r="A303" i="15"/>
  <c r="F158" i="15"/>
  <c r="G158" i="15" s="1"/>
  <c r="I158" i="15" s="1"/>
  <c r="C159" i="15" s="1"/>
  <c r="D301" i="3"/>
  <c r="B301" i="3"/>
  <c r="A302" i="3"/>
  <c r="F88" i="3" l="1"/>
  <c r="F209" i="19"/>
  <c r="G209" i="19" s="1"/>
  <c r="I209" i="19" s="1"/>
  <c r="C210" i="19" s="1"/>
  <c r="B303" i="15"/>
  <c r="A304" i="15"/>
  <c r="D303" i="15"/>
  <c r="H159" i="15"/>
  <c r="E159" i="15"/>
  <c r="B302" i="3"/>
  <c r="A303" i="3"/>
  <c r="D302" i="3"/>
  <c r="G88" i="3" l="1"/>
  <c r="H210" i="19"/>
  <c r="E210" i="19"/>
  <c r="B304" i="15"/>
  <c r="D304" i="15"/>
  <c r="A305" i="15"/>
  <c r="F159" i="15"/>
  <c r="G159" i="15" s="1"/>
  <c r="I159" i="15" s="1"/>
  <c r="C160" i="15" s="1"/>
  <c r="B303" i="3"/>
  <c r="A304" i="3"/>
  <c r="D303" i="3"/>
  <c r="I88" i="3" l="1"/>
  <c r="C89" i="3" s="1"/>
  <c r="F210" i="19"/>
  <c r="G210" i="19" s="1"/>
  <c r="I210" i="19" s="1"/>
  <c r="C211" i="19" s="1"/>
  <c r="D305" i="15"/>
  <c r="B305" i="15"/>
  <c r="A306" i="15"/>
  <c r="H160" i="15"/>
  <c r="E160" i="15"/>
  <c r="D304" i="3"/>
  <c r="B304" i="3"/>
  <c r="A305" i="3"/>
  <c r="E89" i="3" l="1"/>
  <c r="H89" i="3"/>
  <c r="H211" i="19"/>
  <c r="E211" i="19"/>
  <c r="B306" i="15"/>
  <c r="D306" i="15"/>
  <c r="A307" i="15"/>
  <c r="F160" i="15"/>
  <c r="G160" i="15" s="1"/>
  <c r="I160" i="15" s="1"/>
  <c r="C161" i="15" s="1"/>
  <c r="D305" i="3"/>
  <c r="B305" i="3"/>
  <c r="A306" i="3"/>
  <c r="F89" i="3" l="1"/>
  <c r="F211" i="19"/>
  <c r="G211" i="19" s="1"/>
  <c r="I211" i="19" s="1"/>
  <c r="C212" i="19" s="1"/>
  <c r="D307" i="15"/>
  <c r="A308" i="15"/>
  <c r="B307" i="15"/>
  <c r="H161" i="15"/>
  <c r="E161" i="15"/>
  <c r="D306" i="3"/>
  <c r="B306" i="3"/>
  <c r="A307" i="3"/>
  <c r="G89" i="3" l="1"/>
  <c r="H212" i="19"/>
  <c r="E212" i="19"/>
  <c r="B308" i="15"/>
  <c r="A309" i="15"/>
  <c r="D308" i="15"/>
  <c r="F161" i="15"/>
  <c r="G161" i="15" s="1"/>
  <c r="I161" i="15" s="1"/>
  <c r="C162" i="15" s="1"/>
  <c r="D307" i="3"/>
  <c r="B307" i="3"/>
  <c r="A308" i="3"/>
  <c r="I89" i="3" l="1"/>
  <c r="C90" i="3" s="1"/>
  <c r="F212" i="19"/>
  <c r="G212" i="19" s="1"/>
  <c r="I212" i="19" s="1"/>
  <c r="C213" i="19" s="1"/>
  <c r="B309" i="15"/>
  <c r="D309" i="15"/>
  <c r="A310" i="15"/>
  <c r="H162" i="15"/>
  <c r="E162" i="15"/>
  <c r="D308" i="3"/>
  <c r="B308" i="3"/>
  <c r="A309" i="3"/>
  <c r="E90" i="3" l="1"/>
  <c r="H90" i="3"/>
  <c r="H213" i="19"/>
  <c r="E213" i="19"/>
  <c r="D310" i="15"/>
  <c r="A311" i="15"/>
  <c r="B310" i="15"/>
  <c r="F162" i="15"/>
  <c r="G162" i="15" s="1"/>
  <c r="I162" i="15" s="1"/>
  <c r="C163" i="15" s="1"/>
  <c r="D309" i="3"/>
  <c r="B309" i="3"/>
  <c r="A310" i="3"/>
  <c r="F90" i="3" l="1"/>
  <c r="F213" i="19"/>
  <c r="G213" i="19" s="1"/>
  <c r="I213" i="19" s="1"/>
  <c r="C214" i="19" s="1"/>
  <c r="D311" i="15"/>
  <c r="B311" i="15"/>
  <c r="A312" i="15"/>
  <c r="E163" i="15"/>
  <c r="H163" i="15"/>
  <c r="B310" i="3"/>
  <c r="A311" i="3"/>
  <c r="D310" i="3"/>
  <c r="G90" i="3" l="1"/>
  <c r="E214" i="19"/>
  <c r="H214" i="19"/>
  <c r="D312" i="15"/>
  <c r="B312" i="15"/>
  <c r="A313" i="15"/>
  <c r="F163" i="15"/>
  <c r="G163" i="15" s="1"/>
  <c r="I163" i="15" s="1"/>
  <c r="C164" i="15" s="1"/>
  <c r="B311" i="3"/>
  <c r="A312" i="3"/>
  <c r="D311" i="3"/>
  <c r="I90" i="3" l="1"/>
  <c r="C91" i="3" s="1"/>
  <c r="F214" i="19"/>
  <c r="G214" i="19" s="1"/>
  <c r="I214" i="19" s="1"/>
  <c r="C215" i="19" s="1"/>
  <c r="D313" i="15"/>
  <c r="B313" i="15"/>
  <c r="A314" i="15"/>
  <c r="H164" i="15"/>
  <c r="E164" i="15"/>
  <c r="D312" i="3"/>
  <c r="B312" i="3"/>
  <c r="A313" i="3"/>
  <c r="E91" i="3" l="1"/>
  <c r="H91" i="3"/>
  <c r="E215" i="19"/>
  <c r="H215" i="19"/>
  <c r="B314" i="15"/>
  <c r="D314" i="15"/>
  <c r="A315" i="15"/>
  <c r="F164" i="15"/>
  <c r="G164" i="15" s="1"/>
  <c r="I164" i="15" s="1"/>
  <c r="C165" i="15" s="1"/>
  <c r="D313" i="3"/>
  <c r="B313" i="3"/>
  <c r="A314" i="3"/>
  <c r="F91" i="3" l="1"/>
  <c r="F215" i="19"/>
  <c r="G215" i="19" s="1"/>
  <c r="I215" i="19" s="1"/>
  <c r="C216" i="19" s="1"/>
  <c r="B315" i="15"/>
  <c r="D315" i="15"/>
  <c r="A316" i="15"/>
  <c r="H165" i="15"/>
  <c r="E165" i="15"/>
  <c r="D314" i="3"/>
  <c r="B314" i="3"/>
  <c r="A315" i="3"/>
  <c r="G91" i="3" l="1"/>
  <c r="H216" i="19"/>
  <c r="E216" i="19"/>
  <c r="D316" i="15"/>
  <c r="B316" i="15"/>
  <c r="A317" i="15"/>
  <c r="F165" i="15"/>
  <c r="G165" i="15" s="1"/>
  <c r="I165" i="15" s="1"/>
  <c r="C166" i="15" s="1"/>
  <c r="D315" i="3"/>
  <c r="B315" i="3"/>
  <c r="A316" i="3"/>
  <c r="I91" i="3" l="1"/>
  <c r="C92" i="3" s="1"/>
  <c r="F216" i="19"/>
  <c r="G216" i="19" s="1"/>
  <c r="I216" i="19" s="1"/>
  <c r="C217" i="19" s="1"/>
  <c r="D317" i="15"/>
  <c r="B317" i="15"/>
  <c r="A318" i="15"/>
  <c r="E166" i="15"/>
  <c r="H166" i="15"/>
  <c r="D316" i="3"/>
  <c r="B316" i="3"/>
  <c r="A317" i="3"/>
  <c r="E92" i="3" l="1"/>
  <c r="H92" i="3"/>
  <c r="H217" i="19"/>
  <c r="E217" i="19"/>
  <c r="B318" i="15"/>
  <c r="D318" i="15"/>
  <c r="A319" i="15"/>
  <c r="F166" i="15"/>
  <c r="G166" i="15" s="1"/>
  <c r="I166" i="15" s="1"/>
  <c r="C167" i="15" s="1"/>
  <c r="D317" i="3"/>
  <c r="B317" i="3"/>
  <c r="A318" i="3"/>
  <c r="F92" i="3" l="1"/>
  <c r="F217" i="19"/>
  <c r="G217" i="19" s="1"/>
  <c r="I217" i="19" s="1"/>
  <c r="C218" i="19" s="1"/>
  <c r="B319" i="15"/>
  <c r="D319" i="15"/>
  <c r="A320" i="15"/>
  <c r="E167" i="15"/>
  <c r="H167" i="15"/>
  <c r="B318" i="3"/>
  <c r="A319" i="3"/>
  <c r="D318" i="3"/>
  <c r="G92" i="3" l="1"/>
  <c r="E218" i="19"/>
  <c r="H218" i="19"/>
  <c r="D320" i="15"/>
  <c r="B320" i="15"/>
  <c r="A321" i="15"/>
  <c r="F167" i="15"/>
  <c r="G167" i="15" s="1"/>
  <c r="I167" i="15" s="1"/>
  <c r="C168" i="15" s="1"/>
  <c r="B319" i="3"/>
  <c r="A320" i="3"/>
  <c r="D319" i="3"/>
  <c r="I92" i="3" l="1"/>
  <c r="C93" i="3" s="1"/>
  <c r="F218" i="19"/>
  <c r="G218" i="19" s="1"/>
  <c r="I218" i="19" s="1"/>
  <c r="C219" i="19" s="1"/>
  <c r="D321" i="15"/>
  <c r="B321" i="15"/>
  <c r="A322" i="15"/>
  <c r="H168" i="15"/>
  <c r="E168" i="15"/>
  <c r="D320" i="3"/>
  <c r="B320" i="3"/>
  <c r="A321" i="3"/>
  <c r="H93" i="3" l="1"/>
  <c r="E93" i="3"/>
  <c r="E219" i="19"/>
  <c r="H219" i="19"/>
  <c r="D322" i="15"/>
  <c r="A323" i="15"/>
  <c r="B322" i="15"/>
  <c r="F168" i="15"/>
  <c r="G168" i="15" s="1"/>
  <c r="I168" i="15" s="1"/>
  <c r="C169" i="15" s="1"/>
  <c r="D321" i="3"/>
  <c r="B321" i="3"/>
  <c r="A322" i="3"/>
  <c r="F93" i="3" l="1"/>
  <c r="F219" i="19"/>
  <c r="G219" i="19" s="1"/>
  <c r="I219" i="19" s="1"/>
  <c r="C220" i="19" s="1"/>
  <c r="B323" i="15"/>
  <c r="D323" i="15"/>
  <c r="A324" i="15"/>
  <c r="H169" i="15"/>
  <c r="E169" i="15"/>
  <c r="D322" i="3"/>
  <c r="B322" i="3"/>
  <c r="A323" i="3"/>
  <c r="G93" i="3" l="1"/>
  <c r="H220" i="19"/>
  <c r="E220" i="19"/>
  <c r="B324" i="15"/>
  <c r="A325" i="15"/>
  <c r="D324" i="15"/>
  <c r="F169" i="15"/>
  <c r="G169" i="15" s="1"/>
  <c r="I169" i="15" s="1"/>
  <c r="C170" i="15" s="1"/>
  <c r="D323" i="3"/>
  <c r="B323" i="3"/>
  <c r="A324" i="3"/>
  <c r="I93" i="3" l="1"/>
  <c r="C94" i="3" s="1"/>
  <c r="F220" i="19"/>
  <c r="G220" i="19" s="1"/>
  <c r="I220" i="19" s="1"/>
  <c r="C221" i="19" s="1"/>
  <c r="D325" i="15"/>
  <c r="B325" i="15"/>
  <c r="A326" i="15"/>
  <c r="E170" i="15"/>
  <c r="H170" i="15"/>
  <c r="D324" i="3"/>
  <c r="B324" i="3"/>
  <c r="A325" i="3"/>
  <c r="E94" i="3" l="1"/>
  <c r="H94" i="3"/>
  <c r="E221" i="19"/>
  <c r="H221" i="19"/>
  <c r="B326" i="15"/>
  <c r="D326" i="15"/>
  <c r="A327" i="15"/>
  <c r="F170" i="15"/>
  <c r="G170" i="15" s="1"/>
  <c r="I170" i="15" s="1"/>
  <c r="C171" i="15" s="1"/>
  <c r="D325" i="3"/>
  <c r="B325" i="3"/>
  <c r="A326" i="3"/>
  <c r="F94" i="3" l="1"/>
  <c r="F221" i="19"/>
  <c r="G221" i="19" s="1"/>
  <c r="I221" i="19" s="1"/>
  <c r="C222" i="19" s="1"/>
  <c r="B327" i="15"/>
  <c r="D327" i="15"/>
  <c r="A328" i="15"/>
  <c r="H171" i="15"/>
  <c r="E171" i="15"/>
  <c r="B326" i="3"/>
  <c r="A327" i="3"/>
  <c r="D326" i="3"/>
  <c r="G94" i="3" l="1"/>
  <c r="H222" i="19"/>
  <c r="E222" i="19"/>
  <c r="B328" i="15"/>
  <c r="A329" i="15"/>
  <c r="D328" i="15"/>
  <c r="F171" i="15"/>
  <c r="G171" i="15" s="1"/>
  <c r="I171" i="15" s="1"/>
  <c r="C172" i="15" s="1"/>
  <c r="B327" i="3"/>
  <c r="A328" i="3"/>
  <c r="D327" i="3"/>
  <c r="I94" i="3" l="1"/>
  <c r="C95" i="3" s="1"/>
  <c r="F222" i="19"/>
  <c r="G222" i="19" s="1"/>
  <c r="I222" i="19" s="1"/>
  <c r="C223" i="19" s="1"/>
  <c r="B329" i="15"/>
  <c r="A330" i="15"/>
  <c r="D329" i="15"/>
  <c r="H172" i="15"/>
  <c r="E172" i="15"/>
  <c r="D328" i="3"/>
  <c r="B328" i="3"/>
  <c r="A329" i="3"/>
  <c r="E95" i="3" l="1"/>
  <c r="H95" i="3"/>
  <c r="H223" i="19"/>
  <c r="E223" i="19"/>
  <c r="B330" i="15"/>
  <c r="D330" i="15"/>
  <c r="A331" i="15"/>
  <c r="F172" i="15"/>
  <c r="G172" i="15" s="1"/>
  <c r="I172" i="15" s="1"/>
  <c r="C173" i="15" s="1"/>
  <c r="D329" i="3"/>
  <c r="B329" i="3"/>
  <c r="A330" i="3"/>
  <c r="F95" i="3" l="1"/>
  <c r="F223" i="19"/>
  <c r="G223" i="19" s="1"/>
  <c r="I223" i="19" s="1"/>
  <c r="C224" i="19" s="1"/>
  <c r="D331" i="15"/>
  <c r="A332" i="15"/>
  <c r="B331" i="15"/>
  <c r="H173" i="15"/>
  <c r="E173" i="15"/>
  <c r="D330" i="3"/>
  <c r="B330" i="3"/>
  <c r="A331" i="3"/>
  <c r="G95" i="3" l="1"/>
  <c r="H224" i="19"/>
  <c r="E224" i="19"/>
  <c r="D332" i="15"/>
  <c r="B332" i="15"/>
  <c r="A333" i="15"/>
  <c r="F173" i="15"/>
  <c r="G173" i="15" s="1"/>
  <c r="I173" i="15" s="1"/>
  <c r="C174" i="15" s="1"/>
  <c r="D331" i="3"/>
  <c r="B331" i="3"/>
  <c r="A332" i="3"/>
  <c r="I95" i="3" l="1"/>
  <c r="C96" i="3" s="1"/>
  <c r="F224" i="19"/>
  <c r="G224" i="19" s="1"/>
  <c r="I224" i="19" s="1"/>
  <c r="C225" i="19" s="1"/>
  <c r="D333" i="15"/>
  <c r="B333" i="15"/>
  <c r="A334" i="15"/>
  <c r="H174" i="15"/>
  <c r="E174" i="15"/>
  <c r="D332" i="3"/>
  <c r="B332" i="3"/>
  <c r="A333" i="3"/>
  <c r="E96" i="3" l="1"/>
  <c r="H96" i="3"/>
  <c r="H225" i="19"/>
  <c r="E225" i="19"/>
  <c r="B334" i="15"/>
  <c r="D334" i="15"/>
  <c r="A335" i="15"/>
  <c r="F174" i="15"/>
  <c r="G174" i="15" s="1"/>
  <c r="I174" i="15" s="1"/>
  <c r="C175" i="15" s="1"/>
  <c r="D333" i="3"/>
  <c r="B333" i="3"/>
  <c r="A334" i="3"/>
  <c r="F96" i="3" l="1"/>
  <c r="F225" i="19"/>
  <c r="G225" i="19" s="1"/>
  <c r="I225" i="19" s="1"/>
  <c r="C226" i="19" s="1"/>
  <c r="B335" i="15"/>
  <c r="D335" i="15"/>
  <c r="A336" i="15"/>
  <c r="H175" i="15"/>
  <c r="E175" i="15"/>
  <c r="B334" i="3"/>
  <c r="A335" i="3"/>
  <c r="D334" i="3"/>
  <c r="G96" i="3" l="1"/>
  <c r="H226" i="19"/>
  <c r="E226" i="19"/>
  <c r="B336" i="15"/>
  <c r="A337" i="15"/>
  <c r="D336" i="15"/>
  <c r="F175" i="15"/>
  <c r="G175" i="15" s="1"/>
  <c r="I175" i="15" s="1"/>
  <c r="C176" i="15" s="1"/>
  <c r="B335" i="3"/>
  <c r="A336" i="3"/>
  <c r="D335" i="3"/>
  <c r="I96" i="3" l="1"/>
  <c r="C97" i="3" s="1"/>
  <c r="F226" i="19"/>
  <c r="G226" i="19" s="1"/>
  <c r="I226" i="19" s="1"/>
  <c r="C227" i="19" s="1"/>
  <c r="D337" i="15"/>
  <c r="B337" i="15"/>
  <c r="A338" i="15"/>
  <c r="H176" i="15"/>
  <c r="E176" i="15"/>
  <c r="D336" i="3"/>
  <c r="B336" i="3"/>
  <c r="A337" i="3"/>
  <c r="E97" i="3" l="1"/>
  <c r="H97" i="3"/>
  <c r="H227" i="19"/>
  <c r="E227" i="19"/>
  <c r="D338" i="15"/>
  <c r="A339" i="15"/>
  <c r="B338" i="15"/>
  <c r="F176" i="15"/>
  <c r="G176" i="15" s="1"/>
  <c r="I176" i="15" s="1"/>
  <c r="C177" i="15" s="1"/>
  <c r="D337" i="3"/>
  <c r="B337" i="3"/>
  <c r="A338" i="3"/>
  <c r="F97" i="3" l="1"/>
  <c r="F227" i="19"/>
  <c r="G227" i="19" s="1"/>
  <c r="I227" i="19" s="1"/>
  <c r="C228" i="19" s="1"/>
  <c r="B339" i="15"/>
  <c r="D339" i="15"/>
  <c r="A340" i="15"/>
  <c r="H177" i="15"/>
  <c r="E177" i="15"/>
  <c r="D338" i="3"/>
  <c r="B338" i="3"/>
  <c r="A339" i="3"/>
  <c r="G97" i="3" l="1"/>
  <c r="H228" i="19"/>
  <c r="E228" i="19"/>
  <c r="D340" i="15"/>
  <c r="B340" i="15"/>
  <c r="A341" i="15"/>
  <c r="F177" i="15"/>
  <c r="G177" i="15" s="1"/>
  <c r="I177" i="15" s="1"/>
  <c r="C178" i="15" s="1"/>
  <c r="D339" i="3"/>
  <c r="B339" i="3"/>
  <c r="A340" i="3"/>
  <c r="I97" i="3" l="1"/>
  <c r="C98" i="3" s="1"/>
  <c r="F228" i="19"/>
  <c r="G228" i="19" s="1"/>
  <c r="I228" i="19" s="1"/>
  <c r="C229" i="19" s="1"/>
  <c r="D341" i="15"/>
  <c r="B341" i="15"/>
  <c r="A342" i="15"/>
  <c r="E178" i="15"/>
  <c r="H178" i="15"/>
  <c r="D340" i="3"/>
  <c r="B340" i="3"/>
  <c r="A341" i="3"/>
  <c r="H98" i="3" l="1"/>
  <c r="E98" i="3"/>
  <c r="E229" i="19"/>
  <c r="H229" i="19"/>
  <c r="B342" i="15"/>
  <c r="A343" i="15"/>
  <c r="D342" i="15"/>
  <c r="F178" i="15"/>
  <c r="G178" i="15" s="1"/>
  <c r="I178" i="15" s="1"/>
  <c r="C179" i="15" s="1"/>
  <c r="D341" i="3"/>
  <c r="B341" i="3"/>
  <c r="A342" i="3"/>
  <c r="F98" i="3" l="1"/>
  <c r="F229" i="19"/>
  <c r="G229" i="19" s="1"/>
  <c r="I229" i="19" s="1"/>
  <c r="C230" i="19" s="1"/>
  <c r="B343" i="15"/>
  <c r="D343" i="15"/>
  <c r="A344" i="15"/>
  <c r="E179" i="15"/>
  <c r="H179" i="15"/>
  <c r="B342" i="3"/>
  <c r="A343" i="3"/>
  <c r="D342" i="3"/>
  <c r="G98" i="3" l="1"/>
  <c r="E230" i="19"/>
  <c r="H230" i="19"/>
  <c r="D344" i="15"/>
  <c r="A345" i="15"/>
  <c r="B344" i="15"/>
  <c r="F179" i="15"/>
  <c r="G179" i="15" s="1"/>
  <c r="I179" i="15" s="1"/>
  <c r="C180" i="15" s="1"/>
  <c r="B343" i="3"/>
  <c r="A344" i="3"/>
  <c r="D343" i="3"/>
  <c r="I98" i="3" l="1"/>
  <c r="C99" i="3" s="1"/>
  <c r="F230" i="19"/>
  <c r="G230" i="19" s="1"/>
  <c r="I230" i="19" s="1"/>
  <c r="C231" i="19" s="1"/>
  <c r="D345" i="15"/>
  <c r="B345" i="15"/>
  <c r="A346" i="15"/>
  <c r="E180" i="15"/>
  <c r="H180" i="15"/>
  <c r="D344" i="3"/>
  <c r="B344" i="3"/>
  <c r="A345" i="3"/>
  <c r="E99" i="3" l="1"/>
  <c r="H99" i="3"/>
  <c r="H231" i="19"/>
  <c r="E231" i="19"/>
  <c r="B346" i="15"/>
  <c r="A347" i="15"/>
  <c r="D346" i="15"/>
  <c r="F180" i="15"/>
  <c r="G180" i="15" s="1"/>
  <c r="I180" i="15" s="1"/>
  <c r="C181" i="15" s="1"/>
  <c r="D345" i="3"/>
  <c r="B345" i="3"/>
  <c r="A346" i="3"/>
  <c r="F99" i="3" l="1"/>
  <c r="F231" i="19"/>
  <c r="G231" i="19" s="1"/>
  <c r="I231" i="19" s="1"/>
  <c r="C232" i="19" s="1"/>
  <c r="B347" i="15"/>
  <c r="D347" i="15"/>
  <c r="A348" i="15"/>
  <c r="H181" i="15"/>
  <c r="E181" i="15"/>
  <c r="D346" i="3"/>
  <c r="B346" i="3"/>
  <c r="A347" i="3"/>
  <c r="G99" i="3" l="1"/>
  <c r="H232" i="19"/>
  <c r="E232" i="19"/>
  <c r="D348" i="15"/>
  <c r="A349" i="15"/>
  <c r="B348" i="15"/>
  <c r="F181" i="15"/>
  <c r="G181" i="15" s="1"/>
  <c r="I181" i="15" s="1"/>
  <c r="C182" i="15" s="1"/>
  <c r="D347" i="3"/>
  <c r="B347" i="3"/>
  <c r="A348" i="3"/>
  <c r="I99" i="3" l="1"/>
  <c r="C100" i="3" s="1"/>
  <c r="F232" i="19"/>
  <c r="G232" i="19" s="1"/>
  <c r="I232" i="19" s="1"/>
  <c r="C233" i="19" s="1"/>
  <c r="D349" i="15"/>
  <c r="B349" i="15"/>
  <c r="A350" i="15"/>
  <c r="H182" i="15"/>
  <c r="E182" i="15"/>
  <c r="D348" i="3"/>
  <c r="B348" i="3"/>
  <c r="A349" i="3"/>
  <c r="E100" i="3" l="1"/>
  <c r="H100" i="3"/>
  <c r="H233" i="19"/>
  <c r="E233" i="19"/>
  <c r="B350" i="15"/>
  <c r="A351" i="15"/>
  <c r="D350" i="15"/>
  <c r="F182" i="15"/>
  <c r="G182" i="15" s="1"/>
  <c r="I182" i="15" s="1"/>
  <c r="C183" i="15" s="1"/>
  <c r="D349" i="3"/>
  <c r="B349" i="3"/>
  <c r="A350" i="3"/>
  <c r="F100" i="3" l="1"/>
  <c r="F233" i="19"/>
  <c r="G233" i="19" s="1"/>
  <c r="I233" i="19" s="1"/>
  <c r="C234" i="19" s="1"/>
  <c r="D351" i="15"/>
  <c r="A352" i="15"/>
  <c r="B351" i="15"/>
  <c r="H183" i="15"/>
  <c r="E183" i="15"/>
  <c r="B350" i="3"/>
  <c r="A351" i="3"/>
  <c r="D350" i="3"/>
  <c r="G100" i="3" l="1"/>
  <c r="E234" i="19"/>
  <c r="H234" i="19"/>
  <c r="B352" i="15"/>
  <c r="D352" i="15"/>
  <c r="A353" i="15"/>
  <c r="F183" i="15"/>
  <c r="G183" i="15" s="1"/>
  <c r="I183" i="15" s="1"/>
  <c r="C184" i="15" s="1"/>
  <c r="B351" i="3"/>
  <c r="A352" i="3"/>
  <c r="D351" i="3"/>
  <c r="I100" i="3" l="1"/>
  <c r="C101" i="3" s="1"/>
  <c r="F234" i="19"/>
  <c r="G234" i="19" s="1"/>
  <c r="I234" i="19" s="1"/>
  <c r="C235" i="19" s="1"/>
  <c r="D353" i="15"/>
  <c r="B353" i="15"/>
  <c r="A354" i="15"/>
  <c r="H184" i="15"/>
  <c r="E184" i="15"/>
  <c r="D352" i="3"/>
  <c r="B352" i="3"/>
  <c r="A353" i="3"/>
  <c r="H101" i="3" l="1"/>
  <c r="E101" i="3"/>
  <c r="H235" i="19"/>
  <c r="E235" i="19"/>
  <c r="D354" i="15"/>
  <c r="B354" i="15"/>
  <c r="A355" i="15"/>
  <c r="F184" i="15"/>
  <c r="G184" i="15" s="1"/>
  <c r="I184" i="15" s="1"/>
  <c r="C185" i="15" s="1"/>
  <c r="D353" i="3"/>
  <c r="B353" i="3"/>
  <c r="A354" i="3"/>
  <c r="F101" i="3" l="1"/>
  <c r="F235" i="19"/>
  <c r="G235" i="19" s="1"/>
  <c r="I235" i="19" s="1"/>
  <c r="C236" i="19" s="1"/>
  <c r="B355" i="15"/>
  <c r="D355" i="15"/>
  <c r="A356" i="15"/>
  <c r="H185" i="15"/>
  <c r="E185" i="15"/>
  <c r="D354" i="3"/>
  <c r="B354" i="3"/>
  <c r="A355" i="3"/>
  <c r="G101" i="3" l="1"/>
  <c r="H236" i="19"/>
  <c r="E236" i="19"/>
  <c r="D356" i="15"/>
  <c r="A357" i="15"/>
  <c r="B356" i="15"/>
  <c r="F185" i="15"/>
  <c r="G185" i="15" s="1"/>
  <c r="I185" i="15" s="1"/>
  <c r="C186" i="15" s="1"/>
  <c r="D355" i="3"/>
  <c r="B355" i="3"/>
  <c r="A356" i="3"/>
  <c r="I101" i="3" l="1"/>
  <c r="C102" i="3" s="1"/>
  <c r="F236" i="19"/>
  <c r="G236" i="19" s="1"/>
  <c r="I236" i="19" s="1"/>
  <c r="C237" i="19" s="1"/>
  <c r="D357" i="15"/>
  <c r="B357" i="15"/>
  <c r="A358" i="15"/>
  <c r="H186" i="15"/>
  <c r="E186" i="15"/>
  <c r="D356" i="3"/>
  <c r="B356" i="3"/>
  <c r="A357" i="3"/>
  <c r="E102" i="3" l="1"/>
  <c r="H102" i="3"/>
  <c r="H237" i="19"/>
  <c r="E237" i="19"/>
  <c r="D358" i="15"/>
  <c r="B358" i="15"/>
  <c r="A359" i="15"/>
  <c r="F186" i="15"/>
  <c r="G186" i="15" s="1"/>
  <c r="I186" i="15" s="1"/>
  <c r="C187" i="15" s="1"/>
  <c r="D357" i="3"/>
  <c r="B357" i="3"/>
  <c r="A358" i="3"/>
  <c r="F102" i="3" l="1"/>
  <c r="F237" i="19"/>
  <c r="G237" i="19" s="1"/>
  <c r="I237" i="19" s="1"/>
  <c r="C238" i="19" s="1"/>
  <c r="B359" i="15"/>
  <c r="D359" i="15"/>
  <c r="A360" i="15"/>
  <c r="H187" i="15"/>
  <c r="E187" i="15"/>
  <c r="B358" i="3"/>
  <c r="A359" i="3"/>
  <c r="D358" i="3"/>
  <c r="G102" i="3" l="1"/>
  <c r="H238" i="19"/>
  <c r="E238" i="19"/>
  <c r="D360" i="15"/>
  <c r="A361" i="15"/>
  <c r="B360" i="15"/>
  <c r="F187" i="15"/>
  <c r="G187" i="15" s="1"/>
  <c r="I187" i="15" s="1"/>
  <c r="C188" i="15" s="1"/>
  <c r="B359" i="3"/>
  <c r="A360" i="3"/>
  <c r="D359" i="3"/>
  <c r="I102" i="3" l="1"/>
  <c r="C103" i="3" s="1"/>
  <c r="F238" i="19"/>
  <c r="G238" i="19" s="1"/>
  <c r="I238" i="19" s="1"/>
  <c r="C239" i="19" s="1"/>
  <c r="D361" i="15"/>
  <c r="B361" i="15"/>
  <c r="A362" i="15"/>
  <c r="H188" i="15"/>
  <c r="E188" i="15"/>
  <c r="D360" i="3"/>
  <c r="B360" i="3"/>
  <c r="A361" i="3"/>
  <c r="H103" i="3" l="1"/>
  <c r="E103" i="3"/>
  <c r="H239" i="19"/>
  <c r="E239" i="19"/>
  <c r="B362" i="15"/>
  <c r="A363" i="15"/>
  <c r="D362" i="15"/>
  <c r="F188" i="15"/>
  <c r="G188" i="15" s="1"/>
  <c r="I188" i="15" s="1"/>
  <c r="C189" i="15" s="1"/>
  <c r="D361" i="3"/>
  <c r="B361" i="3"/>
  <c r="A362" i="3"/>
  <c r="F103" i="3" l="1"/>
  <c r="F239" i="19"/>
  <c r="G239" i="19" s="1"/>
  <c r="I239" i="19" s="1"/>
  <c r="C240" i="19" s="1"/>
  <c r="B363" i="15"/>
  <c r="D363" i="15"/>
  <c r="A364" i="15"/>
  <c r="H189" i="15"/>
  <c r="E189" i="15"/>
  <c r="D362" i="3"/>
  <c r="B362" i="3"/>
  <c r="A363" i="3"/>
  <c r="G103" i="3" l="1"/>
  <c r="H240" i="19"/>
  <c r="E240" i="19"/>
  <c r="D364" i="15"/>
  <c r="A365" i="15"/>
  <c r="B364" i="15"/>
  <c r="F189" i="15"/>
  <c r="G189" i="15" s="1"/>
  <c r="I189" i="15" s="1"/>
  <c r="C190" i="15" s="1"/>
  <c r="D363" i="3"/>
  <c r="B363" i="3"/>
  <c r="A364" i="3"/>
  <c r="I103" i="3" l="1"/>
  <c r="C104" i="3" s="1"/>
  <c r="F240" i="19"/>
  <c r="G240" i="19" s="1"/>
  <c r="I240" i="19" s="1"/>
  <c r="C241" i="19" s="1"/>
  <c r="D365" i="15"/>
  <c r="B365" i="15"/>
  <c r="A366" i="15"/>
  <c r="H190" i="15"/>
  <c r="E190" i="15"/>
  <c r="D364" i="3"/>
  <c r="B364" i="3"/>
  <c r="A365" i="3"/>
  <c r="H104" i="3" l="1"/>
  <c r="E104" i="3"/>
  <c r="H241" i="19"/>
  <c r="E241" i="19"/>
  <c r="D366" i="15"/>
  <c r="B366" i="15"/>
  <c r="A367" i="15"/>
  <c r="F190" i="15"/>
  <c r="G190" i="15" s="1"/>
  <c r="I190" i="15" s="1"/>
  <c r="C191" i="15" s="1"/>
  <c r="D365" i="3"/>
  <c r="B365" i="3"/>
  <c r="A366" i="3"/>
  <c r="F104" i="3" l="1"/>
  <c r="F241" i="19"/>
  <c r="G241" i="19" s="1"/>
  <c r="I241" i="19" s="1"/>
  <c r="C242" i="19" s="1"/>
  <c r="B367" i="15"/>
  <c r="D367" i="15"/>
  <c r="A368" i="15"/>
  <c r="H191" i="15"/>
  <c r="E191" i="15"/>
  <c r="B366" i="3"/>
  <c r="A367" i="3"/>
  <c r="D366" i="3"/>
  <c r="G104" i="3" l="1"/>
  <c r="E242" i="19"/>
  <c r="H242" i="19"/>
  <c r="D368" i="15"/>
  <c r="A369" i="15"/>
  <c r="B368" i="15"/>
  <c r="F191" i="15"/>
  <c r="G191" i="15" s="1"/>
  <c r="I191" i="15" s="1"/>
  <c r="C192" i="15" s="1"/>
  <c r="B367" i="3"/>
  <c r="A368" i="3"/>
  <c r="D367" i="3"/>
  <c r="I104" i="3" l="1"/>
  <c r="C105" i="3" s="1"/>
  <c r="F242" i="19"/>
  <c r="G242" i="19" s="1"/>
  <c r="I242" i="19" s="1"/>
  <c r="C243" i="19" s="1"/>
  <c r="D369" i="15"/>
  <c r="B369" i="15"/>
  <c r="A370" i="15"/>
  <c r="H192" i="15"/>
  <c r="E192" i="15"/>
  <c r="D368" i="3"/>
  <c r="B368" i="3"/>
  <c r="A369" i="3"/>
  <c r="H105" i="3" l="1"/>
  <c r="E105" i="3"/>
  <c r="H243" i="19"/>
  <c r="E243" i="19"/>
  <c r="D370" i="15"/>
  <c r="B370" i="15"/>
  <c r="A371" i="15"/>
  <c r="F192" i="15"/>
  <c r="G192" i="15" s="1"/>
  <c r="I192" i="15" s="1"/>
  <c r="C193" i="15" s="1"/>
  <c r="B369" i="3"/>
  <c r="A370" i="3"/>
  <c r="D369" i="3"/>
  <c r="F105" i="3" l="1"/>
  <c r="F243" i="19"/>
  <c r="G243" i="19" s="1"/>
  <c r="I243" i="19" s="1"/>
  <c r="C244" i="19" s="1"/>
  <c r="B371" i="15"/>
  <c r="D371" i="15"/>
  <c r="A372" i="15"/>
  <c r="E193" i="15"/>
  <c r="H193" i="15"/>
  <c r="D370" i="3"/>
  <c r="B370" i="3"/>
  <c r="A371" i="3"/>
  <c r="G105" i="3" l="1"/>
  <c r="H244" i="19"/>
  <c r="E244" i="19"/>
  <c r="B372" i="15"/>
  <c r="D372" i="15"/>
  <c r="A373" i="15"/>
  <c r="F193" i="15"/>
  <c r="G193" i="15" s="1"/>
  <c r="I193" i="15" s="1"/>
  <c r="C194" i="15" s="1"/>
  <c r="D371" i="3"/>
  <c r="A372" i="3"/>
  <c r="B371" i="3"/>
  <c r="I105" i="3" l="1"/>
  <c r="C106" i="3" s="1"/>
  <c r="F244" i="19"/>
  <c r="G244" i="19" s="1"/>
  <c r="I244" i="19" s="1"/>
  <c r="C245" i="19" s="1"/>
  <c r="D373" i="15"/>
  <c r="B373" i="15"/>
  <c r="A374" i="15"/>
  <c r="H194" i="15"/>
  <c r="E194" i="15"/>
  <c r="D372" i="3"/>
  <c r="B372" i="3"/>
  <c r="A373" i="3"/>
  <c r="H106" i="3" l="1"/>
  <c r="E106" i="3"/>
  <c r="H245" i="19"/>
  <c r="E245" i="19"/>
  <c r="B374" i="15"/>
  <c r="A375" i="15"/>
  <c r="D374" i="15"/>
  <c r="F194" i="15"/>
  <c r="G194" i="15" s="1"/>
  <c r="I194" i="15" s="1"/>
  <c r="C195" i="15" s="1"/>
  <c r="D373" i="3"/>
  <c r="B373" i="3"/>
  <c r="A374" i="3"/>
  <c r="F106" i="3" l="1"/>
  <c r="F245" i="19"/>
  <c r="G245" i="19" s="1"/>
  <c r="I245" i="19" s="1"/>
  <c r="C246" i="19" s="1"/>
  <c r="B375" i="15"/>
  <c r="D375" i="15"/>
  <c r="A376" i="15"/>
  <c r="E195" i="15"/>
  <c r="H195" i="15"/>
  <c r="B374" i="3"/>
  <c r="A375" i="3"/>
  <c r="D374" i="3"/>
  <c r="G106" i="3" l="1"/>
  <c r="H246" i="19"/>
  <c r="E246" i="19"/>
  <c r="D376" i="15"/>
  <c r="A377" i="15"/>
  <c r="B376" i="15"/>
  <c r="F195" i="15"/>
  <c r="G195" i="15" s="1"/>
  <c r="I195" i="15" s="1"/>
  <c r="C196" i="15" s="1"/>
  <c r="B375" i="3"/>
  <c r="A376" i="3"/>
  <c r="D375" i="3"/>
  <c r="I106" i="3" l="1"/>
  <c r="C107" i="3" s="1"/>
  <c r="F246" i="19"/>
  <c r="G246" i="19" s="1"/>
  <c r="I246" i="19" s="1"/>
  <c r="C247" i="19" s="1"/>
  <c r="D377" i="15"/>
  <c r="B377" i="15"/>
  <c r="H196" i="15"/>
  <c r="E196" i="15"/>
  <c r="D376" i="3"/>
  <c r="B376" i="3"/>
  <c r="A377" i="3"/>
  <c r="E107" i="3" l="1"/>
  <c r="H107" i="3"/>
  <c r="H247" i="19"/>
  <c r="E247" i="19"/>
  <c r="F196" i="15"/>
  <c r="G196" i="15" s="1"/>
  <c r="I196" i="15" s="1"/>
  <c r="C197" i="15" s="1"/>
  <c r="B377" i="3"/>
  <c r="D377" i="3"/>
  <c r="F107" i="3" l="1"/>
  <c r="F247" i="19"/>
  <c r="G247" i="19" s="1"/>
  <c r="I247" i="19" s="1"/>
  <c r="C248" i="19" s="1"/>
  <c r="H197" i="15"/>
  <c r="E197" i="15"/>
  <c r="G107" i="3" l="1"/>
  <c r="H248" i="19"/>
  <c r="E248" i="19"/>
  <c r="F197" i="15"/>
  <c r="G197" i="15" s="1"/>
  <c r="I197" i="15" s="1"/>
  <c r="C198" i="15" s="1"/>
  <c r="I107" i="3" l="1"/>
  <c r="C108" i="3" s="1"/>
  <c r="F248" i="19"/>
  <c r="G248" i="19" s="1"/>
  <c r="I248" i="19" s="1"/>
  <c r="C249" i="19" s="1"/>
  <c r="E198" i="15"/>
  <c r="H198" i="15"/>
  <c r="H108" i="3" l="1"/>
  <c r="E108" i="3"/>
  <c r="H249" i="19"/>
  <c r="E249" i="19"/>
  <c r="F198" i="15"/>
  <c r="G198" i="15" s="1"/>
  <c r="I198" i="15" s="1"/>
  <c r="C199" i="15" s="1"/>
  <c r="F108" i="3" l="1"/>
  <c r="F249" i="19"/>
  <c r="G249" i="19" s="1"/>
  <c r="I249" i="19" s="1"/>
  <c r="C250" i="19" s="1"/>
  <c r="H199" i="15"/>
  <c r="E199" i="15"/>
  <c r="G108" i="3" l="1"/>
  <c r="H250" i="19"/>
  <c r="E250" i="19"/>
  <c r="F199" i="15"/>
  <c r="G199" i="15" s="1"/>
  <c r="I199" i="15" s="1"/>
  <c r="C200" i="15" s="1"/>
  <c r="I108" i="3" l="1"/>
  <c r="C109" i="3" s="1"/>
  <c r="F250" i="19"/>
  <c r="G250" i="19" s="1"/>
  <c r="I250" i="19" s="1"/>
  <c r="C251" i="19" s="1"/>
  <c r="H200" i="15"/>
  <c r="E200" i="15"/>
  <c r="E109" i="3" l="1"/>
  <c r="H109" i="3"/>
  <c r="H251" i="19"/>
  <c r="E251" i="19"/>
  <c r="F200" i="15"/>
  <c r="G200" i="15" s="1"/>
  <c r="I200" i="15" s="1"/>
  <c r="C201" i="15" s="1"/>
  <c r="F109" i="3" l="1"/>
  <c r="F251" i="19"/>
  <c r="G251" i="19" s="1"/>
  <c r="I251" i="19" s="1"/>
  <c r="C252" i="19" s="1"/>
  <c r="E201" i="15"/>
  <c r="H201" i="15"/>
  <c r="G109" i="3" l="1"/>
  <c r="H252" i="19"/>
  <c r="E252" i="19"/>
  <c r="F201" i="15"/>
  <c r="G201" i="15" s="1"/>
  <c r="I201" i="15" s="1"/>
  <c r="C202" i="15" s="1"/>
  <c r="I109" i="3" l="1"/>
  <c r="C110" i="3" s="1"/>
  <c r="F252" i="19"/>
  <c r="G252" i="19" s="1"/>
  <c r="I252" i="19" s="1"/>
  <c r="C253" i="19" s="1"/>
  <c r="H202" i="15"/>
  <c r="E202" i="15"/>
  <c r="H110" i="3" l="1"/>
  <c r="E110" i="3"/>
  <c r="H253" i="19"/>
  <c r="E253" i="19"/>
  <c r="F202" i="15"/>
  <c r="G202" i="15" s="1"/>
  <c r="I202" i="15" s="1"/>
  <c r="C203" i="15" s="1"/>
  <c r="F110" i="3" l="1"/>
  <c r="F253" i="19"/>
  <c r="G253" i="19" s="1"/>
  <c r="I253" i="19" s="1"/>
  <c r="C254" i="19" s="1"/>
  <c r="H203" i="15"/>
  <c r="E203" i="15"/>
  <c r="G110" i="3" l="1"/>
  <c r="H254" i="19"/>
  <c r="E254" i="19"/>
  <c r="F203" i="15"/>
  <c r="G203" i="15" s="1"/>
  <c r="I203" i="15" s="1"/>
  <c r="C204" i="15" s="1"/>
  <c r="I110" i="3" l="1"/>
  <c r="C111" i="3" s="1"/>
  <c r="F254" i="19"/>
  <c r="G254" i="19" s="1"/>
  <c r="I254" i="19" s="1"/>
  <c r="C255" i="19" s="1"/>
  <c r="H204" i="15"/>
  <c r="E204" i="15"/>
  <c r="E111" i="3" l="1"/>
  <c r="H111" i="3"/>
  <c r="H255" i="19"/>
  <c r="E255" i="19"/>
  <c r="F204" i="15"/>
  <c r="G204" i="15" s="1"/>
  <c r="I204" i="15" s="1"/>
  <c r="C205" i="15" s="1"/>
  <c r="F111" i="3" l="1"/>
  <c r="F255" i="19"/>
  <c r="G255" i="19" s="1"/>
  <c r="I255" i="19" s="1"/>
  <c r="C256" i="19" s="1"/>
  <c r="H205" i="15"/>
  <c r="E205" i="15"/>
  <c r="G111" i="3" l="1"/>
  <c r="H256" i="19"/>
  <c r="E256" i="19"/>
  <c r="F205" i="15"/>
  <c r="G205" i="15" s="1"/>
  <c r="I205" i="15" s="1"/>
  <c r="C206" i="15" s="1"/>
  <c r="I111" i="3" l="1"/>
  <c r="C112" i="3" s="1"/>
  <c r="F256" i="19"/>
  <c r="G256" i="19" s="1"/>
  <c r="I256" i="19" s="1"/>
  <c r="C257" i="19" s="1"/>
  <c r="E206" i="15"/>
  <c r="H206" i="15"/>
  <c r="H112" i="3" l="1"/>
  <c r="E112" i="3"/>
  <c r="H257" i="19"/>
  <c r="E257" i="19"/>
  <c r="F206" i="15"/>
  <c r="G206" i="15" s="1"/>
  <c r="I206" i="15" s="1"/>
  <c r="C207" i="15" s="1"/>
  <c r="F112" i="3" l="1"/>
  <c r="F257" i="19"/>
  <c r="G257" i="19" s="1"/>
  <c r="I257" i="19" s="1"/>
  <c r="C258" i="19" s="1"/>
  <c r="H207" i="15"/>
  <c r="E207" i="15"/>
  <c r="G112" i="3" l="1"/>
  <c r="H258" i="19"/>
  <c r="E258" i="19"/>
  <c r="F207" i="15"/>
  <c r="G207" i="15" s="1"/>
  <c r="I207" i="15" s="1"/>
  <c r="C208" i="15" s="1"/>
  <c r="I112" i="3" l="1"/>
  <c r="C113" i="3" s="1"/>
  <c r="F258" i="19"/>
  <c r="G258" i="19" s="1"/>
  <c r="I258" i="19" s="1"/>
  <c r="C259" i="19" s="1"/>
  <c r="H208" i="15"/>
  <c r="E208" i="15"/>
  <c r="H113" i="3" l="1"/>
  <c r="E113" i="3"/>
  <c r="H259" i="19"/>
  <c r="E259" i="19"/>
  <c r="F208" i="15"/>
  <c r="G208" i="15" s="1"/>
  <c r="I208" i="15" s="1"/>
  <c r="C209" i="15" s="1"/>
  <c r="F113" i="3" l="1"/>
  <c r="F259" i="19"/>
  <c r="G259" i="19" s="1"/>
  <c r="I259" i="19" s="1"/>
  <c r="C260" i="19" s="1"/>
  <c r="E209" i="15"/>
  <c r="H209" i="15"/>
  <c r="G113" i="3" l="1"/>
  <c r="H260" i="19"/>
  <c r="E260" i="19"/>
  <c r="F209" i="15"/>
  <c r="G209" i="15" s="1"/>
  <c r="I209" i="15" s="1"/>
  <c r="C210" i="15" s="1"/>
  <c r="I113" i="3" l="1"/>
  <c r="C114" i="3" s="1"/>
  <c r="F260" i="19"/>
  <c r="G260" i="19" s="1"/>
  <c r="I260" i="19" s="1"/>
  <c r="C261" i="19" s="1"/>
  <c r="E210" i="15"/>
  <c r="H210" i="15"/>
  <c r="H114" i="3" l="1"/>
  <c r="E114" i="3"/>
  <c r="H261" i="19"/>
  <c r="E261" i="19"/>
  <c r="F210" i="15"/>
  <c r="G210" i="15" s="1"/>
  <c r="I210" i="15" s="1"/>
  <c r="C211" i="15" s="1"/>
  <c r="F114" i="3" l="1"/>
  <c r="F261" i="19"/>
  <c r="G261" i="19" s="1"/>
  <c r="I261" i="19" s="1"/>
  <c r="C262" i="19" s="1"/>
  <c r="H211" i="15"/>
  <c r="E211" i="15"/>
  <c r="G114" i="3" l="1"/>
  <c r="E262" i="19"/>
  <c r="H262" i="19"/>
  <c r="F211" i="15"/>
  <c r="G211" i="15" s="1"/>
  <c r="I211" i="15" s="1"/>
  <c r="C212" i="15" s="1"/>
  <c r="I114" i="3" l="1"/>
  <c r="C115" i="3" s="1"/>
  <c r="F262" i="19"/>
  <c r="G262" i="19" s="1"/>
  <c r="I262" i="19" s="1"/>
  <c r="C263" i="19" s="1"/>
  <c r="H212" i="15"/>
  <c r="E212" i="15"/>
  <c r="H115" i="3" l="1"/>
  <c r="E115" i="3"/>
  <c r="H263" i="19"/>
  <c r="E263" i="19"/>
  <c r="F212" i="15"/>
  <c r="G212" i="15" s="1"/>
  <c r="I212" i="15" s="1"/>
  <c r="C213" i="15" s="1"/>
  <c r="F115" i="3" l="1"/>
  <c r="F263" i="19"/>
  <c r="G263" i="19" s="1"/>
  <c r="I263" i="19" s="1"/>
  <c r="C264" i="19" s="1"/>
  <c r="H213" i="15"/>
  <c r="E213" i="15"/>
  <c r="G115" i="3" l="1"/>
  <c r="H264" i="19"/>
  <c r="E264" i="19"/>
  <c r="F213" i="15"/>
  <c r="G213" i="15" s="1"/>
  <c r="I213" i="15" s="1"/>
  <c r="C214" i="15" s="1"/>
  <c r="I115" i="3" l="1"/>
  <c r="C116" i="3" s="1"/>
  <c r="F264" i="19"/>
  <c r="G264" i="19" s="1"/>
  <c r="I264" i="19" s="1"/>
  <c r="C265" i="19" s="1"/>
  <c r="H214" i="15"/>
  <c r="E214" i="15"/>
  <c r="H116" i="3" l="1"/>
  <c r="E116" i="3"/>
  <c r="E265" i="19"/>
  <c r="H265" i="19"/>
  <c r="F214" i="15"/>
  <c r="G214" i="15" s="1"/>
  <c r="I214" i="15" s="1"/>
  <c r="C215" i="15" s="1"/>
  <c r="F116" i="3" l="1"/>
  <c r="F265" i="19"/>
  <c r="G265" i="19" s="1"/>
  <c r="I265" i="19" s="1"/>
  <c r="C266" i="19" s="1"/>
  <c r="E215" i="15"/>
  <c r="H215" i="15"/>
  <c r="G116" i="3" l="1"/>
  <c r="H266" i="19"/>
  <c r="E266" i="19"/>
  <c r="F215" i="15"/>
  <c r="G215" i="15" s="1"/>
  <c r="I215" i="15" s="1"/>
  <c r="C216" i="15" s="1"/>
  <c r="I116" i="3" l="1"/>
  <c r="C117" i="3" s="1"/>
  <c r="F266" i="19"/>
  <c r="G266" i="19" s="1"/>
  <c r="I266" i="19" s="1"/>
  <c r="C267" i="19" s="1"/>
  <c r="H216" i="15"/>
  <c r="E216" i="15"/>
  <c r="H117" i="3" l="1"/>
  <c r="E117" i="3"/>
  <c r="H267" i="19"/>
  <c r="E267" i="19"/>
  <c r="F216" i="15"/>
  <c r="G216" i="15" s="1"/>
  <c r="I216" i="15" s="1"/>
  <c r="C217" i="15" s="1"/>
  <c r="F117" i="3" l="1"/>
  <c r="F267" i="19"/>
  <c r="G267" i="19" s="1"/>
  <c r="I267" i="19" s="1"/>
  <c r="C268" i="19" s="1"/>
  <c r="H217" i="15"/>
  <c r="E217" i="15"/>
  <c r="G117" i="3" l="1"/>
  <c r="E268" i="19"/>
  <c r="H268" i="19"/>
  <c r="F217" i="15"/>
  <c r="G217" i="15" s="1"/>
  <c r="I217" i="15" s="1"/>
  <c r="C218" i="15" s="1"/>
  <c r="I117" i="3" l="1"/>
  <c r="C118" i="3" s="1"/>
  <c r="F268" i="19"/>
  <c r="G268" i="19" s="1"/>
  <c r="I268" i="19" s="1"/>
  <c r="C269" i="19" s="1"/>
  <c r="H218" i="15"/>
  <c r="E218" i="15"/>
  <c r="H118" i="3" l="1"/>
  <c r="E118" i="3"/>
  <c r="H269" i="19"/>
  <c r="E269" i="19"/>
  <c r="F218" i="15"/>
  <c r="G218" i="15" s="1"/>
  <c r="I218" i="15" s="1"/>
  <c r="C219" i="15" s="1"/>
  <c r="F118" i="3" l="1"/>
  <c r="F269" i="19"/>
  <c r="G269" i="19" s="1"/>
  <c r="I269" i="19" s="1"/>
  <c r="C270" i="19" s="1"/>
  <c r="H219" i="15"/>
  <c r="E219" i="15"/>
  <c r="G118" i="3" l="1"/>
  <c r="H270" i="19"/>
  <c r="E270" i="19"/>
  <c r="F219" i="15"/>
  <c r="G219" i="15" s="1"/>
  <c r="I219" i="15" s="1"/>
  <c r="C220" i="15" s="1"/>
  <c r="I118" i="3" l="1"/>
  <c r="C119" i="3" s="1"/>
  <c r="F270" i="19"/>
  <c r="G270" i="19" s="1"/>
  <c r="I270" i="19" s="1"/>
  <c r="C271" i="19" s="1"/>
  <c r="E220" i="15"/>
  <c r="H220" i="15"/>
  <c r="E119" i="3" l="1"/>
  <c r="H119" i="3"/>
  <c r="H271" i="19"/>
  <c r="E271" i="19"/>
  <c r="F220" i="15"/>
  <c r="G220" i="15" s="1"/>
  <c r="I220" i="15" s="1"/>
  <c r="C221" i="15" s="1"/>
  <c r="F119" i="3" l="1"/>
  <c r="F271" i="19"/>
  <c r="G271" i="19" s="1"/>
  <c r="I271" i="19" s="1"/>
  <c r="C272" i="19" s="1"/>
  <c r="E221" i="15"/>
  <c r="H221" i="15"/>
  <c r="G119" i="3" l="1"/>
  <c r="H272" i="19"/>
  <c r="E272" i="19"/>
  <c r="F221" i="15"/>
  <c r="G221" i="15" s="1"/>
  <c r="I221" i="15" s="1"/>
  <c r="C222" i="15" s="1"/>
  <c r="I119" i="3" l="1"/>
  <c r="C120" i="3" s="1"/>
  <c r="F272" i="19"/>
  <c r="G272" i="19" s="1"/>
  <c r="I272" i="19" s="1"/>
  <c r="C273" i="19" s="1"/>
  <c r="H222" i="15"/>
  <c r="E222" i="15"/>
  <c r="H120" i="3" l="1"/>
  <c r="E120" i="3"/>
  <c r="E273" i="19"/>
  <c r="H273" i="19"/>
  <c r="F222" i="15"/>
  <c r="G222" i="15" s="1"/>
  <c r="I222" i="15" s="1"/>
  <c r="C223" i="15" s="1"/>
  <c r="F120" i="3" l="1"/>
  <c r="F273" i="19"/>
  <c r="G273" i="19" s="1"/>
  <c r="I273" i="19" s="1"/>
  <c r="C274" i="19" s="1"/>
  <c r="H223" i="15"/>
  <c r="E223" i="15"/>
  <c r="G120" i="3" l="1"/>
  <c r="H274" i="19"/>
  <c r="E274" i="19"/>
  <c r="F223" i="15"/>
  <c r="G223" i="15" s="1"/>
  <c r="I223" i="15" s="1"/>
  <c r="C224" i="15" s="1"/>
  <c r="I120" i="3" l="1"/>
  <c r="C121" i="3" s="1"/>
  <c r="F274" i="19"/>
  <c r="G274" i="19" s="1"/>
  <c r="I274" i="19" s="1"/>
  <c r="C275" i="19" s="1"/>
  <c r="E224" i="15"/>
  <c r="H224" i="15"/>
  <c r="H121" i="3" l="1"/>
  <c r="E121" i="3"/>
  <c r="H275" i="19"/>
  <c r="E275" i="19"/>
  <c r="F224" i="15"/>
  <c r="G224" i="15" s="1"/>
  <c r="I224" i="15" s="1"/>
  <c r="C225" i="15" s="1"/>
  <c r="F121" i="3" l="1"/>
  <c r="F275" i="19"/>
  <c r="G275" i="19" s="1"/>
  <c r="I275" i="19" s="1"/>
  <c r="C276" i="19" s="1"/>
  <c r="E225" i="15"/>
  <c r="H225" i="15"/>
  <c r="G121" i="3" l="1"/>
  <c r="H276" i="19"/>
  <c r="E276" i="19"/>
  <c r="F225" i="15"/>
  <c r="G225" i="15" s="1"/>
  <c r="I225" i="15" s="1"/>
  <c r="C226" i="15" s="1"/>
  <c r="I121" i="3" l="1"/>
  <c r="C122" i="3" s="1"/>
  <c r="F276" i="19"/>
  <c r="G276" i="19" s="1"/>
  <c r="I276" i="19" s="1"/>
  <c r="C277" i="19" s="1"/>
  <c r="H226" i="15"/>
  <c r="E226" i="15"/>
  <c r="E122" i="3" l="1"/>
  <c r="H122" i="3"/>
  <c r="H277" i="19"/>
  <c r="E277" i="19"/>
  <c r="F226" i="15"/>
  <c r="G226" i="15" s="1"/>
  <c r="I226" i="15" s="1"/>
  <c r="C227" i="15" s="1"/>
  <c r="F122" i="3" l="1"/>
  <c r="F277" i="19"/>
  <c r="G277" i="19" s="1"/>
  <c r="I277" i="19" s="1"/>
  <c r="C278" i="19" s="1"/>
  <c r="E227" i="15"/>
  <c r="H227" i="15"/>
  <c r="G122" i="3" l="1"/>
  <c r="H278" i="19"/>
  <c r="E278" i="19"/>
  <c r="F227" i="15"/>
  <c r="G227" i="15" s="1"/>
  <c r="I227" i="15" s="1"/>
  <c r="C228" i="15" s="1"/>
  <c r="I122" i="3" l="1"/>
  <c r="C123" i="3" s="1"/>
  <c r="F278" i="19"/>
  <c r="G278" i="19" s="1"/>
  <c r="I278" i="19" s="1"/>
  <c r="C279" i="19" s="1"/>
  <c r="H228" i="15"/>
  <c r="E228" i="15"/>
  <c r="H123" i="3" l="1"/>
  <c r="E123" i="3"/>
  <c r="E279" i="19"/>
  <c r="H279" i="19"/>
  <c r="F228" i="15"/>
  <c r="G228" i="15" s="1"/>
  <c r="I228" i="15" s="1"/>
  <c r="C229" i="15" s="1"/>
  <c r="F123" i="3" l="1"/>
  <c r="F279" i="19"/>
  <c r="G279" i="19" s="1"/>
  <c r="I279" i="19" s="1"/>
  <c r="C280" i="19" s="1"/>
  <c r="H229" i="15"/>
  <c r="E229" i="15"/>
  <c r="G123" i="3" l="1"/>
  <c r="H280" i="19"/>
  <c r="E280" i="19"/>
  <c r="F229" i="15"/>
  <c r="G229" i="15" s="1"/>
  <c r="I229" i="15" s="1"/>
  <c r="C230" i="15" s="1"/>
  <c r="I123" i="3" l="1"/>
  <c r="C124" i="3" s="1"/>
  <c r="F280" i="19"/>
  <c r="G280" i="19" s="1"/>
  <c r="I280" i="19" s="1"/>
  <c r="C281" i="19" s="1"/>
  <c r="H230" i="15"/>
  <c r="E230" i="15"/>
  <c r="H124" i="3" l="1"/>
  <c r="E124" i="3"/>
  <c r="H281" i="19"/>
  <c r="E281" i="19"/>
  <c r="F230" i="15"/>
  <c r="G230" i="15" s="1"/>
  <c r="I230" i="15" s="1"/>
  <c r="C231" i="15" s="1"/>
  <c r="F124" i="3" l="1"/>
  <c r="F281" i="19"/>
  <c r="G281" i="19" s="1"/>
  <c r="I281" i="19" s="1"/>
  <c r="C282" i="19" s="1"/>
  <c r="H231" i="15"/>
  <c r="E231" i="15"/>
  <c r="G124" i="3" l="1"/>
  <c r="H282" i="19"/>
  <c r="E282" i="19"/>
  <c r="F231" i="15"/>
  <c r="G231" i="15" s="1"/>
  <c r="I231" i="15" s="1"/>
  <c r="C232" i="15" s="1"/>
  <c r="I124" i="3" l="1"/>
  <c r="C125" i="3" s="1"/>
  <c r="F282" i="19"/>
  <c r="G282" i="19" s="1"/>
  <c r="I282" i="19" s="1"/>
  <c r="C283" i="19" s="1"/>
  <c r="H232" i="15"/>
  <c r="E232" i="15"/>
  <c r="H125" i="3" l="1"/>
  <c r="E125" i="3"/>
  <c r="H283" i="19"/>
  <c r="E283" i="19"/>
  <c r="F232" i="15"/>
  <c r="G232" i="15" s="1"/>
  <c r="I232" i="15" s="1"/>
  <c r="C233" i="15" s="1"/>
  <c r="F125" i="3" l="1"/>
  <c r="F283" i="19"/>
  <c r="G283" i="19" s="1"/>
  <c r="I283" i="19" s="1"/>
  <c r="C284" i="19" s="1"/>
  <c r="E233" i="15"/>
  <c r="H233" i="15"/>
  <c r="G125" i="3" l="1"/>
  <c r="E284" i="19"/>
  <c r="H284" i="19"/>
  <c r="F233" i="15"/>
  <c r="G233" i="15" s="1"/>
  <c r="I233" i="15" s="1"/>
  <c r="C234" i="15" s="1"/>
  <c r="I125" i="3" l="1"/>
  <c r="C126" i="3" s="1"/>
  <c r="F284" i="19"/>
  <c r="G284" i="19" s="1"/>
  <c r="I284" i="19" s="1"/>
  <c r="C285" i="19" s="1"/>
  <c r="E234" i="15"/>
  <c r="H234" i="15"/>
  <c r="H126" i="3" l="1"/>
  <c r="E126" i="3"/>
  <c r="H285" i="19"/>
  <c r="E285" i="19"/>
  <c r="F234" i="15"/>
  <c r="G234" i="15" s="1"/>
  <c r="I234" i="15" s="1"/>
  <c r="C235" i="15" s="1"/>
  <c r="F126" i="3" l="1"/>
  <c r="F285" i="19"/>
  <c r="G285" i="19" s="1"/>
  <c r="I285" i="19" s="1"/>
  <c r="C286" i="19" s="1"/>
  <c r="H235" i="15"/>
  <c r="E235" i="15"/>
  <c r="G126" i="3" l="1"/>
  <c r="H286" i="19"/>
  <c r="E286" i="19"/>
  <c r="F235" i="15"/>
  <c r="G235" i="15" s="1"/>
  <c r="I235" i="15" s="1"/>
  <c r="C236" i="15" s="1"/>
  <c r="I126" i="3" l="1"/>
  <c r="C127" i="3" s="1"/>
  <c r="F286" i="19"/>
  <c r="G286" i="19" s="1"/>
  <c r="I286" i="19" s="1"/>
  <c r="C287" i="19" s="1"/>
  <c r="H236" i="15"/>
  <c r="E236" i="15"/>
  <c r="E127" i="3" l="1"/>
  <c r="H127" i="3"/>
  <c r="H287" i="19"/>
  <c r="E287" i="19"/>
  <c r="F236" i="15"/>
  <c r="G236" i="15" s="1"/>
  <c r="I236" i="15" s="1"/>
  <c r="C237" i="15" s="1"/>
  <c r="F127" i="3" l="1"/>
  <c r="F287" i="19"/>
  <c r="G287" i="19" s="1"/>
  <c r="I287" i="19" s="1"/>
  <c r="C288" i="19" s="1"/>
  <c r="H237" i="15"/>
  <c r="E237" i="15"/>
  <c r="G127" i="3" l="1"/>
  <c r="E288" i="19"/>
  <c r="H288" i="19"/>
  <c r="F237" i="15"/>
  <c r="G237" i="15" s="1"/>
  <c r="I237" i="15" s="1"/>
  <c r="C238" i="15" s="1"/>
  <c r="I127" i="3" l="1"/>
  <c r="C128" i="3" s="1"/>
  <c r="F288" i="19"/>
  <c r="G288" i="19" s="1"/>
  <c r="I288" i="19" s="1"/>
  <c r="C289" i="19" s="1"/>
  <c r="E238" i="15"/>
  <c r="H238" i="15"/>
  <c r="E128" i="3" l="1"/>
  <c r="H128" i="3"/>
  <c r="H289" i="19"/>
  <c r="E289" i="19"/>
  <c r="F238" i="15"/>
  <c r="G238" i="15" s="1"/>
  <c r="I238" i="15" s="1"/>
  <c r="C239" i="15" s="1"/>
  <c r="F128" i="3" l="1"/>
  <c r="F289" i="19"/>
  <c r="G289" i="19" s="1"/>
  <c r="I289" i="19" s="1"/>
  <c r="C290" i="19" s="1"/>
  <c r="H239" i="15"/>
  <c r="E239" i="15"/>
  <c r="G128" i="3" l="1"/>
  <c r="H290" i="19"/>
  <c r="E290" i="19"/>
  <c r="F239" i="15"/>
  <c r="G239" i="15" s="1"/>
  <c r="I239" i="15" s="1"/>
  <c r="C240" i="15" s="1"/>
  <c r="I128" i="3" l="1"/>
  <c r="C129" i="3" s="1"/>
  <c r="F290" i="19"/>
  <c r="G290" i="19" s="1"/>
  <c r="I290" i="19" s="1"/>
  <c r="C291" i="19" s="1"/>
  <c r="E240" i="15"/>
  <c r="H240" i="15"/>
  <c r="E129" i="3" l="1"/>
  <c r="H129" i="3"/>
  <c r="H291" i="19"/>
  <c r="E291" i="19"/>
  <c r="F240" i="15"/>
  <c r="G240" i="15" s="1"/>
  <c r="I240" i="15" s="1"/>
  <c r="C241" i="15" s="1"/>
  <c r="F129" i="3" l="1"/>
  <c r="F291" i="19"/>
  <c r="G291" i="19" s="1"/>
  <c r="I291" i="19" s="1"/>
  <c r="C292" i="19" s="1"/>
  <c r="H241" i="15"/>
  <c r="E241" i="15"/>
  <c r="G129" i="3" l="1"/>
  <c r="H292" i="19"/>
  <c r="E292" i="19"/>
  <c r="F241" i="15"/>
  <c r="G241" i="15" s="1"/>
  <c r="I241" i="15" s="1"/>
  <c r="C242" i="15" s="1"/>
  <c r="I129" i="3" l="1"/>
  <c r="C130" i="3" s="1"/>
  <c r="F292" i="19"/>
  <c r="G292" i="19" s="1"/>
  <c r="I292" i="19" s="1"/>
  <c r="C293" i="19" s="1"/>
  <c r="H242" i="15"/>
  <c r="E242" i="15"/>
  <c r="H130" i="3" l="1"/>
  <c r="E130" i="3"/>
  <c r="H293" i="19"/>
  <c r="E293" i="19"/>
  <c r="F242" i="15"/>
  <c r="G242" i="15" s="1"/>
  <c r="I242" i="15" s="1"/>
  <c r="C243" i="15" s="1"/>
  <c r="F130" i="3" l="1"/>
  <c r="F293" i="19"/>
  <c r="G293" i="19" s="1"/>
  <c r="I293" i="19" s="1"/>
  <c r="C294" i="19" s="1"/>
  <c r="E243" i="15"/>
  <c r="H243" i="15"/>
  <c r="G130" i="3" l="1"/>
  <c r="H294" i="19"/>
  <c r="E294" i="19"/>
  <c r="F243" i="15"/>
  <c r="G243" i="15" s="1"/>
  <c r="I243" i="15" s="1"/>
  <c r="C244" i="15" s="1"/>
  <c r="I130" i="3" l="1"/>
  <c r="C131" i="3" s="1"/>
  <c r="F294" i="19"/>
  <c r="G294" i="19" s="1"/>
  <c r="I294" i="19" s="1"/>
  <c r="C295" i="19" s="1"/>
  <c r="H244" i="15"/>
  <c r="E244" i="15"/>
  <c r="H131" i="3" l="1"/>
  <c r="E131" i="3"/>
  <c r="H295" i="19"/>
  <c r="E295" i="19"/>
  <c r="F244" i="15"/>
  <c r="G244" i="15" s="1"/>
  <c r="I244" i="15" s="1"/>
  <c r="C245" i="15" s="1"/>
  <c r="F131" i="3" l="1"/>
  <c r="F295" i="19"/>
  <c r="G295" i="19" s="1"/>
  <c r="I295" i="19" s="1"/>
  <c r="C296" i="19" s="1"/>
  <c r="H245" i="15"/>
  <c r="E245" i="15"/>
  <c r="G131" i="3" l="1"/>
  <c r="E296" i="19"/>
  <c r="H296" i="19"/>
  <c r="F245" i="15"/>
  <c r="G245" i="15" s="1"/>
  <c r="I245" i="15" s="1"/>
  <c r="C246" i="15" s="1"/>
  <c r="I131" i="3" l="1"/>
  <c r="C132" i="3" s="1"/>
  <c r="F296" i="19"/>
  <c r="G296" i="19" s="1"/>
  <c r="I296" i="19" s="1"/>
  <c r="C297" i="19" s="1"/>
  <c r="H246" i="15"/>
  <c r="E246" i="15"/>
  <c r="E132" i="3" l="1"/>
  <c r="H132" i="3"/>
  <c r="H297" i="19"/>
  <c r="E297" i="19"/>
  <c r="F246" i="15"/>
  <c r="G246" i="15" s="1"/>
  <c r="I246" i="15" s="1"/>
  <c r="C247" i="15" s="1"/>
  <c r="F132" i="3" l="1"/>
  <c r="F297" i="19"/>
  <c r="G297" i="19" s="1"/>
  <c r="I297" i="19" s="1"/>
  <c r="C298" i="19" s="1"/>
  <c r="E247" i="15"/>
  <c r="H247" i="15"/>
  <c r="G132" i="3" l="1"/>
  <c r="H298" i="19"/>
  <c r="E298" i="19"/>
  <c r="F247" i="15"/>
  <c r="G247" i="15" s="1"/>
  <c r="I247" i="15" s="1"/>
  <c r="C248" i="15" s="1"/>
  <c r="I132" i="3" l="1"/>
  <c r="C133" i="3" s="1"/>
  <c r="F298" i="19"/>
  <c r="G298" i="19" s="1"/>
  <c r="I298" i="19" s="1"/>
  <c r="C299" i="19" s="1"/>
  <c r="H248" i="15"/>
  <c r="E248" i="15"/>
  <c r="E133" i="3" l="1"/>
  <c r="H133" i="3"/>
  <c r="H299" i="19"/>
  <c r="E299" i="19"/>
  <c r="F248" i="15"/>
  <c r="G248" i="15" s="1"/>
  <c r="I248" i="15" s="1"/>
  <c r="C249" i="15" s="1"/>
  <c r="F133" i="3" l="1"/>
  <c r="F299" i="19"/>
  <c r="G299" i="19" s="1"/>
  <c r="I299" i="19" s="1"/>
  <c r="C300" i="19" s="1"/>
  <c r="E249" i="15"/>
  <c r="H249" i="15"/>
  <c r="G133" i="3" l="1"/>
  <c r="H300" i="19"/>
  <c r="E300" i="19"/>
  <c r="F249" i="15"/>
  <c r="G249" i="15" s="1"/>
  <c r="I249" i="15" s="1"/>
  <c r="C250" i="15" s="1"/>
  <c r="I133" i="3" l="1"/>
  <c r="C134" i="3" s="1"/>
  <c r="F300" i="19"/>
  <c r="G300" i="19" s="1"/>
  <c r="I300" i="19" s="1"/>
  <c r="C301" i="19" s="1"/>
  <c r="H250" i="15"/>
  <c r="E250" i="15"/>
  <c r="E134" i="3" l="1"/>
  <c r="H134" i="3"/>
  <c r="E301" i="19"/>
  <c r="H301" i="19"/>
  <c r="F250" i="15"/>
  <c r="G250" i="15" s="1"/>
  <c r="I250" i="15" s="1"/>
  <c r="C251" i="15" s="1"/>
  <c r="F134" i="3" l="1"/>
  <c r="F301" i="19"/>
  <c r="G301" i="19" s="1"/>
  <c r="I301" i="19" s="1"/>
  <c r="C302" i="19" s="1"/>
  <c r="H251" i="15"/>
  <c r="E251" i="15"/>
  <c r="G134" i="3" l="1"/>
  <c r="H302" i="19"/>
  <c r="E302" i="19"/>
  <c r="F251" i="15"/>
  <c r="G251" i="15" s="1"/>
  <c r="I251" i="15" s="1"/>
  <c r="C252" i="15" s="1"/>
  <c r="I134" i="3" l="1"/>
  <c r="C135" i="3" s="1"/>
  <c r="F302" i="19"/>
  <c r="G302" i="19" s="1"/>
  <c r="I302" i="19" s="1"/>
  <c r="C303" i="19" s="1"/>
  <c r="H252" i="15"/>
  <c r="E252" i="15"/>
  <c r="E135" i="3" l="1"/>
  <c r="H135" i="3"/>
  <c r="H303" i="19"/>
  <c r="E303" i="19"/>
  <c r="F252" i="15"/>
  <c r="G252" i="15" s="1"/>
  <c r="I252" i="15" s="1"/>
  <c r="C253" i="15" s="1"/>
  <c r="F135" i="3" l="1"/>
  <c r="F303" i="19"/>
  <c r="G303" i="19" s="1"/>
  <c r="I303" i="19" s="1"/>
  <c r="C304" i="19" s="1"/>
  <c r="H253" i="15"/>
  <c r="E253" i="15"/>
  <c r="G135" i="3" l="1"/>
  <c r="E304" i="19"/>
  <c r="H304" i="19"/>
  <c r="F253" i="15"/>
  <c r="G253" i="15" s="1"/>
  <c r="I253" i="15" s="1"/>
  <c r="C254" i="15" s="1"/>
  <c r="I135" i="3" l="1"/>
  <c r="C136" i="3" s="1"/>
  <c r="F304" i="19"/>
  <c r="G304" i="19" s="1"/>
  <c r="I304" i="19" s="1"/>
  <c r="C305" i="19" s="1"/>
  <c r="H254" i="15"/>
  <c r="E254" i="15"/>
  <c r="H136" i="3" l="1"/>
  <c r="E136" i="3"/>
  <c r="H305" i="19"/>
  <c r="E305" i="19"/>
  <c r="F254" i="15"/>
  <c r="G254" i="15" s="1"/>
  <c r="I254" i="15" s="1"/>
  <c r="C255" i="15" s="1"/>
  <c r="F136" i="3" l="1"/>
  <c r="F305" i="19"/>
  <c r="G305" i="19" s="1"/>
  <c r="I305" i="19" s="1"/>
  <c r="C306" i="19" s="1"/>
  <c r="H255" i="15"/>
  <c r="E255" i="15"/>
  <c r="G136" i="3" l="1"/>
  <c r="E306" i="19"/>
  <c r="H306" i="19"/>
  <c r="F255" i="15"/>
  <c r="G255" i="15" s="1"/>
  <c r="I255" i="15" s="1"/>
  <c r="C256" i="15" s="1"/>
  <c r="I136" i="3" l="1"/>
  <c r="C137" i="3" s="1"/>
  <c r="F306" i="19"/>
  <c r="G306" i="19" s="1"/>
  <c r="I306" i="19" s="1"/>
  <c r="C307" i="19" s="1"/>
  <c r="H256" i="15"/>
  <c r="E256" i="15"/>
  <c r="H137" i="3" l="1"/>
  <c r="E137" i="3"/>
  <c r="E307" i="19"/>
  <c r="H307" i="19"/>
  <c r="F256" i="15"/>
  <c r="G256" i="15" s="1"/>
  <c r="I256" i="15" s="1"/>
  <c r="C257" i="15" s="1"/>
  <c r="F137" i="3" l="1"/>
  <c r="F307" i="19"/>
  <c r="G307" i="19" s="1"/>
  <c r="I307" i="19" s="1"/>
  <c r="C308" i="19" s="1"/>
  <c r="E257" i="15"/>
  <c r="H257" i="15"/>
  <c r="G137" i="3" l="1"/>
  <c r="H308" i="19"/>
  <c r="E308" i="19"/>
  <c r="F257" i="15"/>
  <c r="G257" i="15" s="1"/>
  <c r="I257" i="15" s="1"/>
  <c r="C258" i="15" s="1"/>
  <c r="I137" i="3" l="1"/>
  <c r="C138" i="3" s="1"/>
  <c r="F308" i="19"/>
  <c r="G308" i="19" s="1"/>
  <c r="I308" i="19" s="1"/>
  <c r="C309" i="19" s="1"/>
  <c r="H258" i="15"/>
  <c r="E258" i="15"/>
  <c r="H138" i="3" l="1"/>
  <c r="E138" i="3"/>
  <c r="H309" i="19"/>
  <c r="E309" i="19"/>
  <c r="F258" i="15"/>
  <c r="G258" i="15" s="1"/>
  <c r="I258" i="15" s="1"/>
  <c r="C259" i="15" s="1"/>
  <c r="F138" i="3" l="1"/>
  <c r="F309" i="19"/>
  <c r="G309" i="19" s="1"/>
  <c r="I309" i="19" s="1"/>
  <c r="C310" i="19" s="1"/>
  <c r="H259" i="15"/>
  <c r="E259" i="15"/>
  <c r="G138" i="3" l="1"/>
  <c r="H310" i="19"/>
  <c r="E310" i="19"/>
  <c r="F259" i="15"/>
  <c r="G259" i="15" s="1"/>
  <c r="I259" i="15" s="1"/>
  <c r="C260" i="15" s="1"/>
  <c r="I138" i="3" l="1"/>
  <c r="C139" i="3" s="1"/>
  <c r="F310" i="19"/>
  <c r="G310" i="19" s="1"/>
  <c r="I310" i="19" s="1"/>
  <c r="C311" i="19" s="1"/>
  <c r="H260" i="15"/>
  <c r="E260" i="15"/>
  <c r="E139" i="3" l="1"/>
  <c r="H139" i="3"/>
  <c r="H311" i="19"/>
  <c r="E311" i="19"/>
  <c r="F260" i="15"/>
  <c r="G260" i="15" s="1"/>
  <c r="I260" i="15" s="1"/>
  <c r="C261" i="15" s="1"/>
  <c r="F139" i="3" l="1"/>
  <c r="F311" i="19"/>
  <c r="G311" i="19" s="1"/>
  <c r="I311" i="19" s="1"/>
  <c r="C312" i="19" s="1"/>
  <c r="H261" i="15"/>
  <c r="E261" i="15"/>
  <c r="G139" i="3" l="1"/>
  <c r="H312" i="19"/>
  <c r="E312" i="19"/>
  <c r="F261" i="15"/>
  <c r="G261" i="15" s="1"/>
  <c r="I261" i="15" s="1"/>
  <c r="C262" i="15" s="1"/>
  <c r="I139" i="3" l="1"/>
  <c r="C140" i="3" s="1"/>
  <c r="F312" i="19"/>
  <c r="G312" i="19" s="1"/>
  <c r="I312" i="19" s="1"/>
  <c r="C313" i="19" s="1"/>
  <c r="H262" i="15"/>
  <c r="E262" i="15"/>
  <c r="H140" i="3" l="1"/>
  <c r="E140" i="3"/>
  <c r="H313" i="19"/>
  <c r="E313" i="19"/>
  <c r="F262" i="15"/>
  <c r="G262" i="15" s="1"/>
  <c r="I262" i="15" s="1"/>
  <c r="C263" i="15" s="1"/>
  <c r="F140" i="3" l="1"/>
  <c r="F313" i="19"/>
  <c r="G313" i="19" s="1"/>
  <c r="I313" i="19" s="1"/>
  <c r="C314" i="19" s="1"/>
  <c r="E263" i="15"/>
  <c r="H263" i="15"/>
  <c r="G140" i="3" l="1"/>
  <c r="H314" i="19"/>
  <c r="E314" i="19"/>
  <c r="F263" i="15"/>
  <c r="G263" i="15" s="1"/>
  <c r="I263" i="15" s="1"/>
  <c r="C264" i="15" s="1"/>
  <c r="I140" i="3" l="1"/>
  <c r="C141" i="3" s="1"/>
  <c r="F314" i="19"/>
  <c r="G314" i="19" s="1"/>
  <c r="I314" i="19" s="1"/>
  <c r="C315" i="19" s="1"/>
  <c r="H264" i="15"/>
  <c r="E264" i="15"/>
  <c r="H141" i="3" l="1"/>
  <c r="E141" i="3"/>
  <c r="H315" i="19"/>
  <c r="E315" i="19"/>
  <c r="F264" i="15"/>
  <c r="G264" i="15" s="1"/>
  <c r="I264" i="15" s="1"/>
  <c r="C265" i="15" s="1"/>
  <c r="F141" i="3" l="1"/>
  <c r="F315" i="19"/>
  <c r="G315" i="19" s="1"/>
  <c r="I315" i="19" s="1"/>
  <c r="C316" i="19" s="1"/>
  <c r="E265" i="15"/>
  <c r="H265" i="15"/>
  <c r="G141" i="3" l="1"/>
  <c r="H316" i="19"/>
  <c r="E316" i="19"/>
  <c r="F265" i="15"/>
  <c r="G265" i="15" s="1"/>
  <c r="I265" i="15" s="1"/>
  <c r="C266" i="15" s="1"/>
  <c r="I141" i="3" l="1"/>
  <c r="C142" i="3" s="1"/>
  <c r="F316" i="19"/>
  <c r="G316" i="19" s="1"/>
  <c r="I316" i="19" s="1"/>
  <c r="C317" i="19" s="1"/>
  <c r="H266" i="15"/>
  <c r="E266" i="15"/>
  <c r="E142" i="3" l="1"/>
  <c r="H142" i="3"/>
  <c r="H317" i="19"/>
  <c r="E317" i="19"/>
  <c r="F266" i="15"/>
  <c r="G266" i="15" s="1"/>
  <c r="I266" i="15" s="1"/>
  <c r="C267" i="15" s="1"/>
  <c r="F142" i="3" l="1"/>
  <c r="F317" i="19"/>
  <c r="G317" i="19" s="1"/>
  <c r="I317" i="19" s="1"/>
  <c r="C318" i="19" s="1"/>
  <c r="E267" i="15"/>
  <c r="H267" i="15"/>
  <c r="G142" i="3" l="1"/>
  <c r="H318" i="19"/>
  <c r="E318" i="19"/>
  <c r="F267" i="15"/>
  <c r="G267" i="15" s="1"/>
  <c r="I267" i="15" s="1"/>
  <c r="C268" i="15" s="1"/>
  <c r="I142" i="3" l="1"/>
  <c r="C143" i="3" s="1"/>
  <c r="F318" i="19"/>
  <c r="G318" i="19" s="1"/>
  <c r="I318" i="19" s="1"/>
  <c r="C319" i="19" s="1"/>
  <c r="H268" i="15"/>
  <c r="E268" i="15"/>
  <c r="E143" i="3" l="1"/>
  <c r="H143" i="3"/>
  <c r="H319" i="19"/>
  <c r="E319" i="19"/>
  <c r="F268" i="15"/>
  <c r="G268" i="15" s="1"/>
  <c r="I268" i="15" s="1"/>
  <c r="C269" i="15" s="1"/>
  <c r="F143" i="3" l="1"/>
  <c r="F319" i="19"/>
  <c r="G319" i="19" s="1"/>
  <c r="I319" i="19" s="1"/>
  <c r="C320" i="19" s="1"/>
  <c r="H269" i="15"/>
  <c r="E269" i="15"/>
  <c r="G143" i="3" l="1"/>
  <c r="H320" i="19"/>
  <c r="E320" i="19"/>
  <c r="F269" i="15"/>
  <c r="G269" i="15" s="1"/>
  <c r="I269" i="15" s="1"/>
  <c r="C270" i="15" s="1"/>
  <c r="I143" i="3" l="1"/>
  <c r="C144" i="3" s="1"/>
  <c r="F320" i="19"/>
  <c r="G320" i="19" s="1"/>
  <c r="I320" i="19" s="1"/>
  <c r="C321" i="19" s="1"/>
  <c r="H270" i="15"/>
  <c r="E270" i="15"/>
  <c r="H144" i="3" l="1"/>
  <c r="E144" i="3"/>
  <c r="H321" i="19"/>
  <c r="E321" i="19"/>
  <c r="F270" i="15"/>
  <c r="G270" i="15" s="1"/>
  <c r="I270" i="15" s="1"/>
  <c r="C271" i="15" s="1"/>
  <c r="F144" i="3" l="1"/>
  <c r="F321" i="19"/>
  <c r="G321" i="19" s="1"/>
  <c r="I321" i="19" s="1"/>
  <c r="C322" i="19" s="1"/>
  <c r="H271" i="15"/>
  <c r="E271" i="15"/>
  <c r="G144" i="3" l="1"/>
  <c r="H322" i="19"/>
  <c r="E322" i="19"/>
  <c r="F271" i="15"/>
  <c r="G271" i="15" s="1"/>
  <c r="I271" i="15" s="1"/>
  <c r="C272" i="15" s="1"/>
  <c r="I144" i="3" l="1"/>
  <c r="C145" i="3" s="1"/>
  <c r="F322" i="19"/>
  <c r="G322" i="19" s="1"/>
  <c r="I322" i="19" s="1"/>
  <c r="C323" i="19" s="1"/>
  <c r="H272" i="15"/>
  <c r="E272" i="15"/>
  <c r="H145" i="3" l="1"/>
  <c r="E145" i="3"/>
  <c r="H323" i="19"/>
  <c r="E323" i="19"/>
  <c r="F272" i="15"/>
  <c r="G272" i="15" s="1"/>
  <c r="I272" i="15" s="1"/>
  <c r="C273" i="15" s="1"/>
  <c r="F145" i="3" l="1"/>
  <c r="F323" i="19"/>
  <c r="G323" i="19" s="1"/>
  <c r="I323" i="19" s="1"/>
  <c r="C324" i="19" s="1"/>
  <c r="H273" i="15"/>
  <c r="E273" i="15"/>
  <c r="G145" i="3" l="1"/>
  <c r="H324" i="19"/>
  <c r="E324" i="19"/>
  <c r="F273" i="15"/>
  <c r="G273" i="15" s="1"/>
  <c r="I273" i="15" s="1"/>
  <c r="C274" i="15" s="1"/>
  <c r="I145" i="3" l="1"/>
  <c r="C146" i="3" s="1"/>
  <c r="F324" i="19"/>
  <c r="G324" i="19" s="1"/>
  <c r="I324" i="19" s="1"/>
  <c r="C325" i="19" s="1"/>
  <c r="H274" i="15"/>
  <c r="E274" i="15"/>
  <c r="H146" i="3" l="1"/>
  <c r="E146" i="3"/>
  <c r="H325" i="19"/>
  <c r="E325" i="19"/>
  <c r="F274" i="15"/>
  <c r="G274" i="15" s="1"/>
  <c r="I274" i="15" s="1"/>
  <c r="C275" i="15" s="1"/>
  <c r="F146" i="3" l="1"/>
  <c r="F325" i="19"/>
  <c r="G325" i="19" s="1"/>
  <c r="I325" i="19" s="1"/>
  <c r="C326" i="19" s="1"/>
  <c r="E275" i="15"/>
  <c r="H275" i="15"/>
  <c r="G146" i="3" l="1"/>
  <c r="E326" i="19"/>
  <c r="H326" i="19"/>
  <c r="F275" i="15"/>
  <c r="G275" i="15" s="1"/>
  <c r="I275" i="15" s="1"/>
  <c r="C276" i="15" s="1"/>
  <c r="I146" i="3" l="1"/>
  <c r="C147" i="3" s="1"/>
  <c r="F326" i="19"/>
  <c r="G326" i="19" s="1"/>
  <c r="I326" i="19" s="1"/>
  <c r="C327" i="19" s="1"/>
  <c r="H276" i="15"/>
  <c r="E276" i="15"/>
  <c r="E147" i="3" l="1"/>
  <c r="H147" i="3"/>
  <c r="H327" i="19"/>
  <c r="E327" i="19"/>
  <c r="F276" i="15"/>
  <c r="G276" i="15" s="1"/>
  <c r="I276" i="15" s="1"/>
  <c r="C277" i="15" s="1"/>
  <c r="F147" i="3" l="1"/>
  <c r="F327" i="19"/>
  <c r="G327" i="19" s="1"/>
  <c r="I327" i="19" s="1"/>
  <c r="C328" i="19" s="1"/>
  <c r="H277" i="15"/>
  <c r="E277" i="15"/>
  <c r="G147" i="3" l="1"/>
  <c r="H328" i="19"/>
  <c r="E328" i="19"/>
  <c r="F277" i="15"/>
  <c r="G277" i="15" s="1"/>
  <c r="I277" i="15" s="1"/>
  <c r="C278" i="15" s="1"/>
  <c r="I147" i="3" l="1"/>
  <c r="C148" i="3" s="1"/>
  <c r="F328" i="19"/>
  <c r="G328" i="19" s="1"/>
  <c r="I328" i="19" s="1"/>
  <c r="C329" i="19" s="1"/>
  <c r="H278" i="15"/>
  <c r="E278" i="15"/>
  <c r="H148" i="3" l="1"/>
  <c r="E148" i="3"/>
  <c r="E329" i="19"/>
  <c r="H329" i="19"/>
  <c r="F278" i="15"/>
  <c r="G278" i="15" s="1"/>
  <c r="I278" i="15" s="1"/>
  <c r="C279" i="15" s="1"/>
  <c r="F148" i="3" l="1"/>
  <c r="F329" i="19"/>
  <c r="G329" i="19" s="1"/>
  <c r="I329" i="19" s="1"/>
  <c r="C330" i="19" s="1"/>
  <c r="E279" i="15"/>
  <c r="H279" i="15"/>
  <c r="G148" i="3" l="1"/>
  <c r="H330" i="19"/>
  <c r="E330" i="19"/>
  <c r="F279" i="15"/>
  <c r="G279" i="15" s="1"/>
  <c r="I279" i="15" s="1"/>
  <c r="C280" i="15" s="1"/>
  <c r="I148" i="3" l="1"/>
  <c r="C149" i="3" s="1"/>
  <c r="F330" i="19"/>
  <c r="G330" i="19" s="1"/>
  <c r="I330" i="19" s="1"/>
  <c r="C331" i="19" s="1"/>
  <c r="H280" i="15"/>
  <c r="E280" i="15"/>
  <c r="E149" i="3" l="1"/>
  <c r="H149" i="3"/>
  <c r="H331" i="19"/>
  <c r="E331" i="19"/>
  <c r="F280" i="15"/>
  <c r="G280" i="15" s="1"/>
  <c r="I280" i="15" s="1"/>
  <c r="C281" i="15" s="1"/>
  <c r="F149" i="3" l="1"/>
  <c r="F331" i="19"/>
  <c r="G331" i="19" s="1"/>
  <c r="I331" i="19" s="1"/>
  <c r="C332" i="19" s="1"/>
  <c r="E281" i="15"/>
  <c r="H281" i="15"/>
  <c r="G149" i="3" l="1"/>
  <c r="E332" i="19"/>
  <c r="H332" i="19"/>
  <c r="F281" i="15"/>
  <c r="G281" i="15" s="1"/>
  <c r="I281" i="15" s="1"/>
  <c r="C282" i="15" s="1"/>
  <c r="I149" i="3" l="1"/>
  <c r="C150" i="3" s="1"/>
  <c r="F332" i="19"/>
  <c r="G332" i="19" s="1"/>
  <c r="I332" i="19" s="1"/>
  <c r="C333" i="19" s="1"/>
  <c r="E282" i="15"/>
  <c r="H282" i="15"/>
  <c r="H150" i="3" l="1"/>
  <c r="E150" i="3"/>
  <c r="E333" i="19"/>
  <c r="H333" i="19"/>
  <c r="F282" i="15"/>
  <c r="G282" i="15" s="1"/>
  <c r="I282" i="15" s="1"/>
  <c r="C283" i="15" s="1"/>
  <c r="F150" i="3" l="1"/>
  <c r="F333" i="19"/>
  <c r="G333" i="19" s="1"/>
  <c r="I333" i="19" s="1"/>
  <c r="C334" i="19" s="1"/>
  <c r="H283" i="15"/>
  <c r="E283" i="15"/>
  <c r="G150" i="3" l="1"/>
  <c r="H334" i="19"/>
  <c r="E334" i="19"/>
  <c r="F283" i="15"/>
  <c r="G283" i="15" s="1"/>
  <c r="I283" i="15" s="1"/>
  <c r="C284" i="15" s="1"/>
  <c r="I150" i="3" l="1"/>
  <c r="C151" i="3" s="1"/>
  <c r="F334" i="19"/>
  <c r="G334" i="19" s="1"/>
  <c r="I334" i="19" s="1"/>
  <c r="C335" i="19" s="1"/>
  <c r="H284" i="15"/>
  <c r="E284" i="15"/>
  <c r="H151" i="3" l="1"/>
  <c r="E151" i="3"/>
  <c r="H335" i="19"/>
  <c r="E335" i="19"/>
  <c r="F284" i="15"/>
  <c r="G284" i="15" s="1"/>
  <c r="I284" i="15" s="1"/>
  <c r="C285" i="15" s="1"/>
  <c r="F151" i="3" l="1"/>
  <c r="F335" i="19"/>
  <c r="G335" i="19" s="1"/>
  <c r="I335" i="19" s="1"/>
  <c r="C336" i="19" s="1"/>
  <c r="H285" i="15"/>
  <c r="E285" i="15"/>
  <c r="G151" i="3" l="1"/>
  <c r="E336" i="19"/>
  <c r="H336" i="19"/>
  <c r="F285" i="15"/>
  <c r="G285" i="15" s="1"/>
  <c r="I285" i="15" s="1"/>
  <c r="C286" i="15" s="1"/>
  <c r="I151" i="3" l="1"/>
  <c r="C152" i="3" s="1"/>
  <c r="F336" i="19"/>
  <c r="G336" i="19" s="1"/>
  <c r="I336" i="19" s="1"/>
  <c r="C337" i="19" s="1"/>
  <c r="H286" i="15"/>
  <c r="E286" i="15"/>
  <c r="H152" i="3" l="1"/>
  <c r="E152" i="3"/>
  <c r="H337" i="19"/>
  <c r="E337" i="19"/>
  <c r="F286" i="15"/>
  <c r="G286" i="15" s="1"/>
  <c r="I286" i="15" s="1"/>
  <c r="C287" i="15" s="1"/>
  <c r="F152" i="3" l="1"/>
  <c r="F337" i="19"/>
  <c r="G337" i="19" s="1"/>
  <c r="I337" i="19" s="1"/>
  <c r="C338" i="19" s="1"/>
  <c r="H287" i="15"/>
  <c r="E287" i="15"/>
  <c r="G152" i="3" l="1"/>
  <c r="H338" i="19"/>
  <c r="E338" i="19"/>
  <c r="F287" i="15"/>
  <c r="G287" i="15" s="1"/>
  <c r="I287" i="15" s="1"/>
  <c r="C288" i="15" s="1"/>
  <c r="I152" i="3" l="1"/>
  <c r="C153" i="3" s="1"/>
  <c r="F338" i="19"/>
  <c r="G338" i="19" s="1"/>
  <c r="I338" i="19" s="1"/>
  <c r="C339" i="19" s="1"/>
  <c r="H288" i="15"/>
  <c r="E288" i="15"/>
  <c r="H153" i="3" l="1"/>
  <c r="E153" i="3"/>
  <c r="H339" i="19"/>
  <c r="E339" i="19"/>
  <c r="F288" i="15"/>
  <c r="G288" i="15" s="1"/>
  <c r="I288" i="15" s="1"/>
  <c r="C289" i="15" s="1"/>
  <c r="F153" i="3" l="1"/>
  <c r="F339" i="19"/>
  <c r="G339" i="19" s="1"/>
  <c r="I339" i="19" s="1"/>
  <c r="C340" i="19" s="1"/>
  <c r="E289" i="15"/>
  <c r="H289" i="15"/>
  <c r="G153" i="3" l="1"/>
  <c r="H340" i="19"/>
  <c r="E340" i="19"/>
  <c r="F289" i="15"/>
  <c r="G289" i="15" s="1"/>
  <c r="I289" i="15" s="1"/>
  <c r="C290" i="15" s="1"/>
  <c r="I153" i="3" l="1"/>
  <c r="C154" i="3" s="1"/>
  <c r="F340" i="19"/>
  <c r="G340" i="19" s="1"/>
  <c r="I340" i="19" s="1"/>
  <c r="C341" i="19" s="1"/>
  <c r="H290" i="15"/>
  <c r="E290" i="15"/>
  <c r="H154" i="3" l="1"/>
  <c r="E154" i="3"/>
  <c r="E341" i="19"/>
  <c r="H341" i="19"/>
  <c r="F290" i="15"/>
  <c r="G290" i="15" s="1"/>
  <c r="I290" i="15" s="1"/>
  <c r="C291" i="15" s="1"/>
  <c r="F154" i="3" l="1"/>
  <c r="F341" i="19"/>
  <c r="G341" i="19" s="1"/>
  <c r="I341" i="19" s="1"/>
  <c r="C342" i="19" s="1"/>
  <c r="H291" i="15"/>
  <c r="E291" i="15"/>
  <c r="G154" i="3" l="1"/>
  <c r="H342" i="19"/>
  <c r="E342" i="19"/>
  <c r="F291" i="15"/>
  <c r="G291" i="15" s="1"/>
  <c r="I291" i="15" s="1"/>
  <c r="C292" i="15" s="1"/>
  <c r="I154" i="3" l="1"/>
  <c r="C155" i="3" s="1"/>
  <c r="F342" i="19"/>
  <c r="G342" i="19" s="1"/>
  <c r="I342" i="19" s="1"/>
  <c r="C343" i="19" s="1"/>
  <c r="H292" i="15"/>
  <c r="E292" i="15"/>
  <c r="E155" i="3" l="1"/>
  <c r="H155" i="3"/>
  <c r="H343" i="19"/>
  <c r="E343" i="19"/>
  <c r="F292" i="15"/>
  <c r="G292" i="15" s="1"/>
  <c r="I292" i="15" s="1"/>
  <c r="C293" i="15" s="1"/>
  <c r="F155" i="3" l="1"/>
  <c r="F343" i="19"/>
  <c r="G343" i="19" s="1"/>
  <c r="I343" i="19" s="1"/>
  <c r="C344" i="19" s="1"/>
  <c r="H293" i="15"/>
  <c r="E293" i="15"/>
  <c r="G155" i="3" l="1"/>
  <c r="H344" i="19"/>
  <c r="E344" i="19"/>
  <c r="F293" i="15"/>
  <c r="G293" i="15" s="1"/>
  <c r="I293" i="15" s="1"/>
  <c r="C294" i="15" s="1"/>
  <c r="I155" i="3" l="1"/>
  <c r="C156" i="3" s="1"/>
  <c r="F344" i="19"/>
  <c r="G344" i="19" s="1"/>
  <c r="I344" i="19" s="1"/>
  <c r="C345" i="19" s="1"/>
  <c r="H294" i="15"/>
  <c r="E294" i="15"/>
  <c r="E156" i="3" l="1"/>
  <c r="H156" i="3"/>
  <c r="E345" i="19"/>
  <c r="H345" i="19"/>
  <c r="F294" i="15"/>
  <c r="G294" i="15" s="1"/>
  <c r="I294" i="15" s="1"/>
  <c r="C295" i="15" s="1"/>
  <c r="F156" i="3" l="1"/>
  <c r="F345" i="19"/>
  <c r="G345" i="19" s="1"/>
  <c r="I345" i="19" s="1"/>
  <c r="C346" i="19" s="1"/>
  <c r="E295" i="15"/>
  <c r="H295" i="15"/>
  <c r="G156" i="3" l="1"/>
  <c r="E346" i="19"/>
  <c r="H346" i="19"/>
  <c r="F295" i="15"/>
  <c r="G295" i="15" s="1"/>
  <c r="I295" i="15" s="1"/>
  <c r="C296" i="15" s="1"/>
  <c r="I156" i="3" l="1"/>
  <c r="C157" i="3" s="1"/>
  <c r="F346" i="19"/>
  <c r="G346" i="19" s="1"/>
  <c r="I346" i="19" s="1"/>
  <c r="C347" i="19" s="1"/>
  <c r="E296" i="15"/>
  <c r="H296" i="15"/>
  <c r="H157" i="3" l="1"/>
  <c r="E157" i="3"/>
  <c r="E347" i="19"/>
  <c r="H347" i="19"/>
  <c r="F296" i="15"/>
  <c r="G296" i="15" s="1"/>
  <c r="I296" i="15" s="1"/>
  <c r="C297" i="15" s="1"/>
  <c r="F157" i="3" l="1"/>
  <c r="F347" i="19"/>
  <c r="G347" i="19" s="1"/>
  <c r="I347" i="19" s="1"/>
  <c r="C348" i="19" s="1"/>
  <c r="H297" i="15"/>
  <c r="E297" i="15"/>
  <c r="G157" i="3" l="1"/>
  <c r="H348" i="19"/>
  <c r="E348" i="19"/>
  <c r="F297" i="15"/>
  <c r="G297" i="15" s="1"/>
  <c r="I297" i="15" s="1"/>
  <c r="C298" i="15" s="1"/>
  <c r="I157" i="3" l="1"/>
  <c r="C158" i="3" s="1"/>
  <c r="F348" i="19"/>
  <c r="G348" i="19" s="1"/>
  <c r="I348" i="19" s="1"/>
  <c r="C349" i="19" s="1"/>
  <c r="H298" i="15"/>
  <c r="E298" i="15"/>
  <c r="H158" i="3" l="1"/>
  <c r="E158" i="3"/>
  <c r="H349" i="19"/>
  <c r="E349" i="19"/>
  <c r="F298" i="15"/>
  <c r="G298" i="15" s="1"/>
  <c r="I298" i="15" s="1"/>
  <c r="C299" i="15" s="1"/>
  <c r="F158" i="3" l="1"/>
  <c r="F349" i="19"/>
  <c r="G349" i="19" s="1"/>
  <c r="I349" i="19" s="1"/>
  <c r="C350" i="19" s="1"/>
  <c r="H299" i="15"/>
  <c r="E299" i="15"/>
  <c r="G158" i="3" l="1"/>
  <c r="E350" i="19"/>
  <c r="H350" i="19"/>
  <c r="F299" i="15"/>
  <c r="G299" i="15" s="1"/>
  <c r="I299" i="15" s="1"/>
  <c r="C300" i="15" s="1"/>
  <c r="I158" i="3" l="1"/>
  <c r="C159" i="3" s="1"/>
  <c r="F350" i="19"/>
  <c r="G350" i="19" s="1"/>
  <c r="I350" i="19" s="1"/>
  <c r="C351" i="19" s="1"/>
  <c r="H300" i="15"/>
  <c r="E300" i="15"/>
  <c r="H159" i="3" l="1"/>
  <c r="E159" i="3"/>
  <c r="H351" i="19"/>
  <c r="E351" i="19"/>
  <c r="F300" i="15"/>
  <c r="G300" i="15" s="1"/>
  <c r="I300" i="15" s="1"/>
  <c r="C301" i="15" s="1"/>
  <c r="F159" i="3" l="1"/>
  <c r="F351" i="19"/>
  <c r="G351" i="19" s="1"/>
  <c r="I351" i="19" s="1"/>
  <c r="C352" i="19" s="1"/>
  <c r="E301" i="15"/>
  <c r="H301" i="15"/>
  <c r="G159" i="3" l="1"/>
  <c r="H352" i="19"/>
  <c r="E352" i="19"/>
  <c r="F301" i="15"/>
  <c r="G301" i="15" s="1"/>
  <c r="I301" i="15" s="1"/>
  <c r="C302" i="15" s="1"/>
  <c r="I159" i="3" l="1"/>
  <c r="C160" i="3" s="1"/>
  <c r="F352" i="19"/>
  <c r="G352" i="19" s="1"/>
  <c r="I352" i="19" s="1"/>
  <c r="C353" i="19" s="1"/>
  <c r="H302" i="15"/>
  <c r="E302" i="15"/>
  <c r="E160" i="3" l="1"/>
  <c r="H160" i="3"/>
  <c r="E353" i="19"/>
  <c r="H353" i="19"/>
  <c r="F302" i="15"/>
  <c r="G302" i="15" s="1"/>
  <c r="I302" i="15" s="1"/>
  <c r="C303" i="15" s="1"/>
  <c r="F160" i="3" l="1"/>
  <c r="F353" i="19"/>
  <c r="G353" i="19" s="1"/>
  <c r="I353" i="19" s="1"/>
  <c r="C354" i="19" s="1"/>
  <c r="H303" i="15"/>
  <c r="E303" i="15"/>
  <c r="G160" i="3" l="1"/>
  <c r="H354" i="19"/>
  <c r="E354" i="19"/>
  <c r="F303" i="15"/>
  <c r="G303" i="15" s="1"/>
  <c r="I303" i="15" s="1"/>
  <c r="C304" i="15" s="1"/>
  <c r="I160" i="3" l="1"/>
  <c r="C161" i="3" s="1"/>
  <c r="F354" i="19"/>
  <c r="G354" i="19" s="1"/>
  <c r="I354" i="19" s="1"/>
  <c r="C355" i="19" s="1"/>
  <c r="H304" i="15"/>
  <c r="E304" i="15"/>
  <c r="H161" i="3" l="1"/>
  <c r="E161" i="3"/>
  <c r="E355" i="19"/>
  <c r="H355" i="19"/>
  <c r="F304" i="15"/>
  <c r="G304" i="15" s="1"/>
  <c r="I304" i="15" s="1"/>
  <c r="C305" i="15" s="1"/>
  <c r="F161" i="3" l="1"/>
  <c r="F355" i="19"/>
  <c r="G355" i="19" s="1"/>
  <c r="I355" i="19" s="1"/>
  <c r="C356" i="19" s="1"/>
  <c r="H305" i="15"/>
  <c r="E305" i="15"/>
  <c r="G161" i="3" l="1"/>
  <c r="H356" i="19"/>
  <c r="E356" i="19"/>
  <c r="F305" i="15"/>
  <c r="G305" i="15" s="1"/>
  <c r="I305" i="15" s="1"/>
  <c r="C306" i="15" s="1"/>
  <c r="I161" i="3" l="1"/>
  <c r="C162" i="3" s="1"/>
  <c r="F356" i="19"/>
  <c r="G356" i="19" s="1"/>
  <c r="I356" i="19" s="1"/>
  <c r="C357" i="19" s="1"/>
  <c r="E306" i="15"/>
  <c r="H306" i="15"/>
  <c r="E162" i="3" l="1"/>
  <c r="H162" i="3"/>
  <c r="E357" i="19"/>
  <c r="H357" i="19"/>
  <c r="F306" i="15"/>
  <c r="G306" i="15" s="1"/>
  <c r="I306" i="15" s="1"/>
  <c r="C307" i="15" s="1"/>
  <c r="F162" i="3" l="1"/>
  <c r="F357" i="19"/>
  <c r="G357" i="19" s="1"/>
  <c r="I357" i="19" s="1"/>
  <c r="C358" i="19" s="1"/>
  <c r="H307" i="15"/>
  <c r="E307" i="15"/>
  <c r="G162" i="3" l="1"/>
  <c r="H358" i="19"/>
  <c r="E358" i="19"/>
  <c r="F307" i="15"/>
  <c r="G307" i="15" s="1"/>
  <c r="I307" i="15" s="1"/>
  <c r="C308" i="15" s="1"/>
  <c r="I162" i="3" l="1"/>
  <c r="C163" i="3" s="1"/>
  <c r="F358" i="19"/>
  <c r="G358" i="19" s="1"/>
  <c r="I358" i="19" s="1"/>
  <c r="C359" i="19" s="1"/>
  <c r="H308" i="15"/>
  <c r="E308" i="15"/>
  <c r="E163" i="3" l="1"/>
  <c r="H163" i="3"/>
  <c r="H359" i="19"/>
  <c r="E359" i="19"/>
  <c r="F308" i="15"/>
  <c r="G308" i="15" s="1"/>
  <c r="I308" i="15" s="1"/>
  <c r="C309" i="15" s="1"/>
  <c r="F163" i="3" l="1"/>
  <c r="F359" i="19"/>
  <c r="G359" i="19" s="1"/>
  <c r="I359" i="19" s="1"/>
  <c r="C360" i="19" s="1"/>
  <c r="H309" i="15"/>
  <c r="E309" i="15"/>
  <c r="G163" i="3" l="1"/>
  <c r="H360" i="19"/>
  <c r="E360" i="19"/>
  <c r="F309" i="15"/>
  <c r="G309" i="15" s="1"/>
  <c r="I309" i="15" s="1"/>
  <c r="C310" i="15" s="1"/>
  <c r="I163" i="3" l="1"/>
  <c r="C164" i="3" s="1"/>
  <c r="F360" i="19"/>
  <c r="G360" i="19" s="1"/>
  <c r="I360" i="19" s="1"/>
  <c r="C361" i="19" s="1"/>
  <c r="E310" i="15"/>
  <c r="H310" i="15"/>
  <c r="E164" i="3" l="1"/>
  <c r="H164" i="3"/>
  <c r="E361" i="19"/>
  <c r="H361" i="19"/>
  <c r="F310" i="15"/>
  <c r="G310" i="15" s="1"/>
  <c r="I310" i="15" s="1"/>
  <c r="C311" i="15" s="1"/>
  <c r="F164" i="3" l="1"/>
  <c r="F361" i="19"/>
  <c r="G361" i="19" s="1"/>
  <c r="I361" i="19" s="1"/>
  <c r="C362" i="19" s="1"/>
  <c r="H311" i="15"/>
  <c r="E311" i="15"/>
  <c r="G164" i="3" l="1"/>
  <c r="E362" i="19"/>
  <c r="H362" i="19"/>
  <c r="F311" i="15"/>
  <c r="G311" i="15" s="1"/>
  <c r="I311" i="15" s="1"/>
  <c r="C312" i="15" s="1"/>
  <c r="I164" i="3" l="1"/>
  <c r="C165" i="3" s="1"/>
  <c r="F362" i="19"/>
  <c r="G362" i="19" s="1"/>
  <c r="I362" i="19" s="1"/>
  <c r="C363" i="19" s="1"/>
  <c r="H312" i="15"/>
  <c r="E312" i="15"/>
  <c r="H165" i="3" l="1"/>
  <c r="E165" i="3"/>
  <c r="H363" i="19"/>
  <c r="E363" i="19"/>
  <c r="F312" i="15"/>
  <c r="G312" i="15" s="1"/>
  <c r="I312" i="15" s="1"/>
  <c r="C313" i="15" s="1"/>
  <c r="F165" i="3" l="1"/>
  <c r="F363" i="19"/>
  <c r="G363" i="19" s="1"/>
  <c r="I363" i="19" s="1"/>
  <c r="C364" i="19" s="1"/>
  <c r="H313" i="15"/>
  <c r="E313" i="15"/>
  <c r="G165" i="3" l="1"/>
  <c r="H364" i="19"/>
  <c r="E364" i="19"/>
  <c r="F313" i="15"/>
  <c r="G313" i="15" s="1"/>
  <c r="I313" i="15" s="1"/>
  <c r="C314" i="15" s="1"/>
  <c r="I165" i="3" l="1"/>
  <c r="C166" i="3" s="1"/>
  <c r="F364" i="19"/>
  <c r="G364" i="19" s="1"/>
  <c r="I364" i="19" s="1"/>
  <c r="C365" i="19" s="1"/>
  <c r="H314" i="15"/>
  <c r="E314" i="15"/>
  <c r="H166" i="3" l="1"/>
  <c r="E166" i="3"/>
  <c r="H365" i="19"/>
  <c r="E365" i="19"/>
  <c r="F314" i="15"/>
  <c r="G314" i="15" s="1"/>
  <c r="I314" i="15" s="1"/>
  <c r="C315" i="15" s="1"/>
  <c r="F166" i="3" l="1"/>
  <c r="F365" i="19"/>
  <c r="G365" i="19" s="1"/>
  <c r="I365" i="19" s="1"/>
  <c r="C366" i="19" s="1"/>
  <c r="H315" i="15"/>
  <c r="E315" i="15"/>
  <c r="G166" i="3" l="1"/>
  <c r="H366" i="19"/>
  <c r="E366" i="19"/>
  <c r="F315" i="15"/>
  <c r="G315" i="15" s="1"/>
  <c r="I315" i="15" s="1"/>
  <c r="C316" i="15" s="1"/>
  <c r="I166" i="3" l="1"/>
  <c r="C167" i="3" s="1"/>
  <c r="F366" i="19"/>
  <c r="G366" i="19" s="1"/>
  <c r="I366" i="19" s="1"/>
  <c r="C367" i="19" s="1"/>
  <c r="H316" i="15"/>
  <c r="E316" i="15"/>
  <c r="E167" i="3" l="1"/>
  <c r="H167" i="3"/>
  <c r="H367" i="19"/>
  <c r="E367" i="19"/>
  <c r="F316" i="15"/>
  <c r="G316" i="15" s="1"/>
  <c r="I316" i="15" s="1"/>
  <c r="C317" i="15" s="1"/>
  <c r="F167" i="3" l="1"/>
  <c r="F367" i="19"/>
  <c r="G367" i="19" s="1"/>
  <c r="I367" i="19" s="1"/>
  <c r="C368" i="19" s="1"/>
  <c r="H317" i="15"/>
  <c r="E317" i="15"/>
  <c r="G167" i="3" l="1"/>
  <c r="H368" i="19"/>
  <c r="E368" i="19"/>
  <c r="F317" i="15"/>
  <c r="G317" i="15" s="1"/>
  <c r="I317" i="15" s="1"/>
  <c r="C318" i="15" s="1"/>
  <c r="I167" i="3" l="1"/>
  <c r="C168" i="3" s="1"/>
  <c r="F368" i="19"/>
  <c r="G368" i="19" s="1"/>
  <c r="I368" i="19" s="1"/>
  <c r="C369" i="19" s="1"/>
  <c r="H318" i="15"/>
  <c r="E318" i="15"/>
  <c r="E168" i="3" l="1"/>
  <c r="H168" i="3"/>
  <c r="H369" i="19"/>
  <c r="E369" i="19"/>
  <c r="F318" i="15"/>
  <c r="G318" i="15" s="1"/>
  <c r="I318" i="15" s="1"/>
  <c r="C319" i="15" s="1"/>
  <c r="F168" i="3" l="1"/>
  <c r="F369" i="19"/>
  <c r="G369" i="19" s="1"/>
  <c r="I369" i="19" s="1"/>
  <c r="C370" i="19" s="1"/>
  <c r="H319" i="15"/>
  <c r="E319" i="15"/>
  <c r="G168" i="3" l="1"/>
  <c r="E370" i="19"/>
  <c r="H370" i="19"/>
  <c r="F319" i="15"/>
  <c r="G319" i="15" s="1"/>
  <c r="I319" i="15" s="1"/>
  <c r="C320" i="15" s="1"/>
  <c r="I168" i="3" l="1"/>
  <c r="C169" i="3" s="1"/>
  <c r="F370" i="19"/>
  <c r="G370" i="19" s="1"/>
  <c r="I370" i="19" s="1"/>
  <c r="C371" i="19" s="1"/>
  <c r="H320" i="15"/>
  <c r="E320" i="15"/>
  <c r="H169" i="3" l="1"/>
  <c r="E169" i="3"/>
  <c r="H371" i="19"/>
  <c r="E371" i="19"/>
  <c r="F320" i="15"/>
  <c r="G320" i="15" s="1"/>
  <c r="I320" i="15" s="1"/>
  <c r="C321" i="15" s="1"/>
  <c r="F169" i="3" l="1"/>
  <c r="F371" i="19"/>
  <c r="G371" i="19" s="1"/>
  <c r="I371" i="19" s="1"/>
  <c r="C372" i="19" s="1"/>
  <c r="E321" i="15"/>
  <c r="H321" i="15"/>
  <c r="G169" i="3" l="1"/>
  <c r="H372" i="19"/>
  <c r="E372" i="19"/>
  <c r="F321" i="15"/>
  <c r="G321" i="15" s="1"/>
  <c r="I321" i="15" s="1"/>
  <c r="C322" i="15" s="1"/>
  <c r="I169" i="3" l="1"/>
  <c r="C170" i="3" s="1"/>
  <c r="F372" i="19"/>
  <c r="G372" i="19" s="1"/>
  <c r="I372" i="19" s="1"/>
  <c r="C373" i="19" s="1"/>
  <c r="H322" i="15"/>
  <c r="E322" i="15"/>
  <c r="E170" i="3" l="1"/>
  <c r="H170" i="3"/>
  <c r="H373" i="19"/>
  <c r="E373" i="19"/>
  <c r="F322" i="15"/>
  <c r="G322" i="15" s="1"/>
  <c r="I322" i="15" s="1"/>
  <c r="C323" i="15" s="1"/>
  <c r="F170" i="3" l="1"/>
  <c r="F373" i="19"/>
  <c r="G373" i="19" s="1"/>
  <c r="I373" i="19" s="1"/>
  <c r="C374" i="19" s="1"/>
  <c r="H323" i="15"/>
  <c r="E323" i="15"/>
  <c r="G170" i="3" l="1"/>
  <c r="H374" i="19"/>
  <c r="E374" i="19"/>
  <c r="F323" i="15"/>
  <c r="G323" i="15" s="1"/>
  <c r="I323" i="15" s="1"/>
  <c r="C324" i="15" s="1"/>
  <c r="I170" i="3" l="1"/>
  <c r="C171" i="3" s="1"/>
  <c r="F374" i="19"/>
  <c r="G374" i="19" s="1"/>
  <c r="I374" i="19" s="1"/>
  <c r="C375" i="19" s="1"/>
  <c r="H324" i="15"/>
  <c r="E324" i="15"/>
  <c r="E171" i="3" l="1"/>
  <c r="H171" i="3"/>
  <c r="H375" i="19"/>
  <c r="E375" i="19"/>
  <c r="F324" i="15"/>
  <c r="G324" i="15" s="1"/>
  <c r="I324" i="15" s="1"/>
  <c r="C325" i="15" s="1"/>
  <c r="F171" i="3" l="1"/>
  <c r="F375" i="19"/>
  <c r="G375" i="19" s="1"/>
  <c r="I375" i="19" s="1"/>
  <c r="C376" i="19" s="1"/>
  <c r="H325" i="15"/>
  <c r="E325" i="15"/>
  <c r="G171" i="3" l="1"/>
  <c r="H376" i="19"/>
  <c r="E376" i="19"/>
  <c r="F325" i="15"/>
  <c r="G325" i="15" s="1"/>
  <c r="I325" i="15" s="1"/>
  <c r="C326" i="15" s="1"/>
  <c r="I171" i="3" l="1"/>
  <c r="C172" i="3" s="1"/>
  <c r="F376" i="19"/>
  <c r="G376" i="19" s="1"/>
  <c r="I376" i="19" s="1"/>
  <c r="C377" i="19" s="1"/>
  <c r="E326" i="15"/>
  <c r="H326" i="15"/>
  <c r="H172" i="3" l="1"/>
  <c r="E172" i="3"/>
  <c r="H377" i="19"/>
  <c r="H10" i="19" s="1"/>
  <c r="E377" i="19"/>
  <c r="H9" i="19" s="1"/>
  <c r="F326" i="15"/>
  <c r="G326" i="15" s="1"/>
  <c r="I326" i="15" s="1"/>
  <c r="C327" i="15" s="1"/>
  <c r="F172" i="3" l="1"/>
  <c r="I377" i="19"/>
  <c r="H8" i="19" s="1"/>
  <c r="F377" i="19"/>
  <c r="G377" i="19" s="1"/>
  <c r="H327" i="15"/>
  <c r="E327" i="15"/>
  <c r="G172" i="3" l="1"/>
  <c r="F327" i="15"/>
  <c r="G327" i="15" s="1"/>
  <c r="I327" i="15" s="1"/>
  <c r="C328" i="15" s="1"/>
  <c r="I172" i="3" l="1"/>
  <c r="C173" i="3" s="1"/>
  <c r="H328" i="15"/>
  <c r="E328" i="15"/>
  <c r="H173" i="3" l="1"/>
  <c r="E173" i="3"/>
  <c r="F328" i="15"/>
  <c r="G328" i="15" s="1"/>
  <c r="I328" i="15" s="1"/>
  <c r="C329" i="15" s="1"/>
  <c r="F173" i="3" l="1"/>
  <c r="H329" i="15"/>
  <c r="E329" i="15"/>
  <c r="G173" i="3" l="1"/>
  <c r="F329" i="15"/>
  <c r="G329" i="15" s="1"/>
  <c r="I329" i="15" s="1"/>
  <c r="C330" i="15" s="1"/>
  <c r="I173" i="3" l="1"/>
  <c r="C174" i="3" s="1"/>
  <c r="H330" i="15"/>
  <c r="E330" i="15"/>
  <c r="E174" i="3" l="1"/>
  <c r="H174" i="3"/>
  <c r="F330" i="15"/>
  <c r="G330" i="15" s="1"/>
  <c r="I330" i="15" s="1"/>
  <c r="C331" i="15" s="1"/>
  <c r="F174" i="3" l="1"/>
  <c r="H331" i="15"/>
  <c r="E331" i="15"/>
  <c r="G174" i="3" l="1"/>
  <c r="F331" i="15"/>
  <c r="G331" i="15" s="1"/>
  <c r="I331" i="15" s="1"/>
  <c r="C332" i="15" s="1"/>
  <c r="I174" i="3" l="1"/>
  <c r="C175" i="3" s="1"/>
  <c r="H332" i="15"/>
  <c r="E332" i="15"/>
  <c r="H175" i="3" l="1"/>
  <c r="E175" i="3"/>
  <c r="F332" i="15"/>
  <c r="G332" i="15" s="1"/>
  <c r="I332" i="15" s="1"/>
  <c r="C333" i="15" s="1"/>
  <c r="F175" i="3" l="1"/>
  <c r="H333" i="15"/>
  <c r="E333" i="15"/>
  <c r="G175" i="3" l="1"/>
  <c r="F333" i="15"/>
  <c r="G333" i="15" s="1"/>
  <c r="I333" i="15" s="1"/>
  <c r="C334" i="15" s="1"/>
  <c r="I175" i="3" l="1"/>
  <c r="C176" i="3" s="1"/>
  <c r="H334" i="15"/>
  <c r="E334" i="15"/>
  <c r="H176" i="3" l="1"/>
  <c r="E176" i="3"/>
  <c r="F334" i="15"/>
  <c r="G334" i="15" s="1"/>
  <c r="I334" i="15" s="1"/>
  <c r="C335" i="15" s="1"/>
  <c r="F176" i="3" l="1"/>
  <c r="H335" i="15"/>
  <c r="E335" i="15"/>
  <c r="G176" i="3" l="1"/>
  <c r="F335" i="15"/>
  <c r="G335" i="15" s="1"/>
  <c r="I335" i="15" s="1"/>
  <c r="C336" i="15" s="1"/>
  <c r="I176" i="3" l="1"/>
  <c r="C177" i="3" s="1"/>
  <c r="E336" i="15"/>
  <c r="H336" i="15"/>
  <c r="H177" i="3" l="1"/>
  <c r="E177" i="3"/>
  <c r="F336" i="15"/>
  <c r="G336" i="15" s="1"/>
  <c r="I336" i="15" s="1"/>
  <c r="C337" i="15" s="1"/>
  <c r="F177" i="3" l="1"/>
  <c r="H337" i="15"/>
  <c r="E337" i="15"/>
  <c r="G177" i="3" l="1"/>
  <c r="F337" i="15"/>
  <c r="G337" i="15" s="1"/>
  <c r="I337" i="15" s="1"/>
  <c r="C338" i="15" s="1"/>
  <c r="I177" i="3" l="1"/>
  <c r="C178" i="3" s="1"/>
  <c r="H338" i="15"/>
  <c r="E338" i="15"/>
  <c r="H178" i="3" l="1"/>
  <c r="E178" i="3"/>
  <c r="F338" i="15"/>
  <c r="G338" i="15" s="1"/>
  <c r="I338" i="15" s="1"/>
  <c r="C339" i="15" s="1"/>
  <c r="F178" i="3" l="1"/>
  <c r="E339" i="15"/>
  <c r="H339" i="15"/>
  <c r="G178" i="3" l="1"/>
  <c r="F339" i="15"/>
  <c r="G339" i="15" s="1"/>
  <c r="I339" i="15" s="1"/>
  <c r="C340" i="15" s="1"/>
  <c r="I178" i="3" l="1"/>
  <c r="C179" i="3" s="1"/>
  <c r="H340" i="15"/>
  <c r="E340" i="15"/>
  <c r="E179" i="3" l="1"/>
  <c r="H179" i="3"/>
  <c r="F340" i="15"/>
  <c r="G340" i="15" s="1"/>
  <c r="I340" i="15" s="1"/>
  <c r="C341" i="15" s="1"/>
  <c r="F179" i="3" l="1"/>
  <c r="H341" i="15"/>
  <c r="E341" i="15"/>
  <c r="G179" i="3" l="1"/>
  <c r="F341" i="15"/>
  <c r="G341" i="15" s="1"/>
  <c r="I341" i="15" s="1"/>
  <c r="C342" i="15" s="1"/>
  <c r="I179" i="3" l="1"/>
  <c r="C180" i="3" s="1"/>
  <c r="E342" i="15"/>
  <c r="H342" i="15"/>
  <c r="E180" i="3" l="1"/>
  <c r="H180" i="3"/>
  <c r="F342" i="15"/>
  <c r="G342" i="15" s="1"/>
  <c r="I342" i="15" s="1"/>
  <c r="C343" i="15" s="1"/>
  <c r="F180" i="3" l="1"/>
  <c r="H343" i="15"/>
  <c r="E343" i="15"/>
  <c r="G180" i="3" l="1"/>
  <c r="F343" i="15"/>
  <c r="G343" i="15" s="1"/>
  <c r="I343" i="15" s="1"/>
  <c r="C344" i="15" s="1"/>
  <c r="I180" i="3" l="1"/>
  <c r="C181" i="3" s="1"/>
  <c r="H344" i="15"/>
  <c r="E344" i="15"/>
  <c r="H181" i="3" l="1"/>
  <c r="E181" i="3"/>
  <c r="F344" i="15"/>
  <c r="G344" i="15" s="1"/>
  <c r="I344" i="15" s="1"/>
  <c r="C345" i="15" s="1"/>
  <c r="F181" i="3" l="1"/>
  <c r="H345" i="15"/>
  <c r="E345" i="15"/>
  <c r="G181" i="3" l="1"/>
  <c r="F345" i="15"/>
  <c r="G345" i="15" s="1"/>
  <c r="I345" i="15" s="1"/>
  <c r="C346" i="15" s="1"/>
  <c r="I181" i="3" l="1"/>
  <c r="C182" i="3" s="1"/>
  <c r="E346" i="15"/>
  <c r="H346" i="15"/>
  <c r="H182" i="3" l="1"/>
  <c r="E182" i="3"/>
  <c r="F346" i="15"/>
  <c r="G346" i="15" s="1"/>
  <c r="I346" i="15" s="1"/>
  <c r="C347" i="15" s="1"/>
  <c r="F182" i="3" l="1"/>
  <c r="H347" i="15"/>
  <c r="E347" i="15"/>
  <c r="G182" i="3" l="1"/>
  <c r="F347" i="15"/>
  <c r="G347" i="15" s="1"/>
  <c r="I347" i="15" s="1"/>
  <c r="C348" i="15" s="1"/>
  <c r="I182" i="3" l="1"/>
  <c r="C183" i="3" s="1"/>
  <c r="H348" i="15"/>
  <c r="E348" i="15"/>
  <c r="E183" i="3" l="1"/>
  <c r="H183" i="3"/>
  <c r="F348" i="15"/>
  <c r="G348" i="15" s="1"/>
  <c r="I348" i="15" s="1"/>
  <c r="C349" i="15" s="1"/>
  <c r="F183" i="3" l="1"/>
  <c r="H349" i="15"/>
  <c r="E349" i="15"/>
  <c r="G183" i="3" l="1"/>
  <c r="F349" i="15"/>
  <c r="G349" i="15" s="1"/>
  <c r="I349" i="15" s="1"/>
  <c r="C350" i="15" s="1"/>
  <c r="I183" i="3" l="1"/>
  <c r="C184" i="3" s="1"/>
  <c r="E350" i="15"/>
  <c r="H350" i="15"/>
  <c r="H184" i="3" l="1"/>
  <c r="E184" i="3"/>
  <c r="F350" i="15"/>
  <c r="G350" i="15" s="1"/>
  <c r="I350" i="15" s="1"/>
  <c r="C351" i="15" s="1"/>
  <c r="F184" i="3" l="1"/>
  <c r="E351" i="15"/>
  <c r="H351" i="15"/>
  <c r="G184" i="3" l="1"/>
  <c r="F351" i="15"/>
  <c r="G351" i="15" s="1"/>
  <c r="I351" i="15" s="1"/>
  <c r="C352" i="15" s="1"/>
  <c r="I184" i="3" l="1"/>
  <c r="C185" i="3" s="1"/>
  <c r="H352" i="15"/>
  <c r="E352" i="15"/>
  <c r="H185" i="3" l="1"/>
  <c r="E185" i="3"/>
  <c r="F352" i="15"/>
  <c r="G352" i="15" s="1"/>
  <c r="I352" i="15" s="1"/>
  <c r="C353" i="15" s="1"/>
  <c r="F185" i="3" l="1"/>
  <c r="E353" i="15"/>
  <c r="H353" i="15"/>
  <c r="G185" i="3" l="1"/>
  <c r="F353" i="15"/>
  <c r="G353" i="15" s="1"/>
  <c r="I353" i="15" s="1"/>
  <c r="C354" i="15" s="1"/>
  <c r="I185" i="3" l="1"/>
  <c r="C186" i="3" s="1"/>
  <c r="H354" i="15"/>
  <c r="E354" i="15"/>
  <c r="E186" i="3" l="1"/>
  <c r="H186" i="3"/>
  <c r="F354" i="15"/>
  <c r="G354" i="15" s="1"/>
  <c r="I354" i="15" s="1"/>
  <c r="C355" i="15" s="1"/>
  <c r="F186" i="3" l="1"/>
  <c r="H355" i="15"/>
  <c r="E355" i="15"/>
  <c r="G186" i="3" l="1"/>
  <c r="F355" i="15"/>
  <c r="G355" i="15" s="1"/>
  <c r="I355" i="15" s="1"/>
  <c r="C356" i="15" s="1"/>
  <c r="I186" i="3" l="1"/>
  <c r="C187" i="3" s="1"/>
  <c r="H356" i="15"/>
  <c r="E356" i="15"/>
  <c r="H187" i="3" l="1"/>
  <c r="E187" i="3"/>
  <c r="F356" i="15"/>
  <c r="G356" i="15" s="1"/>
  <c r="I356" i="15" s="1"/>
  <c r="C357" i="15" s="1"/>
  <c r="F187" i="3" l="1"/>
  <c r="H357" i="15"/>
  <c r="E357" i="15"/>
  <c r="G187" i="3" l="1"/>
  <c r="F357" i="15"/>
  <c r="G357" i="15" s="1"/>
  <c r="I357" i="15" s="1"/>
  <c r="C358" i="15" s="1"/>
  <c r="I187" i="3" l="1"/>
  <c r="C188" i="3" s="1"/>
  <c r="H358" i="15"/>
  <c r="E358" i="15"/>
  <c r="E188" i="3" l="1"/>
  <c r="H188" i="3"/>
  <c r="F358" i="15"/>
  <c r="G358" i="15" s="1"/>
  <c r="I358" i="15" s="1"/>
  <c r="C359" i="15" s="1"/>
  <c r="F188" i="3" l="1"/>
  <c r="H359" i="15"/>
  <c r="E359" i="15"/>
  <c r="G188" i="3" l="1"/>
  <c r="F359" i="15"/>
  <c r="G359" i="15" s="1"/>
  <c r="I359" i="15" s="1"/>
  <c r="C360" i="15" s="1"/>
  <c r="I188" i="3" l="1"/>
  <c r="C189" i="3" s="1"/>
  <c r="H360" i="15"/>
  <c r="E360" i="15"/>
  <c r="H189" i="3" l="1"/>
  <c r="E189" i="3"/>
  <c r="F360" i="15"/>
  <c r="G360" i="15" s="1"/>
  <c r="I360" i="15" s="1"/>
  <c r="C361" i="15" s="1"/>
  <c r="F189" i="3" l="1"/>
  <c r="H361" i="15"/>
  <c r="E361" i="15"/>
  <c r="G189" i="3" l="1"/>
  <c r="F361" i="15"/>
  <c r="G361" i="15" s="1"/>
  <c r="I361" i="15" s="1"/>
  <c r="C362" i="15" s="1"/>
  <c r="I189" i="3" l="1"/>
  <c r="C190" i="3" s="1"/>
  <c r="H362" i="15"/>
  <c r="E362" i="15"/>
  <c r="E190" i="3" l="1"/>
  <c r="H190" i="3"/>
  <c r="F362" i="15"/>
  <c r="G362" i="15" s="1"/>
  <c r="I362" i="15" s="1"/>
  <c r="C363" i="15" s="1"/>
  <c r="F190" i="3" l="1"/>
  <c r="H363" i="15"/>
  <c r="E363" i="15"/>
  <c r="G190" i="3" l="1"/>
  <c r="F363" i="15"/>
  <c r="G363" i="15" s="1"/>
  <c r="I363" i="15" s="1"/>
  <c r="C364" i="15" s="1"/>
  <c r="I190" i="3" l="1"/>
  <c r="C191" i="3" s="1"/>
  <c r="H364" i="15"/>
  <c r="E364" i="15"/>
  <c r="E191" i="3" l="1"/>
  <c r="H191" i="3"/>
  <c r="F364" i="15"/>
  <c r="G364" i="15" s="1"/>
  <c r="I364" i="15" s="1"/>
  <c r="C365" i="15" s="1"/>
  <c r="F191" i="3" l="1"/>
  <c r="H365" i="15"/>
  <c r="E365" i="15"/>
  <c r="G191" i="3" l="1"/>
  <c r="F365" i="15"/>
  <c r="G365" i="15" s="1"/>
  <c r="I365" i="15" s="1"/>
  <c r="C366" i="15" s="1"/>
  <c r="I191" i="3" l="1"/>
  <c r="C192" i="3" s="1"/>
  <c r="H366" i="15"/>
  <c r="E366" i="15"/>
  <c r="H192" i="3" l="1"/>
  <c r="E192" i="3"/>
  <c r="F366" i="15"/>
  <c r="G366" i="15" s="1"/>
  <c r="I366" i="15" s="1"/>
  <c r="C367" i="15" s="1"/>
  <c r="F192" i="3" l="1"/>
  <c r="H367" i="15"/>
  <c r="E367" i="15"/>
  <c r="G192" i="3" l="1"/>
  <c r="F367" i="15"/>
  <c r="G367" i="15" s="1"/>
  <c r="I367" i="15" s="1"/>
  <c r="C368" i="15" s="1"/>
  <c r="I192" i="3" l="1"/>
  <c r="C193" i="3" s="1"/>
  <c r="H368" i="15"/>
  <c r="E368" i="15"/>
  <c r="H193" i="3" l="1"/>
  <c r="E193" i="3"/>
  <c r="F368" i="15"/>
  <c r="G368" i="15" s="1"/>
  <c r="I368" i="15" s="1"/>
  <c r="C369" i="15" s="1"/>
  <c r="F193" i="3" l="1"/>
  <c r="H369" i="15"/>
  <c r="E369" i="15"/>
  <c r="G193" i="3" l="1"/>
  <c r="F369" i="15"/>
  <c r="G369" i="15" s="1"/>
  <c r="I369" i="15" s="1"/>
  <c r="C370" i="15" s="1"/>
  <c r="I193" i="3" l="1"/>
  <c r="C194" i="3" s="1"/>
  <c r="H370" i="15"/>
  <c r="E370" i="15"/>
  <c r="E194" i="3" l="1"/>
  <c r="H194" i="3"/>
  <c r="F370" i="15"/>
  <c r="G370" i="15" s="1"/>
  <c r="I370" i="15" s="1"/>
  <c r="C371" i="15" s="1"/>
  <c r="F194" i="3" l="1"/>
  <c r="H371" i="15"/>
  <c r="E371" i="15"/>
  <c r="G194" i="3" l="1"/>
  <c r="F371" i="15"/>
  <c r="G371" i="15" s="1"/>
  <c r="I371" i="15" s="1"/>
  <c r="C372" i="15" s="1"/>
  <c r="I194" i="3" l="1"/>
  <c r="C195" i="3" s="1"/>
  <c r="H372" i="15"/>
  <c r="E372" i="15"/>
  <c r="E195" i="3" l="1"/>
  <c r="H195" i="3"/>
  <c r="F372" i="15"/>
  <c r="G372" i="15" s="1"/>
  <c r="I372" i="15" s="1"/>
  <c r="C373" i="15" s="1"/>
  <c r="F195" i="3" l="1"/>
  <c r="H373" i="15"/>
  <c r="E373" i="15"/>
  <c r="G195" i="3" l="1"/>
  <c r="F373" i="15"/>
  <c r="G373" i="15" s="1"/>
  <c r="I373" i="15" s="1"/>
  <c r="C374" i="15" s="1"/>
  <c r="I195" i="3" l="1"/>
  <c r="C196" i="3" s="1"/>
  <c r="E374" i="15"/>
  <c r="H374" i="15"/>
  <c r="E196" i="3" l="1"/>
  <c r="H196" i="3"/>
  <c r="F374" i="15"/>
  <c r="G374" i="15" s="1"/>
  <c r="I374" i="15" s="1"/>
  <c r="C375" i="15" s="1"/>
  <c r="F196" i="3" l="1"/>
  <c r="H375" i="15"/>
  <c r="E375" i="15"/>
  <c r="G196" i="3" l="1"/>
  <c r="F375" i="15"/>
  <c r="G375" i="15" s="1"/>
  <c r="I375" i="15" s="1"/>
  <c r="C376" i="15" s="1"/>
  <c r="I196" i="3" l="1"/>
  <c r="C197" i="3" s="1"/>
  <c r="H376" i="15"/>
  <c r="E376" i="15"/>
  <c r="H197" i="3" l="1"/>
  <c r="E197" i="3"/>
  <c r="F376" i="15"/>
  <c r="G376" i="15" s="1"/>
  <c r="I376" i="15" s="1"/>
  <c r="C377" i="15" s="1"/>
  <c r="F197" i="3" l="1"/>
  <c r="H377" i="15"/>
  <c r="H10" i="15" s="1"/>
  <c r="E377" i="15"/>
  <c r="H9" i="15" s="1"/>
  <c r="G197" i="3" l="1"/>
  <c r="F377" i="15"/>
  <c r="G377" i="15" s="1"/>
  <c r="I377" i="15"/>
  <c r="H8" i="15" s="1"/>
  <c r="I197" i="3" l="1"/>
  <c r="C198" i="3" s="1"/>
  <c r="H198" i="3" l="1"/>
  <c r="E198" i="3"/>
  <c r="F198" i="3" l="1"/>
  <c r="G198" i="3" l="1"/>
  <c r="I198" i="3" l="1"/>
  <c r="C199" i="3" s="1"/>
  <c r="H7" i="12"/>
  <c r="C18" i="12"/>
  <c r="A18" i="12"/>
  <c r="H6" i="12"/>
  <c r="D2" i="22" s="1"/>
  <c r="D5" i="22" l="1"/>
  <c r="E199" i="3"/>
  <c r="H199" i="3"/>
  <c r="H18" i="12"/>
  <c r="B18" i="12"/>
  <c r="D18" i="12"/>
  <c r="E18" i="12" s="1"/>
  <c r="D2" i="16"/>
  <c r="D5" i="16" s="1"/>
  <c r="A19" i="12"/>
  <c r="D7" i="22" l="1"/>
  <c r="B30" i="22" s="1"/>
  <c r="F199" i="3"/>
  <c r="F18" i="12"/>
  <c r="G18" i="12" s="1"/>
  <c r="I18" i="12" s="1"/>
  <c r="D6" i="16"/>
  <c r="B19" i="12"/>
  <c r="D19" i="12"/>
  <c r="A20" i="12"/>
  <c r="G199" i="3" l="1"/>
  <c r="C19" i="12"/>
  <c r="D20" i="12"/>
  <c r="B20" i="12"/>
  <c r="A21" i="12"/>
  <c r="I199" i="3" l="1"/>
  <c r="C200" i="3" s="1"/>
  <c r="D21" i="12"/>
  <c r="B21" i="12"/>
  <c r="A22" i="12"/>
  <c r="E19" i="12"/>
  <c r="H19" i="12"/>
  <c r="E200" i="3" l="1"/>
  <c r="H200" i="3"/>
  <c r="F19" i="12"/>
  <c r="G19" i="12" s="1"/>
  <c r="I19" i="12" s="1"/>
  <c r="D22" i="12"/>
  <c r="B22" i="12"/>
  <c r="A23" i="12"/>
  <c r="F200" i="3" l="1"/>
  <c r="C20" i="12"/>
  <c r="B23" i="12"/>
  <c r="D23" i="12"/>
  <c r="A24" i="12"/>
  <c r="G200" i="3" l="1"/>
  <c r="B24" i="12"/>
  <c r="D24" i="12"/>
  <c r="A25" i="12"/>
  <c r="H20" i="12"/>
  <c r="E20" i="12"/>
  <c r="I200" i="3" l="1"/>
  <c r="C201" i="3" s="1"/>
  <c r="B25" i="12"/>
  <c r="D25" i="12"/>
  <c r="A26" i="12"/>
  <c r="F20" i="12"/>
  <c r="G20" i="12" s="1"/>
  <c r="I20" i="12" s="1"/>
  <c r="H201" i="3" l="1"/>
  <c r="E201" i="3"/>
  <c r="C21" i="12"/>
  <c r="B26" i="12"/>
  <c r="D26" i="12"/>
  <c r="A27" i="12"/>
  <c r="F201" i="3" l="1"/>
  <c r="H21" i="12"/>
  <c r="E21" i="12"/>
  <c r="D27" i="12"/>
  <c r="B27" i="12"/>
  <c r="A28" i="12"/>
  <c r="G201" i="3" l="1"/>
  <c r="B28" i="12"/>
  <c r="D28" i="12"/>
  <c r="A29" i="12"/>
  <c r="F21" i="12"/>
  <c r="G21" i="12" s="1"/>
  <c r="I21" i="12" s="1"/>
  <c r="I201" i="3" l="1"/>
  <c r="C202" i="3" s="1"/>
  <c r="C22" i="12"/>
  <c r="D29" i="12"/>
  <c r="B29" i="12"/>
  <c r="A30" i="12"/>
  <c r="E202" i="3" l="1"/>
  <c r="H202" i="3"/>
  <c r="D30" i="12"/>
  <c r="B30" i="12"/>
  <c r="A31" i="12"/>
  <c r="H22" i="12"/>
  <c r="E22" i="12"/>
  <c r="F202" i="3" l="1"/>
  <c r="F22" i="12"/>
  <c r="G22" i="12" s="1"/>
  <c r="I22" i="12" s="1"/>
  <c r="C23" i="12" s="1"/>
  <c r="D31" i="12"/>
  <c r="B31" i="12"/>
  <c r="A32" i="12"/>
  <c r="G202" i="3" l="1"/>
  <c r="H23" i="12"/>
  <c r="E23" i="12"/>
  <c r="D32" i="12"/>
  <c r="B32" i="12"/>
  <c r="A33" i="12"/>
  <c r="I202" i="3" l="1"/>
  <c r="C203" i="3" s="1"/>
  <c r="D33" i="12"/>
  <c r="B33" i="12"/>
  <c r="A34" i="12"/>
  <c r="F23" i="12"/>
  <c r="G23" i="12" s="1"/>
  <c r="I23" i="12" s="1"/>
  <c r="C24" i="12" s="1"/>
  <c r="H203" i="3" l="1"/>
  <c r="E203" i="3"/>
  <c r="H24" i="12"/>
  <c r="E24" i="12"/>
  <c r="B34" i="12"/>
  <c r="D34" i="12"/>
  <c r="A35" i="12"/>
  <c r="F203" i="3" l="1"/>
  <c r="F24" i="12"/>
  <c r="G24" i="12" s="1"/>
  <c r="I24" i="12" s="1"/>
  <c r="C25" i="12" s="1"/>
  <c r="B35" i="12"/>
  <c r="D35" i="12"/>
  <c r="A36" i="12"/>
  <c r="G203" i="3" l="1"/>
  <c r="H25" i="12"/>
  <c r="E25" i="12"/>
  <c r="D36" i="12"/>
  <c r="B36" i="12"/>
  <c r="A37" i="12"/>
  <c r="I203" i="3" l="1"/>
  <c r="C204" i="3" s="1"/>
  <c r="B37" i="12"/>
  <c r="D37" i="12"/>
  <c r="A38" i="12"/>
  <c r="F25" i="12"/>
  <c r="G25" i="12" s="1"/>
  <c r="I25" i="12" s="1"/>
  <c r="C26" i="12" s="1"/>
  <c r="H204" i="3" l="1"/>
  <c r="E204" i="3"/>
  <c r="H26" i="12"/>
  <c r="E26" i="12"/>
  <c r="D38" i="12"/>
  <c r="B38" i="12"/>
  <c r="A39" i="12"/>
  <c r="F204" i="3" l="1"/>
  <c r="B39" i="12"/>
  <c r="D39" i="12"/>
  <c r="A40" i="12"/>
  <c r="F26" i="12"/>
  <c r="G26" i="12" s="1"/>
  <c r="I26" i="12" s="1"/>
  <c r="C27" i="12" s="1"/>
  <c r="G204" i="3" l="1"/>
  <c r="H27" i="12"/>
  <c r="E27" i="12"/>
  <c r="D40" i="12"/>
  <c r="B40" i="12"/>
  <c r="A41" i="12"/>
  <c r="I204" i="3" l="1"/>
  <c r="C205" i="3" s="1"/>
  <c r="D41" i="12"/>
  <c r="B41" i="12"/>
  <c r="A42" i="12"/>
  <c r="F27" i="12"/>
  <c r="G27" i="12" s="1"/>
  <c r="I27" i="12" s="1"/>
  <c r="C28" i="12" s="1"/>
  <c r="E205" i="3" l="1"/>
  <c r="H205" i="3"/>
  <c r="H28" i="12"/>
  <c r="E28" i="12"/>
  <c r="D42" i="12"/>
  <c r="B42" i="12"/>
  <c r="A43" i="12"/>
  <c r="F205" i="3" l="1"/>
  <c r="B43" i="12"/>
  <c r="D43" i="12"/>
  <c r="A44" i="12"/>
  <c r="F28" i="12"/>
  <c r="G28" i="12" s="1"/>
  <c r="I28" i="12" s="1"/>
  <c r="C29" i="12" s="1"/>
  <c r="G205" i="3" l="1"/>
  <c r="E29" i="12"/>
  <c r="H29" i="12"/>
  <c r="D44" i="12"/>
  <c r="B44" i="12"/>
  <c r="A45" i="12"/>
  <c r="I205" i="3" l="1"/>
  <c r="C206" i="3" s="1"/>
  <c r="F29" i="12"/>
  <c r="G29" i="12" s="1"/>
  <c r="I29" i="12" s="1"/>
  <c r="C30" i="12" s="1"/>
  <c r="D45" i="12"/>
  <c r="B45" i="12"/>
  <c r="A46" i="12"/>
  <c r="H206" i="3" l="1"/>
  <c r="E206" i="3"/>
  <c r="H30" i="12"/>
  <c r="E30" i="12"/>
  <c r="B46" i="12"/>
  <c r="D46" i="12"/>
  <c r="A47" i="12"/>
  <c r="F206" i="3" l="1"/>
  <c r="B47" i="12"/>
  <c r="D47" i="12"/>
  <c r="A48" i="12"/>
  <c r="F30" i="12"/>
  <c r="G30" i="12" s="1"/>
  <c r="I30" i="12" s="1"/>
  <c r="C31" i="12" s="1"/>
  <c r="G206" i="3" l="1"/>
  <c r="E31" i="12"/>
  <c r="H31" i="12"/>
  <c r="B48" i="12"/>
  <c r="D48" i="12"/>
  <c r="A49" i="12"/>
  <c r="I206" i="3" l="1"/>
  <c r="C207" i="3" s="1"/>
  <c r="D49" i="12"/>
  <c r="B49" i="12"/>
  <c r="A50" i="12"/>
  <c r="F31" i="12"/>
  <c r="G31" i="12" s="1"/>
  <c r="I31" i="12" s="1"/>
  <c r="C32" i="12" s="1"/>
  <c r="H207" i="3" l="1"/>
  <c r="E207" i="3"/>
  <c r="H32" i="12"/>
  <c r="E32" i="12"/>
  <c r="B50" i="12"/>
  <c r="D50" i="12"/>
  <c r="A51" i="12"/>
  <c r="F207" i="3" l="1"/>
  <c r="B51" i="12"/>
  <c r="D51" i="12"/>
  <c r="A52" i="12"/>
  <c r="F32" i="12"/>
  <c r="G32" i="12" s="1"/>
  <c r="I32" i="12" s="1"/>
  <c r="C33" i="12" s="1"/>
  <c r="G207" i="3" l="1"/>
  <c r="D52" i="12"/>
  <c r="B52" i="12"/>
  <c r="A53" i="12"/>
  <c r="H33" i="12"/>
  <c r="E33" i="12"/>
  <c r="I207" i="3" l="1"/>
  <c r="C208" i="3" s="1"/>
  <c r="D53" i="12"/>
  <c r="B53" i="12"/>
  <c r="A54" i="12"/>
  <c r="F33" i="12"/>
  <c r="G33" i="12" s="1"/>
  <c r="I33" i="12" s="1"/>
  <c r="C34" i="12" s="1"/>
  <c r="H208" i="3" l="1"/>
  <c r="E208" i="3"/>
  <c r="H34" i="12"/>
  <c r="E34" i="12"/>
  <c r="B54" i="12"/>
  <c r="D54" i="12"/>
  <c r="A55" i="12"/>
  <c r="F208" i="3" l="1"/>
  <c r="F34" i="12"/>
  <c r="G34" i="12" s="1"/>
  <c r="I34" i="12" s="1"/>
  <c r="C35" i="12" s="1"/>
  <c r="D55" i="12"/>
  <c r="B55" i="12"/>
  <c r="A56" i="12"/>
  <c r="G208" i="3" l="1"/>
  <c r="D56" i="12"/>
  <c r="B56" i="12"/>
  <c r="A57" i="12"/>
  <c r="H35" i="12"/>
  <c r="E35" i="12"/>
  <c r="I208" i="3" l="1"/>
  <c r="C209" i="3" s="1"/>
  <c r="F35" i="12"/>
  <c r="G35" i="12" s="1"/>
  <c r="I35" i="12" s="1"/>
  <c r="C36" i="12" s="1"/>
  <c r="B57" i="12"/>
  <c r="D57" i="12"/>
  <c r="A58" i="12"/>
  <c r="E209" i="3" l="1"/>
  <c r="H209" i="3"/>
  <c r="B58" i="12"/>
  <c r="D58" i="12"/>
  <c r="A59" i="12"/>
  <c r="H36" i="12"/>
  <c r="E36" i="12"/>
  <c r="F209" i="3" l="1"/>
  <c r="F36" i="12"/>
  <c r="G36" i="12" s="1"/>
  <c r="I36" i="12" s="1"/>
  <c r="C37" i="12" s="1"/>
  <c r="B59" i="12"/>
  <c r="D59" i="12"/>
  <c r="A60" i="12"/>
  <c r="G209" i="3" l="1"/>
  <c r="B60" i="12"/>
  <c r="D60" i="12"/>
  <c r="A61" i="12"/>
  <c r="H37" i="12"/>
  <c r="E37" i="12"/>
  <c r="I209" i="3" l="1"/>
  <c r="C210" i="3" s="1"/>
  <c r="F37" i="12"/>
  <c r="G37" i="12" s="1"/>
  <c r="I37" i="12" s="1"/>
  <c r="C38" i="12" s="1"/>
  <c r="D61" i="12"/>
  <c r="B61" i="12"/>
  <c r="A62" i="12"/>
  <c r="E210" i="3" l="1"/>
  <c r="H210" i="3"/>
  <c r="H38" i="12"/>
  <c r="E38" i="12"/>
  <c r="B62" i="12"/>
  <c r="D62" i="12"/>
  <c r="A63" i="12"/>
  <c r="F210" i="3" l="1"/>
  <c r="F38" i="12"/>
  <c r="G38" i="12" s="1"/>
  <c r="I38" i="12" s="1"/>
  <c r="C39" i="12" s="1"/>
  <c r="D63" i="12"/>
  <c r="B63" i="12"/>
  <c r="A64" i="12"/>
  <c r="G210" i="3" l="1"/>
  <c r="H39" i="12"/>
  <c r="E39" i="12"/>
  <c r="B64" i="12"/>
  <c r="D64" i="12"/>
  <c r="A65" i="12"/>
  <c r="I210" i="3" l="1"/>
  <c r="C211" i="3" s="1"/>
  <c r="B65" i="12"/>
  <c r="D65" i="12"/>
  <c r="A66" i="12"/>
  <c r="F39" i="12"/>
  <c r="G39" i="12" s="1"/>
  <c r="I39" i="12" s="1"/>
  <c r="C40" i="12" s="1"/>
  <c r="H211" i="3" l="1"/>
  <c r="E211" i="3"/>
  <c r="H40" i="12"/>
  <c r="E40" i="12"/>
  <c r="B66" i="12"/>
  <c r="D66" i="12"/>
  <c r="A67" i="12"/>
  <c r="F211" i="3" l="1"/>
  <c r="B67" i="12"/>
  <c r="D67" i="12"/>
  <c r="A68" i="12"/>
  <c r="F40" i="12"/>
  <c r="G40" i="12" s="1"/>
  <c r="I40" i="12" s="1"/>
  <c r="C41" i="12" s="1"/>
  <c r="G211" i="3" l="1"/>
  <c r="H41" i="12"/>
  <c r="E41" i="12"/>
  <c r="B68" i="12"/>
  <c r="D68" i="12"/>
  <c r="A69" i="12"/>
  <c r="I211" i="3" l="1"/>
  <c r="C212" i="3" s="1"/>
  <c r="F41" i="12"/>
  <c r="G41" i="12" s="1"/>
  <c r="I41" i="12" s="1"/>
  <c r="C42" i="12" s="1"/>
  <c r="D69" i="12"/>
  <c r="B69" i="12"/>
  <c r="A70" i="12"/>
  <c r="H212" i="3" l="1"/>
  <c r="E212" i="3"/>
  <c r="H42" i="12"/>
  <c r="E42" i="12"/>
  <c r="B70" i="12"/>
  <c r="D70" i="12"/>
  <c r="A71" i="12"/>
  <c r="F212" i="3" l="1"/>
  <c r="F42" i="12"/>
  <c r="G42" i="12" s="1"/>
  <c r="I42" i="12" s="1"/>
  <c r="C43" i="12" s="1"/>
  <c r="D71" i="12"/>
  <c r="B71" i="12"/>
  <c r="A72" i="12"/>
  <c r="G212" i="3" l="1"/>
  <c r="H43" i="12"/>
  <c r="E43" i="12"/>
  <c r="B72" i="12"/>
  <c r="D72" i="12"/>
  <c r="A73" i="12"/>
  <c r="I212" i="3" l="1"/>
  <c r="C213" i="3" s="1"/>
  <c r="B73" i="12"/>
  <c r="D73" i="12"/>
  <c r="A74" i="12"/>
  <c r="F43" i="12"/>
  <c r="G43" i="12" s="1"/>
  <c r="I43" i="12" s="1"/>
  <c r="C44" i="12" s="1"/>
  <c r="E213" i="3" l="1"/>
  <c r="H213" i="3"/>
  <c r="H44" i="12"/>
  <c r="E44" i="12"/>
  <c r="B74" i="12"/>
  <c r="D74" i="12"/>
  <c r="A75" i="12"/>
  <c r="F213" i="3" l="1"/>
  <c r="F44" i="12"/>
  <c r="G44" i="12" s="1"/>
  <c r="I44" i="12" s="1"/>
  <c r="C45" i="12" s="1"/>
  <c r="B75" i="12"/>
  <c r="D75" i="12"/>
  <c r="A76" i="12"/>
  <c r="G213" i="3" l="1"/>
  <c r="H45" i="12"/>
  <c r="E45" i="12"/>
  <c r="B76" i="12"/>
  <c r="D76" i="12"/>
  <c r="A77" i="12"/>
  <c r="I213" i="3" l="1"/>
  <c r="C214" i="3" s="1"/>
  <c r="F45" i="12"/>
  <c r="G45" i="12" s="1"/>
  <c r="I45" i="12" s="1"/>
  <c r="C46" i="12" s="1"/>
  <c r="D77" i="12"/>
  <c r="B77" i="12"/>
  <c r="A78" i="12"/>
  <c r="E214" i="3" l="1"/>
  <c r="H214" i="3"/>
  <c r="H46" i="12"/>
  <c r="E46" i="12"/>
  <c r="B78" i="12"/>
  <c r="D78" i="12"/>
  <c r="A79" i="12"/>
  <c r="F214" i="3" l="1"/>
  <c r="F46" i="12"/>
  <c r="G46" i="12" s="1"/>
  <c r="I46" i="12" s="1"/>
  <c r="C47" i="12" s="1"/>
  <c r="B79" i="12"/>
  <c r="D79" i="12"/>
  <c r="A80" i="12"/>
  <c r="G214" i="3" l="1"/>
  <c r="H47" i="12"/>
  <c r="E47" i="12"/>
  <c r="D80" i="12"/>
  <c r="B80" i="12"/>
  <c r="A81" i="12"/>
  <c r="I214" i="3" l="1"/>
  <c r="C215" i="3" s="1"/>
  <c r="D81" i="12"/>
  <c r="B81" i="12"/>
  <c r="A82" i="12"/>
  <c r="F47" i="12"/>
  <c r="G47" i="12" s="1"/>
  <c r="I47" i="12" s="1"/>
  <c r="C48" i="12" s="1"/>
  <c r="E215" i="3" l="1"/>
  <c r="H215" i="3"/>
  <c r="H48" i="12"/>
  <c r="E48" i="12"/>
  <c r="B82" i="12"/>
  <c r="D82" i="12"/>
  <c r="A83" i="12"/>
  <c r="F215" i="3" l="1"/>
  <c r="F48" i="12"/>
  <c r="G48" i="12" s="1"/>
  <c r="I48" i="12" s="1"/>
  <c r="C49" i="12" s="1"/>
  <c r="D83" i="12"/>
  <c r="B83" i="12"/>
  <c r="A84" i="12"/>
  <c r="G215" i="3" l="1"/>
  <c r="H49" i="12"/>
  <c r="E49" i="12"/>
  <c r="D84" i="12"/>
  <c r="B84" i="12"/>
  <c r="A85" i="12"/>
  <c r="I215" i="3" l="1"/>
  <c r="C216" i="3" s="1"/>
  <c r="B85" i="12"/>
  <c r="D85" i="12"/>
  <c r="A86" i="12"/>
  <c r="F49" i="12"/>
  <c r="G49" i="12" s="1"/>
  <c r="I49" i="12" s="1"/>
  <c r="C50" i="12" s="1"/>
  <c r="E216" i="3" l="1"/>
  <c r="H216" i="3"/>
  <c r="H50" i="12"/>
  <c r="E50" i="12"/>
  <c r="D86" i="12"/>
  <c r="B86" i="12"/>
  <c r="A87" i="12"/>
  <c r="F216" i="3" l="1"/>
  <c r="D87" i="12"/>
  <c r="B87" i="12"/>
  <c r="A88" i="12"/>
  <c r="F50" i="12"/>
  <c r="G50" i="12" s="1"/>
  <c r="I50" i="12" s="1"/>
  <c r="C51" i="12" s="1"/>
  <c r="G216" i="3" l="1"/>
  <c r="H51" i="12"/>
  <c r="E51" i="12"/>
  <c r="B88" i="12"/>
  <c r="D88" i="12"/>
  <c r="A89" i="12"/>
  <c r="I216" i="3" l="1"/>
  <c r="C217" i="3" s="1"/>
  <c r="B89" i="12"/>
  <c r="D89" i="12"/>
  <c r="A90" i="12"/>
  <c r="F51" i="12"/>
  <c r="G51" i="12" s="1"/>
  <c r="I51" i="12" s="1"/>
  <c r="C52" i="12" s="1"/>
  <c r="H217" i="3" l="1"/>
  <c r="E217" i="3"/>
  <c r="H52" i="12"/>
  <c r="E52" i="12"/>
  <c r="D90" i="12"/>
  <c r="B90" i="12"/>
  <c r="A91" i="12"/>
  <c r="F217" i="3" l="1"/>
  <c r="B91" i="12"/>
  <c r="D91" i="12"/>
  <c r="A92" i="12"/>
  <c r="F52" i="12"/>
  <c r="G52" i="12" s="1"/>
  <c r="I52" i="12" s="1"/>
  <c r="C53" i="12" s="1"/>
  <c r="G217" i="3" l="1"/>
  <c r="H53" i="12"/>
  <c r="E53" i="12"/>
  <c r="B92" i="12"/>
  <c r="D92" i="12"/>
  <c r="A93" i="12"/>
  <c r="I217" i="3" l="1"/>
  <c r="C218" i="3" s="1"/>
  <c r="B93" i="12"/>
  <c r="D93" i="12"/>
  <c r="A94" i="12"/>
  <c r="F53" i="12"/>
  <c r="G53" i="12" s="1"/>
  <c r="I53" i="12" s="1"/>
  <c r="C54" i="12" s="1"/>
  <c r="H218" i="3" l="1"/>
  <c r="E218" i="3"/>
  <c r="H54" i="12"/>
  <c r="E54" i="12"/>
  <c r="D94" i="12"/>
  <c r="B94" i="12"/>
  <c r="A95" i="12"/>
  <c r="F218" i="3" l="1"/>
  <c r="D95" i="12"/>
  <c r="B95" i="12"/>
  <c r="A96" i="12"/>
  <c r="F54" i="12"/>
  <c r="G54" i="12" s="1"/>
  <c r="I54" i="12" s="1"/>
  <c r="C55" i="12" s="1"/>
  <c r="G218" i="3" l="1"/>
  <c r="H55" i="12"/>
  <c r="E55" i="12"/>
  <c r="D96" i="12"/>
  <c r="B96" i="12"/>
  <c r="A97" i="12"/>
  <c r="I218" i="3" l="1"/>
  <c r="C219" i="3" s="1"/>
  <c r="F55" i="12"/>
  <c r="G55" i="12" s="1"/>
  <c r="I55" i="12" s="1"/>
  <c r="C56" i="12" s="1"/>
  <c r="D97" i="12"/>
  <c r="B97" i="12"/>
  <c r="A98" i="12"/>
  <c r="H219" i="3" l="1"/>
  <c r="E219" i="3"/>
  <c r="H56" i="12"/>
  <c r="E56" i="12"/>
  <c r="D98" i="12"/>
  <c r="B98" i="12"/>
  <c r="A99" i="12"/>
  <c r="F219" i="3" l="1"/>
  <c r="D99" i="12"/>
  <c r="B99" i="12"/>
  <c r="A100" i="12"/>
  <c r="F56" i="12"/>
  <c r="G56" i="12" s="1"/>
  <c r="I56" i="12" s="1"/>
  <c r="C57" i="12" s="1"/>
  <c r="G219" i="3" l="1"/>
  <c r="H57" i="12"/>
  <c r="E57" i="12"/>
  <c r="B100" i="12"/>
  <c r="D100" i="12"/>
  <c r="A101" i="12"/>
  <c r="I219" i="3" l="1"/>
  <c r="C220" i="3" s="1"/>
  <c r="F57" i="12"/>
  <c r="G57" i="12" s="1"/>
  <c r="I57" i="12" s="1"/>
  <c r="C58" i="12" s="1"/>
  <c r="D101" i="12"/>
  <c r="B101" i="12"/>
  <c r="A102" i="12"/>
  <c r="E220" i="3" l="1"/>
  <c r="H220" i="3"/>
  <c r="H58" i="12"/>
  <c r="E58" i="12"/>
  <c r="B102" i="12"/>
  <c r="D102" i="12"/>
  <c r="A103" i="12"/>
  <c r="F220" i="3" l="1"/>
  <c r="B103" i="12"/>
  <c r="D103" i="12"/>
  <c r="A104" i="12"/>
  <c r="F58" i="12"/>
  <c r="G58" i="12" s="1"/>
  <c r="I58" i="12" s="1"/>
  <c r="C59" i="12" s="1"/>
  <c r="G220" i="3" l="1"/>
  <c r="H59" i="12"/>
  <c r="E59" i="12"/>
  <c r="D104" i="12"/>
  <c r="B104" i="12"/>
  <c r="A105" i="12"/>
  <c r="I220" i="3" l="1"/>
  <c r="C221" i="3" s="1"/>
  <c r="F59" i="12"/>
  <c r="G59" i="12" s="1"/>
  <c r="I59" i="12" s="1"/>
  <c r="C60" i="12" s="1"/>
  <c r="B105" i="12"/>
  <c r="D105" i="12"/>
  <c r="A106" i="12"/>
  <c r="H221" i="3" l="1"/>
  <c r="E221" i="3"/>
  <c r="H60" i="12"/>
  <c r="E60" i="12"/>
  <c r="B106" i="12"/>
  <c r="D106" i="12"/>
  <c r="A107" i="12"/>
  <c r="F221" i="3" l="1"/>
  <c r="B107" i="12"/>
  <c r="D107" i="12"/>
  <c r="A108" i="12"/>
  <c r="F60" i="12"/>
  <c r="G60" i="12" s="1"/>
  <c r="I60" i="12" s="1"/>
  <c r="C61" i="12" s="1"/>
  <c r="G221" i="3" l="1"/>
  <c r="H61" i="12"/>
  <c r="E61" i="12"/>
  <c r="D108" i="12"/>
  <c r="B108" i="12"/>
  <c r="A109" i="12"/>
  <c r="I221" i="3" l="1"/>
  <c r="C222" i="3" s="1"/>
  <c r="B109" i="12"/>
  <c r="D109" i="12"/>
  <c r="A110" i="12"/>
  <c r="F61" i="12"/>
  <c r="G61" i="12" s="1"/>
  <c r="I61" i="12" s="1"/>
  <c r="C62" i="12" s="1"/>
  <c r="E222" i="3" l="1"/>
  <c r="H222" i="3"/>
  <c r="E62" i="12"/>
  <c r="H62" i="12"/>
  <c r="D110" i="12"/>
  <c r="B110" i="12"/>
  <c r="A111" i="12"/>
  <c r="F222" i="3" l="1"/>
  <c r="D111" i="12"/>
  <c r="B111" i="12"/>
  <c r="A112" i="12"/>
  <c r="F62" i="12"/>
  <c r="G62" i="12" s="1"/>
  <c r="I62" i="12" s="1"/>
  <c r="C63" i="12" s="1"/>
  <c r="G222" i="3" l="1"/>
  <c r="H63" i="12"/>
  <c r="E63" i="12"/>
  <c r="D112" i="12"/>
  <c r="B112" i="12"/>
  <c r="A113" i="12"/>
  <c r="I222" i="3" l="1"/>
  <c r="C223" i="3" s="1"/>
  <c r="B113" i="12"/>
  <c r="D113" i="12"/>
  <c r="A114" i="12"/>
  <c r="F63" i="12"/>
  <c r="G63" i="12" s="1"/>
  <c r="I63" i="12" s="1"/>
  <c r="C64" i="12" s="1"/>
  <c r="E223" i="3" l="1"/>
  <c r="H223" i="3"/>
  <c r="H64" i="12"/>
  <c r="E64" i="12"/>
  <c r="B114" i="12"/>
  <c r="D114" i="12"/>
  <c r="A115" i="12"/>
  <c r="F223" i="3" l="1"/>
  <c r="B115" i="12"/>
  <c r="D115" i="12"/>
  <c r="A116" i="12"/>
  <c r="F64" i="12"/>
  <c r="G64" i="12" s="1"/>
  <c r="I64" i="12" s="1"/>
  <c r="C65" i="12" s="1"/>
  <c r="G223" i="3" l="1"/>
  <c r="H65" i="12"/>
  <c r="E65" i="12"/>
  <c r="D116" i="12"/>
  <c r="B116" i="12"/>
  <c r="A117" i="12"/>
  <c r="I223" i="3" l="1"/>
  <c r="C224" i="3" s="1"/>
  <c r="B117" i="12"/>
  <c r="D117" i="12"/>
  <c r="A118" i="12"/>
  <c r="F65" i="12"/>
  <c r="G65" i="12" s="1"/>
  <c r="I65" i="12" s="1"/>
  <c r="C66" i="12" s="1"/>
  <c r="E224" i="3" l="1"/>
  <c r="H224" i="3"/>
  <c r="E66" i="12"/>
  <c r="H66" i="12"/>
  <c r="B118" i="12"/>
  <c r="D118" i="12"/>
  <c r="A119" i="12"/>
  <c r="F224" i="3" l="1"/>
  <c r="B119" i="12"/>
  <c r="D119" i="12"/>
  <c r="A120" i="12"/>
  <c r="F66" i="12"/>
  <c r="G66" i="12" s="1"/>
  <c r="I66" i="12" s="1"/>
  <c r="C67" i="12" s="1"/>
  <c r="G224" i="3" l="1"/>
  <c r="H67" i="12"/>
  <c r="E67" i="12"/>
  <c r="B120" i="12"/>
  <c r="D120" i="12"/>
  <c r="A121" i="12"/>
  <c r="I224" i="3" l="1"/>
  <c r="C225" i="3" s="1"/>
  <c r="F67" i="12"/>
  <c r="G67" i="12" s="1"/>
  <c r="I67" i="12" s="1"/>
  <c r="C68" i="12" s="1"/>
  <c r="B121" i="12"/>
  <c r="D121" i="12"/>
  <c r="A122" i="12"/>
  <c r="E225" i="3" l="1"/>
  <c r="H225" i="3"/>
  <c r="H68" i="12"/>
  <c r="E68" i="12"/>
  <c r="B122" i="12"/>
  <c r="D122" i="12"/>
  <c r="A123" i="12"/>
  <c r="F225" i="3" l="1"/>
  <c r="D123" i="12"/>
  <c r="B123" i="12"/>
  <c r="A124" i="12"/>
  <c r="F68" i="12"/>
  <c r="G68" i="12" s="1"/>
  <c r="I68" i="12" s="1"/>
  <c r="C69" i="12" s="1"/>
  <c r="G225" i="3" l="1"/>
  <c r="H69" i="12"/>
  <c r="E69" i="12"/>
  <c r="B124" i="12"/>
  <c r="D124" i="12"/>
  <c r="A125" i="12"/>
  <c r="I225" i="3" l="1"/>
  <c r="C226" i="3" s="1"/>
  <c r="F69" i="12"/>
  <c r="G69" i="12" s="1"/>
  <c r="I69" i="12" s="1"/>
  <c r="C70" i="12" s="1"/>
  <c r="D125" i="12"/>
  <c r="B125" i="12"/>
  <c r="A126" i="12"/>
  <c r="E226" i="3" l="1"/>
  <c r="H226" i="3"/>
  <c r="H70" i="12"/>
  <c r="E70" i="12"/>
  <c r="B126" i="12"/>
  <c r="D126" i="12"/>
  <c r="A127" i="12"/>
  <c r="F226" i="3" l="1"/>
  <c r="D127" i="12"/>
  <c r="B127" i="12"/>
  <c r="A128" i="12"/>
  <c r="F70" i="12"/>
  <c r="G70" i="12" s="1"/>
  <c r="I70" i="12" s="1"/>
  <c r="C71" i="12" s="1"/>
  <c r="G226" i="3" l="1"/>
  <c r="E71" i="12"/>
  <c r="H71" i="12"/>
  <c r="B128" i="12"/>
  <c r="D128" i="12"/>
  <c r="A129" i="12"/>
  <c r="I226" i="3" l="1"/>
  <c r="C227" i="3" s="1"/>
  <c r="D129" i="12"/>
  <c r="B129" i="12"/>
  <c r="A130" i="12"/>
  <c r="F71" i="12"/>
  <c r="G71" i="12" s="1"/>
  <c r="I71" i="12" s="1"/>
  <c r="C72" i="12" s="1"/>
  <c r="H227" i="3" l="1"/>
  <c r="E227" i="3"/>
  <c r="H72" i="12"/>
  <c r="E72" i="12"/>
  <c r="B130" i="12"/>
  <c r="D130" i="12"/>
  <c r="A131" i="12"/>
  <c r="F227" i="3" l="1"/>
  <c r="D131" i="12"/>
  <c r="B131" i="12"/>
  <c r="A132" i="12"/>
  <c r="F72" i="12"/>
  <c r="G72" i="12" s="1"/>
  <c r="I72" i="12" s="1"/>
  <c r="C73" i="12" s="1"/>
  <c r="G227" i="3" l="1"/>
  <c r="H73" i="12"/>
  <c r="E73" i="12"/>
  <c r="D132" i="12"/>
  <c r="B132" i="12"/>
  <c r="A133" i="12"/>
  <c r="I227" i="3" l="1"/>
  <c r="C228" i="3" s="1"/>
  <c r="B133" i="12"/>
  <c r="D133" i="12"/>
  <c r="A134" i="12"/>
  <c r="F73" i="12"/>
  <c r="G73" i="12" s="1"/>
  <c r="I73" i="12" s="1"/>
  <c r="C74" i="12" s="1"/>
  <c r="H228" i="3" l="1"/>
  <c r="E228" i="3"/>
  <c r="H74" i="12"/>
  <c r="E74" i="12"/>
  <c r="B134" i="12"/>
  <c r="D134" i="12"/>
  <c r="A135" i="12"/>
  <c r="F228" i="3" l="1"/>
  <c r="F74" i="12"/>
  <c r="G74" i="12" s="1"/>
  <c r="I74" i="12" s="1"/>
  <c r="C75" i="12" s="1"/>
  <c r="B135" i="12"/>
  <c r="D135" i="12"/>
  <c r="A136" i="12"/>
  <c r="G228" i="3" l="1"/>
  <c r="H75" i="12"/>
  <c r="E75" i="12"/>
  <c r="D136" i="12"/>
  <c r="B136" i="12"/>
  <c r="A137" i="12"/>
  <c r="I228" i="3" l="1"/>
  <c r="C229" i="3" s="1"/>
  <c r="F75" i="12"/>
  <c r="G75" i="12" s="1"/>
  <c r="I75" i="12" s="1"/>
  <c r="C76" i="12" s="1"/>
  <c r="B137" i="12"/>
  <c r="D137" i="12"/>
  <c r="A138" i="12"/>
  <c r="H229" i="3" l="1"/>
  <c r="E229" i="3"/>
  <c r="E76" i="12"/>
  <c r="H76" i="12"/>
  <c r="D138" i="12"/>
  <c r="B138" i="12"/>
  <c r="A139" i="12"/>
  <c r="F229" i="3" l="1"/>
  <c r="B139" i="12"/>
  <c r="D139" i="12"/>
  <c r="A140" i="12"/>
  <c r="F76" i="12"/>
  <c r="G76" i="12" s="1"/>
  <c r="I76" i="12" s="1"/>
  <c r="C77" i="12" s="1"/>
  <c r="G229" i="3" l="1"/>
  <c r="H77" i="12"/>
  <c r="E77" i="12"/>
  <c r="D140" i="12"/>
  <c r="B140" i="12"/>
  <c r="A141" i="12"/>
  <c r="I229" i="3" l="1"/>
  <c r="C230" i="3" s="1"/>
  <c r="F77" i="12"/>
  <c r="G77" i="12" s="1"/>
  <c r="I77" i="12" s="1"/>
  <c r="C78" i="12" s="1"/>
  <c r="D141" i="12"/>
  <c r="B141" i="12"/>
  <c r="A142" i="12"/>
  <c r="H230" i="3" l="1"/>
  <c r="E230" i="3"/>
  <c r="D142" i="12"/>
  <c r="B142" i="12"/>
  <c r="A143" i="12"/>
  <c r="E78" i="12"/>
  <c r="H78" i="12"/>
  <c r="F230" i="3" l="1"/>
  <c r="F78" i="12"/>
  <c r="G78" i="12" s="1"/>
  <c r="I78" i="12" s="1"/>
  <c r="C79" i="12" s="1"/>
  <c r="D143" i="12"/>
  <c r="B143" i="12"/>
  <c r="A144" i="12"/>
  <c r="G230" i="3" l="1"/>
  <c r="H79" i="12"/>
  <c r="E79" i="12"/>
  <c r="D144" i="12"/>
  <c r="B144" i="12"/>
  <c r="A145" i="12"/>
  <c r="I230" i="3" l="1"/>
  <c r="C231" i="3" s="1"/>
  <c r="F79" i="12"/>
  <c r="G79" i="12" s="1"/>
  <c r="I79" i="12" s="1"/>
  <c r="C80" i="12" s="1"/>
  <c r="B145" i="12"/>
  <c r="D145" i="12"/>
  <c r="A146" i="12"/>
  <c r="H231" i="3" l="1"/>
  <c r="E231" i="3"/>
  <c r="H80" i="12"/>
  <c r="E80" i="12"/>
  <c r="B146" i="12"/>
  <c r="D146" i="12"/>
  <c r="A147" i="12"/>
  <c r="F231" i="3" l="1"/>
  <c r="F80" i="12"/>
  <c r="G80" i="12" s="1"/>
  <c r="I80" i="12" s="1"/>
  <c r="C81" i="12" s="1"/>
  <c r="B147" i="12"/>
  <c r="D147" i="12"/>
  <c r="A148" i="12"/>
  <c r="G231" i="3" l="1"/>
  <c r="H81" i="12"/>
  <c r="E81" i="12"/>
  <c r="B148" i="12"/>
  <c r="D148" i="12"/>
  <c r="A149" i="12"/>
  <c r="I231" i="3" l="1"/>
  <c r="C232" i="3" s="1"/>
  <c r="D149" i="12"/>
  <c r="B149" i="12"/>
  <c r="A150" i="12"/>
  <c r="F81" i="12"/>
  <c r="G81" i="12" s="1"/>
  <c r="I81" i="12" s="1"/>
  <c r="C82" i="12" s="1"/>
  <c r="E232" i="3" l="1"/>
  <c r="H232" i="3"/>
  <c r="H82" i="12"/>
  <c r="E82" i="12"/>
  <c r="D150" i="12"/>
  <c r="B150" i="12"/>
  <c r="A151" i="12"/>
  <c r="F232" i="3" l="1"/>
  <c r="F82" i="12"/>
  <c r="G82" i="12" s="1"/>
  <c r="I82" i="12" s="1"/>
  <c r="C83" i="12" s="1"/>
  <c r="B151" i="12"/>
  <c r="D151" i="12"/>
  <c r="A152" i="12"/>
  <c r="G232" i="3" l="1"/>
  <c r="H83" i="12"/>
  <c r="E83" i="12"/>
  <c r="D152" i="12"/>
  <c r="B152" i="12"/>
  <c r="A153" i="12"/>
  <c r="I232" i="3" l="1"/>
  <c r="C233" i="3" s="1"/>
  <c r="D153" i="12"/>
  <c r="B153" i="12"/>
  <c r="A154" i="12"/>
  <c r="F83" i="12"/>
  <c r="G83" i="12" s="1"/>
  <c r="I83" i="12" s="1"/>
  <c r="C84" i="12" s="1"/>
  <c r="H233" i="3" l="1"/>
  <c r="E233" i="3"/>
  <c r="H84" i="12"/>
  <c r="E84" i="12"/>
  <c r="B154" i="12"/>
  <c r="D154" i="12"/>
  <c r="A155" i="12"/>
  <c r="F233" i="3" l="1"/>
  <c r="B155" i="12"/>
  <c r="D155" i="12"/>
  <c r="A156" i="12"/>
  <c r="F84" i="12"/>
  <c r="G84" i="12" s="1"/>
  <c r="I84" i="12" s="1"/>
  <c r="C85" i="12" s="1"/>
  <c r="G233" i="3" l="1"/>
  <c r="H85" i="12"/>
  <c r="E85" i="12"/>
  <c r="D156" i="12"/>
  <c r="B156" i="12"/>
  <c r="A157" i="12"/>
  <c r="I233" i="3" l="1"/>
  <c r="C234" i="3" s="1"/>
  <c r="F85" i="12"/>
  <c r="G85" i="12" s="1"/>
  <c r="I85" i="12" s="1"/>
  <c r="C86" i="12" s="1"/>
  <c r="D157" i="12"/>
  <c r="B157" i="12"/>
  <c r="A158" i="12"/>
  <c r="E234" i="3" l="1"/>
  <c r="H234" i="3"/>
  <c r="H86" i="12"/>
  <c r="E86" i="12"/>
  <c r="D158" i="12"/>
  <c r="B158" i="12"/>
  <c r="A159" i="12"/>
  <c r="F234" i="3" l="1"/>
  <c r="F86" i="12"/>
  <c r="G86" i="12" s="1"/>
  <c r="I86" i="12" s="1"/>
  <c r="C87" i="12" s="1"/>
  <c r="B159" i="12"/>
  <c r="D159" i="12"/>
  <c r="A160" i="12"/>
  <c r="G234" i="3" l="1"/>
  <c r="H87" i="12"/>
  <c r="E87" i="12"/>
  <c r="D160" i="12"/>
  <c r="B160" i="12"/>
  <c r="A161" i="12"/>
  <c r="I234" i="3" l="1"/>
  <c r="C235" i="3" s="1"/>
  <c r="B161" i="12"/>
  <c r="D161" i="12"/>
  <c r="A162" i="12"/>
  <c r="F87" i="12"/>
  <c r="G87" i="12" s="1"/>
  <c r="I87" i="12" s="1"/>
  <c r="C88" i="12" s="1"/>
  <c r="H235" i="3" l="1"/>
  <c r="E235" i="3"/>
  <c r="H88" i="12"/>
  <c r="E88" i="12"/>
  <c r="B162" i="12"/>
  <c r="D162" i="12"/>
  <c r="A163" i="12"/>
  <c r="F235" i="3" l="1"/>
  <c r="F88" i="12"/>
  <c r="G88" i="12" s="1"/>
  <c r="I88" i="12" s="1"/>
  <c r="C89" i="12" s="1"/>
  <c r="B163" i="12"/>
  <c r="D163" i="12"/>
  <c r="A164" i="12"/>
  <c r="G235" i="3" l="1"/>
  <c r="H89" i="12"/>
  <c r="E89" i="12"/>
  <c r="D164" i="12"/>
  <c r="B164" i="12"/>
  <c r="A165" i="12"/>
  <c r="I235" i="3" l="1"/>
  <c r="C236" i="3" s="1"/>
  <c r="B165" i="12"/>
  <c r="D165" i="12"/>
  <c r="A166" i="12"/>
  <c r="F89" i="12"/>
  <c r="G89" i="12" s="1"/>
  <c r="I89" i="12" s="1"/>
  <c r="C90" i="12" s="1"/>
  <c r="H236" i="3" l="1"/>
  <c r="E236" i="3"/>
  <c r="B166" i="12"/>
  <c r="D166" i="12"/>
  <c r="A167" i="12"/>
  <c r="H90" i="12"/>
  <c r="E90" i="12"/>
  <c r="F236" i="3" l="1"/>
  <c r="D167" i="12"/>
  <c r="B167" i="12"/>
  <c r="A168" i="12"/>
  <c r="F90" i="12"/>
  <c r="G90" i="12" s="1"/>
  <c r="I90" i="12" s="1"/>
  <c r="C91" i="12" s="1"/>
  <c r="G236" i="3" l="1"/>
  <c r="B168" i="12"/>
  <c r="D168" i="12"/>
  <c r="A169" i="12"/>
  <c r="H91" i="12"/>
  <c r="E91" i="12"/>
  <c r="I236" i="3" l="1"/>
  <c r="C237" i="3" s="1"/>
  <c r="D169" i="12"/>
  <c r="B169" i="12"/>
  <c r="A170" i="12"/>
  <c r="F91" i="12"/>
  <c r="G91" i="12" s="1"/>
  <c r="I91" i="12" s="1"/>
  <c r="C92" i="12" s="1"/>
  <c r="H237" i="3" l="1"/>
  <c r="E237" i="3"/>
  <c r="H92" i="12"/>
  <c r="E92" i="12"/>
  <c r="D170" i="12"/>
  <c r="B170" i="12"/>
  <c r="A171" i="12"/>
  <c r="F237" i="3" l="1"/>
  <c r="F92" i="12"/>
  <c r="G92" i="12" s="1"/>
  <c r="I92" i="12" s="1"/>
  <c r="C93" i="12" s="1"/>
  <c r="D171" i="12"/>
  <c r="B171" i="12"/>
  <c r="A172" i="12"/>
  <c r="G237" i="3" l="1"/>
  <c r="H93" i="12"/>
  <c r="E93" i="12"/>
  <c r="B172" i="12"/>
  <c r="D172" i="12"/>
  <c r="A173" i="12"/>
  <c r="I237" i="3" l="1"/>
  <c r="C238" i="3" s="1"/>
  <c r="D173" i="12"/>
  <c r="B173" i="12"/>
  <c r="A174" i="12"/>
  <c r="F93" i="12"/>
  <c r="G93" i="12" s="1"/>
  <c r="I93" i="12" s="1"/>
  <c r="C94" i="12" s="1"/>
  <c r="H238" i="3" l="1"/>
  <c r="E238" i="3"/>
  <c r="H94" i="12"/>
  <c r="E94" i="12"/>
  <c r="D174" i="12"/>
  <c r="B174" i="12"/>
  <c r="A175" i="12"/>
  <c r="F238" i="3" l="1"/>
  <c r="D175" i="12"/>
  <c r="B175" i="12"/>
  <c r="A176" i="12"/>
  <c r="F94" i="12"/>
  <c r="G94" i="12" s="1"/>
  <c r="I94" i="12" s="1"/>
  <c r="C95" i="12" s="1"/>
  <c r="G238" i="3" l="1"/>
  <c r="H95" i="12"/>
  <c r="E95" i="12"/>
  <c r="D176" i="12"/>
  <c r="B176" i="12"/>
  <c r="A177" i="12"/>
  <c r="I238" i="3" l="1"/>
  <c r="C239" i="3" s="1"/>
  <c r="D177" i="12"/>
  <c r="B177" i="12"/>
  <c r="A178" i="12"/>
  <c r="F95" i="12"/>
  <c r="G95" i="12" s="1"/>
  <c r="I95" i="12" s="1"/>
  <c r="C96" i="12" s="1"/>
  <c r="E239" i="3" l="1"/>
  <c r="H239" i="3"/>
  <c r="H96" i="12"/>
  <c r="E96" i="12"/>
  <c r="B178" i="12"/>
  <c r="D178" i="12"/>
  <c r="A179" i="12"/>
  <c r="F239" i="3" l="1"/>
  <c r="D179" i="12"/>
  <c r="B179" i="12"/>
  <c r="A180" i="12"/>
  <c r="F96" i="12"/>
  <c r="G96" i="12" s="1"/>
  <c r="I96" i="12" s="1"/>
  <c r="C97" i="12" s="1"/>
  <c r="G239" i="3" l="1"/>
  <c r="E97" i="12"/>
  <c r="H97" i="12"/>
  <c r="D180" i="12"/>
  <c r="B180" i="12"/>
  <c r="A181" i="12"/>
  <c r="I239" i="3" l="1"/>
  <c r="C240" i="3" s="1"/>
  <c r="D181" i="12"/>
  <c r="B181" i="12"/>
  <c r="A182" i="12"/>
  <c r="F97" i="12"/>
  <c r="G97" i="12" s="1"/>
  <c r="I97" i="12" s="1"/>
  <c r="C98" i="12" s="1"/>
  <c r="H240" i="3" l="1"/>
  <c r="E240" i="3"/>
  <c r="H98" i="12"/>
  <c r="E98" i="12"/>
  <c r="B182" i="12"/>
  <c r="D182" i="12"/>
  <c r="A183" i="12"/>
  <c r="F240" i="3" l="1"/>
  <c r="F98" i="12"/>
  <c r="G98" i="12" s="1"/>
  <c r="I98" i="12" s="1"/>
  <c r="C99" i="12" s="1"/>
  <c r="B183" i="12"/>
  <c r="D183" i="12"/>
  <c r="A184" i="12"/>
  <c r="G240" i="3" l="1"/>
  <c r="H99" i="12"/>
  <c r="E99" i="12"/>
  <c r="B184" i="12"/>
  <c r="D184" i="12"/>
  <c r="A185" i="12"/>
  <c r="I240" i="3" l="1"/>
  <c r="C241" i="3" s="1"/>
  <c r="F99" i="12"/>
  <c r="G99" i="12" s="1"/>
  <c r="I99" i="12" s="1"/>
  <c r="C100" i="12" s="1"/>
  <c r="D185" i="12"/>
  <c r="B185" i="12"/>
  <c r="A186" i="12"/>
  <c r="H241" i="3" l="1"/>
  <c r="E241" i="3"/>
  <c r="H100" i="12"/>
  <c r="E100" i="12"/>
  <c r="D186" i="12"/>
  <c r="B186" i="12"/>
  <c r="A187" i="12"/>
  <c r="F241" i="3" l="1"/>
  <c r="D187" i="12"/>
  <c r="B187" i="12"/>
  <c r="A188" i="12"/>
  <c r="F100" i="12"/>
  <c r="G100" i="12" s="1"/>
  <c r="I100" i="12" s="1"/>
  <c r="C101" i="12" s="1"/>
  <c r="G241" i="3" l="1"/>
  <c r="H101" i="12"/>
  <c r="E101" i="12"/>
  <c r="D188" i="12"/>
  <c r="B188" i="12"/>
  <c r="A189" i="12"/>
  <c r="I241" i="3" l="1"/>
  <c r="C242" i="3" s="1"/>
  <c r="D189" i="12"/>
  <c r="B189" i="12"/>
  <c r="A190" i="12"/>
  <c r="F101" i="12"/>
  <c r="G101" i="12" s="1"/>
  <c r="I101" i="12" s="1"/>
  <c r="C102" i="12" s="1"/>
  <c r="H242" i="3" l="1"/>
  <c r="E242" i="3"/>
  <c r="E102" i="12"/>
  <c r="H102" i="12"/>
  <c r="B190" i="12"/>
  <c r="D190" i="12"/>
  <c r="A191" i="12"/>
  <c r="F242" i="3" l="1"/>
  <c r="D191" i="12"/>
  <c r="B191" i="12"/>
  <c r="A192" i="12"/>
  <c r="F102" i="12"/>
  <c r="G102" i="12" s="1"/>
  <c r="I102" i="12" s="1"/>
  <c r="C103" i="12" s="1"/>
  <c r="G242" i="3" l="1"/>
  <c r="B192" i="12"/>
  <c r="D192" i="12"/>
  <c r="A193" i="12"/>
  <c r="H103" i="12"/>
  <c r="E103" i="12"/>
  <c r="I242" i="3" l="1"/>
  <c r="C243" i="3" s="1"/>
  <c r="D193" i="12"/>
  <c r="B193" i="12"/>
  <c r="A194" i="12"/>
  <c r="F103" i="12"/>
  <c r="G103" i="12" s="1"/>
  <c r="I103" i="12" s="1"/>
  <c r="C104" i="12" s="1"/>
  <c r="H243" i="3" l="1"/>
  <c r="E243" i="3"/>
  <c r="H104" i="12"/>
  <c r="E104" i="12"/>
  <c r="B194" i="12"/>
  <c r="D194" i="12"/>
  <c r="A195" i="12"/>
  <c r="F243" i="3" l="1"/>
  <c r="D195" i="12"/>
  <c r="B195" i="12"/>
  <c r="A196" i="12"/>
  <c r="F104" i="12"/>
  <c r="G104" i="12" s="1"/>
  <c r="I104" i="12" s="1"/>
  <c r="C105" i="12" s="1"/>
  <c r="G243" i="3" l="1"/>
  <c r="H105" i="12"/>
  <c r="E105" i="12"/>
  <c r="D196" i="12"/>
  <c r="B196" i="12"/>
  <c r="A197" i="12"/>
  <c r="I243" i="3" l="1"/>
  <c r="C244" i="3" s="1"/>
  <c r="B197" i="12"/>
  <c r="D197" i="12"/>
  <c r="A198" i="12"/>
  <c r="F105" i="12"/>
  <c r="G105" i="12" s="1"/>
  <c r="I105" i="12" s="1"/>
  <c r="C106" i="12" s="1"/>
  <c r="E244" i="3" l="1"/>
  <c r="H244" i="3"/>
  <c r="H106" i="12"/>
  <c r="E106" i="12"/>
  <c r="D198" i="12"/>
  <c r="B198" i="12"/>
  <c r="A199" i="12"/>
  <c r="F244" i="3" l="1"/>
  <c r="B199" i="12"/>
  <c r="D199" i="12"/>
  <c r="A200" i="12"/>
  <c r="F106" i="12"/>
  <c r="G106" i="12" s="1"/>
  <c r="I106" i="12" s="1"/>
  <c r="C107" i="12" s="1"/>
  <c r="G244" i="3" l="1"/>
  <c r="H107" i="12"/>
  <c r="E107" i="12"/>
  <c r="D200" i="12"/>
  <c r="B200" i="12"/>
  <c r="A201" i="12"/>
  <c r="I244" i="3" l="1"/>
  <c r="C245" i="3" s="1"/>
  <c r="F107" i="12"/>
  <c r="G107" i="12" s="1"/>
  <c r="I107" i="12" s="1"/>
  <c r="C108" i="12" s="1"/>
  <c r="D201" i="12"/>
  <c r="B201" i="12"/>
  <c r="A202" i="12"/>
  <c r="H245" i="3" l="1"/>
  <c r="E245" i="3"/>
  <c r="E108" i="12"/>
  <c r="H108" i="12"/>
  <c r="D202" i="12"/>
  <c r="B202" i="12"/>
  <c r="A203" i="12"/>
  <c r="F245" i="3" l="1"/>
  <c r="F108" i="12"/>
  <c r="G108" i="12" s="1"/>
  <c r="I108" i="12" s="1"/>
  <c r="C109" i="12" s="1"/>
  <c r="B203" i="12"/>
  <c r="D203" i="12"/>
  <c r="A204" i="12"/>
  <c r="G245" i="3" l="1"/>
  <c r="H109" i="12"/>
  <c r="E109" i="12"/>
  <c r="D204" i="12"/>
  <c r="B204" i="12"/>
  <c r="A205" i="12"/>
  <c r="I245" i="3" l="1"/>
  <c r="C246" i="3" s="1"/>
  <c r="F109" i="12"/>
  <c r="G109" i="12" s="1"/>
  <c r="I109" i="12" s="1"/>
  <c r="C110" i="12" s="1"/>
  <c r="D205" i="12"/>
  <c r="B205" i="12"/>
  <c r="A206" i="12"/>
  <c r="H246" i="3" l="1"/>
  <c r="E246" i="3"/>
  <c r="E110" i="12"/>
  <c r="H110" i="12"/>
  <c r="B206" i="12"/>
  <c r="D206" i="12"/>
  <c r="A207" i="12"/>
  <c r="F246" i="3" l="1"/>
  <c r="B207" i="12"/>
  <c r="D207" i="12"/>
  <c r="A208" i="12"/>
  <c r="F110" i="12"/>
  <c r="G110" i="12" s="1"/>
  <c r="I110" i="12" s="1"/>
  <c r="C111" i="12" s="1"/>
  <c r="G246" i="3" l="1"/>
  <c r="H111" i="12"/>
  <c r="E111" i="12"/>
  <c r="B208" i="12"/>
  <c r="D208" i="12"/>
  <c r="A209" i="12"/>
  <c r="I246" i="3" l="1"/>
  <c r="C247" i="3" s="1"/>
  <c r="F111" i="12"/>
  <c r="G111" i="12" s="1"/>
  <c r="I111" i="12" s="1"/>
  <c r="C112" i="12" s="1"/>
  <c r="B209" i="12"/>
  <c r="D209" i="12"/>
  <c r="A210" i="12"/>
  <c r="E247" i="3" l="1"/>
  <c r="H247" i="3"/>
  <c r="H112" i="12"/>
  <c r="E112" i="12"/>
  <c r="D210" i="12"/>
  <c r="B210" i="12"/>
  <c r="A211" i="12"/>
  <c r="F247" i="3" l="1"/>
  <c r="F112" i="12"/>
  <c r="G112" i="12" s="1"/>
  <c r="I112" i="12" s="1"/>
  <c r="C113" i="12" s="1"/>
  <c r="D211" i="12"/>
  <c r="B211" i="12"/>
  <c r="A212" i="12"/>
  <c r="G247" i="3" l="1"/>
  <c r="H113" i="12"/>
  <c r="E113" i="12"/>
  <c r="B212" i="12"/>
  <c r="D212" i="12"/>
  <c r="A213" i="12"/>
  <c r="I247" i="3" l="1"/>
  <c r="C248" i="3" s="1"/>
  <c r="B213" i="12"/>
  <c r="D213" i="12"/>
  <c r="A214" i="12"/>
  <c r="F113" i="12"/>
  <c r="G113" i="12" s="1"/>
  <c r="I113" i="12" s="1"/>
  <c r="C114" i="12" s="1"/>
  <c r="E248" i="3" l="1"/>
  <c r="H248" i="3"/>
  <c r="H114" i="12"/>
  <c r="E114" i="12"/>
  <c r="D214" i="12"/>
  <c r="B214" i="12"/>
  <c r="A215" i="12"/>
  <c r="F248" i="3" l="1"/>
  <c r="F114" i="12"/>
  <c r="G114" i="12" s="1"/>
  <c r="I114" i="12" s="1"/>
  <c r="C115" i="12" s="1"/>
  <c r="B215" i="12"/>
  <c r="D215" i="12"/>
  <c r="A216" i="12"/>
  <c r="G248" i="3" l="1"/>
  <c r="H115" i="12"/>
  <c r="E115" i="12"/>
  <c r="D216" i="12"/>
  <c r="B216" i="12"/>
  <c r="A217" i="12"/>
  <c r="I248" i="3" l="1"/>
  <c r="C249" i="3" s="1"/>
  <c r="B217" i="12"/>
  <c r="D217" i="12"/>
  <c r="A218" i="12"/>
  <c r="F115" i="12"/>
  <c r="G115" i="12" s="1"/>
  <c r="I115" i="12" s="1"/>
  <c r="C116" i="12" s="1"/>
  <c r="H249" i="3" l="1"/>
  <c r="E249" i="3"/>
  <c r="H116" i="12"/>
  <c r="E116" i="12"/>
  <c r="D218" i="12"/>
  <c r="B218" i="12"/>
  <c r="A219" i="12"/>
  <c r="F249" i="3" l="1"/>
  <c r="D219" i="12"/>
  <c r="B219" i="12"/>
  <c r="A220" i="12"/>
  <c r="F116" i="12"/>
  <c r="G116" i="12" s="1"/>
  <c r="I116" i="12" s="1"/>
  <c r="C117" i="12" s="1"/>
  <c r="G249" i="3" l="1"/>
  <c r="H117" i="12"/>
  <c r="E117" i="12"/>
  <c r="D220" i="12"/>
  <c r="B220" i="12"/>
  <c r="A221" i="12"/>
  <c r="I249" i="3" l="1"/>
  <c r="C250" i="3" s="1"/>
  <c r="B221" i="12"/>
  <c r="D221" i="12"/>
  <c r="A222" i="12"/>
  <c r="F117" i="12"/>
  <c r="G117" i="12" s="1"/>
  <c r="I117" i="12" s="1"/>
  <c r="C118" i="12" s="1"/>
  <c r="H250" i="3" l="1"/>
  <c r="E250" i="3"/>
  <c r="D222" i="12"/>
  <c r="B222" i="12"/>
  <c r="A223" i="12"/>
  <c r="H118" i="12"/>
  <c r="E118" i="12"/>
  <c r="F250" i="3" l="1"/>
  <c r="F118" i="12"/>
  <c r="G118" i="12" s="1"/>
  <c r="I118" i="12" s="1"/>
  <c r="C119" i="12" s="1"/>
  <c r="D223" i="12"/>
  <c r="B223" i="12"/>
  <c r="A224" i="12"/>
  <c r="G250" i="3" l="1"/>
  <c r="H119" i="12"/>
  <c r="E119" i="12"/>
  <c r="D224" i="12"/>
  <c r="B224" i="12"/>
  <c r="A225" i="12"/>
  <c r="I250" i="3" l="1"/>
  <c r="C251" i="3" s="1"/>
  <c r="B225" i="12"/>
  <c r="D225" i="12"/>
  <c r="A226" i="12"/>
  <c r="F119" i="12"/>
  <c r="G119" i="12" s="1"/>
  <c r="I119" i="12" s="1"/>
  <c r="C120" i="12" s="1"/>
  <c r="E251" i="3" l="1"/>
  <c r="H251" i="3"/>
  <c r="H120" i="12"/>
  <c r="E120" i="12"/>
  <c r="D226" i="12"/>
  <c r="B226" i="12"/>
  <c r="A227" i="12"/>
  <c r="F251" i="3" l="1"/>
  <c r="F120" i="12"/>
  <c r="G120" i="12" s="1"/>
  <c r="I120" i="12" s="1"/>
  <c r="C121" i="12" s="1"/>
  <c r="B227" i="12"/>
  <c r="D227" i="12"/>
  <c r="A228" i="12"/>
  <c r="G251" i="3" l="1"/>
  <c r="H121" i="12"/>
  <c r="E121" i="12"/>
  <c r="B228" i="12"/>
  <c r="D228" i="12"/>
  <c r="A229" i="12"/>
  <c r="I251" i="3" l="1"/>
  <c r="C252" i="3" s="1"/>
  <c r="B229" i="12"/>
  <c r="D229" i="12"/>
  <c r="A230" i="12"/>
  <c r="F121" i="12"/>
  <c r="G121" i="12" s="1"/>
  <c r="I121" i="12" s="1"/>
  <c r="C122" i="12" s="1"/>
  <c r="E252" i="3" l="1"/>
  <c r="H252" i="3"/>
  <c r="H122" i="12"/>
  <c r="E122" i="12"/>
  <c r="B230" i="12"/>
  <c r="D230" i="12"/>
  <c r="A231" i="12"/>
  <c r="F252" i="3" l="1"/>
  <c r="F122" i="12"/>
  <c r="G122" i="12" s="1"/>
  <c r="I122" i="12" s="1"/>
  <c r="C123" i="12" s="1"/>
  <c r="B231" i="12"/>
  <c r="D231" i="12"/>
  <c r="A232" i="12"/>
  <c r="G252" i="3" l="1"/>
  <c r="H123" i="12"/>
  <c r="E123" i="12"/>
  <c r="D232" i="12"/>
  <c r="B232" i="12"/>
  <c r="A233" i="12"/>
  <c r="I252" i="3" l="1"/>
  <c r="C253" i="3" s="1"/>
  <c r="F123" i="12"/>
  <c r="G123" i="12" s="1"/>
  <c r="I123" i="12" s="1"/>
  <c r="C124" i="12" s="1"/>
  <c r="D233" i="12"/>
  <c r="B233" i="12"/>
  <c r="A234" i="12"/>
  <c r="H253" i="3" l="1"/>
  <c r="E253" i="3"/>
  <c r="H124" i="12"/>
  <c r="E124" i="12"/>
  <c r="B234" i="12"/>
  <c r="D234" i="12"/>
  <c r="A235" i="12"/>
  <c r="F253" i="3" l="1"/>
  <c r="F124" i="12"/>
  <c r="G124" i="12" s="1"/>
  <c r="I124" i="12" s="1"/>
  <c r="C125" i="12" s="1"/>
  <c r="D235" i="12"/>
  <c r="B235" i="12"/>
  <c r="A236" i="12"/>
  <c r="G253" i="3" l="1"/>
  <c r="H125" i="12"/>
  <c r="E125" i="12"/>
  <c r="D236" i="12"/>
  <c r="B236" i="12"/>
  <c r="A237" i="12"/>
  <c r="I253" i="3" l="1"/>
  <c r="C254" i="3" s="1"/>
  <c r="F125" i="12"/>
  <c r="G125" i="12" s="1"/>
  <c r="I125" i="12" s="1"/>
  <c r="C126" i="12" s="1"/>
  <c r="B237" i="12"/>
  <c r="D237" i="12"/>
  <c r="A238" i="12"/>
  <c r="E254" i="3" l="1"/>
  <c r="H254" i="3"/>
  <c r="E126" i="12"/>
  <c r="H126" i="12"/>
  <c r="D238" i="12"/>
  <c r="B238" i="12"/>
  <c r="A239" i="12"/>
  <c r="F254" i="3" l="1"/>
  <c r="B239" i="12"/>
  <c r="D239" i="12"/>
  <c r="A240" i="12"/>
  <c r="F126" i="12"/>
  <c r="G126" i="12" s="1"/>
  <c r="I126" i="12" s="1"/>
  <c r="C127" i="12" s="1"/>
  <c r="G254" i="3" l="1"/>
  <c r="H127" i="12"/>
  <c r="E127" i="12"/>
  <c r="D240" i="12"/>
  <c r="B240" i="12"/>
  <c r="A241" i="12"/>
  <c r="I254" i="3" l="1"/>
  <c r="C255" i="3" s="1"/>
  <c r="F127" i="12"/>
  <c r="G127" i="12" s="1"/>
  <c r="I127" i="12" s="1"/>
  <c r="C128" i="12" s="1"/>
  <c r="D241" i="12"/>
  <c r="B241" i="12"/>
  <c r="A242" i="12"/>
  <c r="H255" i="3" l="1"/>
  <c r="E255" i="3"/>
  <c r="B242" i="12"/>
  <c r="D242" i="12"/>
  <c r="A243" i="12"/>
  <c r="H128" i="12"/>
  <c r="E128" i="12"/>
  <c r="F255" i="3" l="1"/>
  <c r="B243" i="12"/>
  <c r="D243" i="12"/>
  <c r="A244" i="12"/>
  <c r="F128" i="12"/>
  <c r="G128" i="12" s="1"/>
  <c r="I128" i="12" s="1"/>
  <c r="C129" i="12" s="1"/>
  <c r="G255" i="3" l="1"/>
  <c r="H129" i="12"/>
  <c r="E129" i="12"/>
  <c r="B244" i="12"/>
  <c r="D244" i="12"/>
  <c r="A245" i="12"/>
  <c r="I255" i="3" l="1"/>
  <c r="C256" i="3" s="1"/>
  <c r="D245" i="12"/>
  <c r="B245" i="12"/>
  <c r="A246" i="12"/>
  <c r="F129" i="12"/>
  <c r="G129" i="12" s="1"/>
  <c r="I129" i="12" s="1"/>
  <c r="C130" i="12" s="1"/>
  <c r="E256" i="3" l="1"/>
  <c r="H256" i="3"/>
  <c r="H130" i="12"/>
  <c r="E130" i="12"/>
  <c r="D246" i="12"/>
  <c r="B246" i="12"/>
  <c r="A247" i="12"/>
  <c r="F256" i="3" l="1"/>
  <c r="D247" i="12"/>
  <c r="B247" i="12"/>
  <c r="A248" i="12"/>
  <c r="F130" i="12"/>
  <c r="G130" i="12" s="1"/>
  <c r="I130" i="12" s="1"/>
  <c r="C131" i="12" s="1"/>
  <c r="G256" i="3" l="1"/>
  <c r="E131" i="12"/>
  <c r="H131" i="12"/>
  <c r="B248" i="12"/>
  <c r="D248" i="12"/>
  <c r="A249" i="12"/>
  <c r="I256" i="3" l="1"/>
  <c r="C257" i="3" s="1"/>
  <c r="D249" i="12"/>
  <c r="B249" i="12"/>
  <c r="A250" i="12"/>
  <c r="F131" i="12"/>
  <c r="G131" i="12" s="1"/>
  <c r="I131" i="12" s="1"/>
  <c r="C132" i="12" s="1"/>
  <c r="H257" i="3" l="1"/>
  <c r="E257" i="3"/>
  <c r="H132" i="12"/>
  <c r="E132" i="12"/>
  <c r="D250" i="12"/>
  <c r="B250" i="12"/>
  <c r="A251" i="12"/>
  <c r="F257" i="3" l="1"/>
  <c r="D251" i="12"/>
  <c r="B251" i="12"/>
  <c r="A252" i="12"/>
  <c r="F132" i="12"/>
  <c r="G132" i="12" s="1"/>
  <c r="I132" i="12" s="1"/>
  <c r="C133" i="12" s="1"/>
  <c r="G257" i="3" l="1"/>
  <c r="B252" i="12"/>
  <c r="D252" i="12"/>
  <c r="A253" i="12"/>
  <c r="H133" i="12"/>
  <c r="E133" i="12"/>
  <c r="I257" i="3" l="1"/>
  <c r="C258" i="3" s="1"/>
  <c r="D253" i="12"/>
  <c r="B253" i="12"/>
  <c r="A254" i="12"/>
  <c r="F133" i="12"/>
  <c r="G133" i="12" s="1"/>
  <c r="I133" i="12" s="1"/>
  <c r="C134" i="12" s="1"/>
  <c r="E258" i="3" l="1"/>
  <c r="H258" i="3"/>
  <c r="H134" i="12"/>
  <c r="E134" i="12"/>
  <c r="D254" i="12"/>
  <c r="B254" i="12"/>
  <c r="A255" i="12"/>
  <c r="F258" i="3" l="1"/>
  <c r="F134" i="12"/>
  <c r="G134" i="12" s="1"/>
  <c r="I134" i="12" s="1"/>
  <c r="C135" i="12" s="1"/>
  <c r="D255" i="12"/>
  <c r="B255" i="12"/>
  <c r="A256" i="12"/>
  <c r="G258" i="3" l="1"/>
  <c r="H135" i="12"/>
  <c r="E135" i="12"/>
  <c r="D256" i="12"/>
  <c r="B256" i="12"/>
  <c r="A257" i="12"/>
  <c r="I258" i="3" l="1"/>
  <c r="C259" i="3" s="1"/>
  <c r="B257" i="12"/>
  <c r="D257" i="12"/>
  <c r="A258" i="12"/>
  <c r="F135" i="12"/>
  <c r="G135" i="12" s="1"/>
  <c r="I135" i="12" s="1"/>
  <c r="C136" i="12" s="1"/>
  <c r="H259" i="3" l="1"/>
  <c r="E259" i="3"/>
  <c r="H136" i="12"/>
  <c r="E136" i="12"/>
  <c r="B258" i="12"/>
  <c r="D258" i="12"/>
  <c r="A259" i="12"/>
  <c r="F259" i="3" l="1"/>
  <c r="F136" i="12"/>
  <c r="G136" i="12" s="1"/>
  <c r="I136" i="12" s="1"/>
  <c r="C137" i="12" s="1"/>
  <c r="B259" i="12"/>
  <c r="D259" i="12"/>
  <c r="A260" i="12"/>
  <c r="G259" i="3" l="1"/>
  <c r="H137" i="12"/>
  <c r="E137" i="12"/>
  <c r="B260" i="12"/>
  <c r="D260" i="12"/>
  <c r="A261" i="12"/>
  <c r="I259" i="3" l="1"/>
  <c r="C260" i="3" s="1"/>
  <c r="F137" i="12"/>
  <c r="G137" i="12" s="1"/>
  <c r="I137" i="12" s="1"/>
  <c r="C138" i="12" s="1"/>
  <c r="D261" i="12"/>
  <c r="B261" i="12"/>
  <c r="A262" i="12"/>
  <c r="E260" i="3" l="1"/>
  <c r="H260" i="3"/>
  <c r="D262" i="12"/>
  <c r="B262" i="12"/>
  <c r="A263" i="12"/>
  <c r="H138" i="12"/>
  <c r="E138" i="12"/>
  <c r="F260" i="3" l="1"/>
  <c r="F138" i="12"/>
  <c r="G138" i="12" s="1"/>
  <c r="I138" i="12" s="1"/>
  <c r="C139" i="12" s="1"/>
  <c r="D263" i="12"/>
  <c r="B263" i="12"/>
  <c r="A264" i="12"/>
  <c r="G260" i="3" l="1"/>
  <c r="H139" i="12"/>
  <c r="E139" i="12"/>
  <c r="B264" i="12"/>
  <c r="D264" i="12"/>
  <c r="A265" i="12"/>
  <c r="I260" i="3" l="1"/>
  <c r="C261" i="3" s="1"/>
  <c r="F139" i="12"/>
  <c r="G139" i="12" s="1"/>
  <c r="I139" i="12" s="1"/>
  <c r="C140" i="12" s="1"/>
  <c r="B265" i="12"/>
  <c r="D265" i="12"/>
  <c r="A266" i="12"/>
  <c r="E261" i="3" l="1"/>
  <c r="H261" i="3"/>
  <c r="H140" i="12"/>
  <c r="E140" i="12"/>
  <c r="B266" i="12"/>
  <c r="D266" i="12"/>
  <c r="A267" i="12"/>
  <c r="F261" i="3" l="1"/>
  <c r="B267" i="12"/>
  <c r="D267" i="12"/>
  <c r="A268" i="12"/>
  <c r="F140" i="12"/>
  <c r="G140" i="12" s="1"/>
  <c r="I140" i="12" s="1"/>
  <c r="C141" i="12" s="1"/>
  <c r="G261" i="3" l="1"/>
  <c r="H141" i="12"/>
  <c r="E141" i="12"/>
  <c r="D268" i="12"/>
  <c r="B268" i="12"/>
  <c r="A269" i="12"/>
  <c r="I261" i="3" l="1"/>
  <c r="C262" i="3" s="1"/>
  <c r="B269" i="12"/>
  <c r="D269" i="12"/>
  <c r="A270" i="12"/>
  <c r="F141" i="12"/>
  <c r="G141" i="12" s="1"/>
  <c r="I141" i="12" s="1"/>
  <c r="C142" i="12" s="1"/>
  <c r="E262" i="3" l="1"/>
  <c r="H262" i="3"/>
  <c r="H142" i="12"/>
  <c r="E142" i="12"/>
  <c r="D270" i="12"/>
  <c r="B270" i="12"/>
  <c r="A271" i="12"/>
  <c r="F262" i="3" l="1"/>
  <c r="F142" i="12"/>
  <c r="G142" i="12" s="1"/>
  <c r="I142" i="12" s="1"/>
  <c r="C143" i="12" s="1"/>
  <c r="B271" i="12"/>
  <c r="D271" i="12"/>
  <c r="A272" i="12"/>
  <c r="G262" i="3" l="1"/>
  <c r="H143" i="12"/>
  <c r="E143" i="12"/>
  <c r="D272" i="12"/>
  <c r="B272" i="12"/>
  <c r="A273" i="12"/>
  <c r="I262" i="3" l="1"/>
  <c r="C263" i="3" s="1"/>
  <c r="D273" i="12"/>
  <c r="B273" i="12"/>
  <c r="A274" i="12"/>
  <c r="F143" i="12"/>
  <c r="G143" i="12" s="1"/>
  <c r="I143" i="12" s="1"/>
  <c r="C144" i="12" s="1"/>
  <c r="H263" i="3" l="1"/>
  <c r="E263" i="3"/>
  <c r="H144" i="12"/>
  <c r="E144" i="12"/>
  <c r="B274" i="12"/>
  <c r="D274" i="12"/>
  <c r="A275" i="12"/>
  <c r="F263" i="3" l="1"/>
  <c r="F144" i="12"/>
  <c r="G144" i="12" s="1"/>
  <c r="I144" i="12" s="1"/>
  <c r="C145" i="12" s="1"/>
  <c r="D275" i="12"/>
  <c r="B275" i="12"/>
  <c r="A276" i="12"/>
  <c r="G263" i="3" l="1"/>
  <c r="H145" i="12"/>
  <c r="E145" i="12"/>
  <c r="B276" i="12"/>
  <c r="D276" i="12"/>
  <c r="A277" i="12"/>
  <c r="I263" i="3" l="1"/>
  <c r="C264" i="3" s="1"/>
  <c r="F145" i="12"/>
  <c r="G145" i="12" s="1"/>
  <c r="I145" i="12" s="1"/>
  <c r="C146" i="12" s="1"/>
  <c r="D277" i="12"/>
  <c r="B277" i="12"/>
  <c r="A278" i="12"/>
  <c r="E264" i="3" l="1"/>
  <c r="H264" i="3"/>
  <c r="H146" i="12"/>
  <c r="E146" i="12"/>
  <c r="D278" i="12"/>
  <c r="B278" i="12"/>
  <c r="A279" i="12"/>
  <c r="F264" i="3" l="1"/>
  <c r="F146" i="12"/>
  <c r="G146" i="12" s="1"/>
  <c r="I146" i="12" s="1"/>
  <c r="C147" i="12" s="1"/>
  <c r="B279" i="12"/>
  <c r="D279" i="12"/>
  <c r="A280" i="12"/>
  <c r="G264" i="3" l="1"/>
  <c r="E147" i="12"/>
  <c r="H147" i="12"/>
  <c r="D280" i="12"/>
  <c r="B280" i="12"/>
  <c r="A281" i="12"/>
  <c r="I264" i="3" l="1"/>
  <c r="C265" i="3" s="1"/>
  <c r="D281" i="12"/>
  <c r="B281" i="12"/>
  <c r="A282" i="12"/>
  <c r="F147" i="12"/>
  <c r="G147" i="12" s="1"/>
  <c r="I147" i="12" s="1"/>
  <c r="C148" i="12" s="1"/>
  <c r="E265" i="3" l="1"/>
  <c r="H265" i="3"/>
  <c r="D282" i="12"/>
  <c r="B282" i="12"/>
  <c r="A283" i="12"/>
  <c r="H148" i="12"/>
  <c r="E148" i="12"/>
  <c r="F265" i="3" l="1"/>
  <c r="D283" i="12"/>
  <c r="B283" i="12"/>
  <c r="A284" i="12"/>
  <c r="F148" i="12"/>
  <c r="G148" i="12" s="1"/>
  <c r="I148" i="12" s="1"/>
  <c r="C149" i="12" s="1"/>
  <c r="G265" i="3" l="1"/>
  <c r="H149" i="12"/>
  <c r="E149" i="12"/>
  <c r="D284" i="12"/>
  <c r="B284" i="12"/>
  <c r="A285" i="12"/>
  <c r="I265" i="3" l="1"/>
  <c r="C266" i="3" s="1"/>
  <c r="B285" i="12"/>
  <c r="D285" i="12"/>
  <c r="A286" i="12"/>
  <c r="F149" i="12"/>
  <c r="G149" i="12" s="1"/>
  <c r="I149" i="12" s="1"/>
  <c r="C150" i="12" s="1"/>
  <c r="E266" i="3" l="1"/>
  <c r="H266" i="3"/>
  <c r="E150" i="12"/>
  <c r="H150" i="12"/>
  <c r="D286" i="12"/>
  <c r="B286" i="12"/>
  <c r="A287" i="12"/>
  <c r="F266" i="3" l="1"/>
  <c r="D287" i="12"/>
  <c r="B287" i="12"/>
  <c r="A288" i="12"/>
  <c r="F150" i="12"/>
  <c r="G150" i="12" s="1"/>
  <c r="I150" i="12" s="1"/>
  <c r="C151" i="12" s="1"/>
  <c r="G266" i="3" l="1"/>
  <c r="H151" i="12"/>
  <c r="E151" i="12"/>
  <c r="D288" i="12"/>
  <c r="B288" i="12"/>
  <c r="A289" i="12"/>
  <c r="I266" i="3" l="1"/>
  <c r="C267" i="3" s="1"/>
  <c r="B289" i="12"/>
  <c r="D289" i="12"/>
  <c r="A290" i="12"/>
  <c r="F151" i="12"/>
  <c r="G151" i="12" s="1"/>
  <c r="I151" i="12" s="1"/>
  <c r="C152" i="12" s="1"/>
  <c r="H267" i="3" l="1"/>
  <c r="E267" i="3"/>
  <c r="B290" i="12"/>
  <c r="D290" i="12"/>
  <c r="A291" i="12"/>
  <c r="H152" i="12"/>
  <c r="E152" i="12"/>
  <c r="F267" i="3" l="1"/>
  <c r="F152" i="12"/>
  <c r="G152" i="12" s="1"/>
  <c r="I152" i="12" s="1"/>
  <c r="C153" i="12" s="1"/>
  <c r="D291" i="12"/>
  <c r="B291" i="12"/>
  <c r="A292" i="12"/>
  <c r="G267" i="3" l="1"/>
  <c r="H153" i="12"/>
  <c r="E153" i="12"/>
  <c r="D292" i="12"/>
  <c r="B292" i="12"/>
  <c r="A293" i="12"/>
  <c r="I267" i="3" l="1"/>
  <c r="C268" i="3" s="1"/>
  <c r="F153" i="12"/>
  <c r="G153" i="12" s="1"/>
  <c r="I153" i="12" s="1"/>
  <c r="C154" i="12" s="1"/>
  <c r="D293" i="12"/>
  <c r="B293" i="12"/>
  <c r="A294" i="12"/>
  <c r="E268" i="3" l="1"/>
  <c r="H268" i="3"/>
  <c r="H154" i="12"/>
  <c r="E154" i="12"/>
  <c r="B294" i="12"/>
  <c r="D294" i="12"/>
  <c r="A295" i="12"/>
  <c r="F268" i="3" l="1"/>
  <c r="F154" i="12"/>
  <c r="G154" i="12" s="1"/>
  <c r="I154" i="12" s="1"/>
  <c r="C155" i="12" s="1"/>
  <c r="B295" i="12"/>
  <c r="D295" i="12"/>
  <c r="A296" i="12"/>
  <c r="G268" i="3" l="1"/>
  <c r="E155" i="12"/>
  <c r="H155" i="12"/>
  <c r="B296" i="12"/>
  <c r="D296" i="12"/>
  <c r="A297" i="12"/>
  <c r="I268" i="3" l="1"/>
  <c r="C269" i="3" s="1"/>
  <c r="F155" i="12"/>
  <c r="G155" i="12" s="1"/>
  <c r="I155" i="12" s="1"/>
  <c r="C156" i="12" s="1"/>
  <c r="B297" i="12"/>
  <c r="D297" i="12"/>
  <c r="A298" i="12"/>
  <c r="H269" i="3" l="1"/>
  <c r="E269" i="3"/>
  <c r="H156" i="12"/>
  <c r="E156" i="12"/>
  <c r="B298" i="12"/>
  <c r="D298" i="12"/>
  <c r="A299" i="12"/>
  <c r="F269" i="3" l="1"/>
  <c r="F156" i="12"/>
  <c r="G156" i="12" s="1"/>
  <c r="I156" i="12" s="1"/>
  <c r="C157" i="12" s="1"/>
  <c r="B299" i="12"/>
  <c r="D299" i="12"/>
  <c r="A300" i="12"/>
  <c r="G269" i="3" l="1"/>
  <c r="H157" i="12"/>
  <c r="E157" i="12"/>
  <c r="D300" i="12"/>
  <c r="B300" i="12"/>
  <c r="A301" i="12"/>
  <c r="I269" i="3" l="1"/>
  <c r="C270" i="3" s="1"/>
  <c r="F157" i="12"/>
  <c r="G157" i="12" s="1"/>
  <c r="I157" i="12" s="1"/>
  <c r="C158" i="12" s="1"/>
  <c r="B301" i="12"/>
  <c r="D301" i="12"/>
  <c r="A302" i="12"/>
  <c r="E270" i="3" l="1"/>
  <c r="H270" i="3"/>
  <c r="H158" i="12"/>
  <c r="E158" i="12"/>
  <c r="D302" i="12"/>
  <c r="B302" i="12"/>
  <c r="A303" i="12"/>
  <c r="F270" i="3" l="1"/>
  <c r="B303" i="12"/>
  <c r="D303" i="12"/>
  <c r="A304" i="12"/>
  <c r="F158" i="12"/>
  <c r="G158" i="12" s="1"/>
  <c r="I158" i="12" s="1"/>
  <c r="C159" i="12" s="1"/>
  <c r="G270" i="3" l="1"/>
  <c r="E159" i="12"/>
  <c r="H159" i="12"/>
  <c r="B304" i="12"/>
  <c r="D304" i="12"/>
  <c r="A305" i="12"/>
  <c r="I270" i="3" l="1"/>
  <c r="C271" i="3" s="1"/>
  <c r="D305" i="12"/>
  <c r="B305" i="12"/>
  <c r="A306" i="12"/>
  <c r="F159" i="12"/>
  <c r="G159" i="12" s="1"/>
  <c r="I159" i="12" s="1"/>
  <c r="C160" i="12" s="1"/>
  <c r="H271" i="3" l="1"/>
  <c r="E271" i="3"/>
  <c r="H160" i="12"/>
  <c r="E160" i="12"/>
  <c r="B306" i="12"/>
  <c r="D306" i="12"/>
  <c r="A307" i="12"/>
  <c r="F271" i="3" l="1"/>
  <c r="F160" i="12"/>
  <c r="G160" i="12" s="1"/>
  <c r="I160" i="12" s="1"/>
  <c r="C161" i="12" s="1"/>
  <c r="B307" i="12"/>
  <c r="D307" i="12"/>
  <c r="A308" i="12"/>
  <c r="G271" i="3" l="1"/>
  <c r="H161" i="12"/>
  <c r="E161" i="12"/>
  <c r="B308" i="12"/>
  <c r="D308" i="12"/>
  <c r="A309" i="12"/>
  <c r="I271" i="3" l="1"/>
  <c r="C272" i="3" s="1"/>
  <c r="F161" i="12"/>
  <c r="G161" i="12" s="1"/>
  <c r="I161" i="12" s="1"/>
  <c r="C162" i="12" s="1"/>
  <c r="B309" i="12"/>
  <c r="D309" i="12"/>
  <c r="A310" i="12"/>
  <c r="E272" i="3" l="1"/>
  <c r="H272" i="3"/>
  <c r="H162" i="12"/>
  <c r="E162" i="12"/>
  <c r="B310" i="12"/>
  <c r="D310" i="12"/>
  <c r="A311" i="12"/>
  <c r="F272" i="3" l="1"/>
  <c r="B311" i="12"/>
  <c r="D311" i="12"/>
  <c r="A312" i="12"/>
  <c r="F162" i="12"/>
  <c r="G162" i="12" s="1"/>
  <c r="I162" i="12" s="1"/>
  <c r="C163" i="12" s="1"/>
  <c r="G272" i="3" l="1"/>
  <c r="H163" i="12"/>
  <c r="E163" i="12"/>
  <c r="B312" i="12"/>
  <c r="D312" i="12"/>
  <c r="A313" i="12"/>
  <c r="I272" i="3" l="1"/>
  <c r="C273" i="3" s="1"/>
  <c r="B313" i="12"/>
  <c r="D313" i="12"/>
  <c r="A314" i="12"/>
  <c r="F163" i="12"/>
  <c r="G163" i="12" s="1"/>
  <c r="I163" i="12" s="1"/>
  <c r="C164" i="12" s="1"/>
  <c r="H273" i="3" l="1"/>
  <c r="E273" i="3"/>
  <c r="H164" i="12"/>
  <c r="E164" i="12"/>
  <c r="B314" i="12"/>
  <c r="D314" i="12"/>
  <c r="A315" i="12"/>
  <c r="F273" i="3" l="1"/>
  <c r="D315" i="12"/>
  <c r="B315" i="12"/>
  <c r="A316" i="12"/>
  <c r="F164" i="12"/>
  <c r="G164" i="12" s="1"/>
  <c r="I164" i="12" s="1"/>
  <c r="C165" i="12" s="1"/>
  <c r="G273" i="3" l="1"/>
  <c r="H165" i="12"/>
  <c r="E165" i="12"/>
  <c r="B316" i="12"/>
  <c r="D316" i="12"/>
  <c r="A317" i="12"/>
  <c r="I273" i="3" l="1"/>
  <c r="C274" i="3" s="1"/>
  <c r="B317" i="12"/>
  <c r="D317" i="12"/>
  <c r="A318" i="12"/>
  <c r="F165" i="12"/>
  <c r="G165" i="12" s="1"/>
  <c r="I165" i="12" s="1"/>
  <c r="C166" i="12" s="1"/>
  <c r="E274" i="3" l="1"/>
  <c r="H274" i="3"/>
  <c r="H166" i="12"/>
  <c r="E166" i="12"/>
  <c r="D318" i="12"/>
  <c r="B318" i="12"/>
  <c r="A319" i="12"/>
  <c r="F274" i="3" l="1"/>
  <c r="D319" i="12"/>
  <c r="B319" i="12"/>
  <c r="A320" i="12"/>
  <c r="F166" i="12"/>
  <c r="G166" i="12" s="1"/>
  <c r="I166" i="12" s="1"/>
  <c r="C167" i="12" s="1"/>
  <c r="G274" i="3" l="1"/>
  <c r="H167" i="12"/>
  <c r="E167" i="12"/>
  <c r="D320" i="12"/>
  <c r="B320" i="12"/>
  <c r="A321" i="12"/>
  <c r="I274" i="3" l="1"/>
  <c r="C275" i="3" s="1"/>
  <c r="D321" i="12"/>
  <c r="B321" i="12"/>
  <c r="A322" i="12"/>
  <c r="F167" i="12"/>
  <c r="G167" i="12" s="1"/>
  <c r="I167" i="12" s="1"/>
  <c r="C168" i="12" s="1"/>
  <c r="H275" i="3" l="1"/>
  <c r="E275" i="3"/>
  <c r="B322" i="12"/>
  <c r="D322" i="12"/>
  <c r="A323" i="12"/>
  <c r="E168" i="12"/>
  <c r="H168" i="12"/>
  <c r="F275" i="3" l="1"/>
  <c r="F168" i="12"/>
  <c r="G168" i="12" s="1"/>
  <c r="I168" i="12" s="1"/>
  <c r="C169" i="12" s="1"/>
  <c r="B323" i="12"/>
  <c r="D323" i="12"/>
  <c r="A324" i="12"/>
  <c r="G275" i="3" l="1"/>
  <c r="H169" i="12"/>
  <c r="E169" i="12"/>
  <c r="D324" i="12"/>
  <c r="B324" i="12"/>
  <c r="A325" i="12"/>
  <c r="I275" i="3" l="1"/>
  <c r="C276" i="3" s="1"/>
  <c r="F169" i="12"/>
  <c r="G169" i="12" s="1"/>
  <c r="I169" i="12" s="1"/>
  <c r="C170" i="12" s="1"/>
  <c r="B325" i="12"/>
  <c r="D325" i="12"/>
  <c r="A326" i="12"/>
  <c r="H276" i="3" l="1"/>
  <c r="E276" i="3"/>
  <c r="H170" i="12"/>
  <c r="E170" i="12"/>
  <c r="D326" i="12"/>
  <c r="B326" i="12"/>
  <c r="A327" i="12"/>
  <c r="F276" i="3" l="1"/>
  <c r="B327" i="12"/>
  <c r="D327" i="12"/>
  <c r="A328" i="12"/>
  <c r="F170" i="12"/>
  <c r="G170" i="12" s="1"/>
  <c r="I170" i="12" s="1"/>
  <c r="C171" i="12" s="1"/>
  <c r="G276" i="3" l="1"/>
  <c r="H171" i="12"/>
  <c r="E171" i="12"/>
  <c r="B328" i="12"/>
  <c r="D328" i="12"/>
  <c r="A329" i="12"/>
  <c r="I276" i="3" l="1"/>
  <c r="C277" i="3" s="1"/>
  <c r="F171" i="12"/>
  <c r="G171" i="12" s="1"/>
  <c r="I171" i="12" s="1"/>
  <c r="C172" i="12" s="1"/>
  <c r="D329" i="12"/>
  <c r="B329" i="12"/>
  <c r="A330" i="12"/>
  <c r="H277" i="3" l="1"/>
  <c r="E277" i="3"/>
  <c r="H172" i="12"/>
  <c r="E172" i="12"/>
  <c r="B330" i="12"/>
  <c r="D330" i="12"/>
  <c r="A331" i="12"/>
  <c r="F277" i="3" l="1"/>
  <c r="B331" i="12"/>
  <c r="D331" i="12"/>
  <c r="A332" i="12"/>
  <c r="F172" i="12"/>
  <c r="G172" i="12" s="1"/>
  <c r="I172" i="12" s="1"/>
  <c r="C173" i="12" s="1"/>
  <c r="G277" i="3" l="1"/>
  <c r="H173" i="12"/>
  <c r="E173" i="12"/>
  <c r="B332" i="12"/>
  <c r="D332" i="12"/>
  <c r="A333" i="12"/>
  <c r="I277" i="3" l="1"/>
  <c r="C278" i="3" s="1"/>
  <c r="F173" i="12"/>
  <c r="G173" i="12" s="1"/>
  <c r="I173" i="12" s="1"/>
  <c r="C174" i="12" s="1"/>
  <c r="B333" i="12"/>
  <c r="D333" i="12"/>
  <c r="A334" i="12"/>
  <c r="E278" i="3" l="1"/>
  <c r="H278" i="3"/>
  <c r="D334" i="12"/>
  <c r="B334" i="12"/>
  <c r="A335" i="12"/>
  <c r="H174" i="12"/>
  <c r="E174" i="12"/>
  <c r="F278" i="3" l="1"/>
  <c r="B335" i="12"/>
  <c r="D335" i="12"/>
  <c r="A336" i="12"/>
  <c r="F174" i="12"/>
  <c r="G174" i="12" s="1"/>
  <c r="I174" i="12" s="1"/>
  <c r="C175" i="12" s="1"/>
  <c r="G278" i="3" l="1"/>
  <c r="H175" i="12"/>
  <c r="E175" i="12"/>
  <c r="D336" i="12"/>
  <c r="B336" i="12"/>
  <c r="A337" i="12"/>
  <c r="I278" i="3" l="1"/>
  <c r="C279" i="3" s="1"/>
  <c r="D337" i="12"/>
  <c r="B337" i="12"/>
  <c r="A338" i="12"/>
  <c r="F175" i="12"/>
  <c r="G175" i="12" s="1"/>
  <c r="I175" i="12" s="1"/>
  <c r="C176" i="12" s="1"/>
  <c r="H279" i="3" l="1"/>
  <c r="E279" i="3"/>
  <c r="H176" i="12"/>
  <c r="E176" i="12"/>
  <c r="D338" i="12"/>
  <c r="B338" i="12"/>
  <c r="A339" i="12"/>
  <c r="F279" i="3" l="1"/>
  <c r="F176" i="12"/>
  <c r="G176" i="12" s="1"/>
  <c r="I176" i="12" s="1"/>
  <c r="C177" i="12" s="1"/>
  <c r="D339" i="12"/>
  <c r="B339" i="12"/>
  <c r="A340" i="12"/>
  <c r="G279" i="3" l="1"/>
  <c r="H177" i="12"/>
  <c r="E177" i="12"/>
  <c r="D340" i="12"/>
  <c r="B340" i="12"/>
  <c r="A341" i="12"/>
  <c r="I279" i="3" l="1"/>
  <c r="C280" i="3" s="1"/>
  <c r="B341" i="12"/>
  <c r="D341" i="12"/>
  <c r="A342" i="12"/>
  <c r="F177" i="12"/>
  <c r="G177" i="12" s="1"/>
  <c r="I177" i="12" s="1"/>
  <c r="C178" i="12" s="1"/>
  <c r="H280" i="3" l="1"/>
  <c r="E280" i="3"/>
  <c r="B342" i="12"/>
  <c r="D342" i="12"/>
  <c r="A343" i="12"/>
  <c r="H178" i="12"/>
  <c r="E178" i="12"/>
  <c r="F280" i="3" l="1"/>
  <c r="F178" i="12"/>
  <c r="G178" i="12" s="1"/>
  <c r="I178" i="12" s="1"/>
  <c r="C179" i="12" s="1"/>
  <c r="B343" i="12"/>
  <c r="D343" i="12"/>
  <c r="A344" i="12"/>
  <c r="G280" i="3" l="1"/>
  <c r="B344" i="12"/>
  <c r="D344" i="12"/>
  <c r="A345" i="12"/>
  <c r="H179" i="12"/>
  <c r="E179" i="12"/>
  <c r="I280" i="3" l="1"/>
  <c r="C281" i="3" s="1"/>
  <c r="B345" i="12"/>
  <c r="D345" i="12"/>
  <c r="A346" i="12"/>
  <c r="F179" i="12"/>
  <c r="G179" i="12" s="1"/>
  <c r="I179" i="12" s="1"/>
  <c r="C180" i="12" s="1"/>
  <c r="E281" i="3" l="1"/>
  <c r="H281" i="3"/>
  <c r="H180" i="12"/>
  <c r="E180" i="12"/>
  <c r="D346" i="12"/>
  <c r="B346" i="12"/>
  <c r="A347" i="12"/>
  <c r="F281" i="3" l="1"/>
  <c r="D347" i="12"/>
  <c r="B347" i="12"/>
  <c r="A348" i="12"/>
  <c r="F180" i="12"/>
  <c r="G180" i="12" s="1"/>
  <c r="I180" i="12" s="1"/>
  <c r="C181" i="12" s="1"/>
  <c r="G281" i="3" l="1"/>
  <c r="H181" i="12"/>
  <c r="E181" i="12"/>
  <c r="D348" i="12"/>
  <c r="B348" i="12"/>
  <c r="A349" i="12"/>
  <c r="I281" i="3" l="1"/>
  <c r="C282" i="3" s="1"/>
  <c r="F181" i="12"/>
  <c r="G181" i="12" s="1"/>
  <c r="I181" i="12" s="1"/>
  <c r="C182" i="12" s="1"/>
  <c r="D349" i="12"/>
  <c r="B349" i="12"/>
  <c r="A350" i="12"/>
  <c r="H282" i="3" l="1"/>
  <c r="E282" i="3"/>
  <c r="H182" i="12"/>
  <c r="E182" i="12"/>
  <c r="D350" i="12"/>
  <c r="B350" i="12"/>
  <c r="A351" i="12"/>
  <c r="F282" i="3" l="1"/>
  <c r="D351" i="12"/>
  <c r="B351" i="12"/>
  <c r="A352" i="12"/>
  <c r="F182" i="12"/>
  <c r="G182" i="12" s="1"/>
  <c r="I182" i="12" s="1"/>
  <c r="C183" i="12" s="1"/>
  <c r="G282" i="3" l="1"/>
  <c r="H183" i="12"/>
  <c r="E183" i="12"/>
  <c r="B352" i="12"/>
  <c r="D352" i="12"/>
  <c r="A353" i="12"/>
  <c r="I282" i="3" l="1"/>
  <c r="C283" i="3" s="1"/>
  <c r="F183" i="12"/>
  <c r="G183" i="12" s="1"/>
  <c r="I183" i="12" s="1"/>
  <c r="C184" i="12" s="1"/>
  <c r="B353" i="12"/>
  <c r="D353" i="12"/>
  <c r="A354" i="12"/>
  <c r="H283" i="3" l="1"/>
  <c r="E283" i="3"/>
  <c r="E184" i="12"/>
  <c r="H184" i="12"/>
  <c r="B354" i="12"/>
  <c r="D354" i="12"/>
  <c r="A355" i="12"/>
  <c r="F283" i="3" l="1"/>
  <c r="B355" i="12"/>
  <c r="D355" i="12"/>
  <c r="A356" i="12"/>
  <c r="F184" i="12"/>
  <c r="G184" i="12" s="1"/>
  <c r="I184" i="12" s="1"/>
  <c r="C185" i="12" s="1"/>
  <c r="G283" i="3" l="1"/>
  <c r="E185" i="12"/>
  <c r="H185" i="12"/>
  <c r="B356" i="12"/>
  <c r="D356" i="12"/>
  <c r="A357" i="12"/>
  <c r="I283" i="3" l="1"/>
  <c r="C284" i="3" s="1"/>
  <c r="B357" i="12"/>
  <c r="D357" i="12"/>
  <c r="A358" i="12"/>
  <c r="F185" i="12"/>
  <c r="G185" i="12" s="1"/>
  <c r="I185" i="12" s="1"/>
  <c r="C186" i="12" s="1"/>
  <c r="H284" i="3" l="1"/>
  <c r="E284" i="3"/>
  <c r="H186" i="12"/>
  <c r="E186" i="12"/>
  <c r="D358" i="12"/>
  <c r="B358" i="12"/>
  <c r="A359" i="12"/>
  <c r="F284" i="3" l="1"/>
  <c r="F186" i="12"/>
  <c r="G186" i="12" s="1"/>
  <c r="I186" i="12" s="1"/>
  <c r="C187" i="12" s="1"/>
  <c r="B359" i="12"/>
  <c r="D359" i="12"/>
  <c r="A360" i="12"/>
  <c r="G284" i="3" l="1"/>
  <c r="B360" i="12"/>
  <c r="D360" i="12"/>
  <c r="A361" i="12"/>
  <c r="H187" i="12"/>
  <c r="E187" i="12"/>
  <c r="I284" i="3" l="1"/>
  <c r="C285" i="3" s="1"/>
  <c r="D361" i="12"/>
  <c r="B361" i="12"/>
  <c r="A362" i="12"/>
  <c r="F187" i="12"/>
  <c r="G187" i="12" s="1"/>
  <c r="I187" i="12" s="1"/>
  <c r="C188" i="12" s="1"/>
  <c r="H285" i="3" l="1"/>
  <c r="E285" i="3"/>
  <c r="E188" i="12"/>
  <c r="H188" i="12"/>
  <c r="B362" i="12"/>
  <c r="D362" i="12"/>
  <c r="A363" i="12"/>
  <c r="F285" i="3" l="1"/>
  <c r="F188" i="12"/>
  <c r="G188" i="12" s="1"/>
  <c r="I188" i="12" s="1"/>
  <c r="C189" i="12" s="1"/>
  <c r="D363" i="12"/>
  <c r="B363" i="12"/>
  <c r="A364" i="12"/>
  <c r="G285" i="3" l="1"/>
  <c r="H189" i="12"/>
  <c r="E189" i="12"/>
  <c r="D364" i="12"/>
  <c r="B364" i="12"/>
  <c r="A365" i="12"/>
  <c r="I285" i="3" l="1"/>
  <c r="C286" i="3" s="1"/>
  <c r="B365" i="12"/>
  <c r="D365" i="12"/>
  <c r="A366" i="12"/>
  <c r="F189" i="12"/>
  <c r="G189" i="12" s="1"/>
  <c r="I189" i="12" s="1"/>
  <c r="C190" i="12" s="1"/>
  <c r="E286" i="3" l="1"/>
  <c r="H286" i="3"/>
  <c r="D366" i="12"/>
  <c r="B366" i="12"/>
  <c r="A367" i="12"/>
  <c r="H190" i="12"/>
  <c r="E190" i="12"/>
  <c r="F286" i="3" l="1"/>
  <c r="F190" i="12"/>
  <c r="G190" i="12" s="1"/>
  <c r="I190" i="12" s="1"/>
  <c r="C191" i="12" s="1"/>
  <c r="B367" i="12"/>
  <c r="D367" i="12"/>
  <c r="A368" i="12"/>
  <c r="G286" i="3" l="1"/>
  <c r="H191" i="12"/>
  <c r="E191" i="12"/>
  <c r="D368" i="12"/>
  <c r="B368" i="12"/>
  <c r="A369" i="12"/>
  <c r="I286" i="3" l="1"/>
  <c r="C287" i="3" s="1"/>
  <c r="F191" i="12"/>
  <c r="G191" i="12" s="1"/>
  <c r="I191" i="12" s="1"/>
  <c r="C192" i="12" s="1"/>
  <c r="B369" i="12"/>
  <c r="D369" i="12"/>
  <c r="A370" i="12"/>
  <c r="H287" i="3" l="1"/>
  <c r="E287" i="3"/>
  <c r="H192" i="12"/>
  <c r="E192" i="12"/>
  <c r="D370" i="12"/>
  <c r="B370" i="12"/>
  <c r="A371" i="12"/>
  <c r="F287" i="3" l="1"/>
  <c r="F192" i="12"/>
  <c r="G192" i="12" s="1"/>
  <c r="I192" i="12" s="1"/>
  <c r="C193" i="12" s="1"/>
  <c r="D371" i="12"/>
  <c r="B371" i="12"/>
  <c r="A372" i="12"/>
  <c r="G287" i="3" l="1"/>
  <c r="H193" i="12"/>
  <c r="E193" i="12"/>
  <c r="B372" i="12"/>
  <c r="D372" i="12"/>
  <c r="A373" i="12"/>
  <c r="I287" i="3" l="1"/>
  <c r="C288" i="3" s="1"/>
  <c r="B373" i="12"/>
  <c r="D373" i="12"/>
  <c r="A374" i="12"/>
  <c r="F193" i="12"/>
  <c r="G193" i="12" s="1"/>
  <c r="I193" i="12" s="1"/>
  <c r="C194" i="12" s="1"/>
  <c r="E288" i="3" l="1"/>
  <c r="H288" i="3"/>
  <c r="H194" i="12"/>
  <c r="E194" i="12"/>
  <c r="D374" i="12"/>
  <c r="B374" i="12"/>
  <c r="A375" i="12"/>
  <c r="F288" i="3" l="1"/>
  <c r="F194" i="12"/>
  <c r="G194" i="12" s="1"/>
  <c r="I194" i="12" s="1"/>
  <c r="C195" i="12" s="1"/>
  <c r="B375" i="12"/>
  <c r="D375" i="12"/>
  <c r="A376" i="12"/>
  <c r="G288" i="3" l="1"/>
  <c r="H195" i="12"/>
  <c r="E195" i="12"/>
  <c r="D376" i="12"/>
  <c r="B376" i="12"/>
  <c r="A377" i="12"/>
  <c r="I288" i="3" l="1"/>
  <c r="C289" i="3" s="1"/>
  <c r="D377" i="12"/>
  <c r="B377" i="12"/>
  <c r="F195" i="12"/>
  <c r="G195" i="12" s="1"/>
  <c r="I195" i="12" s="1"/>
  <c r="C196" i="12" s="1"/>
  <c r="E289" i="3" l="1"/>
  <c r="H289" i="3"/>
  <c r="H196" i="12"/>
  <c r="E196" i="12"/>
  <c r="F289" i="3" l="1"/>
  <c r="F196" i="12"/>
  <c r="G196" i="12" s="1"/>
  <c r="I196" i="12" s="1"/>
  <c r="C197" i="12" s="1"/>
  <c r="G289" i="3" l="1"/>
  <c r="H197" i="12"/>
  <c r="E197" i="12"/>
  <c r="I289" i="3" l="1"/>
  <c r="C290" i="3" s="1"/>
  <c r="F197" i="12"/>
  <c r="G197" i="12" s="1"/>
  <c r="I197" i="12" s="1"/>
  <c r="C198" i="12" s="1"/>
  <c r="E290" i="3" l="1"/>
  <c r="H290" i="3"/>
  <c r="H198" i="12"/>
  <c r="E198" i="12"/>
  <c r="F290" i="3" l="1"/>
  <c r="F198" i="12"/>
  <c r="G198" i="12" s="1"/>
  <c r="I198" i="12" s="1"/>
  <c r="C199" i="12" s="1"/>
  <c r="G290" i="3" l="1"/>
  <c r="H199" i="12"/>
  <c r="E199" i="12"/>
  <c r="I290" i="3" l="1"/>
  <c r="C291" i="3" s="1"/>
  <c r="F199" i="12"/>
  <c r="G199" i="12" s="1"/>
  <c r="I199" i="12" s="1"/>
  <c r="C200" i="12" s="1"/>
  <c r="E291" i="3" l="1"/>
  <c r="H291" i="3"/>
  <c r="E200" i="12"/>
  <c r="H200" i="12"/>
  <c r="F291" i="3" l="1"/>
  <c r="F200" i="12"/>
  <c r="G200" i="12" s="1"/>
  <c r="I200" i="12" s="1"/>
  <c r="C201" i="12" s="1"/>
  <c r="G291" i="3" l="1"/>
  <c r="H201" i="12"/>
  <c r="E201" i="12"/>
  <c r="I291" i="3" l="1"/>
  <c r="C292" i="3" s="1"/>
  <c r="F201" i="12"/>
  <c r="G201" i="12" s="1"/>
  <c r="I201" i="12" s="1"/>
  <c r="C202" i="12" s="1"/>
  <c r="E292" i="3" l="1"/>
  <c r="H292" i="3"/>
  <c r="H202" i="12"/>
  <c r="E202" i="12"/>
  <c r="F292" i="3" l="1"/>
  <c r="F202" i="12"/>
  <c r="G202" i="12" s="1"/>
  <c r="I202" i="12" s="1"/>
  <c r="C203" i="12" s="1"/>
  <c r="G292" i="3" l="1"/>
  <c r="H203" i="12"/>
  <c r="E203" i="12"/>
  <c r="I292" i="3" l="1"/>
  <c r="C293" i="3" s="1"/>
  <c r="F203" i="12"/>
  <c r="G203" i="12" s="1"/>
  <c r="I203" i="12" s="1"/>
  <c r="C204" i="12" s="1"/>
  <c r="H293" i="3" l="1"/>
  <c r="E293" i="3"/>
  <c r="H204" i="12"/>
  <c r="E204" i="12"/>
  <c r="F293" i="3" l="1"/>
  <c r="F204" i="12"/>
  <c r="G204" i="12" s="1"/>
  <c r="I204" i="12" s="1"/>
  <c r="C205" i="12" s="1"/>
  <c r="G293" i="3" l="1"/>
  <c r="H205" i="12"/>
  <c r="E205" i="12"/>
  <c r="I293" i="3" l="1"/>
  <c r="C294" i="3" s="1"/>
  <c r="F205" i="12"/>
  <c r="G205" i="12" s="1"/>
  <c r="I205" i="12" s="1"/>
  <c r="C206" i="12" s="1"/>
  <c r="H294" i="3" l="1"/>
  <c r="E294" i="3"/>
  <c r="H206" i="12"/>
  <c r="E206" i="12"/>
  <c r="F294" i="3" l="1"/>
  <c r="F206" i="12"/>
  <c r="G206" i="12" s="1"/>
  <c r="I206" i="12" s="1"/>
  <c r="C207" i="12" s="1"/>
  <c r="G294" i="3" l="1"/>
  <c r="H207" i="12"/>
  <c r="E207" i="12"/>
  <c r="I294" i="3" l="1"/>
  <c r="C295" i="3" s="1"/>
  <c r="F207" i="12"/>
  <c r="G207" i="12" s="1"/>
  <c r="I207" i="12" s="1"/>
  <c r="C208" i="12" s="1"/>
  <c r="H295" i="3" l="1"/>
  <c r="E295" i="3"/>
  <c r="H208" i="12"/>
  <c r="E208" i="12"/>
  <c r="F295" i="3" l="1"/>
  <c r="F208" i="12"/>
  <c r="G208" i="12" s="1"/>
  <c r="I208" i="12" s="1"/>
  <c r="C209" i="12" s="1"/>
  <c r="G295" i="3" l="1"/>
  <c r="H209" i="12"/>
  <c r="E209" i="12"/>
  <c r="I295" i="3" l="1"/>
  <c r="C296" i="3" s="1"/>
  <c r="F209" i="12"/>
  <c r="G209" i="12" s="1"/>
  <c r="I209" i="12" s="1"/>
  <c r="C210" i="12" s="1"/>
  <c r="E296" i="3" l="1"/>
  <c r="H296" i="3"/>
  <c r="H210" i="12"/>
  <c r="E210" i="12"/>
  <c r="F296" i="3" l="1"/>
  <c r="F210" i="12"/>
  <c r="G210" i="12" s="1"/>
  <c r="I210" i="12" s="1"/>
  <c r="C211" i="12" s="1"/>
  <c r="G296" i="3" l="1"/>
  <c r="H211" i="12"/>
  <c r="E211" i="12"/>
  <c r="I296" i="3" l="1"/>
  <c r="C297" i="3" s="1"/>
  <c r="F211" i="12"/>
  <c r="G211" i="12" s="1"/>
  <c r="I211" i="12" s="1"/>
  <c r="C212" i="12" s="1"/>
  <c r="E297" i="3" l="1"/>
  <c r="H297" i="3"/>
  <c r="H212" i="12"/>
  <c r="E212" i="12"/>
  <c r="F297" i="3" l="1"/>
  <c r="F212" i="12"/>
  <c r="G212" i="12" s="1"/>
  <c r="I212" i="12" s="1"/>
  <c r="C213" i="12" s="1"/>
  <c r="G297" i="3" l="1"/>
  <c r="H213" i="12"/>
  <c r="E213" i="12"/>
  <c r="I297" i="3" l="1"/>
  <c r="C298" i="3" s="1"/>
  <c r="F213" i="12"/>
  <c r="G213" i="12" s="1"/>
  <c r="I213" i="12" s="1"/>
  <c r="C214" i="12" s="1"/>
  <c r="E298" i="3" l="1"/>
  <c r="H298" i="3"/>
  <c r="H214" i="12"/>
  <c r="E214" i="12"/>
  <c r="F298" i="3" l="1"/>
  <c r="F214" i="12"/>
  <c r="G214" i="12" s="1"/>
  <c r="I214" i="12" s="1"/>
  <c r="C215" i="12" s="1"/>
  <c r="G298" i="3" l="1"/>
  <c r="E215" i="12"/>
  <c r="H215" i="12"/>
  <c r="I298" i="3" l="1"/>
  <c r="C299" i="3" s="1"/>
  <c r="F215" i="12"/>
  <c r="G215" i="12" s="1"/>
  <c r="I215" i="12" s="1"/>
  <c r="C216" i="12" s="1"/>
  <c r="H299" i="3" l="1"/>
  <c r="E299" i="3"/>
  <c r="E216" i="12"/>
  <c r="H216" i="12"/>
  <c r="F299" i="3" l="1"/>
  <c r="F216" i="12"/>
  <c r="G216" i="12" s="1"/>
  <c r="I216" i="12" s="1"/>
  <c r="C217" i="12" s="1"/>
  <c r="G299" i="3" l="1"/>
  <c r="E217" i="12"/>
  <c r="H217" i="12"/>
  <c r="I299" i="3" l="1"/>
  <c r="C300" i="3" s="1"/>
  <c r="F217" i="12"/>
  <c r="G217" i="12" s="1"/>
  <c r="I217" i="12" s="1"/>
  <c r="C218" i="12" s="1"/>
  <c r="E300" i="3" l="1"/>
  <c r="H300" i="3"/>
  <c r="E218" i="12"/>
  <c r="H218" i="12"/>
  <c r="F300" i="3" l="1"/>
  <c r="F218" i="12"/>
  <c r="G218" i="12" s="1"/>
  <c r="I218" i="12" s="1"/>
  <c r="C219" i="12" s="1"/>
  <c r="G300" i="3" l="1"/>
  <c r="H219" i="12"/>
  <c r="E219" i="12"/>
  <c r="I300" i="3" l="1"/>
  <c r="C301" i="3" s="1"/>
  <c r="F219" i="12"/>
  <c r="G219" i="12" s="1"/>
  <c r="I219" i="12" s="1"/>
  <c r="C220" i="12" s="1"/>
  <c r="H301" i="3" l="1"/>
  <c r="E301" i="3"/>
  <c r="H220" i="12"/>
  <c r="E220" i="12"/>
  <c r="F301" i="3" l="1"/>
  <c r="F220" i="12"/>
  <c r="G220" i="12" s="1"/>
  <c r="I220" i="12" s="1"/>
  <c r="C221" i="12" s="1"/>
  <c r="G301" i="3" l="1"/>
  <c r="H221" i="12"/>
  <c r="E221" i="12"/>
  <c r="I301" i="3" l="1"/>
  <c r="C302" i="3" s="1"/>
  <c r="F221" i="12"/>
  <c r="G221" i="12" s="1"/>
  <c r="I221" i="12" s="1"/>
  <c r="C222" i="12" s="1"/>
  <c r="E302" i="3" l="1"/>
  <c r="H302" i="3"/>
  <c r="E222" i="12"/>
  <c r="H222" i="12"/>
  <c r="F302" i="3" l="1"/>
  <c r="F222" i="12"/>
  <c r="G222" i="12" s="1"/>
  <c r="I222" i="12" s="1"/>
  <c r="C223" i="12" s="1"/>
  <c r="G302" i="3" l="1"/>
  <c r="H223" i="12"/>
  <c r="E223" i="12"/>
  <c r="I302" i="3" l="1"/>
  <c r="C303" i="3" s="1"/>
  <c r="F223" i="12"/>
  <c r="G223" i="12" s="1"/>
  <c r="I223" i="12" s="1"/>
  <c r="C224" i="12" s="1"/>
  <c r="E303" i="3" l="1"/>
  <c r="H303" i="3"/>
  <c r="H224" i="12"/>
  <c r="E224" i="12"/>
  <c r="F303" i="3" l="1"/>
  <c r="F224" i="12"/>
  <c r="G224" i="12" s="1"/>
  <c r="I224" i="12" s="1"/>
  <c r="C225" i="12" s="1"/>
  <c r="G303" i="3" l="1"/>
  <c r="H225" i="12"/>
  <c r="E225" i="12"/>
  <c r="I303" i="3" l="1"/>
  <c r="C304" i="3" s="1"/>
  <c r="F225" i="12"/>
  <c r="G225" i="12" s="1"/>
  <c r="I225" i="12" s="1"/>
  <c r="C226" i="12" s="1"/>
  <c r="E304" i="3" l="1"/>
  <c r="H304" i="3"/>
  <c r="H226" i="12"/>
  <c r="E226" i="12"/>
  <c r="F304" i="3" l="1"/>
  <c r="F226" i="12"/>
  <c r="G226" i="12" s="1"/>
  <c r="I226" i="12" s="1"/>
  <c r="C227" i="12" s="1"/>
  <c r="G304" i="3" l="1"/>
  <c r="H227" i="12"/>
  <c r="E227" i="12"/>
  <c r="I304" i="3" l="1"/>
  <c r="C305" i="3" s="1"/>
  <c r="F227" i="12"/>
  <c r="G227" i="12" s="1"/>
  <c r="I227" i="12" s="1"/>
  <c r="C228" i="12" s="1"/>
  <c r="H305" i="3" l="1"/>
  <c r="E305" i="3"/>
  <c r="E228" i="12"/>
  <c r="H228" i="12"/>
  <c r="F305" i="3" l="1"/>
  <c r="F228" i="12"/>
  <c r="G228" i="12" s="1"/>
  <c r="I228" i="12" s="1"/>
  <c r="C229" i="12" s="1"/>
  <c r="G305" i="3" l="1"/>
  <c r="H229" i="12"/>
  <c r="E229" i="12"/>
  <c r="I305" i="3" l="1"/>
  <c r="C306" i="3" s="1"/>
  <c r="F229" i="12"/>
  <c r="G229" i="12" s="1"/>
  <c r="I229" i="12" s="1"/>
  <c r="C230" i="12" s="1"/>
  <c r="E306" i="3" l="1"/>
  <c r="H306" i="3"/>
  <c r="H230" i="12"/>
  <c r="E230" i="12"/>
  <c r="F306" i="3" l="1"/>
  <c r="F230" i="12"/>
  <c r="G230" i="12" s="1"/>
  <c r="I230" i="12" s="1"/>
  <c r="C231" i="12" s="1"/>
  <c r="G306" i="3" l="1"/>
  <c r="H231" i="12"/>
  <c r="E231" i="12"/>
  <c r="I306" i="3" l="1"/>
  <c r="C307" i="3" s="1"/>
  <c r="F231" i="12"/>
  <c r="G231" i="12" s="1"/>
  <c r="I231" i="12" s="1"/>
  <c r="C232" i="12" s="1"/>
  <c r="H307" i="3" l="1"/>
  <c r="E307" i="3"/>
  <c r="H232" i="12"/>
  <c r="E232" i="12"/>
  <c r="F307" i="3" l="1"/>
  <c r="F232" i="12"/>
  <c r="G232" i="12" s="1"/>
  <c r="I232" i="12" s="1"/>
  <c r="C233" i="12" s="1"/>
  <c r="G307" i="3" l="1"/>
  <c r="H233" i="12"/>
  <c r="E233" i="12"/>
  <c r="I307" i="3" l="1"/>
  <c r="C308" i="3" s="1"/>
  <c r="F233" i="12"/>
  <c r="G233" i="12" s="1"/>
  <c r="I233" i="12" s="1"/>
  <c r="C234" i="12" s="1"/>
  <c r="H308" i="3" l="1"/>
  <c r="E308" i="3"/>
  <c r="E234" i="12"/>
  <c r="H234" i="12"/>
  <c r="F308" i="3" l="1"/>
  <c r="F234" i="12"/>
  <c r="G234" i="12" s="1"/>
  <c r="I234" i="12" s="1"/>
  <c r="C235" i="12" s="1"/>
  <c r="G308" i="3" l="1"/>
  <c r="H235" i="12"/>
  <c r="E235" i="12"/>
  <c r="I308" i="3" l="1"/>
  <c r="C309" i="3" s="1"/>
  <c r="F235" i="12"/>
  <c r="G235" i="12" s="1"/>
  <c r="I235" i="12" s="1"/>
  <c r="C236" i="12" s="1"/>
  <c r="E309" i="3" l="1"/>
  <c r="H309" i="3"/>
  <c r="H236" i="12"/>
  <c r="E236" i="12"/>
  <c r="F309" i="3" l="1"/>
  <c r="F236" i="12"/>
  <c r="G236" i="12" s="1"/>
  <c r="I236" i="12" s="1"/>
  <c r="C237" i="12" s="1"/>
  <c r="G309" i="3" l="1"/>
  <c r="H237" i="12"/>
  <c r="E237" i="12"/>
  <c r="I309" i="3" l="1"/>
  <c r="C310" i="3" s="1"/>
  <c r="F237" i="12"/>
  <c r="G237" i="12" s="1"/>
  <c r="I237" i="12" s="1"/>
  <c r="C238" i="12" s="1"/>
  <c r="H310" i="3" l="1"/>
  <c r="E310" i="3"/>
  <c r="H238" i="12"/>
  <c r="E238" i="12"/>
  <c r="F310" i="3" l="1"/>
  <c r="F238" i="12"/>
  <c r="G238" i="12" s="1"/>
  <c r="I238" i="12" s="1"/>
  <c r="C239" i="12" s="1"/>
  <c r="G310" i="3" l="1"/>
  <c r="H239" i="12"/>
  <c r="E239" i="12"/>
  <c r="I310" i="3" l="1"/>
  <c r="C311" i="3" s="1"/>
  <c r="F239" i="12"/>
  <c r="G239" i="12" s="1"/>
  <c r="I239" i="12" s="1"/>
  <c r="C240" i="12" s="1"/>
  <c r="E311" i="3" l="1"/>
  <c r="H311" i="3"/>
  <c r="E240" i="12"/>
  <c r="H240" i="12"/>
  <c r="F311" i="3" l="1"/>
  <c r="F240" i="12"/>
  <c r="G240" i="12" s="1"/>
  <c r="I240" i="12" s="1"/>
  <c r="C241" i="12" s="1"/>
  <c r="G311" i="3" l="1"/>
  <c r="H241" i="12"/>
  <c r="E241" i="12"/>
  <c r="I311" i="3" l="1"/>
  <c r="C312" i="3" s="1"/>
  <c r="F241" i="12"/>
  <c r="G241" i="12" s="1"/>
  <c r="I241" i="12" s="1"/>
  <c r="C242" i="12" s="1"/>
  <c r="H312" i="3" l="1"/>
  <c r="E312" i="3"/>
  <c r="H242" i="12"/>
  <c r="E242" i="12"/>
  <c r="F312" i="3" l="1"/>
  <c r="F242" i="12"/>
  <c r="G242" i="12" s="1"/>
  <c r="I242" i="12" s="1"/>
  <c r="C243" i="12" s="1"/>
  <c r="G312" i="3" l="1"/>
  <c r="H243" i="12"/>
  <c r="E243" i="12"/>
  <c r="I312" i="3" l="1"/>
  <c r="C313" i="3" s="1"/>
  <c r="F243" i="12"/>
  <c r="G243" i="12" s="1"/>
  <c r="I243" i="12" s="1"/>
  <c r="C244" i="12" s="1"/>
  <c r="E313" i="3" l="1"/>
  <c r="H313" i="3"/>
  <c r="H244" i="12"/>
  <c r="E244" i="12"/>
  <c r="F313" i="3" l="1"/>
  <c r="F244" i="12"/>
  <c r="G244" i="12" s="1"/>
  <c r="I244" i="12" s="1"/>
  <c r="C245" i="12" s="1"/>
  <c r="G313" i="3" l="1"/>
  <c r="H245" i="12"/>
  <c r="E245" i="12"/>
  <c r="I313" i="3" l="1"/>
  <c r="C314" i="3" s="1"/>
  <c r="F245" i="12"/>
  <c r="G245" i="12" s="1"/>
  <c r="I245" i="12" s="1"/>
  <c r="C246" i="12" s="1"/>
  <c r="E314" i="3" l="1"/>
  <c r="H314" i="3"/>
  <c r="H246" i="12"/>
  <c r="E246" i="12"/>
  <c r="F314" i="3" l="1"/>
  <c r="F246" i="12"/>
  <c r="G246" i="12" s="1"/>
  <c r="I246" i="12" s="1"/>
  <c r="C247" i="12" s="1"/>
  <c r="G314" i="3" l="1"/>
  <c r="H247" i="12"/>
  <c r="E247" i="12"/>
  <c r="I314" i="3" l="1"/>
  <c r="C315" i="3" s="1"/>
  <c r="F247" i="12"/>
  <c r="G247" i="12" s="1"/>
  <c r="I247" i="12" s="1"/>
  <c r="C248" i="12" s="1"/>
  <c r="H315" i="3" l="1"/>
  <c r="E315" i="3"/>
  <c r="H248" i="12"/>
  <c r="E248" i="12"/>
  <c r="F315" i="3" l="1"/>
  <c r="F248" i="12"/>
  <c r="G248" i="12" s="1"/>
  <c r="I248" i="12" s="1"/>
  <c r="C249" i="12" s="1"/>
  <c r="G315" i="3" l="1"/>
  <c r="H249" i="12"/>
  <c r="E249" i="12"/>
  <c r="I315" i="3" l="1"/>
  <c r="C316" i="3" s="1"/>
  <c r="F249" i="12"/>
  <c r="G249" i="12" s="1"/>
  <c r="I249" i="12" s="1"/>
  <c r="C250" i="12" s="1"/>
  <c r="E316" i="3" l="1"/>
  <c r="H316" i="3"/>
  <c r="H250" i="12"/>
  <c r="E250" i="12"/>
  <c r="F316" i="3" l="1"/>
  <c r="F250" i="12"/>
  <c r="G250" i="12" s="1"/>
  <c r="I250" i="12" s="1"/>
  <c r="C251" i="12" s="1"/>
  <c r="G316" i="3" l="1"/>
  <c r="H251" i="12"/>
  <c r="E251" i="12"/>
  <c r="I316" i="3" l="1"/>
  <c r="C317" i="3" s="1"/>
  <c r="F251" i="12"/>
  <c r="G251" i="12" s="1"/>
  <c r="I251" i="12" s="1"/>
  <c r="C252" i="12" s="1"/>
  <c r="E317" i="3" l="1"/>
  <c r="H317" i="3"/>
  <c r="H252" i="12"/>
  <c r="E252" i="12"/>
  <c r="F317" i="3" l="1"/>
  <c r="F252" i="12"/>
  <c r="G252" i="12" s="1"/>
  <c r="I252" i="12" s="1"/>
  <c r="C253" i="12" s="1"/>
  <c r="G317" i="3" l="1"/>
  <c r="H253" i="12"/>
  <c r="E253" i="12"/>
  <c r="I317" i="3" l="1"/>
  <c r="C318" i="3" s="1"/>
  <c r="F253" i="12"/>
  <c r="G253" i="12" s="1"/>
  <c r="I253" i="12" s="1"/>
  <c r="C254" i="12" s="1"/>
  <c r="E318" i="3" l="1"/>
  <c r="H318" i="3"/>
  <c r="H254" i="12"/>
  <c r="E254" i="12"/>
  <c r="F318" i="3" l="1"/>
  <c r="F254" i="12"/>
  <c r="G254" i="12" s="1"/>
  <c r="I254" i="12" s="1"/>
  <c r="C255" i="12" s="1"/>
  <c r="G318" i="3" l="1"/>
  <c r="H255" i="12"/>
  <c r="E255" i="12"/>
  <c r="I318" i="3" l="1"/>
  <c r="C319" i="3" s="1"/>
  <c r="F255" i="12"/>
  <c r="G255" i="12" s="1"/>
  <c r="I255" i="12" s="1"/>
  <c r="C256" i="12" s="1"/>
  <c r="H319" i="3" l="1"/>
  <c r="E319" i="3"/>
  <c r="H256" i="12"/>
  <c r="E256" i="12"/>
  <c r="F319" i="3" l="1"/>
  <c r="F256" i="12"/>
  <c r="G256" i="12" s="1"/>
  <c r="I256" i="12" s="1"/>
  <c r="C257" i="12" s="1"/>
  <c r="G319" i="3" l="1"/>
  <c r="H257" i="12"/>
  <c r="E257" i="12"/>
  <c r="I319" i="3" l="1"/>
  <c r="C320" i="3" s="1"/>
  <c r="F257" i="12"/>
  <c r="G257" i="12" s="1"/>
  <c r="I257" i="12" s="1"/>
  <c r="C258" i="12" s="1"/>
  <c r="H320" i="3" l="1"/>
  <c r="E320" i="3"/>
  <c r="H258" i="12"/>
  <c r="E258" i="12"/>
  <c r="F320" i="3" l="1"/>
  <c r="F258" i="12"/>
  <c r="G258" i="12" s="1"/>
  <c r="I258" i="12" s="1"/>
  <c r="C259" i="12" s="1"/>
  <c r="G320" i="3" l="1"/>
  <c r="E259" i="12"/>
  <c r="H259" i="12"/>
  <c r="I320" i="3" l="1"/>
  <c r="C321" i="3" s="1"/>
  <c r="F259" i="12"/>
  <c r="G259" i="12" s="1"/>
  <c r="I259" i="12" s="1"/>
  <c r="C260" i="12" s="1"/>
  <c r="H321" i="3" l="1"/>
  <c r="E321" i="3"/>
  <c r="E260" i="12"/>
  <c r="H260" i="12"/>
  <c r="F321" i="3" l="1"/>
  <c r="F260" i="12"/>
  <c r="G260" i="12" s="1"/>
  <c r="I260" i="12" s="1"/>
  <c r="C261" i="12" s="1"/>
  <c r="G321" i="3" l="1"/>
  <c r="H261" i="12"/>
  <c r="E261" i="12"/>
  <c r="I321" i="3" l="1"/>
  <c r="C322" i="3" s="1"/>
  <c r="F261" i="12"/>
  <c r="G261" i="12" s="1"/>
  <c r="I261" i="12" s="1"/>
  <c r="C262" i="12" s="1"/>
  <c r="E322" i="3" l="1"/>
  <c r="H322" i="3"/>
  <c r="H262" i="12"/>
  <c r="E262" i="12"/>
  <c r="F322" i="3" l="1"/>
  <c r="F262" i="12"/>
  <c r="G262" i="12" s="1"/>
  <c r="I262" i="12" s="1"/>
  <c r="C263" i="12" s="1"/>
  <c r="G322" i="3" l="1"/>
  <c r="H263" i="12"/>
  <c r="E263" i="12"/>
  <c r="I322" i="3" l="1"/>
  <c r="C323" i="3" s="1"/>
  <c r="F263" i="12"/>
  <c r="G263" i="12" s="1"/>
  <c r="I263" i="12" s="1"/>
  <c r="C264" i="12" s="1"/>
  <c r="H323" i="3" l="1"/>
  <c r="E323" i="3"/>
  <c r="H264" i="12"/>
  <c r="E264" i="12"/>
  <c r="F323" i="3" l="1"/>
  <c r="F264" i="12"/>
  <c r="G264" i="12" s="1"/>
  <c r="I264" i="12" s="1"/>
  <c r="C265" i="12" s="1"/>
  <c r="G323" i="3" l="1"/>
  <c r="H265" i="12"/>
  <c r="E265" i="12"/>
  <c r="I323" i="3" l="1"/>
  <c r="C324" i="3" s="1"/>
  <c r="F265" i="12"/>
  <c r="G265" i="12" s="1"/>
  <c r="I265" i="12" s="1"/>
  <c r="C266" i="12" s="1"/>
  <c r="E324" i="3" l="1"/>
  <c r="H324" i="3"/>
  <c r="H266" i="12"/>
  <c r="E266" i="12"/>
  <c r="F324" i="3" l="1"/>
  <c r="F266" i="12"/>
  <c r="G266" i="12" s="1"/>
  <c r="I266" i="12" s="1"/>
  <c r="C267" i="12" s="1"/>
  <c r="G324" i="3" l="1"/>
  <c r="H267" i="12"/>
  <c r="E267" i="12"/>
  <c r="I324" i="3" l="1"/>
  <c r="C325" i="3" s="1"/>
  <c r="F267" i="12"/>
  <c r="G267" i="12" s="1"/>
  <c r="I267" i="12" s="1"/>
  <c r="C268" i="12" s="1"/>
  <c r="E325" i="3" l="1"/>
  <c r="H325" i="3"/>
  <c r="H268" i="12"/>
  <c r="E268" i="12"/>
  <c r="F325" i="3" l="1"/>
  <c r="F268" i="12"/>
  <c r="G268" i="12" s="1"/>
  <c r="I268" i="12" s="1"/>
  <c r="C269" i="12" s="1"/>
  <c r="G325" i="3" l="1"/>
  <c r="H269" i="12"/>
  <c r="E269" i="12"/>
  <c r="I325" i="3" l="1"/>
  <c r="C326" i="3" s="1"/>
  <c r="F269" i="12"/>
  <c r="G269" i="12" s="1"/>
  <c r="I269" i="12" s="1"/>
  <c r="C270" i="12" s="1"/>
  <c r="H326" i="3" l="1"/>
  <c r="E326" i="3"/>
  <c r="H270" i="12"/>
  <c r="E270" i="12"/>
  <c r="F326" i="3" l="1"/>
  <c r="F270" i="12"/>
  <c r="G270" i="12" s="1"/>
  <c r="I270" i="12" s="1"/>
  <c r="C271" i="12" s="1"/>
  <c r="G326" i="3" l="1"/>
  <c r="H271" i="12"/>
  <c r="E271" i="12"/>
  <c r="I326" i="3" l="1"/>
  <c r="C327" i="3" s="1"/>
  <c r="F271" i="12"/>
  <c r="G271" i="12" s="1"/>
  <c r="I271" i="12" s="1"/>
  <c r="C272" i="12" s="1"/>
  <c r="H327" i="3" l="1"/>
  <c r="E327" i="3"/>
  <c r="H272" i="12"/>
  <c r="E272" i="12"/>
  <c r="F327" i="3" l="1"/>
  <c r="F272" i="12"/>
  <c r="G272" i="12" s="1"/>
  <c r="I272" i="12" s="1"/>
  <c r="C273" i="12" s="1"/>
  <c r="G327" i="3" l="1"/>
  <c r="H273" i="12"/>
  <c r="E273" i="12"/>
  <c r="I327" i="3" l="1"/>
  <c r="C328" i="3" s="1"/>
  <c r="F273" i="12"/>
  <c r="G273" i="12" s="1"/>
  <c r="I273" i="12" s="1"/>
  <c r="C274" i="12" s="1"/>
  <c r="H328" i="3" l="1"/>
  <c r="E328" i="3"/>
  <c r="H274" i="12"/>
  <c r="E274" i="12"/>
  <c r="F328" i="3" l="1"/>
  <c r="F274" i="12"/>
  <c r="G274" i="12" s="1"/>
  <c r="I274" i="12" s="1"/>
  <c r="C275" i="12" s="1"/>
  <c r="G328" i="3" l="1"/>
  <c r="H275" i="12"/>
  <c r="E275" i="12"/>
  <c r="I328" i="3" l="1"/>
  <c r="C329" i="3" s="1"/>
  <c r="F275" i="12"/>
  <c r="G275" i="12" s="1"/>
  <c r="I275" i="12" s="1"/>
  <c r="C276" i="12" s="1"/>
  <c r="E329" i="3" l="1"/>
  <c r="H329" i="3"/>
  <c r="H276" i="12"/>
  <c r="E276" i="12"/>
  <c r="F329" i="3" l="1"/>
  <c r="F276" i="12"/>
  <c r="G276" i="12" s="1"/>
  <c r="I276" i="12" s="1"/>
  <c r="C277" i="12" s="1"/>
  <c r="G329" i="3" l="1"/>
  <c r="H277" i="12"/>
  <c r="E277" i="12"/>
  <c r="I329" i="3" l="1"/>
  <c r="C330" i="3" s="1"/>
  <c r="F277" i="12"/>
  <c r="G277" i="12" s="1"/>
  <c r="I277" i="12" s="1"/>
  <c r="C278" i="12" s="1"/>
  <c r="H330" i="3" l="1"/>
  <c r="E330" i="3"/>
  <c r="E278" i="12"/>
  <c r="H278" i="12"/>
  <c r="F330" i="3" l="1"/>
  <c r="F278" i="12"/>
  <c r="G278" i="12" s="1"/>
  <c r="I278" i="12" s="1"/>
  <c r="C279" i="12" s="1"/>
  <c r="G330" i="3" l="1"/>
  <c r="H279" i="12"/>
  <c r="E279" i="12"/>
  <c r="I330" i="3" l="1"/>
  <c r="C331" i="3" s="1"/>
  <c r="F279" i="12"/>
  <c r="G279" i="12" s="1"/>
  <c r="I279" i="12" s="1"/>
  <c r="C280" i="12" s="1"/>
  <c r="E331" i="3" l="1"/>
  <c r="H331" i="3"/>
  <c r="H280" i="12"/>
  <c r="E280" i="12"/>
  <c r="F331" i="3" l="1"/>
  <c r="F280" i="12"/>
  <c r="G280" i="12" s="1"/>
  <c r="I280" i="12" s="1"/>
  <c r="C281" i="12" s="1"/>
  <c r="G331" i="3" l="1"/>
  <c r="H281" i="12"/>
  <c r="E281" i="12"/>
  <c r="I331" i="3" l="1"/>
  <c r="C332" i="3" s="1"/>
  <c r="F281" i="12"/>
  <c r="G281" i="12" s="1"/>
  <c r="I281" i="12" s="1"/>
  <c r="C282" i="12" s="1"/>
  <c r="H332" i="3" l="1"/>
  <c r="E332" i="3"/>
  <c r="H282" i="12"/>
  <c r="E282" i="12"/>
  <c r="F332" i="3" l="1"/>
  <c r="F282" i="12"/>
  <c r="G282" i="12" s="1"/>
  <c r="I282" i="12" s="1"/>
  <c r="C283" i="12" s="1"/>
  <c r="G332" i="3" l="1"/>
  <c r="H283" i="12"/>
  <c r="E283" i="12"/>
  <c r="I332" i="3" l="1"/>
  <c r="C333" i="3" s="1"/>
  <c r="F283" i="12"/>
  <c r="G283" i="12" s="1"/>
  <c r="I283" i="12" s="1"/>
  <c r="C284" i="12" s="1"/>
  <c r="H333" i="3" l="1"/>
  <c r="E333" i="3"/>
  <c r="H284" i="12"/>
  <c r="E284" i="12"/>
  <c r="F333" i="3" l="1"/>
  <c r="F284" i="12"/>
  <c r="G284" i="12" s="1"/>
  <c r="I284" i="12" s="1"/>
  <c r="C285" i="12" s="1"/>
  <c r="G333" i="3" l="1"/>
  <c r="H285" i="12"/>
  <c r="E285" i="12"/>
  <c r="I333" i="3" l="1"/>
  <c r="C334" i="3" s="1"/>
  <c r="F285" i="12"/>
  <c r="G285" i="12" s="1"/>
  <c r="I285" i="12" s="1"/>
  <c r="C286" i="12" s="1"/>
  <c r="H334" i="3" l="1"/>
  <c r="E334" i="3"/>
  <c r="H286" i="12"/>
  <c r="E286" i="12"/>
  <c r="F334" i="3" l="1"/>
  <c r="F286" i="12"/>
  <c r="G286" i="12" s="1"/>
  <c r="I286" i="12" s="1"/>
  <c r="C287" i="12" s="1"/>
  <c r="G334" i="3" l="1"/>
  <c r="H287" i="12"/>
  <c r="E287" i="12"/>
  <c r="I334" i="3" l="1"/>
  <c r="C335" i="3" s="1"/>
  <c r="F287" i="12"/>
  <c r="G287" i="12" s="1"/>
  <c r="I287" i="12" s="1"/>
  <c r="C288" i="12" s="1"/>
  <c r="E335" i="3" l="1"/>
  <c r="H335" i="3"/>
  <c r="H288" i="12"/>
  <c r="E288" i="12"/>
  <c r="F335" i="3" l="1"/>
  <c r="F288" i="12"/>
  <c r="G288" i="12" s="1"/>
  <c r="I288" i="12" s="1"/>
  <c r="C289" i="12" s="1"/>
  <c r="G335" i="3" l="1"/>
  <c r="H289" i="12"/>
  <c r="E289" i="12"/>
  <c r="I335" i="3" l="1"/>
  <c r="C336" i="3" s="1"/>
  <c r="F289" i="12"/>
  <c r="G289" i="12" s="1"/>
  <c r="I289" i="12" s="1"/>
  <c r="C290" i="12" s="1"/>
  <c r="H336" i="3" l="1"/>
  <c r="E336" i="3"/>
  <c r="H290" i="12"/>
  <c r="E290" i="12"/>
  <c r="F336" i="3" l="1"/>
  <c r="F290" i="12"/>
  <c r="G290" i="12" s="1"/>
  <c r="I290" i="12" s="1"/>
  <c r="C291" i="12" s="1"/>
  <c r="G336" i="3" l="1"/>
  <c r="H291" i="12"/>
  <c r="E291" i="12"/>
  <c r="I336" i="3" l="1"/>
  <c r="C337" i="3" s="1"/>
  <c r="F291" i="12"/>
  <c r="G291" i="12" s="1"/>
  <c r="I291" i="12" s="1"/>
  <c r="C292" i="12" s="1"/>
  <c r="H337" i="3" l="1"/>
  <c r="E337" i="3"/>
  <c r="H292" i="12"/>
  <c r="E292" i="12"/>
  <c r="F337" i="3" l="1"/>
  <c r="F292" i="12"/>
  <c r="G292" i="12" s="1"/>
  <c r="I292" i="12" s="1"/>
  <c r="C293" i="12" s="1"/>
  <c r="G337" i="3" l="1"/>
  <c r="H293" i="12"/>
  <c r="E293" i="12"/>
  <c r="I337" i="3" l="1"/>
  <c r="C338" i="3" s="1"/>
  <c r="F293" i="12"/>
  <c r="G293" i="12" s="1"/>
  <c r="I293" i="12" s="1"/>
  <c r="C294" i="12" s="1"/>
  <c r="H338" i="3" l="1"/>
  <c r="E338" i="3"/>
  <c r="E294" i="12"/>
  <c r="H294" i="12"/>
  <c r="F338" i="3" l="1"/>
  <c r="F294" i="12"/>
  <c r="G294" i="12" s="1"/>
  <c r="I294" i="12" s="1"/>
  <c r="C295" i="12" s="1"/>
  <c r="G338" i="3" l="1"/>
  <c r="H295" i="12"/>
  <c r="E295" i="12"/>
  <c r="I338" i="3" l="1"/>
  <c r="C339" i="3" s="1"/>
  <c r="F295" i="12"/>
  <c r="G295" i="12" s="1"/>
  <c r="I295" i="12" s="1"/>
  <c r="C296" i="12" s="1"/>
  <c r="H339" i="3" l="1"/>
  <c r="E339" i="3"/>
  <c r="H296" i="12"/>
  <c r="E296" i="12"/>
  <c r="F339" i="3" l="1"/>
  <c r="F296" i="12"/>
  <c r="G296" i="12" s="1"/>
  <c r="I296" i="12" s="1"/>
  <c r="C297" i="12" s="1"/>
  <c r="G339" i="3" l="1"/>
  <c r="H297" i="12"/>
  <c r="E297" i="12"/>
  <c r="I339" i="3" l="1"/>
  <c r="C340" i="3" s="1"/>
  <c r="F297" i="12"/>
  <c r="G297" i="12" s="1"/>
  <c r="I297" i="12" s="1"/>
  <c r="C298" i="12" s="1"/>
  <c r="H340" i="3" l="1"/>
  <c r="E340" i="3"/>
  <c r="H298" i="12"/>
  <c r="E298" i="12"/>
  <c r="F340" i="3" l="1"/>
  <c r="F298" i="12"/>
  <c r="G298" i="12" s="1"/>
  <c r="I298" i="12" s="1"/>
  <c r="C299" i="12" s="1"/>
  <c r="G340" i="3" l="1"/>
  <c r="H299" i="12"/>
  <c r="E299" i="12"/>
  <c r="I340" i="3" l="1"/>
  <c r="C341" i="3" s="1"/>
  <c r="F299" i="12"/>
  <c r="G299" i="12" s="1"/>
  <c r="I299" i="12" s="1"/>
  <c r="C300" i="12" s="1"/>
  <c r="H341" i="3" l="1"/>
  <c r="E341" i="3"/>
  <c r="H300" i="12"/>
  <c r="E300" i="12"/>
  <c r="F341" i="3" l="1"/>
  <c r="F300" i="12"/>
  <c r="G300" i="12" s="1"/>
  <c r="I300" i="12" s="1"/>
  <c r="C301" i="12" s="1"/>
  <c r="G341" i="3" l="1"/>
  <c r="H301" i="12"/>
  <c r="E301" i="12"/>
  <c r="I341" i="3" l="1"/>
  <c r="C342" i="3" s="1"/>
  <c r="F301" i="12"/>
  <c r="G301" i="12" s="1"/>
  <c r="I301" i="12" s="1"/>
  <c r="C302" i="12" s="1"/>
  <c r="E342" i="3" l="1"/>
  <c r="H342" i="3"/>
  <c r="H302" i="12"/>
  <c r="E302" i="12"/>
  <c r="F342" i="3" l="1"/>
  <c r="F302" i="12"/>
  <c r="G302" i="12" s="1"/>
  <c r="I302" i="12" s="1"/>
  <c r="C303" i="12" s="1"/>
  <c r="G342" i="3" l="1"/>
  <c r="H303" i="12"/>
  <c r="E303" i="12"/>
  <c r="I342" i="3" l="1"/>
  <c r="C343" i="3" s="1"/>
  <c r="F303" i="12"/>
  <c r="G303" i="12" s="1"/>
  <c r="I303" i="12" s="1"/>
  <c r="C304" i="12" s="1"/>
  <c r="H343" i="3" l="1"/>
  <c r="E343" i="3"/>
  <c r="H304" i="12"/>
  <c r="E304" i="12"/>
  <c r="F343" i="3" l="1"/>
  <c r="F304" i="12"/>
  <c r="G304" i="12" s="1"/>
  <c r="I304" i="12" s="1"/>
  <c r="C305" i="12" s="1"/>
  <c r="G343" i="3" l="1"/>
  <c r="H305" i="12"/>
  <c r="E305" i="12"/>
  <c r="I343" i="3" l="1"/>
  <c r="C344" i="3" s="1"/>
  <c r="F305" i="12"/>
  <c r="G305" i="12" s="1"/>
  <c r="I305" i="12" s="1"/>
  <c r="C306" i="12" s="1"/>
  <c r="H344" i="3" l="1"/>
  <c r="E344" i="3"/>
  <c r="H306" i="12"/>
  <c r="E306" i="12"/>
  <c r="F344" i="3" l="1"/>
  <c r="F306" i="12"/>
  <c r="G306" i="12" s="1"/>
  <c r="I306" i="12" s="1"/>
  <c r="C307" i="12" s="1"/>
  <c r="G344" i="3" l="1"/>
  <c r="H307" i="12"/>
  <c r="E307" i="12"/>
  <c r="I344" i="3" l="1"/>
  <c r="C345" i="3" s="1"/>
  <c r="F307" i="12"/>
  <c r="G307" i="12" s="1"/>
  <c r="I307" i="12" s="1"/>
  <c r="C308" i="12" s="1"/>
  <c r="H345" i="3" l="1"/>
  <c r="E345" i="3"/>
  <c r="H308" i="12"/>
  <c r="E308" i="12"/>
  <c r="F345" i="3" l="1"/>
  <c r="F308" i="12"/>
  <c r="G308" i="12" s="1"/>
  <c r="I308" i="12" s="1"/>
  <c r="C309" i="12" s="1"/>
  <c r="G345" i="3" l="1"/>
  <c r="H309" i="12"/>
  <c r="E309" i="12"/>
  <c r="I345" i="3" l="1"/>
  <c r="C346" i="3" s="1"/>
  <c r="F309" i="12"/>
  <c r="G309" i="12" s="1"/>
  <c r="I309" i="12" s="1"/>
  <c r="C310" i="12" s="1"/>
  <c r="E346" i="3" l="1"/>
  <c r="H346" i="3"/>
  <c r="H310" i="12"/>
  <c r="E310" i="12"/>
  <c r="F346" i="3" l="1"/>
  <c r="F310" i="12"/>
  <c r="G310" i="12" s="1"/>
  <c r="I310" i="12" s="1"/>
  <c r="C311" i="12" s="1"/>
  <c r="G346" i="3" l="1"/>
  <c r="H311" i="12"/>
  <c r="E311" i="12"/>
  <c r="I346" i="3" l="1"/>
  <c r="C347" i="3" s="1"/>
  <c r="F311" i="12"/>
  <c r="G311" i="12" s="1"/>
  <c r="I311" i="12" s="1"/>
  <c r="C312" i="12" s="1"/>
  <c r="E347" i="3" l="1"/>
  <c r="H347" i="3"/>
  <c r="H312" i="12"/>
  <c r="E312" i="12"/>
  <c r="F347" i="3" l="1"/>
  <c r="F312" i="12"/>
  <c r="G312" i="12" s="1"/>
  <c r="I312" i="12" s="1"/>
  <c r="C313" i="12" s="1"/>
  <c r="G347" i="3" l="1"/>
  <c r="H313" i="12"/>
  <c r="E313" i="12"/>
  <c r="I347" i="3" l="1"/>
  <c r="C348" i="3" s="1"/>
  <c r="F313" i="12"/>
  <c r="G313" i="12" s="1"/>
  <c r="I313" i="12" s="1"/>
  <c r="C314" i="12" s="1"/>
  <c r="E348" i="3" l="1"/>
  <c r="H348" i="3"/>
  <c r="H314" i="12"/>
  <c r="E314" i="12"/>
  <c r="F348" i="3" l="1"/>
  <c r="F314" i="12"/>
  <c r="G314" i="12" s="1"/>
  <c r="I314" i="12" s="1"/>
  <c r="C315" i="12" s="1"/>
  <c r="G348" i="3" l="1"/>
  <c r="H315" i="12"/>
  <c r="E315" i="12"/>
  <c r="I348" i="3" l="1"/>
  <c r="C349" i="3" s="1"/>
  <c r="F315" i="12"/>
  <c r="G315" i="12" s="1"/>
  <c r="I315" i="12" s="1"/>
  <c r="C316" i="12" s="1"/>
  <c r="H349" i="3" l="1"/>
  <c r="E349" i="3"/>
  <c r="H316" i="12"/>
  <c r="E316" i="12"/>
  <c r="F349" i="3" l="1"/>
  <c r="F316" i="12"/>
  <c r="G316" i="12" s="1"/>
  <c r="I316" i="12" s="1"/>
  <c r="C317" i="12" s="1"/>
  <c r="G349" i="3" l="1"/>
  <c r="H317" i="12"/>
  <c r="E317" i="12"/>
  <c r="I349" i="3" l="1"/>
  <c r="C350" i="3" s="1"/>
  <c r="F317" i="12"/>
  <c r="G317" i="12" s="1"/>
  <c r="I317" i="12" s="1"/>
  <c r="C318" i="12" s="1"/>
  <c r="H350" i="3" l="1"/>
  <c r="E350" i="3"/>
  <c r="H318" i="12"/>
  <c r="E318" i="12"/>
  <c r="F350" i="3" l="1"/>
  <c r="F318" i="12"/>
  <c r="G318" i="12" s="1"/>
  <c r="I318" i="12" s="1"/>
  <c r="C319" i="12" s="1"/>
  <c r="G350" i="3" l="1"/>
  <c r="H319" i="12"/>
  <c r="E319" i="12"/>
  <c r="I350" i="3" l="1"/>
  <c r="C351" i="3" s="1"/>
  <c r="F319" i="12"/>
  <c r="G319" i="12" s="1"/>
  <c r="I319" i="12" s="1"/>
  <c r="C320" i="12" s="1"/>
  <c r="H351" i="3" l="1"/>
  <c r="E351" i="3"/>
  <c r="H320" i="12"/>
  <c r="E320" i="12"/>
  <c r="F351" i="3" l="1"/>
  <c r="F320" i="12"/>
  <c r="G320" i="12" s="1"/>
  <c r="I320" i="12" s="1"/>
  <c r="C321" i="12" s="1"/>
  <c r="G351" i="3" l="1"/>
  <c r="H321" i="12"/>
  <c r="E321" i="12"/>
  <c r="I351" i="3" l="1"/>
  <c r="C352" i="3" s="1"/>
  <c r="F321" i="12"/>
  <c r="G321" i="12" s="1"/>
  <c r="I321" i="12" s="1"/>
  <c r="C322" i="12" s="1"/>
  <c r="H352" i="3" l="1"/>
  <c r="E352" i="3"/>
  <c r="H322" i="12"/>
  <c r="E322" i="12"/>
  <c r="F352" i="3" l="1"/>
  <c r="F322" i="12"/>
  <c r="G322" i="12" s="1"/>
  <c r="I322" i="12" s="1"/>
  <c r="C323" i="12" s="1"/>
  <c r="G352" i="3" l="1"/>
  <c r="H323" i="12"/>
  <c r="E323" i="12"/>
  <c r="I352" i="3" l="1"/>
  <c r="C353" i="3" s="1"/>
  <c r="F323" i="12"/>
  <c r="G323" i="12" s="1"/>
  <c r="I323" i="12" s="1"/>
  <c r="C324" i="12" s="1"/>
  <c r="H353" i="3" l="1"/>
  <c r="E353" i="3"/>
  <c r="H324" i="12"/>
  <c r="E324" i="12"/>
  <c r="F353" i="3" l="1"/>
  <c r="F324" i="12"/>
  <c r="G324" i="12" s="1"/>
  <c r="I324" i="12" s="1"/>
  <c r="C325" i="12" s="1"/>
  <c r="G353" i="3" l="1"/>
  <c r="H325" i="12"/>
  <c r="E325" i="12"/>
  <c r="I353" i="3" l="1"/>
  <c r="C354" i="3" s="1"/>
  <c r="F325" i="12"/>
  <c r="G325" i="12" s="1"/>
  <c r="I325" i="12" s="1"/>
  <c r="C326" i="12" s="1"/>
  <c r="E354" i="3" l="1"/>
  <c r="H354" i="3"/>
  <c r="H326" i="12"/>
  <c r="E326" i="12"/>
  <c r="F354" i="3" l="1"/>
  <c r="F326" i="12"/>
  <c r="G326" i="12" s="1"/>
  <c r="I326" i="12" s="1"/>
  <c r="C327" i="12" s="1"/>
  <c r="G354" i="3" l="1"/>
  <c r="H327" i="12"/>
  <c r="E327" i="12"/>
  <c r="I354" i="3" l="1"/>
  <c r="C355" i="3" s="1"/>
  <c r="F327" i="12"/>
  <c r="G327" i="12" s="1"/>
  <c r="I327" i="12" s="1"/>
  <c r="C328" i="12" s="1"/>
  <c r="H355" i="3" l="1"/>
  <c r="E355" i="3"/>
  <c r="H328" i="12"/>
  <c r="E328" i="12"/>
  <c r="F355" i="3" l="1"/>
  <c r="F328" i="12"/>
  <c r="G328" i="12" s="1"/>
  <c r="I328" i="12" s="1"/>
  <c r="C329" i="12" s="1"/>
  <c r="G355" i="3" l="1"/>
  <c r="H329" i="12"/>
  <c r="E329" i="12"/>
  <c r="I355" i="3" l="1"/>
  <c r="C356" i="3" s="1"/>
  <c r="F329" i="12"/>
  <c r="G329" i="12" s="1"/>
  <c r="I329" i="12" s="1"/>
  <c r="C330" i="12" s="1"/>
  <c r="H356" i="3" l="1"/>
  <c r="E356" i="3"/>
  <c r="H330" i="12"/>
  <c r="E330" i="12"/>
  <c r="F356" i="3" l="1"/>
  <c r="F330" i="12"/>
  <c r="G330" i="12" s="1"/>
  <c r="I330" i="12" s="1"/>
  <c r="C331" i="12" s="1"/>
  <c r="G356" i="3" l="1"/>
  <c r="H331" i="12"/>
  <c r="E331" i="12"/>
  <c r="I356" i="3" l="1"/>
  <c r="C357" i="3" s="1"/>
  <c r="F331" i="12"/>
  <c r="G331" i="12" s="1"/>
  <c r="I331" i="12" s="1"/>
  <c r="C332" i="12" s="1"/>
  <c r="E357" i="3" l="1"/>
  <c r="H357" i="3"/>
  <c r="H332" i="12"/>
  <c r="E332" i="12"/>
  <c r="F357" i="3" l="1"/>
  <c r="F332" i="12"/>
  <c r="G332" i="12" s="1"/>
  <c r="I332" i="12" s="1"/>
  <c r="C333" i="12" s="1"/>
  <c r="G357" i="3" l="1"/>
  <c r="H333" i="12"/>
  <c r="E333" i="12"/>
  <c r="I357" i="3" l="1"/>
  <c r="C358" i="3" s="1"/>
  <c r="F333" i="12"/>
  <c r="G333" i="12" s="1"/>
  <c r="I333" i="12" s="1"/>
  <c r="C334" i="12" s="1"/>
  <c r="H358" i="3" l="1"/>
  <c r="E358" i="3"/>
  <c r="H334" i="12"/>
  <c r="E334" i="12"/>
  <c r="F358" i="3" l="1"/>
  <c r="F334" i="12"/>
  <c r="G334" i="12" s="1"/>
  <c r="I334" i="12" s="1"/>
  <c r="C335" i="12" s="1"/>
  <c r="G358" i="3" l="1"/>
  <c r="H335" i="12"/>
  <c r="E335" i="12"/>
  <c r="I358" i="3" l="1"/>
  <c r="C359" i="3" s="1"/>
  <c r="F335" i="12"/>
  <c r="G335" i="12" s="1"/>
  <c r="I335" i="12" s="1"/>
  <c r="C336" i="12" s="1"/>
  <c r="H359" i="3" l="1"/>
  <c r="E359" i="3"/>
  <c r="H336" i="12"/>
  <c r="E336" i="12"/>
  <c r="F359" i="3" l="1"/>
  <c r="F336" i="12"/>
  <c r="G336" i="12" s="1"/>
  <c r="I336" i="12" s="1"/>
  <c r="C337" i="12" s="1"/>
  <c r="G359" i="3" l="1"/>
  <c r="H337" i="12"/>
  <c r="E337" i="12"/>
  <c r="I359" i="3" l="1"/>
  <c r="C360" i="3" s="1"/>
  <c r="F337" i="12"/>
  <c r="G337" i="12" s="1"/>
  <c r="I337" i="12" s="1"/>
  <c r="C338" i="12" s="1"/>
  <c r="H360" i="3" l="1"/>
  <c r="E360" i="3"/>
  <c r="E338" i="12"/>
  <c r="H338" i="12"/>
  <c r="F360" i="3" l="1"/>
  <c r="F338" i="12"/>
  <c r="G338" i="12" s="1"/>
  <c r="I338" i="12" s="1"/>
  <c r="C339" i="12" s="1"/>
  <c r="G360" i="3" l="1"/>
  <c r="H339" i="12"/>
  <c r="E339" i="12"/>
  <c r="I360" i="3" l="1"/>
  <c r="C361" i="3" s="1"/>
  <c r="F339" i="12"/>
  <c r="G339" i="12" s="1"/>
  <c r="I339" i="12" s="1"/>
  <c r="C340" i="12" s="1"/>
  <c r="H361" i="3" l="1"/>
  <c r="E361" i="3"/>
  <c r="H340" i="12"/>
  <c r="E340" i="12"/>
  <c r="F361" i="3" l="1"/>
  <c r="F340" i="12"/>
  <c r="G340" i="12" s="1"/>
  <c r="I340" i="12" s="1"/>
  <c r="C341" i="12" s="1"/>
  <c r="G361" i="3" l="1"/>
  <c r="H341" i="12"/>
  <c r="E341" i="12"/>
  <c r="I361" i="3" l="1"/>
  <c r="C362" i="3" s="1"/>
  <c r="F341" i="12"/>
  <c r="G341" i="12" s="1"/>
  <c r="I341" i="12" s="1"/>
  <c r="C342" i="12" s="1"/>
  <c r="E362" i="3" l="1"/>
  <c r="H362" i="3"/>
  <c r="H342" i="12"/>
  <c r="E342" i="12"/>
  <c r="F362" i="3" l="1"/>
  <c r="F342" i="12"/>
  <c r="G342" i="12" s="1"/>
  <c r="I342" i="12" s="1"/>
  <c r="C343" i="12" s="1"/>
  <c r="G362" i="3" l="1"/>
  <c r="H343" i="12"/>
  <c r="E343" i="12"/>
  <c r="I362" i="3" l="1"/>
  <c r="C363" i="3" s="1"/>
  <c r="F343" i="12"/>
  <c r="G343" i="12" s="1"/>
  <c r="I343" i="12" s="1"/>
  <c r="C344" i="12" s="1"/>
  <c r="E363" i="3" l="1"/>
  <c r="H363" i="3"/>
  <c r="E344" i="12"/>
  <c r="H344" i="12"/>
  <c r="F363" i="3" l="1"/>
  <c r="F344" i="12"/>
  <c r="G344" i="12" s="1"/>
  <c r="I344" i="12" s="1"/>
  <c r="C345" i="12" s="1"/>
  <c r="G363" i="3" l="1"/>
  <c r="H345" i="12"/>
  <c r="E345" i="12"/>
  <c r="I363" i="3" l="1"/>
  <c r="C364" i="3" s="1"/>
  <c r="F345" i="12"/>
  <c r="G345" i="12" s="1"/>
  <c r="I345" i="12" s="1"/>
  <c r="C346" i="12" s="1"/>
  <c r="E364" i="3" l="1"/>
  <c r="H364" i="3"/>
  <c r="H346" i="12"/>
  <c r="E346" i="12"/>
  <c r="F364" i="3" l="1"/>
  <c r="F346" i="12"/>
  <c r="G346" i="12" s="1"/>
  <c r="I346" i="12" s="1"/>
  <c r="C347" i="12" s="1"/>
  <c r="G364" i="3" l="1"/>
  <c r="H347" i="12"/>
  <c r="E347" i="12"/>
  <c r="I364" i="3" l="1"/>
  <c r="C365" i="3" s="1"/>
  <c r="F347" i="12"/>
  <c r="G347" i="12" s="1"/>
  <c r="I347" i="12" s="1"/>
  <c r="C348" i="12" s="1"/>
  <c r="H365" i="3" l="1"/>
  <c r="E365" i="3"/>
  <c r="H348" i="12"/>
  <c r="E348" i="12"/>
  <c r="F365" i="3" l="1"/>
  <c r="F348" i="12"/>
  <c r="G348" i="12" s="1"/>
  <c r="I348" i="12" s="1"/>
  <c r="C349" i="12" s="1"/>
  <c r="G365" i="3" l="1"/>
  <c r="H349" i="12"/>
  <c r="E349" i="12"/>
  <c r="I365" i="3" l="1"/>
  <c r="C366" i="3" s="1"/>
  <c r="F349" i="12"/>
  <c r="G349" i="12" s="1"/>
  <c r="I349" i="12" s="1"/>
  <c r="C350" i="12" s="1"/>
  <c r="H366" i="3" l="1"/>
  <c r="E366" i="3"/>
  <c r="H350" i="12"/>
  <c r="E350" i="12"/>
  <c r="F366" i="3" l="1"/>
  <c r="F350" i="12"/>
  <c r="G350" i="12" s="1"/>
  <c r="I350" i="12" s="1"/>
  <c r="C351" i="12" s="1"/>
  <c r="G366" i="3" l="1"/>
  <c r="H351" i="12"/>
  <c r="E351" i="12"/>
  <c r="I366" i="3" l="1"/>
  <c r="C367" i="3" s="1"/>
  <c r="F351" i="12"/>
  <c r="G351" i="12" s="1"/>
  <c r="I351" i="12" s="1"/>
  <c r="C352" i="12" s="1"/>
  <c r="H367" i="3" l="1"/>
  <c r="E367" i="3"/>
  <c r="H352" i="12"/>
  <c r="E352" i="12"/>
  <c r="F367" i="3" l="1"/>
  <c r="F352" i="12"/>
  <c r="G352" i="12" s="1"/>
  <c r="I352" i="12" s="1"/>
  <c r="C353" i="12" s="1"/>
  <c r="G367" i="3" l="1"/>
  <c r="H353" i="12"/>
  <c r="E353" i="12"/>
  <c r="I367" i="3" l="1"/>
  <c r="C368" i="3" s="1"/>
  <c r="F353" i="12"/>
  <c r="G353" i="12" s="1"/>
  <c r="I353" i="12" s="1"/>
  <c r="C354" i="12" s="1"/>
  <c r="H368" i="3" l="1"/>
  <c r="E368" i="3"/>
  <c r="H354" i="12"/>
  <c r="E354" i="12"/>
  <c r="F368" i="3" l="1"/>
  <c r="F354" i="12"/>
  <c r="G354" i="12" s="1"/>
  <c r="I354" i="12" s="1"/>
  <c r="C355" i="12" s="1"/>
  <c r="G368" i="3" l="1"/>
  <c r="H355" i="12"/>
  <c r="E355" i="12"/>
  <c r="I368" i="3" l="1"/>
  <c r="C369" i="3" s="1"/>
  <c r="F355" i="12"/>
  <c r="G355" i="12" s="1"/>
  <c r="I355" i="12" s="1"/>
  <c r="C356" i="12" s="1"/>
  <c r="H369" i="3" l="1"/>
  <c r="E369" i="3"/>
  <c r="H356" i="12"/>
  <c r="E356" i="12"/>
  <c r="F369" i="3" l="1"/>
  <c r="F356" i="12"/>
  <c r="G356" i="12" s="1"/>
  <c r="I356" i="12" s="1"/>
  <c r="C357" i="12" s="1"/>
  <c r="G369" i="3" l="1"/>
  <c r="H357" i="12"/>
  <c r="E357" i="12"/>
  <c r="I369" i="3" l="1"/>
  <c r="C370" i="3" s="1"/>
  <c r="F357" i="12"/>
  <c r="G357" i="12" s="1"/>
  <c r="I357" i="12" s="1"/>
  <c r="C358" i="12" s="1"/>
  <c r="H370" i="3" l="1"/>
  <c r="E370" i="3"/>
  <c r="H358" i="12"/>
  <c r="E358" i="12"/>
  <c r="F370" i="3" l="1"/>
  <c r="F358" i="12"/>
  <c r="G358" i="12" s="1"/>
  <c r="I358" i="12" s="1"/>
  <c r="C359" i="12" s="1"/>
  <c r="G370" i="3" l="1"/>
  <c r="E359" i="12"/>
  <c r="H359" i="12"/>
  <c r="I370" i="3" l="1"/>
  <c r="C371" i="3" s="1"/>
  <c r="F359" i="12"/>
  <c r="G359" i="12" s="1"/>
  <c r="I359" i="12" s="1"/>
  <c r="C360" i="12" s="1"/>
  <c r="H371" i="3" l="1"/>
  <c r="E371" i="3"/>
  <c r="H360" i="12"/>
  <c r="E360" i="12"/>
  <c r="F371" i="3" l="1"/>
  <c r="F360" i="12"/>
  <c r="G360" i="12" s="1"/>
  <c r="I360" i="12" s="1"/>
  <c r="C361" i="12" s="1"/>
  <c r="G371" i="3" l="1"/>
  <c r="H361" i="12"/>
  <c r="E361" i="12"/>
  <c r="I371" i="3" l="1"/>
  <c r="C372" i="3" s="1"/>
  <c r="F361" i="12"/>
  <c r="G361" i="12" s="1"/>
  <c r="I361" i="12" s="1"/>
  <c r="C362" i="12" s="1"/>
  <c r="H372" i="3" l="1"/>
  <c r="E372" i="3"/>
  <c r="H362" i="12"/>
  <c r="E362" i="12"/>
  <c r="F372" i="3" l="1"/>
  <c r="F362" i="12"/>
  <c r="G362" i="12" s="1"/>
  <c r="I362" i="12" s="1"/>
  <c r="C363" i="12" s="1"/>
  <c r="G372" i="3" l="1"/>
  <c r="H363" i="12"/>
  <c r="E363" i="12"/>
  <c r="I372" i="3" l="1"/>
  <c r="C373" i="3" s="1"/>
  <c r="F363" i="12"/>
  <c r="G363" i="12" s="1"/>
  <c r="I363" i="12" s="1"/>
  <c r="C364" i="12" s="1"/>
  <c r="H373" i="3" l="1"/>
  <c r="E373" i="3"/>
  <c r="H364" i="12"/>
  <c r="E364" i="12"/>
  <c r="F373" i="3" l="1"/>
  <c r="F364" i="12"/>
  <c r="G364" i="12" s="1"/>
  <c r="I364" i="12" s="1"/>
  <c r="C365" i="12" s="1"/>
  <c r="G373" i="3" l="1"/>
  <c r="H365" i="12"/>
  <c r="E365" i="12"/>
  <c r="I373" i="3" l="1"/>
  <c r="C374" i="3" s="1"/>
  <c r="F365" i="12"/>
  <c r="G365" i="12" s="1"/>
  <c r="I365" i="12" s="1"/>
  <c r="C366" i="12" s="1"/>
  <c r="H374" i="3" l="1"/>
  <c r="E374" i="3"/>
  <c r="H366" i="12"/>
  <c r="E366" i="12"/>
  <c r="F374" i="3" l="1"/>
  <c r="F366" i="12"/>
  <c r="G366" i="12" s="1"/>
  <c r="I366" i="12" s="1"/>
  <c r="C367" i="12" s="1"/>
  <c r="G374" i="3" l="1"/>
  <c r="H367" i="12"/>
  <c r="E367" i="12"/>
  <c r="I374" i="3" l="1"/>
  <c r="C375" i="3" s="1"/>
  <c r="F367" i="12"/>
  <c r="G367" i="12" s="1"/>
  <c r="I367" i="12" s="1"/>
  <c r="C368" i="12" s="1"/>
  <c r="H375" i="3" l="1"/>
  <c r="E375" i="3"/>
  <c r="H368" i="12"/>
  <c r="E368" i="12"/>
  <c r="F375" i="3" l="1"/>
  <c r="F368" i="12"/>
  <c r="G368" i="12" s="1"/>
  <c r="I368" i="12" s="1"/>
  <c r="C369" i="12" s="1"/>
  <c r="G375" i="3" l="1"/>
  <c r="H369" i="12"/>
  <c r="E369" i="12"/>
  <c r="I375" i="3" l="1"/>
  <c r="C376" i="3" s="1"/>
  <c r="F369" i="12"/>
  <c r="G369" i="12" s="1"/>
  <c r="I369" i="12" s="1"/>
  <c r="C370" i="12" s="1"/>
  <c r="H376" i="3" l="1"/>
  <c r="E376" i="3"/>
  <c r="H370" i="12"/>
  <c r="E370" i="12"/>
  <c r="F376" i="3" l="1"/>
  <c r="F370" i="12"/>
  <c r="G370" i="12" s="1"/>
  <c r="I370" i="12" s="1"/>
  <c r="C371" i="12" s="1"/>
  <c r="G376" i="3" l="1"/>
  <c r="E371" i="12"/>
  <c r="H371" i="12"/>
  <c r="I376" i="3" l="1"/>
  <c r="C377" i="3" s="1"/>
  <c r="F371" i="12"/>
  <c r="G371" i="12" s="1"/>
  <c r="I371" i="12" s="1"/>
  <c r="C372" i="12" s="1"/>
  <c r="H377" i="3" l="1"/>
  <c r="H10" i="3" s="1"/>
  <c r="E377" i="3"/>
  <c r="H372" i="12"/>
  <c r="E372" i="12"/>
  <c r="H9" i="3" l="1"/>
  <c r="F377" i="3"/>
  <c r="I377" i="3"/>
  <c r="F372" i="12"/>
  <c r="G372" i="12" s="1"/>
  <c r="I372" i="12" s="1"/>
  <c r="C373" i="12" s="1"/>
  <c r="H8" i="3" l="1"/>
  <c r="G377" i="3"/>
  <c r="H373" i="12"/>
  <c r="E373" i="12"/>
  <c r="F373" i="12" l="1"/>
  <c r="G373" i="12" s="1"/>
  <c r="I373" i="12" s="1"/>
  <c r="C374" i="12" s="1"/>
  <c r="H374" i="12" l="1"/>
  <c r="E374" i="12"/>
  <c r="F374" i="12" l="1"/>
  <c r="G374" i="12" s="1"/>
  <c r="I374" i="12" s="1"/>
  <c r="C375" i="12" s="1"/>
  <c r="H375" i="12" l="1"/>
  <c r="E375" i="12"/>
  <c r="F375" i="12" l="1"/>
  <c r="G375" i="12" s="1"/>
  <c r="I375" i="12" s="1"/>
  <c r="C376" i="12" s="1"/>
  <c r="E376" i="12" l="1"/>
  <c r="H376" i="12"/>
  <c r="F376" i="12" l="1"/>
  <c r="G376" i="12" s="1"/>
  <c r="I376" i="12" s="1"/>
  <c r="C377" i="12" s="1"/>
  <c r="H377" i="12" l="1"/>
  <c r="H10" i="12" s="1"/>
  <c r="E377" i="12"/>
  <c r="H9" i="12" s="1"/>
  <c r="F377" i="12" l="1"/>
  <c r="G377" i="12" s="1"/>
  <c r="I377" i="12" s="1"/>
  <c r="H8" i="12" s="1"/>
</calcChain>
</file>

<file path=xl/sharedStrings.xml><?xml version="1.0" encoding="utf-8"?>
<sst xmlns="http://schemas.openxmlformats.org/spreadsheetml/2006/main" count="490" uniqueCount="108">
  <si>
    <t>Loan Calculator</t>
  </si>
  <si>
    <t>Enter Values</t>
  </si>
  <si>
    <t>Loan Summary</t>
  </si>
  <si>
    <t>Loan Amount</t>
  </si>
  <si>
    <t>Scheduled Payment</t>
  </si>
  <si>
    <t>Annual Interest Rate</t>
  </si>
  <si>
    <t>Scheduled Number of Payments</t>
  </si>
  <si>
    <t>Loan Period in Years</t>
  </si>
  <si>
    <t>Actual Number of Payments</t>
  </si>
  <si>
    <t>Number of Payments Per Year</t>
  </si>
  <si>
    <t>Total Early Payments</t>
  </si>
  <si>
    <t>Start Date of Loan</t>
  </si>
  <si>
    <t>Total Interest</t>
  </si>
  <si>
    <t>Optional Extra Payments</t>
  </si>
  <si>
    <t>Lender Name:</t>
  </si>
  <si>
    <t>PmtNo.</t>
  </si>
  <si>
    <t>Payment Date</t>
  </si>
  <si>
    <t>Beginning Balance</t>
  </si>
  <si>
    <t>Extra Payment</t>
  </si>
  <si>
    <t>Total Payment</t>
  </si>
  <si>
    <t>Principal</t>
  </si>
  <si>
    <t>Interest</t>
  </si>
  <si>
    <t>Ending Balance</t>
  </si>
  <si>
    <t>DownPayment</t>
  </si>
  <si>
    <t>Earnest Money</t>
  </si>
  <si>
    <t>Sales Price</t>
  </si>
  <si>
    <t>Base Loan Amount</t>
  </si>
  <si>
    <t>Est. Dwn Pmt</t>
  </si>
  <si>
    <t>Yearly Taxes</t>
  </si>
  <si>
    <t>FHA PMI Loan amount</t>
  </si>
  <si>
    <t>Principle &amp; interest</t>
  </si>
  <si>
    <t>Monthly PMI</t>
  </si>
  <si>
    <t>Est Total Pmt</t>
  </si>
  <si>
    <t>FHA Loan</t>
  </si>
  <si>
    <t>Conv Loan</t>
  </si>
  <si>
    <t>VA Loan</t>
  </si>
  <si>
    <t>Yearly Ins</t>
  </si>
  <si>
    <t>Monthly Ins</t>
  </si>
  <si>
    <t>Monthly Taxes</t>
  </si>
  <si>
    <t>Mortgage Rate</t>
  </si>
  <si>
    <t>Mortgage Years</t>
  </si>
  <si>
    <t>Money @ Closing</t>
  </si>
  <si>
    <t>Due @ table</t>
  </si>
  <si>
    <t>Inspection</t>
  </si>
  <si>
    <t xml:space="preserve">Appraisal </t>
  </si>
  <si>
    <t>Total Add'l costs</t>
  </si>
  <si>
    <t>Terms</t>
  </si>
  <si>
    <t>Monthly PMT</t>
  </si>
  <si>
    <r>
      <t>·</t>
    </r>
    <r>
      <rPr>
        <sz val="7"/>
        <color rgb="FF2E2E2E"/>
        <rFont val="Times New Roman"/>
        <family val="1"/>
      </rPr>
      <t xml:space="preserve">         </t>
    </r>
    <r>
      <rPr>
        <sz val="9"/>
        <color rgb="FF2E2E2E"/>
        <rFont val="Arial"/>
        <family val="2"/>
      </rPr>
      <t>Veteran receiving VA compensation for a service-connected disability, OR</t>
    </r>
  </si>
  <si>
    <r>
      <t>·</t>
    </r>
    <r>
      <rPr>
        <sz val="7"/>
        <color rgb="FF2E2E2E"/>
        <rFont val="Times New Roman"/>
        <family val="1"/>
      </rPr>
      <t xml:space="preserve">         </t>
    </r>
    <r>
      <rPr>
        <sz val="9"/>
        <color rgb="FF2E2E2E"/>
        <rFont val="Arial"/>
        <family val="2"/>
      </rPr>
      <t>Veteran who would be entitled to receive compensation for a service-connected disability if you did not receive retirement or active duty pay, OR</t>
    </r>
  </si>
  <si>
    <r>
      <t>·</t>
    </r>
    <r>
      <rPr>
        <sz val="7"/>
        <color rgb="FF2E2E2E"/>
        <rFont val="Times New Roman"/>
        <family val="1"/>
      </rPr>
      <t xml:space="preserve">         </t>
    </r>
    <r>
      <rPr>
        <sz val="9"/>
        <color rgb="FF2E2E2E"/>
        <rFont val="Arial"/>
        <family val="2"/>
      </rPr>
      <t>Surviving spouse of a Veteran who died in service or from a service-connected disability</t>
    </r>
  </si>
  <si>
    <t>VA Funding Fee Note</t>
  </si>
  <si>
    <r>
      <t>·</t>
    </r>
    <r>
      <rPr>
        <sz val="7"/>
        <color rgb="FF2E2E2E"/>
        <rFont val="Times New Roman"/>
        <family val="1"/>
      </rPr>
      <t xml:space="preserve">         </t>
    </r>
    <r>
      <rPr>
        <sz val="9"/>
        <color rgb="FF2E2E2E"/>
        <rFont val="Arial"/>
        <family val="2"/>
      </rPr>
      <t>Servicemember on Active Duty who provides, on or before date of loan closing, evidence of having been awarded the Purple Heart.</t>
    </r>
  </si>
  <si>
    <t>Loan w/Funding Fee</t>
  </si>
  <si>
    <t>Disabled (Y/N)</t>
  </si>
  <si>
    <t>no</t>
  </si>
  <si>
    <t>Est  Closing Costs/Prepaids</t>
  </si>
  <si>
    <t>USDA</t>
  </si>
  <si>
    <t>USDA Loan Amount</t>
  </si>
  <si>
    <t>USDA Upfront fee</t>
  </si>
  <si>
    <t>USDA Upfront Fee-Add-on</t>
  </si>
  <si>
    <t>Buyer DwnPmt Cost</t>
  </si>
  <si>
    <t>Buyer Closing Costs</t>
  </si>
  <si>
    <t>Buyer $$ @ Table</t>
  </si>
  <si>
    <t>Costs @ Closing</t>
  </si>
  <si>
    <t>Down Payment</t>
  </si>
  <si>
    <t>Closing Costs/Prepaids</t>
  </si>
  <si>
    <t>Upfront Costs</t>
  </si>
  <si>
    <t>FHA LOAN</t>
  </si>
  <si>
    <t>Est. Dwn Pmt %</t>
  </si>
  <si>
    <t>Conventional Loan</t>
  </si>
  <si>
    <t>Monthly MIP</t>
  </si>
  <si>
    <t>FHA MIP Loan amount</t>
  </si>
  <si>
    <t>Appraisal Gap</t>
  </si>
  <si>
    <t>Total Costs w/Gap</t>
  </si>
  <si>
    <t>Est Monthly PMT</t>
  </si>
  <si>
    <t>Option money</t>
  </si>
  <si>
    <t>Option Money</t>
  </si>
  <si>
    <t>Agent Compensation</t>
  </si>
  <si>
    <t>Seller Agent Comp Offset</t>
  </si>
  <si>
    <t>Buyer Agent Comp Due</t>
  </si>
  <si>
    <r>
      <rPr>
        <b/>
        <sz val="10"/>
        <rFont val="Arial"/>
        <family val="2"/>
      </rPr>
      <t xml:space="preserve">Est. </t>
    </r>
    <r>
      <rPr>
        <b/>
        <u/>
        <sz val="10"/>
        <rFont val="Arial"/>
        <family val="2"/>
      </rPr>
      <t>Buyer $$ @ Table</t>
    </r>
  </si>
  <si>
    <t>Reserves Cash on Hand</t>
  </si>
  <si>
    <t>USDA Loan</t>
  </si>
  <si>
    <t>USDA Funding Fee</t>
  </si>
  <si>
    <t>USDA Base Loan Amount</t>
  </si>
  <si>
    <t>USDA Total Loan Amount</t>
  </si>
  <si>
    <t>Seller Compensation Offset</t>
  </si>
  <si>
    <t>14 Day Costs</t>
  </si>
  <si>
    <t>-</t>
  </si>
  <si>
    <t>Total Amount</t>
  </si>
  <si>
    <t>USDA Monthly Fee</t>
  </si>
  <si>
    <t>Buyer Agent Compensation</t>
  </si>
  <si>
    <t>Monthly T/C Fee</t>
  </si>
  <si>
    <t>Total Est Upfront costs</t>
  </si>
  <si>
    <t>Seller Paid Closing Costs If Any</t>
  </si>
  <si>
    <t>4016 Vineyards Lane @369.500</t>
  </si>
  <si>
    <t>Terms: 30 Year, 6.75% Mortgage rate, Yearly Ins\Taxes = $1500/$1200</t>
  </si>
  <si>
    <t>Cost at Closing</t>
  </si>
  <si>
    <t>* Monthly Pmt without Taxes &amp; Insurance</t>
  </si>
  <si>
    <t>2607 Hedgeway @390,000</t>
  </si>
  <si>
    <t>Terms: 30 Year, 6.75% Mortgage rate, Yearly Ins\Taxes = $1500/$3714</t>
  </si>
  <si>
    <t>1491 Dolcetto @380,000</t>
  </si>
  <si>
    <t>Terms: 30 Year, 6.75% Mortgage rate, Yearly Ins\Taxes = $1500/$2607</t>
  </si>
  <si>
    <t>1491 Dolcetto @365,000</t>
  </si>
  <si>
    <t>Est Ttl Pmt_Escrows</t>
  </si>
  <si>
    <t>Enter Seller BAC</t>
  </si>
  <si>
    <t>Disabled Vet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</si>
</sst>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_)"/>
    <numFmt numFmtId="166" formatCode="0.00?%_)"/>
    <numFmt numFmtId="167" formatCode="&quot;$&quot;#,##0"/>
    <numFmt numFmtId="168" formatCode="_(&quot;$&quot;* #,##0.000_);_(&quot;$&quot;* \(#,##0.000\);_(&quot;$&quot;* &quot;-&quot;???_);_(@_)"/>
    <numFmt numFmtId="169" formatCode="0.000"/>
    <numFmt numFmtId="170" formatCode="_(&quot;$&quot;* #,##0_);_(&quot;$&quot;* \(#,##0\);_(&quot;$&quot;* &quot;-&quot;??_);_(@_)"/>
  </numFmts>
  <fonts count="36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8"/>
      <color indexed="8"/>
      <name val="Arial"/>
      <family val="2"/>
    </font>
    <font>
      <sz val="10"/>
      <color indexed="23"/>
      <name val="Arial"/>
      <family val="2"/>
    </font>
    <font>
      <b/>
      <u/>
      <sz val="10"/>
      <name val="Arial"/>
      <family val="2"/>
    </font>
    <font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9"/>
      <color rgb="FF2E2E2E"/>
      <name val="Arial"/>
      <family val="2"/>
    </font>
    <font>
      <sz val="10"/>
      <color rgb="FF2E2E2E"/>
      <name val="Symbol"/>
      <family val="1"/>
      <charset val="2"/>
    </font>
    <font>
      <sz val="7"/>
      <color rgb="FF2E2E2E"/>
      <name val="Times New Roman"/>
      <family val="1"/>
    </font>
    <font>
      <sz val="8"/>
      <name val="Arial"/>
      <family val="2"/>
    </font>
    <font>
      <sz val="10"/>
      <color rgb="FFFF0000"/>
      <name val="Arial"/>
      <family val="2"/>
    </font>
    <font>
      <b/>
      <sz val="10"/>
      <color theme="3" tint="-0.249977111117893"/>
      <name val="Arial"/>
      <family val="2"/>
    </font>
    <font>
      <sz val="10"/>
      <color rgb="FFFF0000"/>
      <name val="Arial"/>
      <family val="2"/>
    </font>
    <font>
      <sz val="8"/>
      <color rgb="FFFF0000"/>
      <name val="Arial"/>
      <family val="2"/>
    </font>
    <font>
      <b/>
      <sz val="12"/>
      <name val="Arial"/>
      <family val="2"/>
    </font>
    <font>
      <b/>
      <sz val="9"/>
      <color rgb="FF000000"/>
      <name val="Verdana"/>
      <family val="2"/>
    </font>
    <font>
      <sz val="9"/>
      <color rgb="FF212529"/>
      <name val="Arial"/>
      <family val="2"/>
    </font>
    <font>
      <sz val="12"/>
      <color rgb="FF000000"/>
      <name val="Segoe UI"/>
      <family val="2"/>
    </font>
    <font>
      <sz val="10"/>
      <name val="Arial"/>
    </font>
    <font>
      <sz val="16"/>
      <name val="Calibri"/>
      <family val="2"/>
      <scheme val="minor"/>
    </font>
    <font>
      <b/>
      <sz val="8"/>
      <name val="Arial"/>
      <family val="2"/>
    </font>
    <font>
      <sz val="9"/>
      <color rgb="FFFF0000"/>
      <name val="Arial"/>
      <family val="2"/>
    </font>
    <font>
      <sz val="8"/>
      <color theme="3" tint="-0.249977111117893"/>
      <name val="Arial"/>
      <family val="2"/>
    </font>
    <font>
      <sz val="9"/>
      <name val="Arial"/>
      <family val="2"/>
    </font>
    <font>
      <b/>
      <u/>
      <sz val="12"/>
      <color theme="1"/>
      <name val="Aptos Light"/>
      <family val="2"/>
    </font>
    <font>
      <sz val="12"/>
      <color theme="1"/>
      <name val="Aptos Light"/>
      <family val="2"/>
    </font>
    <font>
      <b/>
      <sz val="12"/>
      <color rgb="FF0070C0"/>
      <name val="Aptos Light"/>
      <family val="2"/>
    </font>
    <font>
      <b/>
      <sz val="12"/>
      <color rgb="FFC00000"/>
      <name val="Aptos Light"/>
      <family val="2"/>
    </font>
    <font>
      <b/>
      <sz val="12"/>
      <color theme="1"/>
      <name val="Aptos Light"/>
      <family val="2"/>
    </font>
    <font>
      <b/>
      <u/>
      <sz val="12"/>
      <name val="Aptos Light"/>
      <family val="2"/>
    </font>
    <font>
      <b/>
      <sz val="11"/>
      <color rgb="FFC00000"/>
      <name val="Aptos Ligh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ck">
        <color indexed="54"/>
      </top>
      <bottom style="hair">
        <color indexed="16"/>
      </bottom>
      <diagonal/>
    </border>
    <border>
      <left style="hair">
        <color indexed="16"/>
      </left>
      <right/>
      <top/>
      <bottom/>
      <diagonal/>
    </border>
    <border>
      <left style="hair">
        <color indexed="16"/>
      </left>
      <right style="hair">
        <color indexed="16"/>
      </right>
      <top/>
      <bottom style="hair">
        <color indexed="16"/>
      </bottom>
      <diagonal/>
    </border>
    <border>
      <left style="hair">
        <color indexed="16"/>
      </left>
      <right style="hair">
        <color indexed="16"/>
      </right>
      <top style="hair">
        <color indexed="16"/>
      </top>
      <bottom style="hair">
        <color indexed="16"/>
      </bottom>
      <diagonal/>
    </border>
    <border>
      <left style="hair">
        <color indexed="16"/>
      </left>
      <right/>
      <top/>
      <bottom style="hair">
        <color indexed="16"/>
      </bottom>
      <diagonal/>
    </border>
    <border>
      <left/>
      <right/>
      <top/>
      <bottom style="hair">
        <color indexed="16"/>
      </bottom>
      <diagonal/>
    </border>
    <border>
      <left/>
      <right/>
      <top style="hair">
        <color indexed="16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16"/>
      </left>
      <right/>
      <top style="hair">
        <color indexed="16"/>
      </top>
      <bottom style="hair">
        <color indexed="16"/>
      </bottom>
      <diagonal/>
    </border>
    <border>
      <left/>
      <right style="hair">
        <color indexed="16"/>
      </right>
      <top style="hair">
        <color indexed="16"/>
      </top>
      <bottom style="hair">
        <color indexed="16"/>
      </bottom>
      <diagonal/>
    </border>
    <border>
      <left/>
      <right/>
      <top style="hair">
        <color indexed="16"/>
      </top>
      <bottom style="hair">
        <color indexed="16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94">
    <xf numFmtId="0" fontId="0" fillId="0" borderId="0" xfId="0"/>
    <xf numFmtId="0" fontId="0" fillId="2" borderId="0" xfId="0" applyFill="1"/>
    <xf numFmtId="0" fontId="5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2" borderId="2" xfId="0" applyFill="1" applyBorder="1"/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left"/>
    </xf>
    <xf numFmtId="0" fontId="3" fillId="2" borderId="0" xfId="0" applyFont="1" applyFill="1" applyAlignment="1">
      <alignment horizontal="right"/>
    </xf>
    <xf numFmtId="44" fontId="3" fillId="2" borderId="4" xfId="1" applyFont="1" applyFill="1" applyBorder="1" applyAlignment="1" applyProtection="1">
      <alignment horizontal="right"/>
      <protection locked="0"/>
    </xf>
    <xf numFmtId="44" fontId="3" fillId="3" borderId="4" xfId="1" applyFont="1" applyFill="1" applyBorder="1" applyAlignment="1">
      <alignment horizontal="right"/>
    </xf>
    <xf numFmtId="166" fontId="3" fillId="2" borderId="5" xfId="0" applyNumberFormat="1" applyFont="1" applyFill="1" applyBorder="1" applyAlignment="1" applyProtection="1">
      <alignment horizontal="right"/>
      <protection locked="0"/>
    </xf>
    <xf numFmtId="165" fontId="3" fillId="3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 applyProtection="1">
      <alignment horizontal="right"/>
      <protection locked="0"/>
    </xf>
    <xf numFmtId="14" fontId="3" fillId="2" borderId="5" xfId="0" applyNumberFormat="1" applyFont="1" applyFill="1" applyBorder="1" applyAlignment="1" applyProtection="1">
      <alignment horizontal="right"/>
      <protection locked="0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right"/>
    </xf>
    <xf numFmtId="44" fontId="3" fillId="2" borderId="5" xfId="1" applyFont="1" applyFill="1" applyBorder="1" applyAlignment="1" applyProtection="1">
      <alignment horizontal="right"/>
      <protection locked="0"/>
    </xf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left" wrapText="1"/>
    </xf>
    <xf numFmtId="0" fontId="4" fillId="2" borderId="8" xfId="0" applyFont="1" applyFill="1" applyBorder="1" applyAlignment="1">
      <alignment horizontal="left" wrapText="1" indent="2"/>
    </xf>
    <xf numFmtId="0" fontId="4" fillId="2" borderId="8" xfId="0" applyFont="1" applyFill="1" applyBorder="1" applyAlignment="1">
      <alignment horizontal="left" wrapText="1" indent="3"/>
    </xf>
    <xf numFmtId="0" fontId="3" fillId="0" borderId="0" xfId="0" applyFont="1" applyAlignment="1">
      <alignment wrapText="1"/>
    </xf>
    <xf numFmtId="0" fontId="4" fillId="2" borderId="2" xfId="0" applyFont="1" applyFill="1" applyBorder="1" applyAlignment="1">
      <alignment horizontal="left" wrapText="1" indent="2"/>
    </xf>
    <xf numFmtId="0" fontId="4" fillId="2" borderId="2" xfId="0" applyFont="1" applyFill="1" applyBorder="1" applyAlignment="1">
      <alignment horizontal="left" wrapText="1" indent="3"/>
    </xf>
    <xf numFmtId="0" fontId="6" fillId="2" borderId="0" xfId="0" applyFont="1" applyFill="1" applyAlignment="1">
      <alignment horizontal="right"/>
    </xf>
    <xf numFmtId="14" fontId="6" fillId="2" borderId="0" xfId="0" applyNumberFormat="1" applyFont="1" applyFill="1" applyAlignment="1">
      <alignment horizontal="right"/>
    </xf>
    <xf numFmtId="44" fontId="6" fillId="2" borderId="0" xfId="1" applyFont="1" applyFill="1" applyAlignment="1">
      <alignment horizontal="right"/>
    </xf>
    <xf numFmtId="44" fontId="3" fillId="2" borderId="0" xfId="1" applyFont="1" applyFill="1" applyAlignment="1" applyProtection="1">
      <alignment horizontal="right"/>
      <protection locked="0"/>
    </xf>
    <xf numFmtId="39" fontId="6" fillId="2" borderId="0" xfId="1" applyNumberFormat="1" applyFont="1" applyFill="1" applyAlignment="1">
      <alignment horizontal="right"/>
    </xf>
    <xf numFmtId="43" fontId="3" fillId="2" borderId="0" xfId="1" applyNumberFormat="1" applyFont="1" applyFill="1" applyAlignment="1" applyProtection="1">
      <alignment horizontal="right"/>
      <protection locked="0"/>
    </xf>
    <xf numFmtId="164" fontId="0" fillId="0" borderId="0" xfId="0" applyNumberFormat="1"/>
    <xf numFmtId="0" fontId="4" fillId="0" borderId="0" xfId="0" applyFont="1"/>
    <xf numFmtId="0" fontId="0" fillId="0" borderId="0" xfId="0" applyAlignment="1">
      <alignment horizontal="center"/>
    </xf>
    <xf numFmtId="164" fontId="4" fillId="0" borderId="0" xfId="0" applyNumberFormat="1" applyFont="1"/>
    <xf numFmtId="164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3" fontId="8" fillId="0" borderId="0" xfId="0" applyNumberFormat="1" applyFont="1"/>
    <xf numFmtId="1" fontId="8" fillId="0" borderId="0" xfId="0" applyNumberFormat="1" applyFont="1"/>
    <xf numFmtId="0" fontId="9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4" fontId="8" fillId="0" borderId="0" xfId="0" applyNumberFormat="1" applyFont="1"/>
    <xf numFmtId="8" fontId="4" fillId="0" borderId="0" xfId="0" applyNumberFormat="1" applyFont="1" applyAlignment="1">
      <alignment horizontal="center"/>
    </xf>
    <xf numFmtId="44" fontId="0" fillId="0" borderId="0" xfId="0" applyNumberFormat="1" applyAlignment="1" applyProtection="1">
      <alignment horizontal="center" vertical="center"/>
      <protection locked="0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167" fontId="0" fillId="0" borderId="0" xfId="0" applyNumberFormat="1"/>
    <xf numFmtId="167" fontId="4" fillId="0" borderId="0" xfId="0" applyNumberFormat="1" applyFont="1" applyAlignment="1">
      <alignment horizontal="center"/>
    </xf>
    <xf numFmtId="0" fontId="7" fillId="4" borderId="0" xfId="0" applyFont="1" applyFill="1"/>
    <xf numFmtId="0" fontId="0" fillId="4" borderId="0" xfId="0" applyFill="1"/>
    <xf numFmtId="0" fontId="7" fillId="4" borderId="0" xfId="0" applyFont="1" applyFill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167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44" fontId="0" fillId="4" borderId="0" xfId="0" applyNumberFormat="1" applyFill="1"/>
    <xf numFmtId="44" fontId="2" fillId="4" borderId="13" xfId="0" applyNumberFormat="1" applyFont="1" applyFill="1" applyBorder="1" applyAlignment="1">
      <alignment horizontal="center" vertical="center"/>
    </xf>
    <xf numFmtId="164" fontId="4" fillId="4" borderId="9" xfId="0" applyNumberFormat="1" applyFont="1" applyFill="1" applyBorder="1" applyAlignment="1">
      <alignment horizontal="center"/>
    </xf>
    <xf numFmtId="0" fontId="7" fillId="5" borderId="0" xfId="0" applyFont="1" applyFill="1"/>
    <xf numFmtId="0" fontId="7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 vertical="center"/>
    </xf>
    <xf numFmtId="44" fontId="0" fillId="5" borderId="0" xfId="0" applyNumberFormat="1" applyFill="1" applyAlignment="1">
      <alignment horizontal="center"/>
    </xf>
    <xf numFmtId="164" fontId="4" fillId="5" borderId="9" xfId="0" applyNumberFormat="1" applyFont="1" applyFill="1" applyBorder="1" applyAlignment="1">
      <alignment horizontal="center"/>
    </xf>
    <xf numFmtId="167" fontId="4" fillId="4" borderId="1" xfId="0" applyNumberFormat="1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 vertical="center"/>
    </xf>
    <xf numFmtId="167" fontId="0" fillId="4" borderId="14" xfId="0" applyNumberFormat="1" applyFill="1" applyBorder="1" applyAlignment="1">
      <alignment horizontal="center"/>
    </xf>
    <xf numFmtId="0" fontId="0" fillId="4" borderId="14" xfId="0" applyFill="1" applyBorder="1" applyAlignment="1">
      <alignment horizontal="left"/>
    </xf>
    <xf numFmtId="164" fontId="0" fillId="4" borderId="14" xfId="0" applyNumberFormat="1" applyFill="1" applyBorder="1" applyAlignment="1">
      <alignment horizontal="left"/>
    </xf>
    <xf numFmtId="0" fontId="0" fillId="4" borderId="14" xfId="0" applyFill="1" applyBorder="1"/>
    <xf numFmtId="44" fontId="2" fillId="4" borderId="14" xfId="0" applyNumberFormat="1" applyFont="1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10" fontId="0" fillId="5" borderId="14" xfId="0" applyNumberFormat="1" applyFill="1" applyBorder="1" applyAlignment="1">
      <alignment horizontal="center" vertical="center"/>
    </xf>
    <xf numFmtId="164" fontId="0" fillId="5" borderId="14" xfId="0" applyNumberFormat="1" applyFill="1" applyBorder="1" applyAlignment="1">
      <alignment horizontal="left"/>
    </xf>
    <xf numFmtId="44" fontId="2" fillId="5" borderId="14" xfId="0" applyNumberFormat="1" applyFont="1" applyFill="1" applyBorder="1" applyAlignment="1">
      <alignment horizontal="left"/>
    </xf>
    <xf numFmtId="0" fontId="7" fillId="6" borderId="0" xfId="0" applyFont="1" applyFill="1"/>
    <xf numFmtId="0" fontId="7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 vertical="center"/>
    </xf>
    <xf numFmtId="0" fontId="2" fillId="6" borderId="14" xfId="0" applyFont="1" applyFill="1" applyBorder="1"/>
    <xf numFmtId="44" fontId="0" fillId="6" borderId="14" xfId="0" applyNumberFormat="1" applyFill="1" applyBorder="1" applyAlignment="1">
      <alignment horizontal="center" vertical="center"/>
    </xf>
    <xf numFmtId="0" fontId="4" fillId="6" borderId="14" xfId="0" applyFont="1" applyFill="1" applyBorder="1"/>
    <xf numFmtId="44" fontId="0" fillId="6" borderId="14" xfId="0" applyNumberFormat="1" applyFill="1" applyBorder="1" applyAlignment="1">
      <alignment horizontal="center"/>
    </xf>
    <xf numFmtId="0" fontId="0" fillId="6" borderId="14" xfId="0" applyFill="1" applyBorder="1" applyAlignment="1">
      <alignment horizontal="left"/>
    </xf>
    <xf numFmtId="10" fontId="0" fillId="6" borderId="14" xfId="0" applyNumberFormat="1" applyFill="1" applyBorder="1" applyAlignment="1">
      <alignment horizontal="center" vertical="center"/>
    </xf>
    <xf numFmtId="0" fontId="0" fillId="6" borderId="14" xfId="0" applyFill="1" applyBorder="1"/>
    <xf numFmtId="164" fontId="0" fillId="6" borderId="14" xfId="0" applyNumberFormat="1" applyFill="1" applyBorder="1" applyAlignment="1">
      <alignment horizontal="left"/>
    </xf>
    <xf numFmtId="164" fontId="4" fillId="6" borderId="14" xfId="0" applyNumberFormat="1" applyFont="1" applyFill="1" applyBorder="1"/>
    <xf numFmtId="44" fontId="2" fillId="6" borderId="14" xfId="0" applyNumberFormat="1" applyFont="1" applyFill="1" applyBorder="1" applyAlignment="1">
      <alignment horizontal="left"/>
    </xf>
    <xf numFmtId="164" fontId="4" fillId="6" borderId="1" xfId="0" applyNumberFormat="1" applyFont="1" applyFill="1" applyBorder="1" applyAlignment="1">
      <alignment horizontal="center"/>
    </xf>
    <xf numFmtId="164" fontId="4" fillId="6" borderId="9" xfId="0" applyNumberFormat="1" applyFont="1" applyFill="1" applyBorder="1" applyAlignment="1">
      <alignment horizontal="center"/>
    </xf>
    <xf numFmtId="167" fontId="4" fillId="6" borderId="1" xfId="0" applyNumberFormat="1" applyFont="1" applyFill="1" applyBorder="1" applyAlignment="1">
      <alignment horizontal="center"/>
    </xf>
    <xf numFmtId="10" fontId="2" fillId="4" borderId="14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7" fillId="0" borderId="0" xfId="0" applyFont="1" applyAlignment="1">
      <alignment horizontal="left"/>
    </xf>
    <xf numFmtId="168" fontId="4" fillId="4" borderId="15" xfId="0" applyNumberFormat="1" applyFont="1" applyFill="1" applyBorder="1"/>
    <xf numFmtId="0" fontId="2" fillId="4" borderId="14" xfId="0" applyFont="1" applyFill="1" applyBorder="1"/>
    <xf numFmtId="42" fontId="0" fillId="4" borderId="14" xfId="0" applyNumberFormat="1" applyFill="1" applyBorder="1" applyAlignment="1">
      <alignment horizontal="center"/>
    </xf>
    <xf numFmtId="0" fontId="4" fillId="4" borderId="14" xfId="0" applyFont="1" applyFill="1" applyBorder="1"/>
    <xf numFmtId="44" fontId="0" fillId="4" borderId="14" xfId="0" applyNumberFormat="1" applyFill="1" applyBorder="1" applyAlignment="1">
      <alignment horizontal="center"/>
    </xf>
    <xf numFmtId="164" fontId="4" fillId="4" borderId="14" xfId="0" applyNumberFormat="1" applyFont="1" applyFill="1" applyBorder="1"/>
    <xf numFmtId="0" fontId="2" fillId="5" borderId="14" xfId="0" applyFont="1" applyFill="1" applyBorder="1"/>
    <xf numFmtId="167" fontId="0" fillId="5" borderId="14" xfId="0" applyNumberFormat="1" applyFill="1" applyBorder="1"/>
    <xf numFmtId="0" fontId="4" fillId="5" borderId="14" xfId="0" applyFont="1" applyFill="1" applyBorder="1"/>
    <xf numFmtId="0" fontId="0" fillId="5" borderId="14" xfId="0" applyFill="1" applyBorder="1"/>
    <xf numFmtId="44" fontId="0" fillId="5" borderId="14" xfId="0" applyNumberFormat="1" applyFill="1" applyBorder="1" applyAlignment="1">
      <alignment horizontal="center"/>
    </xf>
    <xf numFmtId="164" fontId="4" fillId="5" borderId="14" xfId="0" applyNumberFormat="1" applyFont="1" applyFill="1" applyBorder="1"/>
    <xf numFmtId="0" fontId="2" fillId="7" borderId="14" xfId="0" applyFont="1" applyFill="1" applyBorder="1"/>
    <xf numFmtId="0" fontId="7" fillId="7" borderId="14" xfId="0" applyFont="1" applyFill="1" applyBorder="1"/>
    <xf numFmtId="0" fontId="0" fillId="7" borderId="14" xfId="0" applyFill="1" applyBorder="1" applyAlignment="1">
      <alignment horizontal="left"/>
    </xf>
    <xf numFmtId="0" fontId="0" fillId="7" borderId="14" xfId="0" applyFill="1" applyBorder="1"/>
    <xf numFmtId="164" fontId="0" fillId="0" borderId="0" xfId="0" applyNumberFormat="1" applyAlignment="1" applyProtection="1">
      <alignment horizontal="left"/>
      <protection locked="0"/>
    </xf>
    <xf numFmtId="44" fontId="0" fillId="4" borderId="14" xfId="0" applyNumberFormat="1" applyFill="1" applyBorder="1"/>
    <xf numFmtId="40" fontId="4" fillId="0" borderId="0" xfId="0" applyNumberFormat="1" applyFont="1"/>
    <xf numFmtId="40" fontId="0" fillId="0" borderId="0" xfId="0" applyNumberFormat="1"/>
    <xf numFmtId="40" fontId="8" fillId="0" borderId="0" xfId="0" applyNumberFormat="1" applyFont="1"/>
    <xf numFmtId="0" fontId="2" fillId="6" borderId="14" xfId="0" applyFont="1" applyFill="1" applyBorder="1" applyAlignment="1">
      <alignment horizontal="center" vertical="center"/>
    </xf>
    <xf numFmtId="164" fontId="4" fillId="4" borderId="14" xfId="0" applyNumberFormat="1" applyFont="1" applyFill="1" applyBorder="1" applyAlignment="1">
      <alignment horizontal="center"/>
    </xf>
    <xf numFmtId="164" fontId="4" fillId="6" borderId="14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44" fontId="2" fillId="4" borderId="14" xfId="0" applyNumberFormat="1" applyFont="1" applyFill="1" applyBorder="1" applyAlignment="1">
      <alignment horizontal="left" vertical="center"/>
    </xf>
    <xf numFmtId="44" fontId="15" fillId="4" borderId="14" xfId="0" applyNumberFormat="1" applyFont="1" applyFill="1" applyBorder="1"/>
    <xf numFmtId="44" fontId="14" fillId="4" borderId="14" xfId="0" applyNumberFormat="1" applyFont="1" applyFill="1" applyBorder="1" applyAlignment="1">
      <alignment horizontal="left" vertical="center"/>
    </xf>
    <xf numFmtId="0" fontId="16" fillId="0" borderId="14" xfId="0" applyFont="1" applyBorder="1"/>
    <xf numFmtId="164" fontId="0" fillId="0" borderId="0" xfId="0" applyNumberFormat="1" applyAlignment="1">
      <alignment horizontal="center" vertical="center"/>
    </xf>
    <xf numFmtId="44" fontId="0" fillId="0" borderId="14" xfId="0" applyNumberFormat="1" applyBorder="1"/>
    <xf numFmtId="0" fontId="7" fillId="4" borderId="0" xfId="0" applyFont="1" applyFill="1" applyAlignment="1">
      <alignment horizontal="left" vertical="center"/>
    </xf>
    <xf numFmtId="44" fontId="0" fillId="0" borderId="0" xfId="0" applyNumberFormat="1"/>
    <xf numFmtId="0" fontId="7" fillId="0" borderId="0" xfId="0" applyFont="1"/>
    <xf numFmtId="44" fontId="0" fillId="0" borderId="9" xfId="0" applyNumberFormat="1" applyBorder="1"/>
    <xf numFmtId="0" fontId="17" fillId="8" borderId="0" xfId="0" applyFont="1" applyFill="1"/>
    <xf numFmtId="0" fontId="18" fillId="8" borderId="14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/>
    </xf>
    <xf numFmtId="0" fontId="7" fillId="8" borderId="0" xfId="0" applyFont="1" applyFill="1" applyAlignment="1">
      <alignment horizontal="center" vertical="center"/>
    </xf>
    <xf numFmtId="164" fontId="2" fillId="8" borderId="0" xfId="0" applyNumberFormat="1" applyFont="1" applyFill="1" applyAlignment="1">
      <alignment horizontal="center"/>
    </xf>
    <xf numFmtId="0" fontId="2" fillId="8" borderId="0" xfId="0" applyFont="1" applyFill="1"/>
    <xf numFmtId="0" fontId="2" fillId="8" borderId="14" xfId="0" applyFont="1" applyFill="1" applyBorder="1"/>
    <xf numFmtId="0" fontId="2" fillId="8" borderId="14" xfId="0" applyFont="1" applyFill="1" applyBorder="1" applyAlignment="1">
      <alignment horizontal="center" vertical="center"/>
    </xf>
    <xf numFmtId="167" fontId="2" fillId="8" borderId="14" xfId="0" applyNumberFormat="1" applyFont="1" applyFill="1" applyBorder="1" applyAlignment="1">
      <alignment horizontal="center"/>
    </xf>
    <xf numFmtId="0" fontId="2" fillId="8" borderId="14" xfId="0" applyFont="1" applyFill="1" applyBorder="1" applyAlignment="1">
      <alignment horizontal="left"/>
    </xf>
    <xf numFmtId="164" fontId="2" fillId="8" borderId="14" xfId="0" applyNumberFormat="1" applyFont="1" applyFill="1" applyBorder="1" applyAlignment="1">
      <alignment horizontal="left"/>
    </xf>
    <xf numFmtId="44" fontId="2" fillId="8" borderId="14" xfId="0" applyNumberFormat="1" applyFont="1" applyFill="1" applyBorder="1" applyAlignment="1">
      <alignment horizontal="center"/>
    </xf>
    <xf numFmtId="44" fontId="2" fillId="8" borderId="14" xfId="0" applyNumberFormat="1" applyFont="1" applyFill="1" applyBorder="1" applyAlignment="1">
      <alignment horizontal="left"/>
    </xf>
    <xf numFmtId="0" fontId="2" fillId="0" borderId="0" xfId="0" applyFont="1"/>
    <xf numFmtId="167" fontId="15" fillId="4" borderId="14" xfId="0" applyNumberFormat="1" applyFont="1" applyFill="1" applyBorder="1"/>
    <xf numFmtId="0" fontId="20" fillId="0" borderId="0" xfId="0" applyFont="1"/>
    <xf numFmtId="0" fontId="21" fillId="0" borderId="0" xfId="0" applyFont="1"/>
    <xf numFmtId="0" fontId="4" fillId="9" borderId="0" xfId="0" applyFont="1" applyFill="1"/>
    <xf numFmtId="0" fontId="19" fillId="9" borderId="0" xfId="0" applyFont="1" applyFill="1"/>
    <xf numFmtId="164" fontId="0" fillId="0" borderId="0" xfId="0" applyNumberFormat="1" applyAlignment="1">
      <alignment vertical="center"/>
    </xf>
    <xf numFmtId="164" fontId="15" fillId="0" borderId="0" xfId="0" applyNumberFormat="1" applyFont="1"/>
    <xf numFmtId="44" fontId="22" fillId="0" borderId="0" xfId="0" applyNumberFormat="1" applyFont="1"/>
    <xf numFmtId="10" fontId="2" fillId="10" borderId="14" xfId="0" applyNumberFormat="1" applyFont="1" applyFill="1" applyBorder="1" applyAlignment="1">
      <alignment horizontal="center" vertical="center"/>
    </xf>
    <xf numFmtId="3" fontId="2" fillId="10" borderId="14" xfId="0" applyNumberFormat="1" applyFont="1" applyFill="1" applyBorder="1" applyAlignment="1">
      <alignment horizontal="center" vertical="center"/>
    </xf>
    <xf numFmtId="167" fontId="2" fillId="10" borderId="14" xfId="0" applyNumberFormat="1" applyFont="1" applyFill="1" applyBorder="1" applyAlignment="1">
      <alignment horizontal="center"/>
    </xf>
    <xf numFmtId="44" fontId="0" fillId="10" borderId="9" xfId="0" applyNumberFormat="1" applyFill="1" applyBorder="1"/>
    <xf numFmtId="164" fontId="0" fillId="10" borderId="14" xfId="0" applyNumberFormat="1" applyFill="1" applyBorder="1" applyAlignment="1">
      <alignment horizontal="center"/>
    </xf>
    <xf numFmtId="42" fontId="2" fillId="10" borderId="14" xfId="0" applyNumberFormat="1" applyFont="1" applyFill="1" applyBorder="1" applyAlignment="1">
      <alignment horizontal="center"/>
    </xf>
    <xf numFmtId="10" fontId="2" fillId="10" borderId="14" xfId="0" applyNumberFormat="1" applyFont="1" applyFill="1" applyBorder="1" applyAlignment="1">
      <alignment horizontal="right"/>
    </xf>
    <xf numFmtId="0" fontId="4" fillId="9" borderId="0" xfId="0" applyFont="1" applyFill="1" applyAlignment="1">
      <alignment horizontal="center"/>
    </xf>
    <xf numFmtId="164" fontId="0" fillId="0" borderId="14" xfId="0" applyNumberFormat="1" applyBorder="1" applyAlignment="1">
      <alignment horizontal="center"/>
    </xf>
    <xf numFmtId="44" fontId="2" fillId="10" borderId="14" xfId="0" applyNumberFormat="1" applyFont="1" applyFill="1" applyBorder="1"/>
    <xf numFmtId="0" fontId="16" fillId="0" borderId="0" xfId="0" applyFont="1"/>
    <xf numFmtId="0" fontId="0" fillId="0" borderId="14" xfId="0" applyBorder="1"/>
    <xf numFmtId="167" fontId="0" fillId="10" borderId="14" xfId="0" applyNumberFormat="1" applyFill="1" applyBorder="1" applyAlignment="1">
      <alignment horizontal="center"/>
    </xf>
    <xf numFmtId="10" fontId="0" fillId="10" borderId="14" xfId="0" applyNumberFormat="1" applyFill="1" applyBorder="1" applyAlignment="1">
      <alignment horizontal="center"/>
    </xf>
    <xf numFmtId="167" fontId="10" fillId="9" borderId="1" xfId="0" applyNumberFormat="1" applyFont="1" applyFill="1" applyBorder="1" applyAlignment="1">
      <alignment horizontal="center"/>
    </xf>
    <xf numFmtId="0" fontId="15" fillId="9" borderId="14" xfId="0" applyFont="1" applyFill="1" applyBorder="1"/>
    <xf numFmtId="164" fontId="15" fillId="9" borderId="14" xfId="0" applyNumberFormat="1" applyFont="1" applyFill="1" applyBorder="1" applyAlignment="1">
      <alignment horizontal="center"/>
    </xf>
    <xf numFmtId="0" fontId="2" fillId="0" borderId="14" xfId="0" applyFont="1" applyBorder="1"/>
    <xf numFmtId="0" fontId="2" fillId="10" borderId="14" xfId="0" applyFont="1" applyFill="1" applyBorder="1"/>
    <xf numFmtId="9" fontId="0" fillId="10" borderId="14" xfId="2" applyFont="1" applyFill="1" applyBorder="1" applyAlignment="1">
      <alignment horizontal="right"/>
    </xf>
    <xf numFmtId="44" fontId="0" fillId="10" borderId="14" xfId="0" applyNumberFormat="1" applyFill="1" applyBorder="1"/>
    <xf numFmtId="164" fontId="0" fillId="0" borderId="14" xfId="0" applyNumberFormat="1" applyBorder="1" applyAlignment="1">
      <alignment horizontal="right"/>
    </xf>
    <xf numFmtId="164" fontId="0" fillId="10" borderId="14" xfId="0" applyNumberFormat="1" applyFill="1" applyBorder="1" applyAlignment="1">
      <alignment horizontal="right"/>
    </xf>
    <xf numFmtId="164" fontId="15" fillId="9" borderId="14" xfId="0" applyNumberFormat="1" applyFont="1" applyFill="1" applyBorder="1" applyAlignment="1">
      <alignment horizontal="right"/>
    </xf>
    <xf numFmtId="10" fontId="2" fillId="10" borderId="14" xfId="0" applyNumberFormat="1" applyFont="1" applyFill="1" applyBorder="1" applyAlignment="1">
      <alignment horizontal="right" vertical="center"/>
    </xf>
    <xf numFmtId="3" fontId="2" fillId="10" borderId="14" xfId="0" applyNumberFormat="1" applyFont="1" applyFill="1" applyBorder="1" applyAlignment="1">
      <alignment horizontal="right" vertical="center"/>
    </xf>
    <xf numFmtId="167" fontId="2" fillId="10" borderId="14" xfId="0" applyNumberFormat="1" applyFont="1" applyFill="1" applyBorder="1" applyAlignment="1">
      <alignment horizontal="right"/>
    </xf>
    <xf numFmtId="164" fontId="0" fillId="7" borderId="14" xfId="0" applyNumberFormat="1" applyFill="1" applyBorder="1" applyAlignment="1">
      <alignment horizontal="center"/>
    </xf>
    <xf numFmtId="170" fontId="0" fillId="10" borderId="14" xfId="0" applyNumberFormat="1" applyFill="1" applyBorder="1"/>
    <xf numFmtId="10" fontId="0" fillId="10" borderId="14" xfId="0" applyNumberFormat="1" applyFill="1" applyBorder="1" applyAlignment="1">
      <alignment horizontal="right"/>
    </xf>
    <xf numFmtId="0" fontId="0" fillId="0" borderId="19" xfId="0" applyBorder="1"/>
    <xf numFmtId="167" fontId="0" fillId="0" borderId="0" xfId="0" applyNumberFormat="1" applyAlignment="1">
      <alignment horizontal="center" vertical="center"/>
    </xf>
    <xf numFmtId="167" fontId="2" fillId="4" borderId="14" xfId="0" applyNumberFormat="1" applyFont="1" applyFill="1" applyBorder="1" applyAlignment="1">
      <alignment horizontal="center" vertical="center"/>
    </xf>
    <xf numFmtId="168" fontId="15" fillId="7" borderId="0" xfId="0" applyNumberFormat="1" applyFont="1" applyFill="1"/>
    <xf numFmtId="0" fontId="0" fillId="7" borderId="0" xfId="0" applyFill="1"/>
    <xf numFmtId="44" fontId="2" fillId="4" borderId="14" xfId="0" applyNumberFormat="1" applyFont="1" applyFill="1" applyBorder="1" applyAlignment="1">
      <alignment horizontal="center" vertical="center"/>
    </xf>
    <xf numFmtId="44" fontId="14" fillId="4" borderId="14" xfId="0" applyNumberFormat="1" applyFont="1" applyFill="1" applyBorder="1" applyAlignment="1">
      <alignment horizontal="center" vertical="center"/>
    </xf>
    <xf numFmtId="44" fontId="2" fillId="4" borderId="14" xfId="0" applyNumberFormat="1" applyFont="1" applyFill="1" applyBorder="1"/>
    <xf numFmtId="44" fontId="14" fillId="7" borderId="14" xfId="0" applyNumberFormat="1" applyFont="1" applyFill="1" applyBorder="1" applyAlignment="1">
      <alignment horizontal="center" vertical="center"/>
    </xf>
    <xf numFmtId="168" fontId="15" fillId="7" borderId="14" xfId="0" applyNumberFormat="1" applyFont="1" applyFill="1" applyBorder="1"/>
    <xf numFmtId="9" fontId="0" fillId="4" borderId="14" xfId="2" applyFont="1" applyFill="1" applyBorder="1" applyAlignment="1">
      <alignment horizontal="right"/>
    </xf>
    <xf numFmtId="0" fontId="0" fillId="7" borderId="14" xfId="0" applyFill="1" applyBorder="1" applyAlignment="1">
      <alignment horizontal="center" vertical="center"/>
    </xf>
    <xf numFmtId="44" fontId="0" fillId="7" borderId="14" xfId="0" applyNumberFormat="1" applyFill="1" applyBorder="1"/>
    <xf numFmtId="167" fontId="0" fillId="7" borderId="0" xfId="0" applyNumberForma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44" fontId="15" fillId="0" borderId="0" xfId="0" applyNumberFormat="1" applyFont="1"/>
    <xf numFmtId="3" fontId="0" fillId="0" borderId="0" xfId="0" applyNumberFormat="1" applyAlignment="1">
      <alignment horizontal="center" vertical="center"/>
    </xf>
    <xf numFmtId="44" fontId="14" fillId="0" borderId="0" xfId="0" applyNumberFormat="1" applyFont="1" applyAlignment="1">
      <alignment horizontal="center" vertical="center"/>
    </xf>
    <xf numFmtId="44" fontId="2" fillId="0" borderId="0" xfId="0" applyNumberFormat="1" applyFont="1" applyAlignment="1">
      <alignment horizontal="left"/>
    </xf>
    <xf numFmtId="168" fontId="15" fillId="0" borderId="0" xfId="0" applyNumberFormat="1" applyFont="1"/>
    <xf numFmtId="0" fontId="0" fillId="0" borderId="0" xfId="0" applyAlignment="1">
      <alignment horizontal="center" vertical="center"/>
    </xf>
    <xf numFmtId="3" fontId="24" fillId="7" borderId="14" xfId="0" applyNumberFormat="1" applyFont="1" applyFill="1" applyBorder="1"/>
    <xf numFmtId="3" fontId="8" fillId="7" borderId="14" xfId="0" applyNumberFormat="1" applyFont="1" applyFill="1" applyBorder="1"/>
    <xf numFmtId="3" fontId="8" fillId="7" borderId="0" xfId="0" applyNumberFormat="1" applyFont="1" applyFill="1"/>
    <xf numFmtId="0" fontId="7" fillId="7" borderId="0" xfId="0" applyFont="1" applyFill="1" applyAlignment="1">
      <alignment horizontal="center" vertical="center"/>
    </xf>
    <xf numFmtId="164" fontId="4" fillId="7" borderId="0" xfId="0" applyNumberFormat="1" applyFont="1" applyFill="1"/>
    <xf numFmtId="170" fontId="0" fillId="6" borderId="14" xfId="0" applyNumberFormat="1" applyFill="1" applyBorder="1" applyAlignment="1">
      <alignment horizontal="center" vertical="center"/>
    </xf>
    <xf numFmtId="10" fontId="0" fillId="6" borderId="14" xfId="2" applyNumberFormat="1" applyFont="1" applyFill="1" applyBorder="1" applyAlignment="1">
      <alignment horizontal="right" vertical="center"/>
    </xf>
    <xf numFmtId="10" fontId="0" fillId="5" borderId="14" xfId="0" applyNumberFormat="1" applyFill="1" applyBorder="1"/>
    <xf numFmtId="0" fontId="0" fillId="7" borderId="14" xfId="0" applyFill="1" applyBorder="1" applyAlignment="1">
      <alignment horizontal="right"/>
    </xf>
    <xf numFmtId="44" fontId="25" fillId="7" borderId="14" xfId="0" applyNumberFormat="1" applyFont="1" applyFill="1" applyBorder="1" applyAlignment="1">
      <alignment horizontal="center" vertical="center"/>
    </xf>
    <xf numFmtId="168" fontId="10" fillId="7" borderId="0" xfId="0" applyNumberFormat="1" applyFont="1" applyFill="1"/>
    <xf numFmtId="44" fontId="2" fillId="7" borderId="0" xfId="0" applyNumberFormat="1" applyFont="1" applyFill="1" applyAlignment="1">
      <alignment horizontal="center"/>
    </xf>
    <xf numFmtId="168" fontId="15" fillId="4" borderId="14" xfId="0" applyNumberFormat="1" applyFont="1" applyFill="1" applyBorder="1"/>
    <xf numFmtId="0" fontId="2" fillId="6" borderId="20" xfId="0" applyFont="1" applyFill="1" applyBorder="1" applyAlignment="1">
      <alignment horizontal="center" vertical="center"/>
    </xf>
    <xf numFmtId="0" fontId="16" fillId="10" borderId="0" xfId="0" applyFont="1" applyFill="1"/>
    <xf numFmtId="0" fontId="17" fillId="7" borderId="14" xfId="0" applyFont="1" applyFill="1" applyBorder="1"/>
    <xf numFmtId="0" fontId="27" fillId="0" borderId="0" xfId="0" applyFont="1"/>
    <xf numFmtId="44" fontId="15" fillId="10" borderId="14" xfId="0" applyNumberFormat="1" applyFont="1" applyFill="1" applyBorder="1"/>
    <xf numFmtId="0" fontId="17" fillId="7" borderId="0" xfId="0" applyFont="1" applyFill="1"/>
    <xf numFmtId="0" fontId="18" fillId="8" borderId="0" xfId="0" applyFont="1" applyFill="1" applyAlignment="1">
      <alignment horizontal="center" vertical="center"/>
    </xf>
    <xf numFmtId="44" fontId="2" fillId="10" borderId="14" xfId="1" applyFont="1" applyFill="1" applyBorder="1"/>
    <xf numFmtId="164" fontId="2" fillId="8" borderId="14" xfId="0" applyNumberFormat="1" applyFont="1" applyFill="1" applyBorder="1"/>
    <xf numFmtId="44" fontId="0" fillId="10" borderId="0" xfId="1" applyFont="1" applyFill="1"/>
    <xf numFmtId="167" fontId="10" fillId="0" borderId="0" xfId="0" applyNumberFormat="1" applyFont="1" applyAlignment="1">
      <alignment horizontal="center"/>
    </xf>
    <xf numFmtId="0" fontId="26" fillId="0" borderId="0" xfId="0" applyFont="1" applyAlignment="1">
      <alignment horizontal="left"/>
    </xf>
    <xf numFmtId="9" fontId="2" fillId="0" borderId="0" xfId="2" applyFont="1" applyFill="1" applyBorder="1" applyAlignment="1">
      <alignment horizontal="center"/>
    </xf>
    <xf numFmtId="10" fontId="2" fillId="10" borderId="14" xfId="2" applyNumberFormat="1" applyFont="1" applyFill="1" applyBorder="1" applyAlignment="1">
      <alignment horizontal="center"/>
    </xf>
    <xf numFmtId="0" fontId="28" fillId="0" borderId="14" xfId="0" applyFont="1" applyBorder="1" applyAlignment="1">
      <alignment horizontal="left"/>
    </xf>
    <xf numFmtId="10" fontId="2" fillId="10" borderId="14" xfId="2" applyNumberFormat="1" applyFont="1" applyFill="1" applyBorder="1" applyAlignment="1">
      <alignment horizontal="right"/>
    </xf>
    <xf numFmtId="44" fontId="15" fillId="10" borderId="14" xfId="0" applyNumberFormat="1" applyFont="1" applyFill="1" applyBorder="1" applyAlignment="1">
      <alignment horizontal="right"/>
    </xf>
    <xf numFmtId="0" fontId="30" fillId="0" borderId="0" xfId="3" applyFont="1"/>
    <xf numFmtId="0" fontId="30" fillId="0" borderId="14" xfId="3" applyFont="1" applyBorder="1"/>
    <xf numFmtId="6" fontId="30" fillId="0" borderId="14" xfId="3" applyNumberFormat="1" applyFont="1" applyBorder="1"/>
    <xf numFmtId="8" fontId="30" fillId="0" borderId="14" xfId="3" applyNumberFormat="1" applyFont="1" applyBorder="1"/>
    <xf numFmtId="9" fontId="30" fillId="0" borderId="14" xfId="4" applyFont="1" applyBorder="1"/>
    <xf numFmtId="8" fontId="32" fillId="0" borderId="14" xfId="3" applyNumberFormat="1" applyFont="1" applyBorder="1" applyAlignment="1">
      <alignment horizontal="right" vertical="center"/>
    </xf>
    <xf numFmtId="44" fontId="30" fillId="0" borderId="14" xfId="3" applyNumberFormat="1" applyFont="1" applyBorder="1"/>
    <xf numFmtId="8" fontId="34" fillId="0" borderId="14" xfId="3" applyNumberFormat="1" applyFont="1" applyBorder="1"/>
    <xf numFmtId="8" fontId="32" fillId="0" borderId="14" xfId="3" applyNumberFormat="1" applyFont="1" applyBorder="1" applyAlignment="1">
      <alignment horizontal="center" vertical="center"/>
    </xf>
    <xf numFmtId="0" fontId="35" fillId="0" borderId="0" xfId="3" applyFont="1"/>
    <xf numFmtId="8" fontId="32" fillId="0" borderId="0" xfId="3" applyNumberFormat="1" applyFont="1"/>
    <xf numFmtId="0" fontId="15" fillId="10" borderId="14" xfId="0" applyFont="1" applyFill="1" applyBorder="1" applyAlignment="1">
      <alignment wrapText="1"/>
    </xf>
    <xf numFmtId="167" fontId="0" fillId="0" borderId="14" xfId="0" applyNumberFormat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0" fillId="2" borderId="10" xfId="0" applyFill="1" applyBorder="1" applyAlignment="1" applyProtection="1">
      <alignment horizontal="left"/>
      <protection locked="0"/>
    </xf>
    <xf numFmtId="0" fontId="0" fillId="2" borderId="11" xfId="0" applyFill="1" applyBorder="1" applyAlignment="1" applyProtection="1">
      <alignment horizontal="left"/>
      <protection locked="0"/>
    </xf>
    <xf numFmtId="0" fontId="7" fillId="8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7" fillId="8" borderId="17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9" borderId="18" xfId="0" applyFont="1" applyFill="1" applyBorder="1" applyAlignment="1">
      <alignment horizontal="center"/>
    </xf>
    <xf numFmtId="0" fontId="4" fillId="9" borderId="13" xfId="0" applyFont="1" applyFill="1" applyBorder="1" applyAlignment="1">
      <alignment horizontal="center" vertical="center"/>
    </xf>
    <xf numFmtId="0" fontId="2" fillId="9" borderId="18" xfId="0" applyFont="1" applyFill="1" applyBorder="1"/>
    <xf numFmtId="0" fontId="4" fillId="9" borderId="18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29" fillId="4" borderId="21" xfId="3" applyFont="1" applyFill="1" applyBorder="1" applyAlignment="1">
      <alignment horizontal="center"/>
    </xf>
    <xf numFmtId="0" fontId="29" fillId="4" borderId="22" xfId="3" applyFont="1" applyFill="1" applyBorder="1" applyAlignment="1">
      <alignment horizontal="center"/>
    </xf>
    <xf numFmtId="0" fontId="31" fillId="0" borderId="23" xfId="3" applyFont="1" applyBorder="1" applyAlignment="1">
      <alignment horizontal="center" wrapText="1"/>
    </xf>
    <xf numFmtId="0" fontId="31" fillId="0" borderId="24" xfId="3" applyFont="1" applyBorder="1" applyAlignment="1">
      <alignment horizontal="center" wrapText="1"/>
    </xf>
    <xf numFmtId="0" fontId="31" fillId="0" borderId="16" xfId="3" applyFont="1" applyBorder="1" applyAlignment="1">
      <alignment horizontal="center" wrapText="1"/>
    </xf>
    <xf numFmtId="0" fontId="31" fillId="0" borderId="25" xfId="3" applyFont="1" applyBorder="1" applyAlignment="1">
      <alignment horizontal="center" wrapText="1"/>
    </xf>
    <xf numFmtId="0" fontId="33" fillId="4" borderId="21" xfId="3" applyFont="1" applyFill="1" applyBorder="1" applyAlignment="1">
      <alignment horizontal="center"/>
    </xf>
    <xf numFmtId="0" fontId="33" fillId="4" borderId="22" xfId="3" applyFont="1" applyFill="1" applyBorder="1" applyAlignment="1">
      <alignment horizontal="center"/>
    </xf>
    <xf numFmtId="0" fontId="33" fillId="4" borderId="17" xfId="3" applyFont="1" applyFill="1" applyBorder="1" applyAlignment="1">
      <alignment horizontal="center"/>
    </xf>
    <xf numFmtId="0" fontId="33" fillId="4" borderId="25" xfId="3" applyFont="1" applyFill="1" applyBorder="1" applyAlignment="1">
      <alignment horizontal="center"/>
    </xf>
    <xf numFmtId="0" fontId="30" fillId="0" borderId="21" xfId="3" applyFont="1" applyBorder="1" applyAlignment="1">
      <alignment horizontal="center"/>
    </xf>
    <xf numFmtId="0" fontId="30" fillId="0" borderId="22" xfId="3" applyFont="1" applyBorder="1" applyAlignment="1">
      <alignment horizontal="center"/>
    </xf>
  </cellXfs>
  <cellStyles count="5">
    <cellStyle name="Currency" xfId="1" builtinId="4"/>
    <cellStyle name="Normal" xfId="0" builtinId="0"/>
    <cellStyle name="Normal 2" xfId="3"/>
    <cellStyle name="Percent" xfId="2" builtinId="5"/>
    <cellStyle name="Percent 2" xfId="4"/>
  </cellStyles>
  <dxfs count="24"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 patternType="solid">
          <bgColor indexed="26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auto="1"/>
      </font>
      <fill>
        <patternFill patternType="solid">
          <bgColor indexed="9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indexed="9"/>
      </font>
      <fill>
        <patternFill patternType="solid">
          <bgColor indexed="9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 patternType="solid">
          <bgColor indexed="26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 patternType="solid">
          <bgColor indexed="26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auto="1"/>
      </font>
      <fill>
        <patternFill patternType="solid">
          <bgColor indexed="9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indexed="9"/>
      </font>
      <fill>
        <patternFill patternType="solid">
          <bgColor indexed="9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 patternType="solid">
          <bgColor indexed="26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 patternType="solid">
          <bgColor indexed="26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auto="1"/>
      </font>
      <fill>
        <patternFill patternType="solid">
          <bgColor indexed="9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indexed="9"/>
      </font>
      <fill>
        <patternFill patternType="solid">
          <bgColor indexed="9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 patternType="solid">
          <bgColor indexed="26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 patternType="solid">
          <bgColor indexed="26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auto="1"/>
      </font>
      <fill>
        <patternFill patternType="solid">
          <bgColor indexed="9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indexed="9"/>
      </font>
      <fill>
        <patternFill patternType="solid">
          <bgColor indexed="9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 patternType="solid">
          <bgColor indexed="26"/>
        </patternFill>
      </fill>
      <border>
        <left/>
        <right/>
        <top/>
        <bottom style="thin">
          <color indexed="22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78"/>
  <sheetViews>
    <sheetView showGridLines="0" zoomScaleNormal="100" workbookViewId="0">
      <selection activeCell="D6" sqref="D6"/>
    </sheetView>
  </sheetViews>
  <sheetFormatPr defaultColWidth="9.109375" defaultRowHeight="13.2"/>
  <cols>
    <col min="1" max="1" width="4.6640625" style="4" customWidth="1"/>
    <col min="2" max="2" width="13.33203125" style="4" customWidth="1"/>
    <col min="3" max="3" width="15.44140625" style="4" customWidth="1"/>
    <col min="4" max="4" width="14" style="4" customWidth="1"/>
    <col min="5" max="5" width="13" style="4" customWidth="1"/>
    <col min="6" max="6" width="13.6640625" style="4" customWidth="1"/>
    <col min="7" max="7" width="13" style="4" customWidth="1"/>
    <col min="8" max="8" width="13.5546875" style="4" customWidth="1"/>
    <col min="9" max="9" width="15.44140625" style="4" customWidth="1"/>
    <col min="10" max="10" width="6.109375" style="4" customWidth="1"/>
    <col min="11" max="11" width="9.109375" style="5"/>
    <col min="12" max="12" width="15.33203125" style="5" customWidth="1"/>
    <col min="13" max="16384" width="9.109375" style="5"/>
  </cols>
  <sheetData>
    <row r="1" spans="1:10" ht="24" customHeight="1">
      <c r="A1" s="2" t="s">
        <v>0</v>
      </c>
      <c r="B1" s="3"/>
      <c r="C1" s="3"/>
      <c r="D1" s="3"/>
      <c r="E1" s="3"/>
      <c r="F1" s="3"/>
      <c r="G1" s="3"/>
      <c r="H1" s="3"/>
      <c r="I1" s="3"/>
    </row>
    <row r="2" spans="1:10" ht="12.75" customHeight="1" thickBot="1">
      <c r="A2" s="1"/>
      <c r="B2" s="1"/>
      <c r="C2" s="1"/>
      <c r="D2" s="1"/>
      <c r="E2" s="1"/>
      <c r="F2" s="1"/>
      <c r="G2" s="1"/>
      <c r="H2" s="1"/>
      <c r="I2" s="1"/>
    </row>
    <row r="3" spans="1:10" ht="3" customHeight="1" thickTop="1">
      <c r="A3" s="6"/>
      <c r="B3" s="6"/>
      <c r="C3" s="6"/>
      <c r="D3" s="6"/>
      <c r="E3" s="6"/>
      <c r="F3" s="6"/>
      <c r="G3" s="6"/>
      <c r="H3" s="6"/>
      <c r="I3" s="6"/>
    </row>
    <row r="4" spans="1:10" ht="6.75" customHeight="1">
      <c r="A4" s="1"/>
      <c r="B4" s="1"/>
      <c r="C4" s="1"/>
      <c r="D4" s="1"/>
      <c r="E4" s="1"/>
      <c r="F4" s="1"/>
      <c r="G4" s="1"/>
      <c r="H4" s="1"/>
      <c r="I4" s="1"/>
    </row>
    <row r="5" spans="1:10" ht="14.25" customHeight="1">
      <c r="A5" s="1"/>
      <c r="B5" s="263" t="s">
        <v>1</v>
      </c>
      <c r="C5" s="264"/>
      <c r="D5" s="265"/>
      <c r="E5" s="3"/>
      <c r="F5" s="263" t="s">
        <v>2</v>
      </c>
      <c r="G5" s="264"/>
      <c r="H5" s="265"/>
      <c r="I5" s="3"/>
      <c r="J5" s="7"/>
    </row>
    <row r="6" spans="1:10">
      <c r="A6" s="8"/>
      <c r="B6" s="9"/>
      <c r="C6" s="10" t="s">
        <v>3</v>
      </c>
      <c r="D6" s="120">
        <f>IF('FHA Buyer'!B3&gt;=0.2,'FHA Buyer'!B4,'FHA Buyer'!B5)</f>
        <v>0</v>
      </c>
      <c r="E6" s="3"/>
      <c r="F6" s="9"/>
      <c r="G6" s="10" t="s">
        <v>4</v>
      </c>
      <c r="H6" s="12" t="str">
        <f>IF(Values_Entered,-PMT(Interest_Rate/Num_Pmt_Per_Year,Loan_Years*Num_Pmt_Per_Year,Loan_Amount),"")</f>
        <v/>
      </c>
      <c r="I6" s="3"/>
      <c r="J6" s="7"/>
    </row>
    <row r="7" spans="1:10">
      <c r="A7" s="8"/>
      <c r="B7" s="9"/>
      <c r="C7" s="10" t="s">
        <v>5</v>
      </c>
      <c r="D7" s="13">
        <f>'FHA Buyer'!H2</f>
        <v>6.5000000000000002E-2</v>
      </c>
      <c r="E7" s="3"/>
      <c r="F7" s="9"/>
      <c r="G7" s="10" t="s">
        <v>6</v>
      </c>
      <c r="H7" s="14" t="str">
        <f>IF(Values_Entered,Loan_Years*Num_Pmt_Per_Year,"")</f>
        <v/>
      </c>
      <c r="I7" s="3"/>
      <c r="J7" s="7"/>
    </row>
    <row r="8" spans="1:10">
      <c r="A8" s="8"/>
      <c r="B8" s="9"/>
      <c r="C8" s="10" t="s">
        <v>7</v>
      </c>
      <c r="D8" s="15">
        <f>'Buyer Estimated Costs'!J3</f>
        <v>30</v>
      </c>
      <c r="E8" s="3"/>
      <c r="F8" s="9"/>
      <c r="G8" s="10" t="s">
        <v>8</v>
      </c>
      <c r="H8" s="14" t="str">
        <f>IF(Values_Entered,Number_of_Payments,"")</f>
        <v/>
      </c>
      <c r="I8" s="3"/>
      <c r="J8" s="7"/>
    </row>
    <row r="9" spans="1:10">
      <c r="A9" s="8"/>
      <c r="B9" s="9"/>
      <c r="C9" s="10" t="s">
        <v>9</v>
      </c>
      <c r="D9" s="15">
        <v>12</v>
      </c>
      <c r="E9" s="3"/>
      <c r="F9" s="9"/>
      <c r="G9" s="10" t="s">
        <v>10</v>
      </c>
      <c r="H9" s="12" t="str">
        <f>IF(Values_Entered,SUMIF(Beg_Bal,"&gt;0",Extra_Pay),"")</f>
        <v/>
      </c>
      <c r="I9" s="3"/>
      <c r="J9" s="7"/>
    </row>
    <row r="10" spans="1:10">
      <c r="A10" s="8"/>
      <c r="B10" s="9"/>
      <c r="C10" s="10" t="s">
        <v>11</v>
      </c>
      <c r="D10" s="16">
        <v>42309</v>
      </c>
      <c r="E10" s="3"/>
      <c r="F10" s="17"/>
      <c r="G10" s="18" t="s">
        <v>12</v>
      </c>
      <c r="H10" s="12" t="str">
        <f>IF(Values_Entered,SUMIF(Beg_Bal,"&gt;0",Int),"")</f>
        <v/>
      </c>
      <c r="I10" s="3"/>
      <c r="J10" s="7"/>
    </row>
    <row r="11" spans="1:10">
      <c r="A11" s="8"/>
      <c r="B11" s="17"/>
      <c r="C11" s="18" t="s">
        <v>13</v>
      </c>
      <c r="D11" s="19">
        <v>0</v>
      </c>
      <c r="E11" s="3"/>
      <c r="F11" s="1"/>
      <c r="G11" s="1"/>
      <c r="H11" s="1"/>
      <c r="I11" s="3"/>
      <c r="J11" s="7"/>
    </row>
    <row r="12" spans="1:10">
      <c r="A12" s="1"/>
      <c r="B12" s="1"/>
      <c r="C12" s="1"/>
      <c r="D12" s="1"/>
      <c r="E12" s="1"/>
      <c r="F12" s="1"/>
      <c r="G12" s="1"/>
      <c r="H12" s="1"/>
      <c r="I12" s="1"/>
      <c r="J12" s="7"/>
    </row>
    <row r="13" spans="1:10">
      <c r="A13" s="1"/>
      <c r="B13" s="20" t="s">
        <v>14</v>
      </c>
      <c r="C13" s="266"/>
      <c r="D13" s="267"/>
      <c r="E13" s="1"/>
      <c r="F13" s="1"/>
      <c r="G13" s="1"/>
      <c r="H13" s="1"/>
      <c r="I13" s="1"/>
      <c r="J13" s="7"/>
    </row>
    <row r="14" spans="1:10" ht="13.8" thickBot="1">
      <c r="A14" s="1"/>
      <c r="B14" s="1"/>
      <c r="C14" s="1"/>
      <c r="D14" s="1"/>
      <c r="E14" s="1"/>
      <c r="F14" s="1"/>
      <c r="G14" s="1"/>
      <c r="H14" s="1"/>
      <c r="I14" s="1"/>
      <c r="J14" s="7"/>
    </row>
    <row r="15" spans="1:10" ht="3" customHeight="1" thickTop="1">
      <c r="A15" s="6"/>
      <c r="B15" s="6"/>
      <c r="C15" s="6"/>
      <c r="D15" s="6"/>
      <c r="E15" s="6"/>
      <c r="F15" s="6"/>
      <c r="G15" s="6"/>
      <c r="H15" s="6"/>
      <c r="I15" s="6"/>
      <c r="J15" s="7"/>
    </row>
    <row r="16" spans="1:10" s="24" customFormat="1" ht="31.5" customHeight="1" thickBot="1">
      <c r="A16" s="21" t="s">
        <v>15</v>
      </c>
      <c r="B16" s="22" t="s">
        <v>16</v>
      </c>
      <c r="C16" s="22" t="s">
        <v>17</v>
      </c>
      <c r="D16" s="22" t="s">
        <v>4</v>
      </c>
      <c r="E16" s="22" t="s">
        <v>18</v>
      </c>
      <c r="F16" s="22" t="s">
        <v>19</v>
      </c>
      <c r="G16" s="22" t="s">
        <v>20</v>
      </c>
      <c r="H16" s="22" t="s">
        <v>21</v>
      </c>
      <c r="I16" s="23" t="s">
        <v>22</v>
      </c>
    </row>
    <row r="17" spans="1:11" s="24" customFormat="1" ht="3" customHeight="1" thickTop="1">
      <c r="A17" s="6"/>
      <c r="B17" s="25"/>
      <c r="C17" s="25"/>
      <c r="D17" s="25"/>
      <c r="E17" s="25"/>
      <c r="F17" s="25"/>
      <c r="G17" s="25"/>
      <c r="H17" s="25"/>
      <c r="I17" s="26"/>
    </row>
    <row r="18" spans="1:11" s="24" customFormat="1">
      <c r="A18" s="27" t="str">
        <f>IF(Values_Entered,1,"")</f>
        <v/>
      </c>
      <c r="B18" s="28" t="str">
        <f t="shared" ref="B18:B81" si="0">IF(Pay_Num&lt;&gt;"",DATE(YEAR(Loan_Start),MONTH(Loan_Start)+(Pay_Num)*12/Num_Pmt_Per_Year,DAY(Loan_Start)),"")</f>
        <v/>
      </c>
      <c r="C18" s="29" t="str">
        <f>IF(Values_Entered,Loan_Amount,"")</f>
        <v/>
      </c>
      <c r="D18" s="29" t="str">
        <f>IF(Pay_Num&lt;&gt;"",Scheduled_Monthly_Payment,"")</f>
        <v/>
      </c>
      <c r="E18" s="30" t="e">
        <f t="shared" ref="E18:E81" si="1">IF(AND(Pay_Num&lt;&gt;"",Sched_Pay+Scheduled_Extra_Payments&lt;Beg_Bal),Scheduled_Extra_Payments,IF(AND(Pay_Num&lt;&gt;"",Beg_Bal-Sched_Pay&gt;0),Beg_Bal-Sched_Pay,IF(Pay_Num&lt;&gt;"",0,"")))</f>
        <v>#VALUE!</v>
      </c>
      <c r="F18" s="29" t="e">
        <f t="shared" ref="F18:F81" si="2">IF(AND(Pay_Num&lt;&gt;"",Sched_Pay+Extra_Pay&lt;Beg_Bal),Sched_Pay+Extra_Pay,IF(Pay_Num&lt;&gt;"",Beg_Bal,""))</f>
        <v>#VALUE!</v>
      </c>
      <c r="G18" s="29" t="str">
        <f>IF(Pay_Num&lt;&gt;"",Total_Pay-Int,"")</f>
        <v/>
      </c>
      <c r="H18" s="29" t="str">
        <f>IF(Pay_Num&lt;&gt;"",Beg_Bal*(Interest_Rate/Num_Pmt_Per_Year),"")</f>
        <v/>
      </c>
      <c r="I18" s="29" t="e">
        <f t="shared" ref="I18:I81" si="3">IF(AND(Pay_Num&lt;&gt;"",Sched_Pay+Extra_Pay&lt;Beg_Bal),Beg_Bal-Princ,IF(Pay_Num&lt;&gt;"",0,""))</f>
        <v>#VALUE!</v>
      </c>
    </row>
    <row r="19" spans="1:11" s="24" customFormat="1" ht="12.75" customHeight="1">
      <c r="A19" s="27" t="str">
        <f t="shared" ref="A19:A82" si="4">IF(Values_Entered,A18+1,"")</f>
        <v/>
      </c>
      <c r="B19" s="28" t="str">
        <f t="shared" si="0"/>
        <v/>
      </c>
      <c r="C19" s="31" t="str">
        <f>IF(Pay_Num&lt;&gt;"",I18,"")</f>
        <v/>
      </c>
      <c r="D19" s="31" t="str">
        <f>IF(Pay_Num&lt;&gt;"",Scheduled_Monthly_Payment,"")</f>
        <v/>
      </c>
      <c r="E19" s="32" t="e">
        <f t="shared" si="1"/>
        <v>#VALUE!</v>
      </c>
      <c r="F19" s="31" t="e">
        <f t="shared" si="2"/>
        <v>#VALUE!</v>
      </c>
      <c r="G19" s="31" t="str">
        <f t="shared" ref="G19:G82" si="5">IF(Pay_Num&lt;&gt;"",Total_Pay-Int,"")</f>
        <v/>
      </c>
      <c r="H19" s="31" t="str">
        <f t="shared" ref="H19:H82" si="6">IF(Pay_Num&lt;&gt;"",Beg_Bal*Interest_Rate/Num_Pmt_Per_Year,"")</f>
        <v/>
      </c>
      <c r="I19" s="31" t="e">
        <f t="shared" si="3"/>
        <v>#VALUE!</v>
      </c>
    </row>
    <row r="20" spans="1:11" s="24" customFormat="1" ht="12.75" customHeight="1">
      <c r="A20" s="27" t="str">
        <f t="shared" si="4"/>
        <v/>
      </c>
      <c r="B20" s="28" t="str">
        <f t="shared" si="0"/>
        <v/>
      </c>
      <c r="C20" s="31" t="str">
        <f t="shared" ref="C20:C83" si="7">IF(Pay_Num&lt;&gt;"",I19,"")</f>
        <v/>
      </c>
      <c r="D20" s="31" t="str">
        <f t="shared" ref="D20:D83" si="8">IF(Pay_Num&lt;&gt;"",Scheduled_Monthly_Payment,"")</f>
        <v/>
      </c>
      <c r="E20" s="32" t="e">
        <f t="shared" si="1"/>
        <v>#VALUE!</v>
      </c>
      <c r="F20" s="31" t="e">
        <f t="shared" si="2"/>
        <v>#VALUE!</v>
      </c>
      <c r="G20" s="31" t="str">
        <f t="shared" si="5"/>
        <v/>
      </c>
      <c r="H20" s="31" t="str">
        <f t="shared" si="6"/>
        <v/>
      </c>
      <c r="I20" s="31" t="e">
        <f t="shared" si="3"/>
        <v>#VALUE!</v>
      </c>
    </row>
    <row r="21" spans="1:11" s="24" customFormat="1">
      <c r="A21" s="27" t="str">
        <f t="shared" si="4"/>
        <v/>
      </c>
      <c r="B21" s="28" t="str">
        <f t="shared" si="0"/>
        <v/>
      </c>
      <c r="C21" s="31" t="str">
        <f t="shared" si="7"/>
        <v/>
      </c>
      <c r="D21" s="31" t="str">
        <f t="shared" si="8"/>
        <v/>
      </c>
      <c r="E21" s="32" t="e">
        <f t="shared" si="1"/>
        <v>#VALUE!</v>
      </c>
      <c r="F21" s="31" t="e">
        <f t="shared" si="2"/>
        <v>#VALUE!</v>
      </c>
      <c r="G21" s="31" t="str">
        <f t="shared" si="5"/>
        <v/>
      </c>
      <c r="H21" s="31" t="str">
        <f t="shared" si="6"/>
        <v/>
      </c>
      <c r="I21" s="31" t="e">
        <f t="shared" si="3"/>
        <v>#VALUE!</v>
      </c>
    </row>
    <row r="22" spans="1:11" s="24" customFormat="1">
      <c r="A22" s="27" t="str">
        <f t="shared" si="4"/>
        <v/>
      </c>
      <c r="B22" s="28" t="str">
        <f t="shared" si="0"/>
        <v/>
      </c>
      <c r="C22" s="31" t="str">
        <f t="shared" si="7"/>
        <v/>
      </c>
      <c r="D22" s="31" t="str">
        <f t="shared" si="8"/>
        <v/>
      </c>
      <c r="E22" s="32" t="e">
        <f t="shared" si="1"/>
        <v>#VALUE!</v>
      </c>
      <c r="F22" s="31" t="e">
        <f t="shared" si="2"/>
        <v>#VALUE!</v>
      </c>
      <c r="G22" s="31" t="str">
        <f t="shared" si="5"/>
        <v/>
      </c>
      <c r="H22" s="31" t="str">
        <f t="shared" si="6"/>
        <v/>
      </c>
      <c r="I22" s="31" t="e">
        <f t="shared" si="3"/>
        <v>#VALUE!</v>
      </c>
    </row>
    <row r="23" spans="1:11">
      <c r="A23" s="27" t="str">
        <f t="shared" si="4"/>
        <v/>
      </c>
      <c r="B23" s="28" t="str">
        <f t="shared" si="0"/>
        <v/>
      </c>
      <c r="C23" s="31" t="str">
        <f>IF(Pay_Num&lt;&gt;"",I22,"")</f>
        <v/>
      </c>
      <c r="D23" s="31" t="str">
        <f t="shared" si="8"/>
        <v/>
      </c>
      <c r="E23" s="32" t="e">
        <f t="shared" si="1"/>
        <v>#VALUE!</v>
      </c>
      <c r="F23" s="31" t="e">
        <f t="shared" si="2"/>
        <v>#VALUE!</v>
      </c>
      <c r="G23" s="31" t="str">
        <f t="shared" si="5"/>
        <v/>
      </c>
      <c r="H23" s="31" t="str">
        <f t="shared" si="6"/>
        <v/>
      </c>
      <c r="I23" s="31" t="e">
        <f t="shared" si="3"/>
        <v>#VALUE!</v>
      </c>
      <c r="J23" s="24"/>
      <c r="K23" s="24"/>
    </row>
    <row r="24" spans="1:11">
      <c r="A24" s="27" t="str">
        <f t="shared" si="4"/>
        <v/>
      </c>
      <c r="B24" s="28" t="str">
        <f t="shared" si="0"/>
        <v/>
      </c>
      <c r="C24" s="31" t="str">
        <f t="shared" si="7"/>
        <v/>
      </c>
      <c r="D24" s="31" t="str">
        <f t="shared" si="8"/>
        <v/>
      </c>
      <c r="E24" s="32" t="e">
        <f t="shared" si="1"/>
        <v>#VALUE!</v>
      </c>
      <c r="F24" s="31" t="e">
        <f t="shared" si="2"/>
        <v>#VALUE!</v>
      </c>
      <c r="G24" s="31" t="str">
        <f t="shared" si="5"/>
        <v/>
      </c>
      <c r="H24" s="31" t="str">
        <f t="shared" si="6"/>
        <v/>
      </c>
      <c r="I24" s="31" t="e">
        <f t="shared" si="3"/>
        <v>#VALUE!</v>
      </c>
      <c r="J24" s="24"/>
      <c r="K24" s="24"/>
    </row>
    <row r="25" spans="1:11">
      <c r="A25" s="27" t="str">
        <f t="shared" si="4"/>
        <v/>
      </c>
      <c r="B25" s="28" t="str">
        <f t="shared" si="0"/>
        <v/>
      </c>
      <c r="C25" s="31" t="str">
        <f>IF(Pay_Num&lt;&gt;"",I24,"")</f>
        <v/>
      </c>
      <c r="D25" s="31" t="str">
        <f t="shared" si="8"/>
        <v/>
      </c>
      <c r="E25" s="32" t="e">
        <f t="shared" si="1"/>
        <v>#VALUE!</v>
      </c>
      <c r="F25" s="31" t="e">
        <f t="shared" si="2"/>
        <v>#VALUE!</v>
      </c>
      <c r="G25" s="31" t="str">
        <f t="shared" si="5"/>
        <v/>
      </c>
      <c r="H25" s="31" t="str">
        <f t="shared" si="6"/>
        <v/>
      </c>
      <c r="I25" s="31" t="e">
        <f t="shared" si="3"/>
        <v>#VALUE!</v>
      </c>
      <c r="J25" s="24"/>
      <c r="K25" s="24"/>
    </row>
    <row r="26" spans="1:11">
      <c r="A26" s="27" t="str">
        <f t="shared" si="4"/>
        <v/>
      </c>
      <c r="B26" s="28" t="str">
        <f t="shared" si="0"/>
        <v/>
      </c>
      <c r="C26" s="31" t="str">
        <f t="shared" si="7"/>
        <v/>
      </c>
      <c r="D26" s="31" t="str">
        <f t="shared" si="8"/>
        <v/>
      </c>
      <c r="E26" s="32" t="e">
        <f t="shared" si="1"/>
        <v>#VALUE!</v>
      </c>
      <c r="F26" s="31" t="e">
        <f t="shared" si="2"/>
        <v>#VALUE!</v>
      </c>
      <c r="G26" s="31" t="str">
        <f t="shared" si="5"/>
        <v/>
      </c>
      <c r="H26" s="31" t="str">
        <f t="shared" si="6"/>
        <v/>
      </c>
      <c r="I26" s="31" t="e">
        <f t="shared" si="3"/>
        <v>#VALUE!</v>
      </c>
      <c r="J26" s="24"/>
      <c r="K26" s="24"/>
    </row>
    <row r="27" spans="1:11">
      <c r="A27" s="27" t="str">
        <f t="shared" si="4"/>
        <v/>
      </c>
      <c r="B27" s="28" t="str">
        <f t="shared" si="0"/>
        <v/>
      </c>
      <c r="C27" s="31" t="str">
        <f t="shared" si="7"/>
        <v/>
      </c>
      <c r="D27" s="31" t="str">
        <f t="shared" si="8"/>
        <v/>
      </c>
      <c r="E27" s="32" t="e">
        <f t="shared" si="1"/>
        <v>#VALUE!</v>
      </c>
      <c r="F27" s="31" t="e">
        <f t="shared" si="2"/>
        <v>#VALUE!</v>
      </c>
      <c r="G27" s="31" t="str">
        <f t="shared" si="5"/>
        <v/>
      </c>
      <c r="H27" s="31" t="str">
        <f t="shared" si="6"/>
        <v/>
      </c>
      <c r="I27" s="31" t="e">
        <f t="shared" si="3"/>
        <v>#VALUE!</v>
      </c>
      <c r="J27" s="24"/>
      <c r="K27" s="24"/>
    </row>
    <row r="28" spans="1:11">
      <c r="A28" s="27" t="str">
        <f t="shared" si="4"/>
        <v/>
      </c>
      <c r="B28" s="28" t="str">
        <f t="shared" si="0"/>
        <v/>
      </c>
      <c r="C28" s="31" t="str">
        <f t="shared" si="7"/>
        <v/>
      </c>
      <c r="D28" s="31" t="str">
        <f t="shared" si="8"/>
        <v/>
      </c>
      <c r="E28" s="32" t="e">
        <f t="shared" si="1"/>
        <v>#VALUE!</v>
      </c>
      <c r="F28" s="31" t="e">
        <f t="shared" si="2"/>
        <v>#VALUE!</v>
      </c>
      <c r="G28" s="31" t="str">
        <f t="shared" si="5"/>
        <v/>
      </c>
      <c r="H28" s="31" t="str">
        <f t="shared" si="6"/>
        <v/>
      </c>
      <c r="I28" s="31" t="e">
        <f t="shared" si="3"/>
        <v>#VALUE!</v>
      </c>
      <c r="J28" s="24"/>
      <c r="K28" s="24"/>
    </row>
    <row r="29" spans="1:11">
      <c r="A29" s="27" t="str">
        <f t="shared" si="4"/>
        <v/>
      </c>
      <c r="B29" s="28" t="str">
        <f t="shared" si="0"/>
        <v/>
      </c>
      <c r="C29" s="31" t="str">
        <f t="shared" si="7"/>
        <v/>
      </c>
      <c r="D29" s="31" t="str">
        <f t="shared" si="8"/>
        <v/>
      </c>
      <c r="E29" s="32" t="e">
        <f t="shared" si="1"/>
        <v>#VALUE!</v>
      </c>
      <c r="F29" s="31" t="e">
        <f t="shared" si="2"/>
        <v>#VALUE!</v>
      </c>
      <c r="G29" s="31" t="str">
        <f t="shared" si="5"/>
        <v/>
      </c>
      <c r="H29" s="31" t="str">
        <f t="shared" si="6"/>
        <v/>
      </c>
      <c r="I29" s="31" t="e">
        <f t="shared" si="3"/>
        <v>#VALUE!</v>
      </c>
      <c r="J29" s="24"/>
      <c r="K29" s="24"/>
    </row>
    <row r="30" spans="1:11">
      <c r="A30" s="27" t="str">
        <f t="shared" si="4"/>
        <v/>
      </c>
      <c r="B30" s="28" t="str">
        <f t="shared" si="0"/>
        <v/>
      </c>
      <c r="C30" s="31" t="str">
        <f t="shared" si="7"/>
        <v/>
      </c>
      <c r="D30" s="31" t="str">
        <f t="shared" si="8"/>
        <v/>
      </c>
      <c r="E30" s="32" t="e">
        <f t="shared" si="1"/>
        <v>#VALUE!</v>
      </c>
      <c r="F30" s="31" t="e">
        <f t="shared" si="2"/>
        <v>#VALUE!</v>
      </c>
      <c r="G30" s="31" t="str">
        <f t="shared" si="5"/>
        <v/>
      </c>
      <c r="H30" s="31" t="str">
        <f t="shared" si="6"/>
        <v/>
      </c>
      <c r="I30" s="31" t="e">
        <f t="shared" si="3"/>
        <v>#VALUE!</v>
      </c>
      <c r="J30" s="24"/>
      <c r="K30" s="24"/>
    </row>
    <row r="31" spans="1:11">
      <c r="A31" s="27" t="str">
        <f t="shared" si="4"/>
        <v/>
      </c>
      <c r="B31" s="28" t="str">
        <f t="shared" si="0"/>
        <v/>
      </c>
      <c r="C31" s="31" t="str">
        <f t="shared" si="7"/>
        <v/>
      </c>
      <c r="D31" s="31" t="str">
        <f t="shared" si="8"/>
        <v/>
      </c>
      <c r="E31" s="32" t="e">
        <f t="shared" si="1"/>
        <v>#VALUE!</v>
      </c>
      <c r="F31" s="31" t="e">
        <f t="shared" si="2"/>
        <v>#VALUE!</v>
      </c>
      <c r="G31" s="31" t="str">
        <f t="shared" si="5"/>
        <v/>
      </c>
      <c r="H31" s="31" t="str">
        <f t="shared" si="6"/>
        <v/>
      </c>
      <c r="I31" s="31" t="e">
        <f t="shared" si="3"/>
        <v>#VALUE!</v>
      </c>
      <c r="J31" s="24"/>
      <c r="K31" s="24"/>
    </row>
    <row r="32" spans="1:11">
      <c r="A32" s="27" t="str">
        <f t="shared" si="4"/>
        <v/>
      </c>
      <c r="B32" s="28" t="str">
        <f t="shared" si="0"/>
        <v/>
      </c>
      <c r="C32" s="31" t="str">
        <f t="shared" si="7"/>
        <v/>
      </c>
      <c r="D32" s="31" t="str">
        <f t="shared" si="8"/>
        <v/>
      </c>
      <c r="E32" s="32" t="e">
        <f t="shared" si="1"/>
        <v>#VALUE!</v>
      </c>
      <c r="F32" s="31" t="e">
        <f t="shared" si="2"/>
        <v>#VALUE!</v>
      </c>
      <c r="G32" s="31" t="str">
        <f t="shared" si="5"/>
        <v/>
      </c>
      <c r="H32" s="31" t="str">
        <f t="shared" si="6"/>
        <v/>
      </c>
      <c r="I32" s="31" t="e">
        <f t="shared" si="3"/>
        <v>#VALUE!</v>
      </c>
      <c r="J32" s="24"/>
      <c r="K32" s="24"/>
    </row>
    <row r="33" spans="1:11">
      <c r="A33" s="27" t="str">
        <f t="shared" si="4"/>
        <v/>
      </c>
      <c r="B33" s="28" t="str">
        <f t="shared" si="0"/>
        <v/>
      </c>
      <c r="C33" s="31" t="str">
        <f t="shared" si="7"/>
        <v/>
      </c>
      <c r="D33" s="31" t="str">
        <f t="shared" si="8"/>
        <v/>
      </c>
      <c r="E33" s="32" t="e">
        <f t="shared" si="1"/>
        <v>#VALUE!</v>
      </c>
      <c r="F33" s="31" t="e">
        <f t="shared" si="2"/>
        <v>#VALUE!</v>
      </c>
      <c r="G33" s="31" t="str">
        <f t="shared" si="5"/>
        <v/>
      </c>
      <c r="H33" s="31" t="str">
        <f t="shared" si="6"/>
        <v/>
      </c>
      <c r="I33" s="31" t="e">
        <f t="shared" si="3"/>
        <v>#VALUE!</v>
      </c>
      <c r="J33" s="24"/>
      <c r="K33" s="24"/>
    </row>
    <row r="34" spans="1:11">
      <c r="A34" s="27" t="str">
        <f t="shared" si="4"/>
        <v/>
      </c>
      <c r="B34" s="28" t="str">
        <f t="shared" si="0"/>
        <v/>
      </c>
      <c r="C34" s="31" t="str">
        <f t="shared" si="7"/>
        <v/>
      </c>
      <c r="D34" s="31" t="str">
        <f t="shared" si="8"/>
        <v/>
      </c>
      <c r="E34" s="32" t="e">
        <f t="shared" si="1"/>
        <v>#VALUE!</v>
      </c>
      <c r="F34" s="31" t="e">
        <f t="shared" si="2"/>
        <v>#VALUE!</v>
      </c>
      <c r="G34" s="31" t="str">
        <f t="shared" si="5"/>
        <v/>
      </c>
      <c r="H34" s="31" t="str">
        <f t="shared" si="6"/>
        <v/>
      </c>
      <c r="I34" s="31" t="e">
        <f t="shared" si="3"/>
        <v>#VALUE!</v>
      </c>
      <c r="J34" s="24"/>
      <c r="K34" s="24"/>
    </row>
    <row r="35" spans="1:11">
      <c r="A35" s="27" t="str">
        <f t="shared" si="4"/>
        <v/>
      </c>
      <c r="B35" s="28" t="str">
        <f t="shared" si="0"/>
        <v/>
      </c>
      <c r="C35" s="31" t="str">
        <f t="shared" si="7"/>
        <v/>
      </c>
      <c r="D35" s="31" t="str">
        <f t="shared" si="8"/>
        <v/>
      </c>
      <c r="E35" s="32" t="e">
        <f t="shared" si="1"/>
        <v>#VALUE!</v>
      </c>
      <c r="F35" s="31" t="e">
        <f t="shared" si="2"/>
        <v>#VALUE!</v>
      </c>
      <c r="G35" s="31" t="str">
        <f t="shared" si="5"/>
        <v/>
      </c>
      <c r="H35" s="31" t="str">
        <f t="shared" si="6"/>
        <v/>
      </c>
      <c r="I35" s="31" t="e">
        <f t="shared" si="3"/>
        <v>#VALUE!</v>
      </c>
      <c r="J35" s="24"/>
      <c r="K35" s="24"/>
    </row>
    <row r="36" spans="1:11">
      <c r="A36" s="27" t="str">
        <f t="shared" si="4"/>
        <v/>
      </c>
      <c r="B36" s="28" t="str">
        <f t="shared" si="0"/>
        <v/>
      </c>
      <c r="C36" s="31" t="str">
        <f t="shared" si="7"/>
        <v/>
      </c>
      <c r="D36" s="31" t="str">
        <f t="shared" si="8"/>
        <v/>
      </c>
      <c r="E36" s="32" t="e">
        <f t="shared" si="1"/>
        <v>#VALUE!</v>
      </c>
      <c r="F36" s="31" t="e">
        <f t="shared" si="2"/>
        <v>#VALUE!</v>
      </c>
      <c r="G36" s="31" t="str">
        <f t="shared" si="5"/>
        <v/>
      </c>
      <c r="H36" s="31" t="str">
        <f t="shared" si="6"/>
        <v/>
      </c>
      <c r="I36" s="31" t="e">
        <f t="shared" si="3"/>
        <v>#VALUE!</v>
      </c>
      <c r="J36" s="24"/>
      <c r="K36" s="24"/>
    </row>
    <row r="37" spans="1:11">
      <c r="A37" s="27" t="str">
        <f t="shared" si="4"/>
        <v/>
      </c>
      <c r="B37" s="28" t="str">
        <f t="shared" si="0"/>
        <v/>
      </c>
      <c r="C37" s="31" t="str">
        <f t="shared" si="7"/>
        <v/>
      </c>
      <c r="D37" s="31" t="str">
        <f t="shared" si="8"/>
        <v/>
      </c>
      <c r="E37" s="32" t="e">
        <f t="shared" si="1"/>
        <v>#VALUE!</v>
      </c>
      <c r="F37" s="31" t="e">
        <f t="shared" si="2"/>
        <v>#VALUE!</v>
      </c>
      <c r="G37" s="31" t="str">
        <f t="shared" si="5"/>
        <v/>
      </c>
      <c r="H37" s="31" t="str">
        <f t="shared" si="6"/>
        <v/>
      </c>
      <c r="I37" s="31" t="e">
        <f t="shared" si="3"/>
        <v>#VALUE!</v>
      </c>
      <c r="J37" s="24"/>
      <c r="K37" s="24"/>
    </row>
    <row r="38" spans="1:11">
      <c r="A38" s="27" t="str">
        <f t="shared" si="4"/>
        <v/>
      </c>
      <c r="B38" s="28" t="str">
        <f t="shared" si="0"/>
        <v/>
      </c>
      <c r="C38" s="31" t="str">
        <f t="shared" si="7"/>
        <v/>
      </c>
      <c r="D38" s="31" t="str">
        <f t="shared" si="8"/>
        <v/>
      </c>
      <c r="E38" s="32" t="e">
        <f t="shared" si="1"/>
        <v>#VALUE!</v>
      </c>
      <c r="F38" s="31" t="e">
        <f t="shared" si="2"/>
        <v>#VALUE!</v>
      </c>
      <c r="G38" s="31" t="str">
        <f t="shared" si="5"/>
        <v/>
      </c>
      <c r="H38" s="31" t="str">
        <f t="shared" si="6"/>
        <v/>
      </c>
      <c r="I38" s="31" t="e">
        <f t="shared" si="3"/>
        <v>#VALUE!</v>
      </c>
      <c r="J38" s="24"/>
      <c r="K38" s="24"/>
    </row>
    <row r="39" spans="1:11">
      <c r="A39" s="27" t="str">
        <f t="shared" si="4"/>
        <v/>
      </c>
      <c r="B39" s="28" t="str">
        <f t="shared" si="0"/>
        <v/>
      </c>
      <c r="C39" s="31" t="str">
        <f t="shared" si="7"/>
        <v/>
      </c>
      <c r="D39" s="31" t="str">
        <f t="shared" si="8"/>
        <v/>
      </c>
      <c r="E39" s="32" t="e">
        <f t="shared" si="1"/>
        <v>#VALUE!</v>
      </c>
      <c r="F39" s="31" t="e">
        <f t="shared" si="2"/>
        <v>#VALUE!</v>
      </c>
      <c r="G39" s="31" t="str">
        <f t="shared" si="5"/>
        <v/>
      </c>
      <c r="H39" s="31" t="str">
        <f t="shared" si="6"/>
        <v/>
      </c>
      <c r="I39" s="31" t="e">
        <f t="shared" si="3"/>
        <v>#VALUE!</v>
      </c>
      <c r="J39" s="24"/>
      <c r="K39" s="24"/>
    </row>
    <row r="40" spans="1:11">
      <c r="A40" s="27" t="str">
        <f t="shared" si="4"/>
        <v/>
      </c>
      <c r="B40" s="28" t="str">
        <f t="shared" si="0"/>
        <v/>
      </c>
      <c r="C40" s="31" t="str">
        <f t="shared" si="7"/>
        <v/>
      </c>
      <c r="D40" s="31" t="str">
        <f t="shared" si="8"/>
        <v/>
      </c>
      <c r="E40" s="32" t="e">
        <f t="shared" si="1"/>
        <v>#VALUE!</v>
      </c>
      <c r="F40" s="31" t="e">
        <f t="shared" si="2"/>
        <v>#VALUE!</v>
      </c>
      <c r="G40" s="31" t="str">
        <f t="shared" si="5"/>
        <v/>
      </c>
      <c r="H40" s="31" t="str">
        <f t="shared" si="6"/>
        <v/>
      </c>
      <c r="I40" s="31" t="e">
        <f t="shared" si="3"/>
        <v>#VALUE!</v>
      </c>
      <c r="J40" s="24"/>
      <c r="K40" s="24"/>
    </row>
    <row r="41" spans="1:11">
      <c r="A41" s="27" t="str">
        <f t="shared" si="4"/>
        <v/>
      </c>
      <c r="B41" s="28" t="str">
        <f t="shared" si="0"/>
        <v/>
      </c>
      <c r="C41" s="31" t="str">
        <f t="shared" si="7"/>
        <v/>
      </c>
      <c r="D41" s="31" t="str">
        <f t="shared" si="8"/>
        <v/>
      </c>
      <c r="E41" s="32" t="e">
        <f t="shared" si="1"/>
        <v>#VALUE!</v>
      </c>
      <c r="F41" s="31" t="e">
        <f t="shared" si="2"/>
        <v>#VALUE!</v>
      </c>
      <c r="G41" s="31" t="str">
        <f t="shared" si="5"/>
        <v/>
      </c>
      <c r="H41" s="31" t="str">
        <f t="shared" si="6"/>
        <v/>
      </c>
      <c r="I41" s="31" t="e">
        <f t="shared" si="3"/>
        <v>#VALUE!</v>
      </c>
      <c r="J41" s="24"/>
      <c r="K41" s="24"/>
    </row>
    <row r="42" spans="1:11">
      <c r="A42" s="27" t="str">
        <f t="shared" si="4"/>
        <v/>
      </c>
      <c r="B42" s="28" t="str">
        <f t="shared" si="0"/>
        <v/>
      </c>
      <c r="C42" s="31" t="str">
        <f t="shared" si="7"/>
        <v/>
      </c>
      <c r="D42" s="31" t="str">
        <f t="shared" si="8"/>
        <v/>
      </c>
      <c r="E42" s="32" t="e">
        <f t="shared" si="1"/>
        <v>#VALUE!</v>
      </c>
      <c r="F42" s="31" t="e">
        <f t="shared" si="2"/>
        <v>#VALUE!</v>
      </c>
      <c r="G42" s="31" t="str">
        <f t="shared" si="5"/>
        <v/>
      </c>
      <c r="H42" s="31" t="str">
        <f t="shared" si="6"/>
        <v/>
      </c>
      <c r="I42" s="31" t="e">
        <f t="shared" si="3"/>
        <v>#VALUE!</v>
      </c>
      <c r="J42" s="24"/>
      <c r="K42" s="24"/>
    </row>
    <row r="43" spans="1:11">
      <c r="A43" s="27" t="str">
        <f t="shared" si="4"/>
        <v/>
      </c>
      <c r="B43" s="28" t="str">
        <f t="shared" si="0"/>
        <v/>
      </c>
      <c r="C43" s="31" t="str">
        <f t="shared" si="7"/>
        <v/>
      </c>
      <c r="D43" s="31" t="str">
        <f t="shared" si="8"/>
        <v/>
      </c>
      <c r="E43" s="32" t="e">
        <f t="shared" si="1"/>
        <v>#VALUE!</v>
      </c>
      <c r="F43" s="31" t="e">
        <f t="shared" si="2"/>
        <v>#VALUE!</v>
      </c>
      <c r="G43" s="31" t="str">
        <f t="shared" si="5"/>
        <v/>
      </c>
      <c r="H43" s="31" t="str">
        <f t="shared" si="6"/>
        <v/>
      </c>
      <c r="I43" s="31" t="e">
        <f t="shared" si="3"/>
        <v>#VALUE!</v>
      </c>
      <c r="J43" s="24"/>
      <c r="K43" s="24"/>
    </row>
    <row r="44" spans="1:11">
      <c r="A44" s="27" t="str">
        <f t="shared" si="4"/>
        <v/>
      </c>
      <c r="B44" s="28" t="str">
        <f t="shared" si="0"/>
        <v/>
      </c>
      <c r="C44" s="31" t="str">
        <f t="shared" si="7"/>
        <v/>
      </c>
      <c r="D44" s="31" t="str">
        <f t="shared" si="8"/>
        <v/>
      </c>
      <c r="E44" s="32" t="e">
        <f t="shared" si="1"/>
        <v>#VALUE!</v>
      </c>
      <c r="F44" s="31" t="e">
        <f t="shared" si="2"/>
        <v>#VALUE!</v>
      </c>
      <c r="G44" s="31" t="str">
        <f t="shared" si="5"/>
        <v/>
      </c>
      <c r="H44" s="31" t="str">
        <f t="shared" si="6"/>
        <v/>
      </c>
      <c r="I44" s="31" t="e">
        <f t="shared" si="3"/>
        <v>#VALUE!</v>
      </c>
      <c r="J44" s="24"/>
      <c r="K44" s="24"/>
    </row>
    <row r="45" spans="1:11">
      <c r="A45" s="27" t="str">
        <f t="shared" si="4"/>
        <v/>
      </c>
      <c r="B45" s="28" t="str">
        <f t="shared" si="0"/>
        <v/>
      </c>
      <c r="C45" s="31" t="str">
        <f t="shared" si="7"/>
        <v/>
      </c>
      <c r="D45" s="31" t="str">
        <f t="shared" si="8"/>
        <v/>
      </c>
      <c r="E45" s="32" t="e">
        <f t="shared" si="1"/>
        <v>#VALUE!</v>
      </c>
      <c r="F45" s="31" t="e">
        <f t="shared" si="2"/>
        <v>#VALUE!</v>
      </c>
      <c r="G45" s="31" t="str">
        <f t="shared" si="5"/>
        <v/>
      </c>
      <c r="H45" s="31" t="str">
        <f t="shared" si="6"/>
        <v/>
      </c>
      <c r="I45" s="31" t="e">
        <f t="shared" si="3"/>
        <v>#VALUE!</v>
      </c>
      <c r="J45" s="24"/>
      <c r="K45" s="24"/>
    </row>
    <row r="46" spans="1:11">
      <c r="A46" s="27" t="str">
        <f t="shared" si="4"/>
        <v/>
      </c>
      <c r="B46" s="28" t="str">
        <f t="shared" si="0"/>
        <v/>
      </c>
      <c r="C46" s="31" t="str">
        <f t="shared" si="7"/>
        <v/>
      </c>
      <c r="D46" s="31" t="str">
        <f t="shared" si="8"/>
        <v/>
      </c>
      <c r="E46" s="32" t="e">
        <f t="shared" si="1"/>
        <v>#VALUE!</v>
      </c>
      <c r="F46" s="31" t="e">
        <f t="shared" si="2"/>
        <v>#VALUE!</v>
      </c>
      <c r="G46" s="31" t="str">
        <f t="shared" si="5"/>
        <v/>
      </c>
      <c r="H46" s="31" t="str">
        <f t="shared" si="6"/>
        <v/>
      </c>
      <c r="I46" s="31" t="e">
        <f t="shared" si="3"/>
        <v>#VALUE!</v>
      </c>
      <c r="J46" s="24"/>
      <c r="K46" s="24"/>
    </row>
    <row r="47" spans="1:11">
      <c r="A47" s="27" t="str">
        <f t="shared" si="4"/>
        <v/>
      </c>
      <c r="B47" s="28" t="str">
        <f t="shared" si="0"/>
        <v/>
      </c>
      <c r="C47" s="31" t="str">
        <f t="shared" si="7"/>
        <v/>
      </c>
      <c r="D47" s="31" t="str">
        <f t="shared" si="8"/>
        <v/>
      </c>
      <c r="E47" s="32" t="e">
        <f t="shared" si="1"/>
        <v>#VALUE!</v>
      </c>
      <c r="F47" s="31" t="e">
        <f t="shared" si="2"/>
        <v>#VALUE!</v>
      </c>
      <c r="G47" s="31" t="str">
        <f t="shared" si="5"/>
        <v/>
      </c>
      <c r="H47" s="31" t="str">
        <f t="shared" si="6"/>
        <v/>
      </c>
      <c r="I47" s="31" t="e">
        <f t="shared" si="3"/>
        <v>#VALUE!</v>
      </c>
      <c r="J47" s="24"/>
      <c r="K47" s="24"/>
    </row>
    <row r="48" spans="1:11">
      <c r="A48" s="27" t="str">
        <f t="shared" si="4"/>
        <v/>
      </c>
      <c r="B48" s="28" t="str">
        <f t="shared" si="0"/>
        <v/>
      </c>
      <c r="C48" s="31" t="str">
        <f t="shared" si="7"/>
        <v/>
      </c>
      <c r="D48" s="31" t="str">
        <f t="shared" si="8"/>
        <v/>
      </c>
      <c r="E48" s="32" t="e">
        <f t="shared" si="1"/>
        <v>#VALUE!</v>
      </c>
      <c r="F48" s="31" t="e">
        <f t="shared" si="2"/>
        <v>#VALUE!</v>
      </c>
      <c r="G48" s="31" t="str">
        <f t="shared" si="5"/>
        <v/>
      </c>
      <c r="H48" s="31" t="str">
        <f t="shared" si="6"/>
        <v/>
      </c>
      <c r="I48" s="31" t="e">
        <f t="shared" si="3"/>
        <v>#VALUE!</v>
      </c>
      <c r="J48" s="24"/>
      <c r="K48" s="24"/>
    </row>
    <row r="49" spans="1:11">
      <c r="A49" s="27" t="str">
        <f t="shared" si="4"/>
        <v/>
      </c>
      <c r="B49" s="28" t="str">
        <f t="shared" si="0"/>
        <v/>
      </c>
      <c r="C49" s="31" t="str">
        <f t="shared" si="7"/>
        <v/>
      </c>
      <c r="D49" s="31" t="str">
        <f t="shared" si="8"/>
        <v/>
      </c>
      <c r="E49" s="32" t="e">
        <f t="shared" si="1"/>
        <v>#VALUE!</v>
      </c>
      <c r="F49" s="31" t="e">
        <f t="shared" si="2"/>
        <v>#VALUE!</v>
      </c>
      <c r="G49" s="31" t="str">
        <f t="shared" si="5"/>
        <v/>
      </c>
      <c r="H49" s="31" t="str">
        <f t="shared" si="6"/>
        <v/>
      </c>
      <c r="I49" s="31" t="e">
        <f t="shared" si="3"/>
        <v>#VALUE!</v>
      </c>
      <c r="J49" s="24"/>
      <c r="K49" s="24"/>
    </row>
    <row r="50" spans="1:11">
      <c r="A50" s="27" t="str">
        <f t="shared" si="4"/>
        <v/>
      </c>
      <c r="B50" s="28" t="str">
        <f t="shared" si="0"/>
        <v/>
      </c>
      <c r="C50" s="31" t="str">
        <f t="shared" si="7"/>
        <v/>
      </c>
      <c r="D50" s="31" t="str">
        <f t="shared" si="8"/>
        <v/>
      </c>
      <c r="E50" s="32" t="e">
        <f t="shared" si="1"/>
        <v>#VALUE!</v>
      </c>
      <c r="F50" s="31" t="e">
        <f t="shared" si="2"/>
        <v>#VALUE!</v>
      </c>
      <c r="G50" s="31" t="str">
        <f t="shared" si="5"/>
        <v/>
      </c>
      <c r="H50" s="31" t="str">
        <f t="shared" si="6"/>
        <v/>
      </c>
      <c r="I50" s="31" t="e">
        <f t="shared" si="3"/>
        <v>#VALUE!</v>
      </c>
      <c r="J50" s="24"/>
      <c r="K50" s="24"/>
    </row>
    <row r="51" spans="1:11">
      <c r="A51" s="27" t="str">
        <f t="shared" si="4"/>
        <v/>
      </c>
      <c r="B51" s="28" t="str">
        <f t="shared" si="0"/>
        <v/>
      </c>
      <c r="C51" s="31" t="str">
        <f t="shared" si="7"/>
        <v/>
      </c>
      <c r="D51" s="31" t="str">
        <f t="shared" si="8"/>
        <v/>
      </c>
      <c r="E51" s="32" t="e">
        <f t="shared" si="1"/>
        <v>#VALUE!</v>
      </c>
      <c r="F51" s="31" t="e">
        <f t="shared" si="2"/>
        <v>#VALUE!</v>
      </c>
      <c r="G51" s="31" t="str">
        <f t="shared" si="5"/>
        <v/>
      </c>
      <c r="H51" s="31" t="str">
        <f t="shared" si="6"/>
        <v/>
      </c>
      <c r="I51" s="31" t="e">
        <f t="shared" si="3"/>
        <v>#VALUE!</v>
      </c>
      <c r="J51" s="24"/>
      <c r="K51" s="24"/>
    </row>
    <row r="52" spans="1:11">
      <c r="A52" s="27" t="str">
        <f t="shared" si="4"/>
        <v/>
      </c>
      <c r="B52" s="28" t="str">
        <f t="shared" si="0"/>
        <v/>
      </c>
      <c r="C52" s="31" t="str">
        <f t="shared" si="7"/>
        <v/>
      </c>
      <c r="D52" s="31" t="str">
        <f t="shared" si="8"/>
        <v/>
      </c>
      <c r="E52" s="32" t="e">
        <f t="shared" si="1"/>
        <v>#VALUE!</v>
      </c>
      <c r="F52" s="31" t="e">
        <f t="shared" si="2"/>
        <v>#VALUE!</v>
      </c>
      <c r="G52" s="31" t="str">
        <f t="shared" si="5"/>
        <v/>
      </c>
      <c r="H52" s="31" t="str">
        <f t="shared" si="6"/>
        <v/>
      </c>
      <c r="I52" s="31" t="e">
        <f t="shared" si="3"/>
        <v>#VALUE!</v>
      </c>
      <c r="J52" s="24"/>
      <c r="K52" s="24"/>
    </row>
    <row r="53" spans="1:11">
      <c r="A53" s="27" t="str">
        <f t="shared" si="4"/>
        <v/>
      </c>
      <c r="B53" s="28" t="str">
        <f t="shared" si="0"/>
        <v/>
      </c>
      <c r="C53" s="31" t="str">
        <f t="shared" si="7"/>
        <v/>
      </c>
      <c r="D53" s="31" t="str">
        <f t="shared" si="8"/>
        <v/>
      </c>
      <c r="E53" s="32" t="e">
        <f t="shared" si="1"/>
        <v>#VALUE!</v>
      </c>
      <c r="F53" s="31" t="e">
        <f t="shared" si="2"/>
        <v>#VALUE!</v>
      </c>
      <c r="G53" s="31" t="str">
        <f t="shared" si="5"/>
        <v/>
      </c>
      <c r="H53" s="31" t="str">
        <f t="shared" si="6"/>
        <v/>
      </c>
      <c r="I53" s="31" t="e">
        <f t="shared" si="3"/>
        <v>#VALUE!</v>
      </c>
      <c r="J53" s="24"/>
      <c r="K53" s="24"/>
    </row>
    <row r="54" spans="1:11">
      <c r="A54" s="27" t="str">
        <f t="shared" si="4"/>
        <v/>
      </c>
      <c r="B54" s="28" t="str">
        <f t="shared" si="0"/>
        <v/>
      </c>
      <c r="C54" s="31" t="str">
        <f t="shared" si="7"/>
        <v/>
      </c>
      <c r="D54" s="31" t="str">
        <f t="shared" si="8"/>
        <v/>
      </c>
      <c r="E54" s="32" t="e">
        <f t="shared" si="1"/>
        <v>#VALUE!</v>
      </c>
      <c r="F54" s="31" t="e">
        <f t="shared" si="2"/>
        <v>#VALUE!</v>
      </c>
      <c r="G54" s="31" t="str">
        <f t="shared" si="5"/>
        <v/>
      </c>
      <c r="H54" s="31" t="str">
        <f t="shared" si="6"/>
        <v/>
      </c>
      <c r="I54" s="31" t="e">
        <f t="shared" si="3"/>
        <v>#VALUE!</v>
      </c>
      <c r="J54" s="24"/>
      <c r="K54" s="24"/>
    </row>
    <row r="55" spans="1:11">
      <c r="A55" s="27" t="str">
        <f t="shared" si="4"/>
        <v/>
      </c>
      <c r="B55" s="28" t="str">
        <f t="shared" si="0"/>
        <v/>
      </c>
      <c r="C55" s="31" t="str">
        <f t="shared" si="7"/>
        <v/>
      </c>
      <c r="D55" s="31" t="str">
        <f t="shared" si="8"/>
        <v/>
      </c>
      <c r="E55" s="32" t="e">
        <f t="shared" si="1"/>
        <v>#VALUE!</v>
      </c>
      <c r="F55" s="31" t="e">
        <f t="shared" si="2"/>
        <v>#VALUE!</v>
      </c>
      <c r="G55" s="31" t="str">
        <f t="shared" si="5"/>
        <v/>
      </c>
      <c r="H55" s="31" t="str">
        <f t="shared" si="6"/>
        <v/>
      </c>
      <c r="I55" s="31" t="e">
        <f t="shared" si="3"/>
        <v>#VALUE!</v>
      </c>
      <c r="J55" s="24"/>
      <c r="K55" s="24"/>
    </row>
    <row r="56" spans="1:11">
      <c r="A56" s="27" t="str">
        <f t="shared" si="4"/>
        <v/>
      </c>
      <c r="B56" s="28" t="str">
        <f t="shared" si="0"/>
        <v/>
      </c>
      <c r="C56" s="31" t="str">
        <f t="shared" si="7"/>
        <v/>
      </c>
      <c r="D56" s="31" t="str">
        <f t="shared" si="8"/>
        <v/>
      </c>
      <c r="E56" s="32" t="e">
        <f t="shared" si="1"/>
        <v>#VALUE!</v>
      </c>
      <c r="F56" s="31" t="e">
        <f t="shared" si="2"/>
        <v>#VALUE!</v>
      </c>
      <c r="G56" s="31" t="str">
        <f t="shared" si="5"/>
        <v/>
      </c>
      <c r="H56" s="31" t="str">
        <f t="shared" si="6"/>
        <v/>
      </c>
      <c r="I56" s="31" t="e">
        <f t="shared" si="3"/>
        <v>#VALUE!</v>
      </c>
      <c r="J56" s="24"/>
      <c r="K56" s="24"/>
    </row>
    <row r="57" spans="1:11">
      <c r="A57" s="27" t="str">
        <f t="shared" si="4"/>
        <v/>
      </c>
      <c r="B57" s="28" t="str">
        <f t="shared" si="0"/>
        <v/>
      </c>
      <c r="C57" s="31" t="str">
        <f t="shared" si="7"/>
        <v/>
      </c>
      <c r="D57" s="31" t="str">
        <f t="shared" si="8"/>
        <v/>
      </c>
      <c r="E57" s="32" t="e">
        <f t="shared" si="1"/>
        <v>#VALUE!</v>
      </c>
      <c r="F57" s="31" t="e">
        <f t="shared" si="2"/>
        <v>#VALUE!</v>
      </c>
      <c r="G57" s="31" t="str">
        <f t="shared" si="5"/>
        <v/>
      </c>
      <c r="H57" s="31" t="str">
        <f t="shared" si="6"/>
        <v/>
      </c>
      <c r="I57" s="31" t="e">
        <f t="shared" si="3"/>
        <v>#VALUE!</v>
      </c>
      <c r="J57" s="24"/>
      <c r="K57" s="24"/>
    </row>
    <row r="58" spans="1:11">
      <c r="A58" s="27" t="str">
        <f t="shared" si="4"/>
        <v/>
      </c>
      <c r="B58" s="28" t="str">
        <f t="shared" si="0"/>
        <v/>
      </c>
      <c r="C58" s="31" t="str">
        <f t="shared" si="7"/>
        <v/>
      </c>
      <c r="D58" s="31" t="str">
        <f t="shared" si="8"/>
        <v/>
      </c>
      <c r="E58" s="32" t="e">
        <f t="shared" si="1"/>
        <v>#VALUE!</v>
      </c>
      <c r="F58" s="31" t="e">
        <f t="shared" si="2"/>
        <v>#VALUE!</v>
      </c>
      <c r="G58" s="31" t="str">
        <f t="shared" si="5"/>
        <v/>
      </c>
      <c r="H58" s="31" t="str">
        <f t="shared" si="6"/>
        <v/>
      </c>
      <c r="I58" s="31" t="e">
        <f t="shared" si="3"/>
        <v>#VALUE!</v>
      </c>
      <c r="J58" s="24"/>
      <c r="K58" s="24"/>
    </row>
    <row r="59" spans="1:11">
      <c r="A59" s="27" t="str">
        <f t="shared" si="4"/>
        <v/>
      </c>
      <c r="B59" s="28" t="str">
        <f t="shared" si="0"/>
        <v/>
      </c>
      <c r="C59" s="31" t="str">
        <f t="shared" si="7"/>
        <v/>
      </c>
      <c r="D59" s="31" t="str">
        <f t="shared" si="8"/>
        <v/>
      </c>
      <c r="E59" s="32" t="e">
        <f t="shared" si="1"/>
        <v>#VALUE!</v>
      </c>
      <c r="F59" s="31" t="e">
        <f t="shared" si="2"/>
        <v>#VALUE!</v>
      </c>
      <c r="G59" s="31" t="str">
        <f t="shared" si="5"/>
        <v/>
      </c>
      <c r="H59" s="31" t="str">
        <f t="shared" si="6"/>
        <v/>
      </c>
      <c r="I59" s="31" t="e">
        <f t="shared" si="3"/>
        <v>#VALUE!</v>
      </c>
      <c r="J59" s="24"/>
      <c r="K59" s="24"/>
    </row>
    <row r="60" spans="1:11">
      <c r="A60" s="27" t="str">
        <f t="shared" si="4"/>
        <v/>
      </c>
      <c r="B60" s="28" t="str">
        <f t="shared" si="0"/>
        <v/>
      </c>
      <c r="C60" s="31" t="str">
        <f t="shared" si="7"/>
        <v/>
      </c>
      <c r="D60" s="31" t="str">
        <f t="shared" si="8"/>
        <v/>
      </c>
      <c r="E60" s="32" t="e">
        <f t="shared" si="1"/>
        <v>#VALUE!</v>
      </c>
      <c r="F60" s="31" t="e">
        <f t="shared" si="2"/>
        <v>#VALUE!</v>
      </c>
      <c r="G60" s="31" t="str">
        <f t="shared" si="5"/>
        <v/>
      </c>
      <c r="H60" s="31" t="str">
        <f t="shared" si="6"/>
        <v/>
      </c>
      <c r="I60" s="31" t="e">
        <f t="shared" si="3"/>
        <v>#VALUE!</v>
      </c>
      <c r="J60" s="24"/>
      <c r="K60" s="24"/>
    </row>
    <row r="61" spans="1:11">
      <c r="A61" s="27" t="str">
        <f t="shared" si="4"/>
        <v/>
      </c>
      <c r="B61" s="28" t="str">
        <f t="shared" si="0"/>
        <v/>
      </c>
      <c r="C61" s="31" t="str">
        <f t="shared" si="7"/>
        <v/>
      </c>
      <c r="D61" s="31" t="str">
        <f t="shared" si="8"/>
        <v/>
      </c>
      <c r="E61" s="32" t="e">
        <f t="shared" si="1"/>
        <v>#VALUE!</v>
      </c>
      <c r="F61" s="31" t="e">
        <f t="shared" si="2"/>
        <v>#VALUE!</v>
      </c>
      <c r="G61" s="31" t="str">
        <f t="shared" si="5"/>
        <v/>
      </c>
      <c r="H61" s="31" t="str">
        <f t="shared" si="6"/>
        <v/>
      </c>
      <c r="I61" s="31" t="e">
        <f t="shared" si="3"/>
        <v>#VALUE!</v>
      </c>
      <c r="J61" s="24"/>
      <c r="K61" s="24"/>
    </row>
    <row r="62" spans="1:11">
      <c r="A62" s="27" t="str">
        <f t="shared" si="4"/>
        <v/>
      </c>
      <c r="B62" s="28" t="str">
        <f t="shared" si="0"/>
        <v/>
      </c>
      <c r="C62" s="31" t="str">
        <f t="shared" si="7"/>
        <v/>
      </c>
      <c r="D62" s="31" t="str">
        <f t="shared" si="8"/>
        <v/>
      </c>
      <c r="E62" s="32" t="e">
        <f t="shared" si="1"/>
        <v>#VALUE!</v>
      </c>
      <c r="F62" s="31" t="e">
        <f t="shared" si="2"/>
        <v>#VALUE!</v>
      </c>
      <c r="G62" s="31" t="str">
        <f t="shared" si="5"/>
        <v/>
      </c>
      <c r="H62" s="31" t="str">
        <f t="shared" si="6"/>
        <v/>
      </c>
      <c r="I62" s="31" t="e">
        <f t="shared" si="3"/>
        <v>#VALUE!</v>
      </c>
      <c r="J62" s="24"/>
      <c r="K62" s="24"/>
    </row>
    <row r="63" spans="1:11">
      <c r="A63" s="27" t="str">
        <f t="shared" si="4"/>
        <v/>
      </c>
      <c r="B63" s="28" t="str">
        <f t="shared" si="0"/>
        <v/>
      </c>
      <c r="C63" s="31" t="str">
        <f t="shared" si="7"/>
        <v/>
      </c>
      <c r="D63" s="31" t="str">
        <f t="shared" si="8"/>
        <v/>
      </c>
      <c r="E63" s="32" t="e">
        <f t="shared" si="1"/>
        <v>#VALUE!</v>
      </c>
      <c r="F63" s="31" t="e">
        <f t="shared" si="2"/>
        <v>#VALUE!</v>
      </c>
      <c r="G63" s="31" t="str">
        <f t="shared" si="5"/>
        <v/>
      </c>
      <c r="H63" s="31" t="str">
        <f t="shared" si="6"/>
        <v/>
      </c>
      <c r="I63" s="31" t="e">
        <f t="shared" si="3"/>
        <v>#VALUE!</v>
      </c>
      <c r="J63" s="24"/>
      <c r="K63" s="24"/>
    </row>
    <row r="64" spans="1:11">
      <c r="A64" s="27" t="str">
        <f t="shared" si="4"/>
        <v/>
      </c>
      <c r="B64" s="28" t="str">
        <f t="shared" si="0"/>
        <v/>
      </c>
      <c r="C64" s="31" t="str">
        <f t="shared" si="7"/>
        <v/>
      </c>
      <c r="D64" s="31" t="str">
        <f t="shared" si="8"/>
        <v/>
      </c>
      <c r="E64" s="32" t="e">
        <f t="shared" si="1"/>
        <v>#VALUE!</v>
      </c>
      <c r="F64" s="31" t="e">
        <f t="shared" si="2"/>
        <v>#VALUE!</v>
      </c>
      <c r="G64" s="31" t="str">
        <f t="shared" si="5"/>
        <v/>
      </c>
      <c r="H64" s="31" t="str">
        <f t="shared" si="6"/>
        <v/>
      </c>
      <c r="I64" s="31" t="e">
        <f t="shared" si="3"/>
        <v>#VALUE!</v>
      </c>
      <c r="J64" s="24"/>
      <c r="K64" s="24"/>
    </row>
    <row r="65" spans="1:11">
      <c r="A65" s="27" t="str">
        <f t="shared" si="4"/>
        <v/>
      </c>
      <c r="B65" s="28" t="str">
        <f t="shared" si="0"/>
        <v/>
      </c>
      <c r="C65" s="31" t="str">
        <f t="shared" si="7"/>
        <v/>
      </c>
      <c r="D65" s="31" t="str">
        <f t="shared" si="8"/>
        <v/>
      </c>
      <c r="E65" s="32" t="e">
        <f t="shared" si="1"/>
        <v>#VALUE!</v>
      </c>
      <c r="F65" s="31" t="e">
        <f t="shared" si="2"/>
        <v>#VALUE!</v>
      </c>
      <c r="G65" s="31" t="str">
        <f t="shared" si="5"/>
        <v/>
      </c>
      <c r="H65" s="31" t="str">
        <f t="shared" si="6"/>
        <v/>
      </c>
      <c r="I65" s="31" t="e">
        <f t="shared" si="3"/>
        <v>#VALUE!</v>
      </c>
      <c r="J65" s="24"/>
      <c r="K65" s="24"/>
    </row>
    <row r="66" spans="1:11">
      <c r="A66" s="27" t="str">
        <f t="shared" si="4"/>
        <v/>
      </c>
      <c r="B66" s="28" t="str">
        <f t="shared" si="0"/>
        <v/>
      </c>
      <c r="C66" s="31" t="str">
        <f t="shared" si="7"/>
        <v/>
      </c>
      <c r="D66" s="31" t="str">
        <f t="shared" si="8"/>
        <v/>
      </c>
      <c r="E66" s="32" t="e">
        <f t="shared" si="1"/>
        <v>#VALUE!</v>
      </c>
      <c r="F66" s="31" t="e">
        <f t="shared" si="2"/>
        <v>#VALUE!</v>
      </c>
      <c r="G66" s="31" t="str">
        <f t="shared" si="5"/>
        <v/>
      </c>
      <c r="H66" s="31" t="str">
        <f t="shared" si="6"/>
        <v/>
      </c>
      <c r="I66" s="31" t="e">
        <f t="shared" si="3"/>
        <v>#VALUE!</v>
      </c>
      <c r="J66" s="24"/>
      <c r="K66" s="24"/>
    </row>
    <row r="67" spans="1:11">
      <c r="A67" s="27" t="str">
        <f t="shared" si="4"/>
        <v/>
      </c>
      <c r="B67" s="28" t="str">
        <f t="shared" si="0"/>
        <v/>
      </c>
      <c r="C67" s="31" t="str">
        <f t="shared" si="7"/>
        <v/>
      </c>
      <c r="D67" s="31" t="str">
        <f t="shared" si="8"/>
        <v/>
      </c>
      <c r="E67" s="32" t="e">
        <f t="shared" si="1"/>
        <v>#VALUE!</v>
      </c>
      <c r="F67" s="31" t="e">
        <f t="shared" si="2"/>
        <v>#VALUE!</v>
      </c>
      <c r="G67" s="31" t="str">
        <f t="shared" si="5"/>
        <v/>
      </c>
      <c r="H67" s="31" t="str">
        <f t="shared" si="6"/>
        <v/>
      </c>
      <c r="I67" s="31" t="e">
        <f t="shared" si="3"/>
        <v>#VALUE!</v>
      </c>
      <c r="J67" s="24"/>
      <c r="K67" s="24"/>
    </row>
    <row r="68" spans="1:11">
      <c r="A68" s="27" t="str">
        <f t="shared" si="4"/>
        <v/>
      </c>
      <c r="B68" s="28" t="str">
        <f t="shared" si="0"/>
        <v/>
      </c>
      <c r="C68" s="31" t="str">
        <f t="shared" si="7"/>
        <v/>
      </c>
      <c r="D68" s="31" t="str">
        <f t="shared" si="8"/>
        <v/>
      </c>
      <c r="E68" s="32" t="e">
        <f t="shared" si="1"/>
        <v>#VALUE!</v>
      </c>
      <c r="F68" s="31" t="e">
        <f t="shared" si="2"/>
        <v>#VALUE!</v>
      </c>
      <c r="G68" s="31" t="str">
        <f t="shared" si="5"/>
        <v/>
      </c>
      <c r="H68" s="31" t="str">
        <f t="shared" si="6"/>
        <v/>
      </c>
      <c r="I68" s="31" t="e">
        <f t="shared" si="3"/>
        <v>#VALUE!</v>
      </c>
      <c r="J68" s="24"/>
      <c r="K68" s="24"/>
    </row>
    <row r="69" spans="1:11">
      <c r="A69" s="27" t="str">
        <f t="shared" si="4"/>
        <v/>
      </c>
      <c r="B69" s="28" t="str">
        <f t="shared" si="0"/>
        <v/>
      </c>
      <c r="C69" s="31" t="str">
        <f t="shared" si="7"/>
        <v/>
      </c>
      <c r="D69" s="31" t="str">
        <f t="shared" si="8"/>
        <v/>
      </c>
      <c r="E69" s="32" t="e">
        <f t="shared" si="1"/>
        <v>#VALUE!</v>
      </c>
      <c r="F69" s="31" t="e">
        <f t="shared" si="2"/>
        <v>#VALUE!</v>
      </c>
      <c r="G69" s="31" t="str">
        <f t="shared" si="5"/>
        <v/>
      </c>
      <c r="H69" s="31" t="str">
        <f t="shared" si="6"/>
        <v/>
      </c>
      <c r="I69" s="31" t="e">
        <f t="shared" si="3"/>
        <v>#VALUE!</v>
      </c>
      <c r="J69" s="24"/>
      <c r="K69" s="24"/>
    </row>
    <row r="70" spans="1:11">
      <c r="A70" s="27" t="str">
        <f t="shared" si="4"/>
        <v/>
      </c>
      <c r="B70" s="28" t="str">
        <f t="shared" si="0"/>
        <v/>
      </c>
      <c r="C70" s="31" t="str">
        <f t="shared" si="7"/>
        <v/>
      </c>
      <c r="D70" s="31" t="str">
        <f t="shared" si="8"/>
        <v/>
      </c>
      <c r="E70" s="32" t="e">
        <f t="shared" si="1"/>
        <v>#VALUE!</v>
      </c>
      <c r="F70" s="31" t="e">
        <f t="shared" si="2"/>
        <v>#VALUE!</v>
      </c>
      <c r="G70" s="31" t="str">
        <f t="shared" si="5"/>
        <v/>
      </c>
      <c r="H70" s="31" t="str">
        <f t="shared" si="6"/>
        <v/>
      </c>
      <c r="I70" s="31" t="e">
        <f t="shared" si="3"/>
        <v>#VALUE!</v>
      </c>
      <c r="J70" s="24"/>
      <c r="K70" s="24"/>
    </row>
    <row r="71" spans="1:11">
      <c r="A71" s="27" t="str">
        <f t="shared" si="4"/>
        <v/>
      </c>
      <c r="B71" s="28" t="str">
        <f t="shared" si="0"/>
        <v/>
      </c>
      <c r="C71" s="31" t="str">
        <f t="shared" si="7"/>
        <v/>
      </c>
      <c r="D71" s="31" t="str">
        <f t="shared" si="8"/>
        <v/>
      </c>
      <c r="E71" s="32" t="e">
        <f t="shared" si="1"/>
        <v>#VALUE!</v>
      </c>
      <c r="F71" s="31" t="e">
        <f t="shared" si="2"/>
        <v>#VALUE!</v>
      </c>
      <c r="G71" s="31" t="str">
        <f t="shared" si="5"/>
        <v/>
      </c>
      <c r="H71" s="31" t="str">
        <f t="shared" si="6"/>
        <v/>
      </c>
      <c r="I71" s="31" t="e">
        <f t="shared" si="3"/>
        <v>#VALUE!</v>
      </c>
      <c r="J71" s="24"/>
      <c r="K71" s="24"/>
    </row>
    <row r="72" spans="1:11">
      <c r="A72" s="27" t="str">
        <f t="shared" si="4"/>
        <v/>
      </c>
      <c r="B72" s="28" t="str">
        <f t="shared" si="0"/>
        <v/>
      </c>
      <c r="C72" s="31" t="str">
        <f t="shared" si="7"/>
        <v/>
      </c>
      <c r="D72" s="31" t="str">
        <f t="shared" si="8"/>
        <v/>
      </c>
      <c r="E72" s="32" t="e">
        <f t="shared" si="1"/>
        <v>#VALUE!</v>
      </c>
      <c r="F72" s="31" t="e">
        <f t="shared" si="2"/>
        <v>#VALUE!</v>
      </c>
      <c r="G72" s="31" t="str">
        <f t="shared" si="5"/>
        <v/>
      </c>
      <c r="H72" s="31" t="str">
        <f t="shared" si="6"/>
        <v/>
      </c>
      <c r="I72" s="31" t="e">
        <f t="shared" si="3"/>
        <v>#VALUE!</v>
      </c>
      <c r="J72" s="24"/>
      <c r="K72" s="24"/>
    </row>
    <row r="73" spans="1:11">
      <c r="A73" s="27" t="str">
        <f t="shared" si="4"/>
        <v/>
      </c>
      <c r="B73" s="28" t="str">
        <f t="shared" si="0"/>
        <v/>
      </c>
      <c r="C73" s="31" t="str">
        <f t="shared" si="7"/>
        <v/>
      </c>
      <c r="D73" s="31" t="str">
        <f t="shared" si="8"/>
        <v/>
      </c>
      <c r="E73" s="32" t="e">
        <f t="shared" si="1"/>
        <v>#VALUE!</v>
      </c>
      <c r="F73" s="31" t="e">
        <f t="shared" si="2"/>
        <v>#VALUE!</v>
      </c>
      <c r="G73" s="31" t="str">
        <f t="shared" si="5"/>
        <v/>
      </c>
      <c r="H73" s="31" t="str">
        <f t="shared" si="6"/>
        <v/>
      </c>
      <c r="I73" s="31" t="e">
        <f t="shared" si="3"/>
        <v>#VALUE!</v>
      </c>
      <c r="J73" s="24"/>
      <c r="K73" s="24"/>
    </row>
    <row r="74" spans="1:11">
      <c r="A74" s="27" t="str">
        <f t="shared" si="4"/>
        <v/>
      </c>
      <c r="B74" s="28" t="str">
        <f t="shared" si="0"/>
        <v/>
      </c>
      <c r="C74" s="31" t="str">
        <f t="shared" si="7"/>
        <v/>
      </c>
      <c r="D74" s="31" t="str">
        <f t="shared" si="8"/>
        <v/>
      </c>
      <c r="E74" s="32" t="e">
        <f t="shared" si="1"/>
        <v>#VALUE!</v>
      </c>
      <c r="F74" s="31" t="e">
        <f t="shared" si="2"/>
        <v>#VALUE!</v>
      </c>
      <c r="G74" s="31" t="str">
        <f t="shared" si="5"/>
        <v/>
      </c>
      <c r="H74" s="31" t="str">
        <f t="shared" si="6"/>
        <v/>
      </c>
      <c r="I74" s="31" t="e">
        <f t="shared" si="3"/>
        <v>#VALUE!</v>
      </c>
      <c r="J74" s="24"/>
      <c r="K74" s="24"/>
    </row>
    <row r="75" spans="1:11">
      <c r="A75" s="27" t="str">
        <f t="shared" si="4"/>
        <v/>
      </c>
      <c r="B75" s="28" t="str">
        <f t="shared" si="0"/>
        <v/>
      </c>
      <c r="C75" s="31" t="str">
        <f t="shared" si="7"/>
        <v/>
      </c>
      <c r="D75" s="31" t="str">
        <f t="shared" si="8"/>
        <v/>
      </c>
      <c r="E75" s="32" t="e">
        <f t="shared" si="1"/>
        <v>#VALUE!</v>
      </c>
      <c r="F75" s="31" t="e">
        <f t="shared" si="2"/>
        <v>#VALUE!</v>
      </c>
      <c r="G75" s="31" t="str">
        <f t="shared" si="5"/>
        <v/>
      </c>
      <c r="H75" s="31" t="str">
        <f t="shared" si="6"/>
        <v/>
      </c>
      <c r="I75" s="31" t="e">
        <f t="shared" si="3"/>
        <v>#VALUE!</v>
      </c>
      <c r="J75" s="24"/>
      <c r="K75" s="24"/>
    </row>
    <row r="76" spans="1:11">
      <c r="A76" s="27" t="str">
        <f t="shared" si="4"/>
        <v/>
      </c>
      <c r="B76" s="28" t="str">
        <f t="shared" si="0"/>
        <v/>
      </c>
      <c r="C76" s="31" t="str">
        <f t="shared" si="7"/>
        <v/>
      </c>
      <c r="D76" s="31" t="str">
        <f t="shared" si="8"/>
        <v/>
      </c>
      <c r="E76" s="32" t="e">
        <f t="shared" si="1"/>
        <v>#VALUE!</v>
      </c>
      <c r="F76" s="31" t="e">
        <f t="shared" si="2"/>
        <v>#VALUE!</v>
      </c>
      <c r="G76" s="31" t="str">
        <f t="shared" si="5"/>
        <v/>
      </c>
      <c r="H76" s="31" t="str">
        <f t="shared" si="6"/>
        <v/>
      </c>
      <c r="I76" s="31" t="e">
        <f t="shared" si="3"/>
        <v>#VALUE!</v>
      </c>
      <c r="J76" s="24"/>
      <c r="K76" s="24"/>
    </row>
    <row r="77" spans="1:11">
      <c r="A77" s="27" t="str">
        <f t="shared" si="4"/>
        <v/>
      </c>
      <c r="B77" s="28" t="str">
        <f t="shared" si="0"/>
        <v/>
      </c>
      <c r="C77" s="31" t="str">
        <f t="shared" si="7"/>
        <v/>
      </c>
      <c r="D77" s="31" t="str">
        <f t="shared" si="8"/>
        <v/>
      </c>
      <c r="E77" s="32" t="e">
        <f t="shared" si="1"/>
        <v>#VALUE!</v>
      </c>
      <c r="F77" s="31" t="e">
        <f t="shared" si="2"/>
        <v>#VALUE!</v>
      </c>
      <c r="G77" s="31" t="str">
        <f t="shared" si="5"/>
        <v/>
      </c>
      <c r="H77" s="31" t="str">
        <f t="shared" si="6"/>
        <v/>
      </c>
      <c r="I77" s="31" t="e">
        <f t="shared" si="3"/>
        <v>#VALUE!</v>
      </c>
      <c r="J77" s="24"/>
      <c r="K77" s="24"/>
    </row>
    <row r="78" spans="1:11">
      <c r="A78" s="27" t="str">
        <f t="shared" si="4"/>
        <v/>
      </c>
      <c r="B78" s="28" t="str">
        <f t="shared" si="0"/>
        <v/>
      </c>
      <c r="C78" s="31" t="str">
        <f t="shared" si="7"/>
        <v/>
      </c>
      <c r="D78" s="31" t="str">
        <f t="shared" si="8"/>
        <v/>
      </c>
      <c r="E78" s="32" t="e">
        <f t="shared" si="1"/>
        <v>#VALUE!</v>
      </c>
      <c r="F78" s="31" t="e">
        <f t="shared" si="2"/>
        <v>#VALUE!</v>
      </c>
      <c r="G78" s="31" t="str">
        <f t="shared" si="5"/>
        <v/>
      </c>
      <c r="H78" s="31" t="str">
        <f t="shared" si="6"/>
        <v/>
      </c>
      <c r="I78" s="31" t="e">
        <f t="shared" si="3"/>
        <v>#VALUE!</v>
      </c>
      <c r="J78" s="24"/>
      <c r="K78" s="24"/>
    </row>
    <row r="79" spans="1:11">
      <c r="A79" s="27" t="str">
        <f t="shared" si="4"/>
        <v/>
      </c>
      <c r="B79" s="28" t="str">
        <f t="shared" si="0"/>
        <v/>
      </c>
      <c r="C79" s="31" t="str">
        <f t="shared" si="7"/>
        <v/>
      </c>
      <c r="D79" s="31" t="str">
        <f t="shared" si="8"/>
        <v/>
      </c>
      <c r="E79" s="32" t="e">
        <f t="shared" si="1"/>
        <v>#VALUE!</v>
      </c>
      <c r="F79" s="31" t="e">
        <f t="shared" si="2"/>
        <v>#VALUE!</v>
      </c>
      <c r="G79" s="31" t="str">
        <f t="shared" si="5"/>
        <v/>
      </c>
      <c r="H79" s="31" t="str">
        <f t="shared" si="6"/>
        <v/>
      </c>
      <c r="I79" s="31" t="e">
        <f t="shared" si="3"/>
        <v>#VALUE!</v>
      </c>
      <c r="J79" s="24"/>
      <c r="K79" s="24"/>
    </row>
    <row r="80" spans="1:11">
      <c r="A80" s="27" t="str">
        <f t="shared" si="4"/>
        <v/>
      </c>
      <c r="B80" s="28" t="str">
        <f t="shared" si="0"/>
        <v/>
      </c>
      <c r="C80" s="31" t="str">
        <f t="shared" si="7"/>
        <v/>
      </c>
      <c r="D80" s="31" t="str">
        <f t="shared" si="8"/>
        <v/>
      </c>
      <c r="E80" s="32" t="e">
        <f t="shared" si="1"/>
        <v>#VALUE!</v>
      </c>
      <c r="F80" s="31" t="e">
        <f t="shared" si="2"/>
        <v>#VALUE!</v>
      </c>
      <c r="G80" s="31" t="str">
        <f t="shared" si="5"/>
        <v/>
      </c>
      <c r="H80" s="31" t="str">
        <f t="shared" si="6"/>
        <v/>
      </c>
      <c r="I80" s="31" t="e">
        <f t="shared" si="3"/>
        <v>#VALUE!</v>
      </c>
      <c r="J80" s="24"/>
      <c r="K80" s="24"/>
    </row>
    <row r="81" spans="1:11">
      <c r="A81" s="27" t="str">
        <f t="shared" si="4"/>
        <v/>
      </c>
      <c r="B81" s="28" t="str">
        <f t="shared" si="0"/>
        <v/>
      </c>
      <c r="C81" s="31" t="str">
        <f t="shared" si="7"/>
        <v/>
      </c>
      <c r="D81" s="31" t="str">
        <f t="shared" si="8"/>
        <v/>
      </c>
      <c r="E81" s="32" t="e">
        <f t="shared" si="1"/>
        <v>#VALUE!</v>
      </c>
      <c r="F81" s="31" t="e">
        <f t="shared" si="2"/>
        <v>#VALUE!</v>
      </c>
      <c r="G81" s="31" t="str">
        <f t="shared" si="5"/>
        <v/>
      </c>
      <c r="H81" s="31" t="str">
        <f t="shared" si="6"/>
        <v/>
      </c>
      <c r="I81" s="31" t="e">
        <f t="shared" si="3"/>
        <v>#VALUE!</v>
      </c>
      <c r="J81" s="24"/>
      <c r="K81" s="24"/>
    </row>
    <row r="82" spans="1:11">
      <c r="A82" s="27" t="str">
        <f t="shared" si="4"/>
        <v/>
      </c>
      <c r="B82" s="28" t="str">
        <f t="shared" ref="B82:B145" si="9">IF(Pay_Num&lt;&gt;"",DATE(YEAR(Loan_Start),MONTH(Loan_Start)+(Pay_Num)*12/Num_Pmt_Per_Year,DAY(Loan_Start)),"")</f>
        <v/>
      </c>
      <c r="C82" s="31" t="str">
        <f t="shared" si="7"/>
        <v/>
      </c>
      <c r="D82" s="31" t="str">
        <f t="shared" si="8"/>
        <v/>
      </c>
      <c r="E82" s="32" t="e">
        <f t="shared" ref="E82:E145" si="10">IF(AND(Pay_Num&lt;&gt;"",Sched_Pay+Scheduled_Extra_Payments&lt;Beg_Bal),Scheduled_Extra_Payments,IF(AND(Pay_Num&lt;&gt;"",Beg_Bal-Sched_Pay&gt;0),Beg_Bal-Sched_Pay,IF(Pay_Num&lt;&gt;"",0,"")))</f>
        <v>#VALUE!</v>
      </c>
      <c r="F82" s="31" t="e">
        <f t="shared" ref="F82:F145" si="11">IF(AND(Pay_Num&lt;&gt;"",Sched_Pay+Extra_Pay&lt;Beg_Bal),Sched_Pay+Extra_Pay,IF(Pay_Num&lt;&gt;"",Beg_Bal,""))</f>
        <v>#VALUE!</v>
      </c>
      <c r="G82" s="31" t="str">
        <f t="shared" si="5"/>
        <v/>
      </c>
      <c r="H82" s="31" t="str">
        <f t="shared" si="6"/>
        <v/>
      </c>
      <c r="I82" s="31" t="e">
        <f t="shared" ref="I82:I145" si="12">IF(AND(Pay_Num&lt;&gt;"",Sched_Pay+Extra_Pay&lt;Beg_Bal),Beg_Bal-Princ,IF(Pay_Num&lt;&gt;"",0,""))</f>
        <v>#VALUE!</v>
      </c>
      <c r="J82" s="24"/>
      <c r="K82" s="24"/>
    </row>
    <row r="83" spans="1:11">
      <c r="A83" s="27" t="str">
        <f t="shared" ref="A83:A146" si="13">IF(Values_Entered,A82+1,"")</f>
        <v/>
      </c>
      <c r="B83" s="28" t="str">
        <f t="shared" si="9"/>
        <v/>
      </c>
      <c r="C83" s="31" t="str">
        <f t="shared" si="7"/>
        <v/>
      </c>
      <c r="D83" s="31" t="str">
        <f t="shared" si="8"/>
        <v/>
      </c>
      <c r="E83" s="32" t="e">
        <f t="shared" si="10"/>
        <v>#VALUE!</v>
      </c>
      <c r="F83" s="31" t="e">
        <f t="shared" si="11"/>
        <v>#VALUE!</v>
      </c>
      <c r="G83" s="31" t="str">
        <f t="shared" ref="G83:G146" si="14">IF(Pay_Num&lt;&gt;"",Total_Pay-Int,"")</f>
        <v/>
      </c>
      <c r="H83" s="31" t="str">
        <f t="shared" ref="H83:H146" si="15">IF(Pay_Num&lt;&gt;"",Beg_Bal*Interest_Rate/Num_Pmt_Per_Year,"")</f>
        <v/>
      </c>
      <c r="I83" s="31" t="e">
        <f t="shared" si="12"/>
        <v>#VALUE!</v>
      </c>
      <c r="J83" s="24"/>
      <c r="K83" s="24"/>
    </row>
    <row r="84" spans="1:11">
      <c r="A84" s="27" t="str">
        <f t="shared" si="13"/>
        <v/>
      </c>
      <c r="B84" s="28" t="str">
        <f t="shared" si="9"/>
        <v/>
      </c>
      <c r="C84" s="31" t="str">
        <f t="shared" ref="C84:C147" si="16">IF(Pay_Num&lt;&gt;"",I83,"")</f>
        <v/>
      </c>
      <c r="D84" s="31" t="str">
        <f t="shared" ref="D84:D147" si="17">IF(Pay_Num&lt;&gt;"",Scheduled_Monthly_Payment,"")</f>
        <v/>
      </c>
      <c r="E84" s="32" t="e">
        <f t="shared" si="10"/>
        <v>#VALUE!</v>
      </c>
      <c r="F84" s="31" t="e">
        <f t="shared" si="11"/>
        <v>#VALUE!</v>
      </c>
      <c r="G84" s="31" t="str">
        <f t="shared" si="14"/>
        <v/>
      </c>
      <c r="H84" s="31" t="str">
        <f t="shared" si="15"/>
        <v/>
      </c>
      <c r="I84" s="31" t="e">
        <f t="shared" si="12"/>
        <v>#VALUE!</v>
      </c>
      <c r="J84" s="24"/>
      <c r="K84" s="24"/>
    </row>
    <row r="85" spans="1:11">
      <c r="A85" s="27" t="str">
        <f t="shared" si="13"/>
        <v/>
      </c>
      <c r="B85" s="28" t="str">
        <f t="shared" si="9"/>
        <v/>
      </c>
      <c r="C85" s="31" t="str">
        <f t="shared" si="16"/>
        <v/>
      </c>
      <c r="D85" s="31" t="str">
        <f t="shared" si="17"/>
        <v/>
      </c>
      <c r="E85" s="32" t="e">
        <f t="shared" si="10"/>
        <v>#VALUE!</v>
      </c>
      <c r="F85" s="31" t="e">
        <f t="shared" si="11"/>
        <v>#VALUE!</v>
      </c>
      <c r="G85" s="31" t="str">
        <f t="shared" si="14"/>
        <v/>
      </c>
      <c r="H85" s="31" t="str">
        <f t="shared" si="15"/>
        <v/>
      </c>
      <c r="I85" s="31" t="e">
        <f t="shared" si="12"/>
        <v>#VALUE!</v>
      </c>
      <c r="J85" s="24"/>
      <c r="K85" s="24"/>
    </row>
    <row r="86" spans="1:11">
      <c r="A86" s="27" t="str">
        <f t="shared" si="13"/>
        <v/>
      </c>
      <c r="B86" s="28" t="str">
        <f t="shared" si="9"/>
        <v/>
      </c>
      <c r="C86" s="31" t="str">
        <f t="shared" si="16"/>
        <v/>
      </c>
      <c r="D86" s="31" t="str">
        <f t="shared" si="17"/>
        <v/>
      </c>
      <c r="E86" s="32" t="e">
        <f t="shared" si="10"/>
        <v>#VALUE!</v>
      </c>
      <c r="F86" s="31" t="e">
        <f t="shared" si="11"/>
        <v>#VALUE!</v>
      </c>
      <c r="G86" s="31" t="str">
        <f t="shared" si="14"/>
        <v/>
      </c>
      <c r="H86" s="31" t="str">
        <f t="shared" si="15"/>
        <v/>
      </c>
      <c r="I86" s="31" t="e">
        <f t="shared" si="12"/>
        <v>#VALUE!</v>
      </c>
      <c r="J86" s="24"/>
      <c r="K86" s="24"/>
    </row>
    <row r="87" spans="1:11">
      <c r="A87" s="27" t="str">
        <f t="shared" si="13"/>
        <v/>
      </c>
      <c r="B87" s="28" t="str">
        <f t="shared" si="9"/>
        <v/>
      </c>
      <c r="C87" s="31" t="str">
        <f t="shared" si="16"/>
        <v/>
      </c>
      <c r="D87" s="31" t="str">
        <f t="shared" si="17"/>
        <v/>
      </c>
      <c r="E87" s="32" t="e">
        <f t="shared" si="10"/>
        <v>#VALUE!</v>
      </c>
      <c r="F87" s="31" t="e">
        <f t="shared" si="11"/>
        <v>#VALUE!</v>
      </c>
      <c r="G87" s="31" t="str">
        <f t="shared" si="14"/>
        <v/>
      </c>
      <c r="H87" s="31" t="str">
        <f t="shared" si="15"/>
        <v/>
      </c>
      <c r="I87" s="31" t="e">
        <f t="shared" si="12"/>
        <v>#VALUE!</v>
      </c>
      <c r="J87" s="24"/>
      <c r="K87" s="24"/>
    </row>
    <row r="88" spans="1:11">
      <c r="A88" s="27" t="str">
        <f t="shared" si="13"/>
        <v/>
      </c>
      <c r="B88" s="28" t="str">
        <f t="shared" si="9"/>
        <v/>
      </c>
      <c r="C88" s="31" t="str">
        <f t="shared" si="16"/>
        <v/>
      </c>
      <c r="D88" s="31" t="str">
        <f t="shared" si="17"/>
        <v/>
      </c>
      <c r="E88" s="32" t="e">
        <f t="shared" si="10"/>
        <v>#VALUE!</v>
      </c>
      <c r="F88" s="31" t="e">
        <f t="shared" si="11"/>
        <v>#VALUE!</v>
      </c>
      <c r="G88" s="31" t="str">
        <f t="shared" si="14"/>
        <v/>
      </c>
      <c r="H88" s="31" t="str">
        <f t="shared" si="15"/>
        <v/>
      </c>
      <c r="I88" s="31" t="e">
        <f t="shared" si="12"/>
        <v>#VALUE!</v>
      </c>
      <c r="J88" s="24"/>
      <c r="K88" s="24"/>
    </row>
    <row r="89" spans="1:11">
      <c r="A89" s="27" t="str">
        <f t="shared" si="13"/>
        <v/>
      </c>
      <c r="B89" s="28" t="str">
        <f t="shared" si="9"/>
        <v/>
      </c>
      <c r="C89" s="31" t="str">
        <f t="shared" si="16"/>
        <v/>
      </c>
      <c r="D89" s="31" t="str">
        <f t="shared" si="17"/>
        <v/>
      </c>
      <c r="E89" s="32" t="e">
        <f t="shared" si="10"/>
        <v>#VALUE!</v>
      </c>
      <c r="F89" s="31" t="e">
        <f t="shared" si="11"/>
        <v>#VALUE!</v>
      </c>
      <c r="G89" s="31" t="str">
        <f t="shared" si="14"/>
        <v/>
      </c>
      <c r="H89" s="31" t="str">
        <f t="shared" si="15"/>
        <v/>
      </c>
      <c r="I89" s="31" t="e">
        <f t="shared" si="12"/>
        <v>#VALUE!</v>
      </c>
      <c r="J89" s="24"/>
      <c r="K89" s="24"/>
    </row>
    <row r="90" spans="1:11">
      <c r="A90" s="27" t="str">
        <f t="shared" si="13"/>
        <v/>
      </c>
      <c r="B90" s="28" t="str">
        <f t="shared" si="9"/>
        <v/>
      </c>
      <c r="C90" s="31" t="str">
        <f t="shared" si="16"/>
        <v/>
      </c>
      <c r="D90" s="31" t="str">
        <f t="shared" si="17"/>
        <v/>
      </c>
      <c r="E90" s="32" t="e">
        <f t="shared" si="10"/>
        <v>#VALUE!</v>
      </c>
      <c r="F90" s="31" t="e">
        <f t="shared" si="11"/>
        <v>#VALUE!</v>
      </c>
      <c r="G90" s="31" t="str">
        <f t="shared" si="14"/>
        <v/>
      </c>
      <c r="H90" s="31" t="str">
        <f t="shared" si="15"/>
        <v/>
      </c>
      <c r="I90" s="31" t="e">
        <f t="shared" si="12"/>
        <v>#VALUE!</v>
      </c>
      <c r="J90" s="24"/>
      <c r="K90" s="24"/>
    </row>
    <row r="91" spans="1:11">
      <c r="A91" s="27" t="str">
        <f t="shared" si="13"/>
        <v/>
      </c>
      <c r="B91" s="28" t="str">
        <f t="shared" si="9"/>
        <v/>
      </c>
      <c r="C91" s="31" t="str">
        <f t="shared" si="16"/>
        <v/>
      </c>
      <c r="D91" s="31" t="str">
        <f t="shared" si="17"/>
        <v/>
      </c>
      <c r="E91" s="32" t="e">
        <f t="shared" si="10"/>
        <v>#VALUE!</v>
      </c>
      <c r="F91" s="31" t="e">
        <f t="shared" si="11"/>
        <v>#VALUE!</v>
      </c>
      <c r="G91" s="31" t="str">
        <f t="shared" si="14"/>
        <v/>
      </c>
      <c r="H91" s="31" t="str">
        <f t="shared" si="15"/>
        <v/>
      </c>
      <c r="I91" s="31" t="e">
        <f t="shared" si="12"/>
        <v>#VALUE!</v>
      </c>
      <c r="J91" s="24"/>
      <c r="K91" s="24"/>
    </row>
    <row r="92" spans="1:11">
      <c r="A92" s="27" t="str">
        <f t="shared" si="13"/>
        <v/>
      </c>
      <c r="B92" s="28" t="str">
        <f t="shared" si="9"/>
        <v/>
      </c>
      <c r="C92" s="31" t="str">
        <f t="shared" si="16"/>
        <v/>
      </c>
      <c r="D92" s="31" t="str">
        <f t="shared" si="17"/>
        <v/>
      </c>
      <c r="E92" s="32" t="e">
        <f t="shared" si="10"/>
        <v>#VALUE!</v>
      </c>
      <c r="F92" s="31" t="e">
        <f t="shared" si="11"/>
        <v>#VALUE!</v>
      </c>
      <c r="G92" s="31" t="str">
        <f t="shared" si="14"/>
        <v/>
      </c>
      <c r="H92" s="31" t="str">
        <f t="shared" si="15"/>
        <v/>
      </c>
      <c r="I92" s="31" t="e">
        <f t="shared" si="12"/>
        <v>#VALUE!</v>
      </c>
      <c r="J92" s="24"/>
      <c r="K92" s="24"/>
    </row>
    <row r="93" spans="1:11">
      <c r="A93" s="27" t="str">
        <f t="shared" si="13"/>
        <v/>
      </c>
      <c r="B93" s="28" t="str">
        <f t="shared" si="9"/>
        <v/>
      </c>
      <c r="C93" s="31" t="str">
        <f t="shared" si="16"/>
        <v/>
      </c>
      <c r="D93" s="31" t="str">
        <f t="shared" si="17"/>
        <v/>
      </c>
      <c r="E93" s="32" t="e">
        <f t="shared" si="10"/>
        <v>#VALUE!</v>
      </c>
      <c r="F93" s="31" t="e">
        <f t="shared" si="11"/>
        <v>#VALUE!</v>
      </c>
      <c r="G93" s="31" t="str">
        <f t="shared" si="14"/>
        <v/>
      </c>
      <c r="H93" s="31" t="str">
        <f t="shared" si="15"/>
        <v/>
      </c>
      <c r="I93" s="31" t="e">
        <f t="shared" si="12"/>
        <v>#VALUE!</v>
      </c>
      <c r="J93" s="24"/>
      <c r="K93" s="24"/>
    </row>
    <row r="94" spans="1:11">
      <c r="A94" s="27" t="str">
        <f t="shared" si="13"/>
        <v/>
      </c>
      <c r="B94" s="28" t="str">
        <f t="shared" si="9"/>
        <v/>
      </c>
      <c r="C94" s="31" t="str">
        <f t="shared" si="16"/>
        <v/>
      </c>
      <c r="D94" s="31" t="str">
        <f t="shared" si="17"/>
        <v/>
      </c>
      <c r="E94" s="32" t="e">
        <f t="shared" si="10"/>
        <v>#VALUE!</v>
      </c>
      <c r="F94" s="31" t="e">
        <f t="shared" si="11"/>
        <v>#VALUE!</v>
      </c>
      <c r="G94" s="31" t="str">
        <f t="shared" si="14"/>
        <v/>
      </c>
      <c r="H94" s="31" t="str">
        <f t="shared" si="15"/>
        <v/>
      </c>
      <c r="I94" s="31" t="e">
        <f t="shared" si="12"/>
        <v>#VALUE!</v>
      </c>
      <c r="J94" s="24"/>
      <c r="K94" s="24"/>
    </row>
    <row r="95" spans="1:11">
      <c r="A95" s="27" t="str">
        <f t="shared" si="13"/>
        <v/>
      </c>
      <c r="B95" s="28" t="str">
        <f t="shared" si="9"/>
        <v/>
      </c>
      <c r="C95" s="31" t="str">
        <f t="shared" si="16"/>
        <v/>
      </c>
      <c r="D95" s="31" t="str">
        <f t="shared" si="17"/>
        <v/>
      </c>
      <c r="E95" s="32" t="e">
        <f t="shared" si="10"/>
        <v>#VALUE!</v>
      </c>
      <c r="F95" s="31" t="e">
        <f t="shared" si="11"/>
        <v>#VALUE!</v>
      </c>
      <c r="G95" s="31" t="str">
        <f t="shared" si="14"/>
        <v/>
      </c>
      <c r="H95" s="31" t="str">
        <f t="shared" si="15"/>
        <v/>
      </c>
      <c r="I95" s="31" t="e">
        <f t="shared" si="12"/>
        <v>#VALUE!</v>
      </c>
      <c r="J95" s="24"/>
      <c r="K95" s="24"/>
    </row>
    <row r="96" spans="1:11">
      <c r="A96" s="27" t="str">
        <f t="shared" si="13"/>
        <v/>
      </c>
      <c r="B96" s="28" t="str">
        <f t="shared" si="9"/>
        <v/>
      </c>
      <c r="C96" s="31" t="str">
        <f t="shared" si="16"/>
        <v/>
      </c>
      <c r="D96" s="31" t="str">
        <f t="shared" si="17"/>
        <v/>
      </c>
      <c r="E96" s="32" t="e">
        <f t="shared" si="10"/>
        <v>#VALUE!</v>
      </c>
      <c r="F96" s="31" t="e">
        <f t="shared" si="11"/>
        <v>#VALUE!</v>
      </c>
      <c r="G96" s="31" t="str">
        <f t="shared" si="14"/>
        <v/>
      </c>
      <c r="H96" s="31" t="str">
        <f t="shared" si="15"/>
        <v/>
      </c>
      <c r="I96" s="31" t="e">
        <f t="shared" si="12"/>
        <v>#VALUE!</v>
      </c>
      <c r="J96" s="24"/>
      <c r="K96" s="24"/>
    </row>
    <row r="97" spans="1:11">
      <c r="A97" s="27" t="str">
        <f t="shared" si="13"/>
        <v/>
      </c>
      <c r="B97" s="28" t="str">
        <f t="shared" si="9"/>
        <v/>
      </c>
      <c r="C97" s="31" t="str">
        <f t="shared" si="16"/>
        <v/>
      </c>
      <c r="D97" s="31" t="str">
        <f t="shared" si="17"/>
        <v/>
      </c>
      <c r="E97" s="32" t="e">
        <f t="shared" si="10"/>
        <v>#VALUE!</v>
      </c>
      <c r="F97" s="31" t="e">
        <f t="shared" si="11"/>
        <v>#VALUE!</v>
      </c>
      <c r="G97" s="31" t="str">
        <f t="shared" si="14"/>
        <v/>
      </c>
      <c r="H97" s="31" t="str">
        <f t="shared" si="15"/>
        <v/>
      </c>
      <c r="I97" s="31" t="e">
        <f t="shared" si="12"/>
        <v>#VALUE!</v>
      </c>
      <c r="J97" s="24"/>
      <c r="K97" s="24"/>
    </row>
    <row r="98" spans="1:11">
      <c r="A98" s="27" t="str">
        <f t="shared" si="13"/>
        <v/>
      </c>
      <c r="B98" s="28" t="str">
        <f t="shared" si="9"/>
        <v/>
      </c>
      <c r="C98" s="31" t="str">
        <f t="shared" si="16"/>
        <v/>
      </c>
      <c r="D98" s="31" t="str">
        <f t="shared" si="17"/>
        <v/>
      </c>
      <c r="E98" s="32" t="e">
        <f t="shared" si="10"/>
        <v>#VALUE!</v>
      </c>
      <c r="F98" s="31" t="e">
        <f t="shared" si="11"/>
        <v>#VALUE!</v>
      </c>
      <c r="G98" s="31" t="str">
        <f t="shared" si="14"/>
        <v/>
      </c>
      <c r="H98" s="31" t="str">
        <f t="shared" si="15"/>
        <v/>
      </c>
      <c r="I98" s="31" t="e">
        <f t="shared" si="12"/>
        <v>#VALUE!</v>
      </c>
      <c r="J98" s="24"/>
      <c r="K98" s="24"/>
    </row>
    <row r="99" spans="1:11">
      <c r="A99" s="27" t="str">
        <f t="shared" si="13"/>
        <v/>
      </c>
      <c r="B99" s="28" t="str">
        <f t="shared" si="9"/>
        <v/>
      </c>
      <c r="C99" s="31" t="str">
        <f t="shared" si="16"/>
        <v/>
      </c>
      <c r="D99" s="31" t="str">
        <f t="shared" si="17"/>
        <v/>
      </c>
      <c r="E99" s="32" t="e">
        <f t="shared" si="10"/>
        <v>#VALUE!</v>
      </c>
      <c r="F99" s="31" t="e">
        <f t="shared" si="11"/>
        <v>#VALUE!</v>
      </c>
      <c r="G99" s="31" t="str">
        <f t="shared" si="14"/>
        <v/>
      </c>
      <c r="H99" s="31" t="str">
        <f t="shared" si="15"/>
        <v/>
      </c>
      <c r="I99" s="31" t="e">
        <f t="shared" si="12"/>
        <v>#VALUE!</v>
      </c>
      <c r="J99" s="24"/>
      <c r="K99" s="24"/>
    </row>
    <row r="100" spans="1:11">
      <c r="A100" s="27" t="str">
        <f t="shared" si="13"/>
        <v/>
      </c>
      <c r="B100" s="28" t="str">
        <f t="shared" si="9"/>
        <v/>
      </c>
      <c r="C100" s="31" t="str">
        <f t="shared" si="16"/>
        <v/>
      </c>
      <c r="D100" s="31" t="str">
        <f t="shared" si="17"/>
        <v/>
      </c>
      <c r="E100" s="32" t="e">
        <f t="shared" si="10"/>
        <v>#VALUE!</v>
      </c>
      <c r="F100" s="31" t="e">
        <f t="shared" si="11"/>
        <v>#VALUE!</v>
      </c>
      <c r="G100" s="31" t="str">
        <f t="shared" si="14"/>
        <v/>
      </c>
      <c r="H100" s="31" t="str">
        <f t="shared" si="15"/>
        <v/>
      </c>
      <c r="I100" s="31" t="e">
        <f t="shared" si="12"/>
        <v>#VALUE!</v>
      </c>
      <c r="J100" s="24"/>
      <c r="K100" s="24"/>
    </row>
    <row r="101" spans="1:11">
      <c r="A101" s="27" t="str">
        <f t="shared" si="13"/>
        <v/>
      </c>
      <c r="B101" s="28" t="str">
        <f t="shared" si="9"/>
        <v/>
      </c>
      <c r="C101" s="31" t="str">
        <f t="shared" si="16"/>
        <v/>
      </c>
      <c r="D101" s="31" t="str">
        <f t="shared" si="17"/>
        <v/>
      </c>
      <c r="E101" s="32" t="e">
        <f t="shared" si="10"/>
        <v>#VALUE!</v>
      </c>
      <c r="F101" s="31" t="e">
        <f t="shared" si="11"/>
        <v>#VALUE!</v>
      </c>
      <c r="G101" s="31" t="str">
        <f t="shared" si="14"/>
        <v/>
      </c>
      <c r="H101" s="31" t="str">
        <f t="shared" si="15"/>
        <v/>
      </c>
      <c r="I101" s="31" t="e">
        <f t="shared" si="12"/>
        <v>#VALUE!</v>
      </c>
      <c r="J101" s="24"/>
      <c r="K101" s="24"/>
    </row>
    <row r="102" spans="1:11">
      <c r="A102" s="27" t="str">
        <f t="shared" si="13"/>
        <v/>
      </c>
      <c r="B102" s="28" t="str">
        <f t="shared" si="9"/>
        <v/>
      </c>
      <c r="C102" s="31" t="str">
        <f t="shared" si="16"/>
        <v/>
      </c>
      <c r="D102" s="31" t="str">
        <f t="shared" si="17"/>
        <v/>
      </c>
      <c r="E102" s="32" t="e">
        <f t="shared" si="10"/>
        <v>#VALUE!</v>
      </c>
      <c r="F102" s="31" t="e">
        <f t="shared" si="11"/>
        <v>#VALUE!</v>
      </c>
      <c r="G102" s="31" t="str">
        <f t="shared" si="14"/>
        <v/>
      </c>
      <c r="H102" s="31" t="str">
        <f t="shared" si="15"/>
        <v/>
      </c>
      <c r="I102" s="31" t="e">
        <f t="shared" si="12"/>
        <v>#VALUE!</v>
      </c>
      <c r="J102" s="24"/>
      <c r="K102" s="24"/>
    </row>
    <row r="103" spans="1:11">
      <c r="A103" s="27" t="str">
        <f t="shared" si="13"/>
        <v/>
      </c>
      <c r="B103" s="28" t="str">
        <f t="shared" si="9"/>
        <v/>
      </c>
      <c r="C103" s="31" t="str">
        <f t="shared" si="16"/>
        <v/>
      </c>
      <c r="D103" s="31" t="str">
        <f t="shared" si="17"/>
        <v/>
      </c>
      <c r="E103" s="32" t="e">
        <f t="shared" si="10"/>
        <v>#VALUE!</v>
      </c>
      <c r="F103" s="31" t="e">
        <f t="shared" si="11"/>
        <v>#VALUE!</v>
      </c>
      <c r="G103" s="31" t="str">
        <f t="shared" si="14"/>
        <v/>
      </c>
      <c r="H103" s="31" t="str">
        <f t="shared" si="15"/>
        <v/>
      </c>
      <c r="I103" s="31" t="e">
        <f t="shared" si="12"/>
        <v>#VALUE!</v>
      </c>
      <c r="J103" s="24"/>
      <c r="K103" s="24"/>
    </row>
    <row r="104" spans="1:11">
      <c r="A104" s="27" t="str">
        <f t="shared" si="13"/>
        <v/>
      </c>
      <c r="B104" s="28" t="str">
        <f t="shared" si="9"/>
        <v/>
      </c>
      <c r="C104" s="31" t="str">
        <f t="shared" si="16"/>
        <v/>
      </c>
      <c r="D104" s="31" t="str">
        <f t="shared" si="17"/>
        <v/>
      </c>
      <c r="E104" s="32" t="e">
        <f t="shared" si="10"/>
        <v>#VALUE!</v>
      </c>
      <c r="F104" s="31" t="e">
        <f t="shared" si="11"/>
        <v>#VALUE!</v>
      </c>
      <c r="G104" s="31" t="str">
        <f t="shared" si="14"/>
        <v/>
      </c>
      <c r="H104" s="31" t="str">
        <f t="shared" si="15"/>
        <v/>
      </c>
      <c r="I104" s="31" t="e">
        <f t="shared" si="12"/>
        <v>#VALUE!</v>
      </c>
      <c r="J104" s="24"/>
      <c r="K104" s="24"/>
    </row>
    <row r="105" spans="1:11">
      <c r="A105" s="27" t="str">
        <f t="shared" si="13"/>
        <v/>
      </c>
      <c r="B105" s="28" t="str">
        <f t="shared" si="9"/>
        <v/>
      </c>
      <c r="C105" s="31" t="str">
        <f t="shared" si="16"/>
        <v/>
      </c>
      <c r="D105" s="31" t="str">
        <f t="shared" si="17"/>
        <v/>
      </c>
      <c r="E105" s="32" t="e">
        <f t="shared" si="10"/>
        <v>#VALUE!</v>
      </c>
      <c r="F105" s="31" t="e">
        <f t="shared" si="11"/>
        <v>#VALUE!</v>
      </c>
      <c r="G105" s="31" t="str">
        <f t="shared" si="14"/>
        <v/>
      </c>
      <c r="H105" s="31" t="str">
        <f t="shared" si="15"/>
        <v/>
      </c>
      <c r="I105" s="31" t="e">
        <f t="shared" si="12"/>
        <v>#VALUE!</v>
      </c>
      <c r="J105" s="24"/>
      <c r="K105" s="24"/>
    </row>
    <row r="106" spans="1:11">
      <c r="A106" s="27" t="str">
        <f t="shared" si="13"/>
        <v/>
      </c>
      <c r="B106" s="28" t="str">
        <f t="shared" si="9"/>
        <v/>
      </c>
      <c r="C106" s="31" t="str">
        <f t="shared" si="16"/>
        <v/>
      </c>
      <c r="D106" s="31" t="str">
        <f t="shared" si="17"/>
        <v/>
      </c>
      <c r="E106" s="32" t="e">
        <f t="shared" si="10"/>
        <v>#VALUE!</v>
      </c>
      <c r="F106" s="31" t="e">
        <f t="shared" si="11"/>
        <v>#VALUE!</v>
      </c>
      <c r="G106" s="31" t="str">
        <f t="shared" si="14"/>
        <v/>
      </c>
      <c r="H106" s="31" t="str">
        <f t="shared" si="15"/>
        <v/>
      </c>
      <c r="I106" s="31" t="e">
        <f t="shared" si="12"/>
        <v>#VALUE!</v>
      </c>
      <c r="J106" s="24"/>
      <c r="K106" s="24"/>
    </row>
    <row r="107" spans="1:11">
      <c r="A107" s="27" t="str">
        <f t="shared" si="13"/>
        <v/>
      </c>
      <c r="B107" s="28" t="str">
        <f t="shared" si="9"/>
        <v/>
      </c>
      <c r="C107" s="31" t="str">
        <f t="shared" si="16"/>
        <v/>
      </c>
      <c r="D107" s="31" t="str">
        <f t="shared" si="17"/>
        <v/>
      </c>
      <c r="E107" s="32" t="e">
        <f t="shared" si="10"/>
        <v>#VALUE!</v>
      </c>
      <c r="F107" s="31" t="e">
        <f t="shared" si="11"/>
        <v>#VALUE!</v>
      </c>
      <c r="G107" s="31" t="str">
        <f t="shared" si="14"/>
        <v/>
      </c>
      <c r="H107" s="31" t="str">
        <f t="shared" si="15"/>
        <v/>
      </c>
      <c r="I107" s="31" t="e">
        <f t="shared" si="12"/>
        <v>#VALUE!</v>
      </c>
      <c r="J107" s="24"/>
      <c r="K107" s="24"/>
    </row>
    <row r="108" spans="1:11">
      <c r="A108" s="27" t="str">
        <f t="shared" si="13"/>
        <v/>
      </c>
      <c r="B108" s="28" t="str">
        <f t="shared" si="9"/>
        <v/>
      </c>
      <c r="C108" s="31" t="str">
        <f t="shared" si="16"/>
        <v/>
      </c>
      <c r="D108" s="31" t="str">
        <f t="shared" si="17"/>
        <v/>
      </c>
      <c r="E108" s="32" t="e">
        <f t="shared" si="10"/>
        <v>#VALUE!</v>
      </c>
      <c r="F108" s="31" t="e">
        <f t="shared" si="11"/>
        <v>#VALUE!</v>
      </c>
      <c r="G108" s="31" t="str">
        <f t="shared" si="14"/>
        <v/>
      </c>
      <c r="H108" s="31" t="str">
        <f t="shared" si="15"/>
        <v/>
      </c>
      <c r="I108" s="31" t="e">
        <f t="shared" si="12"/>
        <v>#VALUE!</v>
      </c>
      <c r="J108" s="24"/>
      <c r="K108" s="24"/>
    </row>
    <row r="109" spans="1:11">
      <c r="A109" s="27" t="str">
        <f t="shared" si="13"/>
        <v/>
      </c>
      <c r="B109" s="28" t="str">
        <f t="shared" si="9"/>
        <v/>
      </c>
      <c r="C109" s="31" t="str">
        <f t="shared" si="16"/>
        <v/>
      </c>
      <c r="D109" s="31" t="str">
        <f t="shared" si="17"/>
        <v/>
      </c>
      <c r="E109" s="32" t="e">
        <f t="shared" si="10"/>
        <v>#VALUE!</v>
      </c>
      <c r="F109" s="31" t="e">
        <f t="shared" si="11"/>
        <v>#VALUE!</v>
      </c>
      <c r="G109" s="31" t="str">
        <f t="shared" si="14"/>
        <v/>
      </c>
      <c r="H109" s="31" t="str">
        <f t="shared" si="15"/>
        <v/>
      </c>
      <c r="I109" s="31" t="e">
        <f t="shared" si="12"/>
        <v>#VALUE!</v>
      </c>
      <c r="J109" s="24"/>
      <c r="K109" s="24"/>
    </row>
    <row r="110" spans="1:11">
      <c r="A110" s="27" t="str">
        <f t="shared" si="13"/>
        <v/>
      </c>
      <c r="B110" s="28" t="str">
        <f t="shared" si="9"/>
        <v/>
      </c>
      <c r="C110" s="31" t="str">
        <f t="shared" si="16"/>
        <v/>
      </c>
      <c r="D110" s="31" t="str">
        <f t="shared" si="17"/>
        <v/>
      </c>
      <c r="E110" s="32" t="e">
        <f t="shared" si="10"/>
        <v>#VALUE!</v>
      </c>
      <c r="F110" s="31" t="e">
        <f t="shared" si="11"/>
        <v>#VALUE!</v>
      </c>
      <c r="G110" s="31" t="str">
        <f t="shared" si="14"/>
        <v/>
      </c>
      <c r="H110" s="31" t="str">
        <f t="shared" si="15"/>
        <v/>
      </c>
      <c r="I110" s="31" t="e">
        <f t="shared" si="12"/>
        <v>#VALUE!</v>
      </c>
      <c r="J110" s="24"/>
      <c r="K110" s="24"/>
    </row>
    <row r="111" spans="1:11">
      <c r="A111" s="27" t="str">
        <f t="shared" si="13"/>
        <v/>
      </c>
      <c r="B111" s="28" t="str">
        <f t="shared" si="9"/>
        <v/>
      </c>
      <c r="C111" s="31" t="str">
        <f t="shared" si="16"/>
        <v/>
      </c>
      <c r="D111" s="31" t="str">
        <f t="shared" si="17"/>
        <v/>
      </c>
      <c r="E111" s="32" t="e">
        <f t="shared" si="10"/>
        <v>#VALUE!</v>
      </c>
      <c r="F111" s="31" t="e">
        <f t="shared" si="11"/>
        <v>#VALUE!</v>
      </c>
      <c r="G111" s="31" t="str">
        <f t="shared" si="14"/>
        <v/>
      </c>
      <c r="H111" s="31" t="str">
        <f t="shared" si="15"/>
        <v/>
      </c>
      <c r="I111" s="31" t="e">
        <f t="shared" si="12"/>
        <v>#VALUE!</v>
      </c>
      <c r="J111" s="24"/>
      <c r="K111" s="24"/>
    </row>
    <row r="112" spans="1:11">
      <c r="A112" s="27" t="str">
        <f t="shared" si="13"/>
        <v/>
      </c>
      <c r="B112" s="28" t="str">
        <f t="shared" si="9"/>
        <v/>
      </c>
      <c r="C112" s="31" t="str">
        <f t="shared" si="16"/>
        <v/>
      </c>
      <c r="D112" s="31" t="str">
        <f t="shared" si="17"/>
        <v/>
      </c>
      <c r="E112" s="32" t="e">
        <f t="shared" si="10"/>
        <v>#VALUE!</v>
      </c>
      <c r="F112" s="31" t="e">
        <f t="shared" si="11"/>
        <v>#VALUE!</v>
      </c>
      <c r="G112" s="31" t="str">
        <f t="shared" si="14"/>
        <v/>
      </c>
      <c r="H112" s="31" t="str">
        <f t="shared" si="15"/>
        <v/>
      </c>
      <c r="I112" s="31" t="e">
        <f t="shared" si="12"/>
        <v>#VALUE!</v>
      </c>
      <c r="J112" s="24"/>
      <c r="K112" s="24"/>
    </row>
    <row r="113" spans="1:11">
      <c r="A113" s="27" t="str">
        <f t="shared" si="13"/>
        <v/>
      </c>
      <c r="B113" s="28" t="str">
        <f t="shared" si="9"/>
        <v/>
      </c>
      <c r="C113" s="31" t="str">
        <f t="shared" si="16"/>
        <v/>
      </c>
      <c r="D113" s="31" t="str">
        <f t="shared" si="17"/>
        <v/>
      </c>
      <c r="E113" s="32" t="e">
        <f t="shared" si="10"/>
        <v>#VALUE!</v>
      </c>
      <c r="F113" s="31" t="e">
        <f t="shared" si="11"/>
        <v>#VALUE!</v>
      </c>
      <c r="G113" s="31" t="str">
        <f t="shared" si="14"/>
        <v/>
      </c>
      <c r="H113" s="31" t="str">
        <f t="shared" si="15"/>
        <v/>
      </c>
      <c r="I113" s="31" t="e">
        <f t="shared" si="12"/>
        <v>#VALUE!</v>
      </c>
      <c r="J113" s="24"/>
      <c r="K113" s="24"/>
    </row>
    <row r="114" spans="1:11">
      <c r="A114" s="27" t="str">
        <f t="shared" si="13"/>
        <v/>
      </c>
      <c r="B114" s="28" t="str">
        <f t="shared" si="9"/>
        <v/>
      </c>
      <c r="C114" s="31" t="str">
        <f t="shared" si="16"/>
        <v/>
      </c>
      <c r="D114" s="31" t="str">
        <f t="shared" si="17"/>
        <v/>
      </c>
      <c r="E114" s="32" t="e">
        <f t="shared" si="10"/>
        <v>#VALUE!</v>
      </c>
      <c r="F114" s="31" t="e">
        <f t="shared" si="11"/>
        <v>#VALUE!</v>
      </c>
      <c r="G114" s="31" t="str">
        <f t="shared" si="14"/>
        <v/>
      </c>
      <c r="H114" s="31" t="str">
        <f t="shared" si="15"/>
        <v/>
      </c>
      <c r="I114" s="31" t="e">
        <f t="shared" si="12"/>
        <v>#VALUE!</v>
      </c>
      <c r="J114" s="24"/>
      <c r="K114" s="24"/>
    </row>
    <row r="115" spans="1:11">
      <c r="A115" s="27" t="str">
        <f t="shared" si="13"/>
        <v/>
      </c>
      <c r="B115" s="28" t="str">
        <f t="shared" si="9"/>
        <v/>
      </c>
      <c r="C115" s="31" t="str">
        <f t="shared" si="16"/>
        <v/>
      </c>
      <c r="D115" s="31" t="str">
        <f t="shared" si="17"/>
        <v/>
      </c>
      <c r="E115" s="32" t="e">
        <f t="shared" si="10"/>
        <v>#VALUE!</v>
      </c>
      <c r="F115" s="31" t="e">
        <f t="shared" si="11"/>
        <v>#VALUE!</v>
      </c>
      <c r="G115" s="31" t="str">
        <f t="shared" si="14"/>
        <v/>
      </c>
      <c r="H115" s="31" t="str">
        <f t="shared" si="15"/>
        <v/>
      </c>
      <c r="I115" s="31" t="e">
        <f t="shared" si="12"/>
        <v>#VALUE!</v>
      </c>
      <c r="J115" s="24"/>
      <c r="K115" s="24"/>
    </row>
    <row r="116" spans="1:11">
      <c r="A116" s="27" t="str">
        <f t="shared" si="13"/>
        <v/>
      </c>
      <c r="B116" s="28" t="str">
        <f t="shared" si="9"/>
        <v/>
      </c>
      <c r="C116" s="31" t="str">
        <f t="shared" si="16"/>
        <v/>
      </c>
      <c r="D116" s="31" t="str">
        <f t="shared" si="17"/>
        <v/>
      </c>
      <c r="E116" s="32" t="e">
        <f t="shared" si="10"/>
        <v>#VALUE!</v>
      </c>
      <c r="F116" s="31" t="e">
        <f t="shared" si="11"/>
        <v>#VALUE!</v>
      </c>
      <c r="G116" s="31" t="str">
        <f t="shared" si="14"/>
        <v/>
      </c>
      <c r="H116" s="31" t="str">
        <f t="shared" si="15"/>
        <v/>
      </c>
      <c r="I116" s="31" t="e">
        <f t="shared" si="12"/>
        <v>#VALUE!</v>
      </c>
      <c r="J116" s="24"/>
      <c r="K116" s="24"/>
    </row>
    <row r="117" spans="1:11">
      <c r="A117" s="27" t="str">
        <f t="shared" si="13"/>
        <v/>
      </c>
      <c r="B117" s="28" t="str">
        <f t="shared" si="9"/>
        <v/>
      </c>
      <c r="C117" s="31" t="str">
        <f t="shared" si="16"/>
        <v/>
      </c>
      <c r="D117" s="31" t="str">
        <f t="shared" si="17"/>
        <v/>
      </c>
      <c r="E117" s="32" t="e">
        <f t="shared" si="10"/>
        <v>#VALUE!</v>
      </c>
      <c r="F117" s="31" t="e">
        <f t="shared" si="11"/>
        <v>#VALUE!</v>
      </c>
      <c r="G117" s="31" t="str">
        <f t="shared" si="14"/>
        <v/>
      </c>
      <c r="H117" s="31" t="str">
        <f t="shared" si="15"/>
        <v/>
      </c>
      <c r="I117" s="31" t="e">
        <f t="shared" si="12"/>
        <v>#VALUE!</v>
      </c>
      <c r="J117" s="24"/>
      <c r="K117" s="24"/>
    </row>
    <row r="118" spans="1:11">
      <c r="A118" s="27" t="str">
        <f t="shared" si="13"/>
        <v/>
      </c>
      <c r="B118" s="28" t="str">
        <f t="shared" si="9"/>
        <v/>
      </c>
      <c r="C118" s="31" t="str">
        <f t="shared" si="16"/>
        <v/>
      </c>
      <c r="D118" s="31" t="str">
        <f t="shared" si="17"/>
        <v/>
      </c>
      <c r="E118" s="32" t="e">
        <f t="shared" si="10"/>
        <v>#VALUE!</v>
      </c>
      <c r="F118" s="31" t="e">
        <f t="shared" si="11"/>
        <v>#VALUE!</v>
      </c>
      <c r="G118" s="31" t="str">
        <f t="shared" si="14"/>
        <v/>
      </c>
      <c r="H118" s="31" t="str">
        <f t="shared" si="15"/>
        <v/>
      </c>
      <c r="I118" s="31" t="e">
        <f t="shared" si="12"/>
        <v>#VALUE!</v>
      </c>
      <c r="J118" s="24"/>
      <c r="K118" s="24"/>
    </row>
    <row r="119" spans="1:11">
      <c r="A119" s="27" t="str">
        <f t="shared" si="13"/>
        <v/>
      </c>
      <c r="B119" s="28" t="str">
        <f t="shared" si="9"/>
        <v/>
      </c>
      <c r="C119" s="31" t="str">
        <f t="shared" si="16"/>
        <v/>
      </c>
      <c r="D119" s="31" t="str">
        <f t="shared" si="17"/>
        <v/>
      </c>
      <c r="E119" s="32" t="e">
        <f t="shared" si="10"/>
        <v>#VALUE!</v>
      </c>
      <c r="F119" s="31" t="e">
        <f t="shared" si="11"/>
        <v>#VALUE!</v>
      </c>
      <c r="G119" s="31" t="str">
        <f t="shared" si="14"/>
        <v/>
      </c>
      <c r="H119" s="31" t="str">
        <f t="shared" si="15"/>
        <v/>
      </c>
      <c r="I119" s="31" t="e">
        <f t="shared" si="12"/>
        <v>#VALUE!</v>
      </c>
      <c r="J119" s="24"/>
      <c r="K119" s="24"/>
    </row>
    <row r="120" spans="1:11">
      <c r="A120" s="27" t="str">
        <f t="shared" si="13"/>
        <v/>
      </c>
      <c r="B120" s="28" t="str">
        <f t="shared" si="9"/>
        <v/>
      </c>
      <c r="C120" s="31" t="str">
        <f t="shared" si="16"/>
        <v/>
      </c>
      <c r="D120" s="31" t="str">
        <f t="shared" si="17"/>
        <v/>
      </c>
      <c r="E120" s="32" t="e">
        <f t="shared" si="10"/>
        <v>#VALUE!</v>
      </c>
      <c r="F120" s="31" t="e">
        <f t="shared" si="11"/>
        <v>#VALUE!</v>
      </c>
      <c r="G120" s="31" t="str">
        <f t="shared" si="14"/>
        <v/>
      </c>
      <c r="H120" s="31" t="str">
        <f t="shared" si="15"/>
        <v/>
      </c>
      <c r="I120" s="31" t="e">
        <f t="shared" si="12"/>
        <v>#VALUE!</v>
      </c>
      <c r="J120" s="24"/>
      <c r="K120" s="24"/>
    </row>
    <row r="121" spans="1:11">
      <c r="A121" s="27" t="str">
        <f t="shared" si="13"/>
        <v/>
      </c>
      <c r="B121" s="28" t="str">
        <f t="shared" si="9"/>
        <v/>
      </c>
      <c r="C121" s="31" t="str">
        <f t="shared" si="16"/>
        <v/>
      </c>
      <c r="D121" s="31" t="str">
        <f t="shared" si="17"/>
        <v/>
      </c>
      <c r="E121" s="32" t="e">
        <f t="shared" si="10"/>
        <v>#VALUE!</v>
      </c>
      <c r="F121" s="31" t="e">
        <f t="shared" si="11"/>
        <v>#VALUE!</v>
      </c>
      <c r="G121" s="31" t="str">
        <f t="shared" si="14"/>
        <v/>
      </c>
      <c r="H121" s="31" t="str">
        <f t="shared" si="15"/>
        <v/>
      </c>
      <c r="I121" s="31" t="e">
        <f t="shared" si="12"/>
        <v>#VALUE!</v>
      </c>
      <c r="J121" s="24"/>
      <c r="K121" s="24"/>
    </row>
    <row r="122" spans="1:11">
      <c r="A122" s="27" t="str">
        <f t="shared" si="13"/>
        <v/>
      </c>
      <c r="B122" s="28" t="str">
        <f t="shared" si="9"/>
        <v/>
      </c>
      <c r="C122" s="31" t="str">
        <f t="shared" si="16"/>
        <v/>
      </c>
      <c r="D122" s="31" t="str">
        <f t="shared" si="17"/>
        <v/>
      </c>
      <c r="E122" s="32" t="e">
        <f t="shared" si="10"/>
        <v>#VALUE!</v>
      </c>
      <c r="F122" s="31" t="e">
        <f t="shared" si="11"/>
        <v>#VALUE!</v>
      </c>
      <c r="G122" s="31" t="str">
        <f t="shared" si="14"/>
        <v/>
      </c>
      <c r="H122" s="31" t="str">
        <f t="shared" si="15"/>
        <v/>
      </c>
      <c r="I122" s="31" t="e">
        <f t="shared" si="12"/>
        <v>#VALUE!</v>
      </c>
      <c r="J122" s="24"/>
      <c r="K122" s="24"/>
    </row>
    <row r="123" spans="1:11">
      <c r="A123" s="27" t="str">
        <f t="shared" si="13"/>
        <v/>
      </c>
      <c r="B123" s="28" t="str">
        <f t="shared" si="9"/>
        <v/>
      </c>
      <c r="C123" s="31" t="str">
        <f t="shared" si="16"/>
        <v/>
      </c>
      <c r="D123" s="31" t="str">
        <f t="shared" si="17"/>
        <v/>
      </c>
      <c r="E123" s="32" t="e">
        <f t="shared" si="10"/>
        <v>#VALUE!</v>
      </c>
      <c r="F123" s="31" t="e">
        <f t="shared" si="11"/>
        <v>#VALUE!</v>
      </c>
      <c r="G123" s="31" t="str">
        <f t="shared" si="14"/>
        <v/>
      </c>
      <c r="H123" s="31" t="str">
        <f t="shared" si="15"/>
        <v/>
      </c>
      <c r="I123" s="31" t="e">
        <f t="shared" si="12"/>
        <v>#VALUE!</v>
      </c>
      <c r="J123" s="24"/>
      <c r="K123" s="24"/>
    </row>
    <row r="124" spans="1:11">
      <c r="A124" s="27" t="str">
        <f t="shared" si="13"/>
        <v/>
      </c>
      <c r="B124" s="28" t="str">
        <f t="shared" si="9"/>
        <v/>
      </c>
      <c r="C124" s="31" t="str">
        <f t="shared" si="16"/>
        <v/>
      </c>
      <c r="D124" s="31" t="str">
        <f t="shared" si="17"/>
        <v/>
      </c>
      <c r="E124" s="32" t="e">
        <f t="shared" si="10"/>
        <v>#VALUE!</v>
      </c>
      <c r="F124" s="31" t="e">
        <f t="shared" si="11"/>
        <v>#VALUE!</v>
      </c>
      <c r="G124" s="31" t="str">
        <f t="shared" si="14"/>
        <v/>
      </c>
      <c r="H124" s="31" t="str">
        <f t="shared" si="15"/>
        <v/>
      </c>
      <c r="I124" s="31" t="e">
        <f t="shared" si="12"/>
        <v>#VALUE!</v>
      </c>
      <c r="J124" s="24"/>
      <c r="K124" s="24"/>
    </row>
    <row r="125" spans="1:11">
      <c r="A125" s="27" t="str">
        <f t="shared" si="13"/>
        <v/>
      </c>
      <c r="B125" s="28" t="str">
        <f t="shared" si="9"/>
        <v/>
      </c>
      <c r="C125" s="31" t="str">
        <f t="shared" si="16"/>
        <v/>
      </c>
      <c r="D125" s="31" t="str">
        <f t="shared" si="17"/>
        <v/>
      </c>
      <c r="E125" s="32" t="e">
        <f t="shared" si="10"/>
        <v>#VALUE!</v>
      </c>
      <c r="F125" s="31" t="e">
        <f t="shared" si="11"/>
        <v>#VALUE!</v>
      </c>
      <c r="G125" s="31" t="str">
        <f t="shared" si="14"/>
        <v/>
      </c>
      <c r="H125" s="31" t="str">
        <f t="shared" si="15"/>
        <v/>
      </c>
      <c r="I125" s="31" t="e">
        <f t="shared" si="12"/>
        <v>#VALUE!</v>
      </c>
      <c r="J125" s="24"/>
      <c r="K125" s="24"/>
    </row>
    <row r="126" spans="1:11">
      <c r="A126" s="27" t="str">
        <f t="shared" si="13"/>
        <v/>
      </c>
      <c r="B126" s="28" t="str">
        <f t="shared" si="9"/>
        <v/>
      </c>
      <c r="C126" s="31" t="str">
        <f t="shared" si="16"/>
        <v/>
      </c>
      <c r="D126" s="31" t="str">
        <f t="shared" si="17"/>
        <v/>
      </c>
      <c r="E126" s="32" t="e">
        <f t="shared" si="10"/>
        <v>#VALUE!</v>
      </c>
      <c r="F126" s="31" t="e">
        <f t="shared" si="11"/>
        <v>#VALUE!</v>
      </c>
      <c r="G126" s="31" t="str">
        <f t="shared" si="14"/>
        <v/>
      </c>
      <c r="H126" s="31" t="str">
        <f t="shared" si="15"/>
        <v/>
      </c>
      <c r="I126" s="31" t="e">
        <f t="shared" si="12"/>
        <v>#VALUE!</v>
      </c>
      <c r="J126" s="24"/>
      <c r="K126" s="24"/>
    </row>
    <row r="127" spans="1:11">
      <c r="A127" s="27" t="str">
        <f t="shared" si="13"/>
        <v/>
      </c>
      <c r="B127" s="28" t="str">
        <f t="shared" si="9"/>
        <v/>
      </c>
      <c r="C127" s="31" t="str">
        <f t="shared" si="16"/>
        <v/>
      </c>
      <c r="D127" s="31" t="str">
        <f t="shared" si="17"/>
        <v/>
      </c>
      <c r="E127" s="32" t="e">
        <f t="shared" si="10"/>
        <v>#VALUE!</v>
      </c>
      <c r="F127" s="31" t="e">
        <f t="shared" si="11"/>
        <v>#VALUE!</v>
      </c>
      <c r="G127" s="31" t="str">
        <f t="shared" si="14"/>
        <v/>
      </c>
      <c r="H127" s="31" t="str">
        <f t="shared" si="15"/>
        <v/>
      </c>
      <c r="I127" s="31" t="e">
        <f t="shared" si="12"/>
        <v>#VALUE!</v>
      </c>
      <c r="J127" s="24"/>
      <c r="K127" s="24"/>
    </row>
    <row r="128" spans="1:11">
      <c r="A128" s="27" t="str">
        <f t="shared" si="13"/>
        <v/>
      </c>
      <c r="B128" s="28" t="str">
        <f t="shared" si="9"/>
        <v/>
      </c>
      <c r="C128" s="31" t="str">
        <f t="shared" si="16"/>
        <v/>
      </c>
      <c r="D128" s="31" t="str">
        <f t="shared" si="17"/>
        <v/>
      </c>
      <c r="E128" s="32" t="e">
        <f t="shared" si="10"/>
        <v>#VALUE!</v>
      </c>
      <c r="F128" s="31" t="e">
        <f t="shared" si="11"/>
        <v>#VALUE!</v>
      </c>
      <c r="G128" s="31" t="str">
        <f t="shared" si="14"/>
        <v/>
      </c>
      <c r="H128" s="31" t="str">
        <f t="shared" si="15"/>
        <v/>
      </c>
      <c r="I128" s="31" t="e">
        <f t="shared" si="12"/>
        <v>#VALUE!</v>
      </c>
      <c r="J128" s="24"/>
      <c r="K128" s="24"/>
    </row>
    <row r="129" spans="1:11">
      <c r="A129" s="27" t="str">
        <f t="shared" si="13"/>
        <v/>
      </c>
      <c r="B129" s="28" t="str">
        <f t="shared" si="9"/>
        <v/>
      </c>
      <c r="C129" s="31" t="str">
        <f t="shared" si="16"/>
        <v/>
      </c>
      <c r="D129" s="31" t="str">
        <f t="shared" si="17"/>
        <v/>
      </c>
      <c r="E129" s="32" t="e">
        <f t="shared" si="10"/>
        <v>#VALUE!</v>
      </c>
      <c r="F129" s="31" t="e">
        <f t="shared" si="11"/>
        <v>#VALUE!</v>
      </c>
      <c r="G129" s="31" t="str">
        <f t="shared" si="14"/>
        <v/>
      </c>
      <c r="H129" s="31" t="str">
        <f t="shared" si="15"/>
        <v/>
      </c>
      <c r="I129" s="31" t="e">
        <f t="shared" si="12"/>
        <v>#VALUE!</v>
      </c>
      <c r="J129" s="24"/>
      <c r="K129" s="24"/>
    </row>
    <row r="130" spans="1:11">
      <c r="A130" s="27" t="str">
        <f t="shared" si="13"/>
        <v/>
      </c>
      <c r="B130" s="28" t="str">
        <f t="shared" si="9"/>
        <v/>
      </c>
      <c r="C130" s="31" t="str">
        <f t="shared" si="16"/>
        <v/>
      </c>
      <c r="D130" s="31" t="str">
        <f t="shared" si="17"/>
        <v/>
      </c>
      <c r="E130" s="32" t="e">
        <f t="shared" si="10"/>
        <v>#VALUE!</v>
      </c>
      <c r="F130" s="31" t="e">
        <f t="shared" si="11"/>
        <v>#VALUE!</v>
      </c>
      <c r="G130" s="31" t="str">
        <f t="shared" si="14"/>
        <v/>
      </c>
      <c r="H130" s="31" t="str">
        <f t="shared" si="15"/>
        <v/>
      </c>
      <c r="I130" s="31" t="e">
        <f t="shared" si="12"/>
        <v>#VALUE!</v>
      </c>
      <c r="J130" s="24"/>
      <c r="K130" s="24"/>
    </row>
    <row r="131" spans="1:11">
      <c r="A131" s="27" t="str">
        <f t="shared" si="13"/>
        <v/>
      </c>
      <c r="B131" s="28" t="str">
        <f t="shared" si="9"/>
        <v/>
      </c>
      <c r="C131" s="31" t="str">
        <f t="shared" si="16"/>
        <v/>
      </c>
      <c r="D131" s="31" t="str">
        <f t="shared" si="17"/>
        <v/>
      </c>
      <c r="E131" s="32" t="e">
        <f t="shared" si="10"/>
        <v>#VALUE!</v>
      </c>
      <c r="F131" s="31" t="e">
        <f t="shared" si="11"/>
        <v>#VALUE!</v>
      </c>
      <c r="G131" s="31" t="str">
        <f t="shared" si="14"/>
        <v/>
      </c>
      <c r="H131" s="31" t="str">
        <f t="shared" si="15"/>
        <v/>
      </c>
      <c r="I131" s="31" t="e">
        <f t="shared" si="12"/>
        <v>#VALUE!</v>
      </c>
      <c r="J131" s="24"/>
      <c r="K131" s="24"/>
    </row>
    <row r="132" spans="1:11">
      <c r="A132" s="27" t="str">
        <f t="shared" si="13"/>
        <v/>
      </c>
      <c r="B132" s="28" t="str">
        <f t="shared" si="9"/>
        <v/>
      </c>
      <c r="C132" s="31" t="str">
        <f t="shared" si="16"/>
        <v/>
      </c>
      <c r="D132" s="31" t="str">
        <f t="shared" si="17"/>
        <v/>
      </c>
      <c r="E132" s="32" t="e">
        <f t="shared" si="10"/>
        <v>#VALUE!</v>
      </c>
      <c r="F132" s="31" t="e">
        <f t="shared" si="11"/>
        <v>#VALUE!</v>
      </c>
      <c r="G132" s="31" t="str">
        <f t="shared" si="14"/>
        <v/>
      </c>
      <c r="H132" s="31" t="str">
        <f t="shared" si="15"/>
        <v/>
      </c>
      <c r="I132" s="31" t="e">
        <f t="shared" si="12"/>
        <v>#VALUE!</v>
      </c>
      <c r="J132" s="24"/>
      <c r="K132" s="24"/>
    </row>
    <row r="133" spans="1:11">
      <c r="A133" s="27" t="str">
        <f t="shared" si="13"/>
        <v/>
      </c>
      <c r="B133" s="28" t="str">
        <f t="shared" si="9"/>
        <v/>
      </c>
      <c r="C133" s="31" t="str">
        <f t="shared" si="16"/>
        <v/>
      </c>
      <c r="D133" s="31" t="str">
        <f t="shared" si="17"/>
        <v/>
      </c>
      <c r="E133" s="32" t="e">
        <f t="shared" si="10"/>
        <v>#VALUE!</v>
      </c>
      <c r="F133" s="31" t="e">
        <f t="shared" si="11"/>
        <v>#VALUE!</v>
      </c>
      <c r="G133" s="31" t="str">
        <f t="shared" si="14"/>
        <v/>
      </c>
      <c r="H133" s="31" t="str">
        <f t="shared" si="15"/>
        <v/>
      </c>
      <c r="I133" s="31" t="e">
        <f t="shared" si="12"/>
        <v>#VALUE!</v>
      </c>
      <c r="J133" s="24"/>
      <c r="K133" s="24"/>
    </row>
    <row r="134" spans="1:11">
      <c r="A134" s="27" t="str">
        <f t="shared" si="13"/>
        <v/>
      </c>
      <c r="B134" s="28" t="str">
        <f t="shared" si="9"/>
        <v/>
      </c>
      <c r="C134" s="31" t="str">
        <f t="shared" si="16"/>
        <v/>
      </c>
      <c r="D134" s="31" t="str">
        <f t="shared" si="17"/>
        <v/>
      </c>
      <c r="E134" s="32" t="e">
        <f t="shared" si="10"/>
        <v>#VALUE!</v>
      </c>
      <c r="F134" s="31" t="e">
        <f t="shared" si="11"/>
        <v>#VALUE!</v>
      </c>
      <c r="G134" s="31" t="str">
        <f t="shared" si="14"/>
        <v/>
      </c>
      <c r="H134" s="31" t="str">
        <f t="shared" si="15"/>
        <v/>
      </c>
      <c r="I134" s="31" t="e">
        <f t="shared" si="12"/>
        <v>#VALUE!</v>
      </c>
      <c r="J134" s="24"/>
      <c r="K134" s="24"/>
    </row>
    <row r="135" spans="1:11">
      <c r="A135" s="27" t="str">
        <f t="shared" si="13"/>
        <v/>
      </c>
      <c r="B135" s="28" t="str">
        <f t="shared" si="9"/>
        <v/>
      </c>
      <c r="C135" s="31" t="str">
        <f t="shared" si="16"/>
        <v/>
      </c>
      <c r="D135" s="31" t="str">
        <f t="shared" si="17"/>
        <v/>
      </c>
      <c r="E135" s="32" t="e">
        <f t="shared" si="10"/>
        <v>#VALUE!</v>
      </c>
      <c r="F135" s="31" t="e">
        <f t="shared" si="11"/>
        <v>#VALUE!</v>
      </c>
      <c r="G135" s="31" t="str">
        <f t="shared" si="14"/>
        <v/>
      </c>
      <c r="H135" s="31" t="str">
        <f t="shared" si="15"/>
        <v/>
      </c>
      <c r="I135" s="31" t="e">
        <f t="shared" si="12"/>
        <v>#VALUE!</v>
      </c>
      <c r="J135" s="24"/>
      <c r="K135" s="24"/>
    </row>
    <row r="136" spans="1:11">
      <c r="A136" s="27" t="str">
        <f t="shared" si="13"/>
        <v/>
      </c>
      <c r="B136" s="28" t="str">
        <f t="shared" si="9"/>
        <v/>
      </c>
      <c r="C136" s="31" t="str">
        <f t="shared" si="16"/>
        <v/>
      </c>
      <c r="D136" s="31" t="str">
        <f t="shared" si="17"/>
        <v/>
      </c>
      <c r="E136" s="32" t="e">
        <f t="shared" si="10"/>
        <v>#VALUE!</v>
      </c>
      <c r="F136" s="31" t="e">
        <f t="shared" si="11"/>
        <v>#VALUE!</v>
      </c>
      <c r="G136" s="31" t="str">
        <f t="shared" si="14"/>
        <v/>
      </c>
      <c r="H136" s="31" t="str">
        <f t="shared" si="15"/>
        <v/>
      </c>
      <c r="I136" s="31" t="e">
        <f t="shared" si="12"/>
        <v>#VALUE!</v>
      </c>
      <c r="J136" s="24"/>
      <c r="K136" s="24"/>
    </row>
    <row r="137" spans="1:11">
      <c r="A137" s="27" t="str">
        <f t="shared" si="13"/>
        <v/>
      </c>
      <c r="B137" s="28" t="str">
        <f t="shared" si="9"/>
        <v/>
      </c>
      <c r="C137" s="31" t="str">
        <f t="shared" si="16"/>
        <v/>
      </c>
      <c r="D137" s="31" t="str">
        <f t="shared" si="17"/>
        <v/>
      </c>
      <c r="E137" s="32" t="e">
        <f t="shared" si="10"/>
        <v>#VALUE!</v>
      </c>
      <c r="F137" s="31" t="e">
        <f t="shared" si="11"/>
        <v>#VALUE!</v>
      </c>
      <c r="G137" s="31" t="str">
        <f t="shared" si="14"/>
        <v/>
      </c>
      <c r="H137" s="31" t="str">
        <f t="shared" si="15"/>
        <v/>
      </c>
      <c r="I137" s="31" t="e">
        <f t="shared" si="12"/>
        <v>#VALUE!</v>
      </c>
      <c r="J137" s="24"/>
      <c r="K137" s="24"/>
    </row>
    <row r="138" spans="1:11">
      <c r="A138" s="27" t="str">
        <f t="shared" si="13"/>
        <v/>
      </c>
      <c r="B138" s="28" t="str">
        <f t="shared" si="9"/>
        <v/>
      </c>
      <c r="C138" s="31" t="str">
        <f t="shared" si="16"/>
        <v/>
      </c>
      <c r="D138" s="31" t="str">
        <f t="shared" si="17"/>
        <v/>
      </c>
      <c r="E138" s="32" t="e">
        <f t="shared" si="10"/>
        <v>#VALUE!</v>
      </c>
      <c r="F138" s="31" t="e">
        <f t="shared" si="11"/>
        <v>#VALUE!</v>
      </c>
      <c r="G138" s="31" t="str">
        <f t="shared" si="14"/>
        <v/>
      </c>
      <c r="H138" s="31" t="str">
        <f t="shared" si="15"/>
        <v/>
      </c>
      <c r="I138" s="31" t="e">
        <f t="shared" si="12"/>
        <v>#VALUE!</v>
      </c>
      <c r="J138" s="24"/>
      <c r="K138" s="24"/>
    </row>
    <row r="139" spans="1:11">
      <c r="A139" s="27" t="str">
        <f t="shared" si="13"/>
        <v/>
      </c>
      <c r="B139" s="28" t="str">
        <f t="shared" si="9"/>
        <v/>
      </c>
      <c r="C139" s="31" t="str">
        <f t="shared" si="16"/>
        <v/>
      </c>
      <c r="D139" s="31" t="str">
        <f t="shared" si="17"/>
        <v/>
      </c>
      <c r="E139" s="32" t="e">
        <f t="shared" si="10"/>
        <v>#VALUE!</v>
      </c>
      <c r="F139" s="31" t="e">
        <f t="shared" si="11"/>
        <v>#VALUE!</v>
      </c>
      <c r="G139" s="31" t="str">
        <f t="shared" si="14"/>
        <v/>
      </c>
      <c r="H139" s="31" t="str">
        <f t="shared" si="15"/>
        <v/>
      </c>
      <c r="I139" s="31" t="e">
        <f t="shared" si="12"/>
        <v>#VALUE!</v>
      </c>
      <c r="J139" s="24"/>
      <c r="K139" s="24"/>
    </row>
    <row r="140" spans="1:11">
      <c r="A140" s="27" t="str">
        <f t="shared" si="13"/>
        <v/>
      </c>
      <c r="B140" s="28" t="str">
        <f t="shared" si="9"/>
        <v/>
      </c>
      <c r="C140" s="31" t="str">
        <f t="shared" si="16"/>
        <v/>
      </c>
      <c r="D140" s="31" t="str">
        <f t="shared" si="17"/>
        <v/>
      </c>
      <c r="E140" s="32" t="e">
        <f t="shared" si="10"/>
        <v>#VALUE!</v>
      </c>
      <c r="F140" s="31" t="e">
        <f t="shared" si="11"/>
        <v>#VALUE!</v>
      </c>
      <c r="G140" s="31" t="str">
        <f t="shared" si="14"/>
        <v/>
      </c>
      <c r="H140" s="31" t="str">
        <f t="shared" si="15"/>
        <v/>
      </c>
      <c r="I140" s="31" t="e">
        <f t="shared" si="12"/>
        <v>#VALUE!</v>
      </c>
      <c r="J140" s="24"/>
      <c r="K140" s="24"/>
    </row>
    <row r="141" spans="1:11">
      <c r="A141" s="27" t="str">
        <f t="shared" si="13"/>
        <v/>
      </c>
      <c r="B141" s="28" t="str">
        <f t="shared" si="9"/>
        <v/>
      </c>
      <c r="C141" s="31" t="str">
        <f t="shared" si="16"/>
        <v/>
      </c>
      <c r="D141" s="31" t="str">
        <f t="shared" si="17"/>
        <v/>
      </c>
      <c r="E141" s="32" t="e">
        <f t="shared" si="10"/>
        <v>#VALUE!</v>
      </c>
      <c r="F141" s="31" t="e">
        <f t="shared" si="11"/>
        <v>#VALUE!</v>
      </c>
      <c r="G141" s="31" t="str">
        <f t="shared" si="14"/>
        <v/>
      </c>
      <c r="H141" s="31" t="str">
        <f t="shared" si="15"/>
        <v/>
      </c>
      <c r="I141" s="31" t="e">
        <f t="shared" si="12"/>
        <v>#VALUE!</v>
      </c>
      <c r="J141" s="24"/>
      <c r="K141" s="24"/>
    </row>
    <row r="142" spans="1:11">
      <c r="A142" s="27" t="str">
        <f t="shared" si="13"/>
        <v/>
      </c>
      <c r="B142" s="28" t="str">
        <f t="shared" si="9"/>
        <v/>
      </c>
      <c r="C142" s="31" t="str">
        <f t="shared" si="16"/>
        <v/>
      </c>
      <c r="D142" s="31" t="str">
        <f t="shared" si="17"/>
        <v/>
      </c>
      <c r="E142" s="32" t="e">
        <f t="shared" si="10"/>
        <v>#VALUE!</v>
      </c>
      <c r="F142" s="31" t="e">
        <f t="shared" si="11"/>
        <v>#VALUE!</v>
      </c>
      <c r="G142" s="31" t="str">
        <f t="shared" si="14"/>
        <v/>
      </c>
      <c r="H142" s="31" t="str">
        <f t="shared" si="15"/>
        <v/>
      </c>
      <c r="I142" s="31" t="e">
        <f t="shared" si="12"/>
        <v>#VALUE!</v>
      </c>
      <c r="J142" s="24"/>
      <c r="K142" s="24"/>
    </row>
    <row r="143" spans="1:11">
      <c r="A143" s="27" t="str">
        <f t="shared" si="13"/>
        <v/>
      </c>
      <c r="B143" s="28" t="str">
        <f t="shared" si="9"/>
        <v/>
      </c>
      <c r="C143" s="31" t="str">
        <f t="shared" si="16"/>
        <v/>
      </c>
      <c r="D143" s="31" t="str">
        <f t="shared" si="17"/>
        <v/>
      </c>
      <c r="E143" s="32" t="e">
        <f t="shared" si="10"/>
        <v>#VALUE!</v>
      </c>
      <c r="F143" s="31" t="e">
        <f t="shared" si="11"/>
        <v>#VALUE!</v>
      </c>
      <c r="G143" s="31" t="str">
        <f t="shared" si="14"/>
        <v/>
      </c>
      <c r="H143" s="31" t="str">
        <f t="shared" si="15"/>
        <v/>
      </c>
      <c r="I143" s="31" t="e">
        <f t="shared" si="12"/>
        <v>#VALUE!</v>
      </c>
      <c r="J143" s="24"/>
      <c r="K143" s="24"/>
    </row>
    <row r="144" spans="1:11">
      <c r="A144" s="27" t="str">
        <f t="shared" si="13"/>
        <v/>
      </c>
      <c r="B144" s="28" t="str">
        <f t="shared" si="9"/>
        <v/>
      </c>
      <c r="C144" s="31" t="str">
        <f t="shared" si="16"/>
        <v/>
      </c>
      <c r="D144" s="31" t="str">
        <f t="shared" si="17"/>
        <v/>
      </c>
      <c r="E144" s="32" t="e">
        <f t="shared" si="10"/>
        <v>#VALUE!</v>
      </c>
      <c r="F144" s="31" t="e">
        <f t="shared" si="11"/>
        <v>#VALUE!</v>
      </c>
      <c r="G144" s="31" t="str">
        <f t="shared" si="14"/>
        <v/>
      </c>
      <c r="H144" s="31" t="str">
        <f t="shared" si="15"/>
        <v/>
      </c>
      <c r="I144" s="31" t="e">
        <f t="shared" si="12"/>
        <v>#VALUE!</v>
      </c>
      <c r="J144" s="24"/>
      <c r="K144" s="24"/>
    </row>
    <row r="145" spans="1:11">
      <c r="A145" s="27" t="str">
        <f t="shared" si="13"/>
        <v/>
      </c>
      <c r="B145" s="28" t="str">
        <f t="shared" si="9"/>
        <v/>
      </c>
      <c r="C145" s="31" t="str">
        <f t="shared" si="16"/>
        <v/>
      </c>
      <c r="D145" s="31" t="str">
        <f t="shared" si="17"/>
        <v/>
      </c>
      <c r="E145" s="32" t="e">
        <f t="shared" si="10"/>
        <v>#VALUE!</v>
      </c>
      <c r="F145" s="31" t="e">
        <f t="shared" si="11"/>
        <v>#VALUE!</v>
      </c>
      <c r="G145" s="31" t="str">
        <f t="shared" si="14"/>
        <v/>
      </c>
      <c r="H145" s="31" t="str">
        <f t="shared" si="15"/>
        <v/>
      </c>
      <c r="I145" s="31" t="e">
        <f t="shared" si="12"/>
        <v>#VALUE!</v>
      </c>
      <c r="J145" s="24"/>
      <c r="K145" s="24"/>
    </row>
    <row r="146" spans="1:11">
      <c r="A146" s="27" t="str">
        <f t="shared" si="13"/>
        <v/>
      </c>
      <c r="B146" s="28" t="str">
        <f t="shared" ref="B146:B209" si="18">IF(Pay_Num&lt;&gt;"",DATE(YEAR(Loan_Start),MONTH(Loan_Start)+(Pay_Num)*12/Num_Pmt_Per_Year,DAY(Loan_Start)),"")</f>
        <v/>
      </c>
      <c r="C146" s="31" t="str">
        <f t="shared" si="16"/>
        <v/>
      </c>
      <c r="D146" s="31" t="str">
        <f t="shared" si="17"/>
        <v/>
      </c>
      <c r="E146" s="32" t="e">
        <f t="shared" ref="E146:E209" si="19">IF(AND(Pay_Num&lt;&gt;"",Sched_Pay+Scheduled_Extra_Payments&lt;Beg_Bal),Scheduled_Extra_Payments,IF(AND(Pay_Num&lt;&gt;"",Beg_Bal-Sched_Pay&gt;0),Beg_Bal-Sched_Pay,IF(Pay_Num&lt;&gt;"",0,"")))</f>
        <v>#VALUE!</v>
      </c>
      <c r="F146" s="31" t="e">
        <f t="shared" ref="F146:F209" si="20">IF(AND(Pay_Num&lt;&gt;"",Sched_Pay+Extra_Pay&lt;Beg_Bal),Sched_Pay+Extra_Pay,IF(Pay_Num&lt;&gt;"",Beg_Bal,""))</f>
        <v>#VALUE!</v>
      </c>
      <c r="G146" s="31" t="str">
        <f t="shared" si="14"/>
        <v/>
      </c>
      <c r="H146" s="31" t="str">
        <f t="shared" si="15"/>
        <v/>
      </c>
      <c r="I146" s="31" t="e">
        <f t="shared" ref="I146:I209" si="21">IF(AND(Pay_Num&lt;&gt;"",Sched_Pay+Extra_Pay&lt;Beg_Bal),Beg_Bal-Princ,IF(Pay_Num&lt;&gt;"",0,""))</f>
        <v>#VALUE!</v>
      </c>
      <c r="J146" s="24"/>
      <c r="K146" s="24"/>
    </row>
    <row r="147" spans="1:11">
      <c r="A147" s="27" t="str">
        <f t="shared" ref="A147:A210" si="22">IF(Values_Entered,A146+1,"")</f>
        <v/>
      </c>
      <c r="B147" s="28" t="str">
        <f t="shared" si="18"/>
        <v/>
      </c>
      <c r="C147" s="31" t="str">
        <f t="shared" si="16"/>
        <v/>
      </c>
      <c r="D147" s="31" t="str">
        <f t="shared" si="17"/>
        <v/>
      </c>
      <c r="E147" s="32" t="e">
        <f t="shared" si="19"/>
        <v>#VALUE!</v>
      </c>
      <c r="F147" s="31" t="e">
        <f t="shared" si="20"/>
        <v>#VALUE!</v>
      </c>
      <c r="G147" s="31" t="str">
        <f t="shared" ref="G147:G210" si="23">IF(Pay_Num&lt;&gt;"",Total_Pay-Int,"")</f>
        <v/>
      </c>
      <c r="H147" s="31" t="str">
        <f t="shared" ref="H147:H210" si="24">IF(Pay_Num&lt;&gt;"",Beg_Bal*Interest_Rate/Num_Pmt_Per_Year,"")</f>
        <v/>
      </c>
      <c r="I147" s="31" t="e">
        <f t="shared" si="21"/>
        <v>#VALUE!</v>
      </c>
      <c r="J147" s="24"/>
      <c r="K147" s="24"/>
    </row>
    <row r="148" spans="1:11">
      <c r="A148" s="27" t="str">
        <f t="shared" si="22"/>
        <v/>
      </c>
      <c r="B148" s="28" t="str">
        <f t="shared" si="18"/>
        <v/>
      </c>
      <c r="C148" s="31" t="str">
        <f t="shared" ref="C148:C211" si="25">IF(Pay_Num&lt;&gt;"",I147,"")</f>
        <v/>
      </c>
      <c r="D148" s="31" t="str">
        <f t="shared" ref="D148:D211" si="26">IF(Pay_Num&lt;&gt;"",Scheduled_Monthly_Payment,"")</f>
        <v/>
      </c>
      <c r="E148" s="32" t="e">
        <f t="shared" si="19"/>
        <v>#VALUE!</v>
      </c>
      <c r="F148" s="31" t="e">
        <f t="shared" si="20"/>
        <v>#VALUE!</v>
      </c>
      <c r="G148" s="31" t="str">
        <f t="shared" si="23"/>
        <v/>
      </c>
      <c r="H148" s="31" t="str">
        <f t="shared" si="24"/>
        <v/>
      </c>
      <c r="I148" s="31" t="e">
        <f t="shared" si="21"/>
        <v>#VALUE!</v>
      </c>
      <c r="J148" s="24"/>
      <c r="K148" s="24"/>
    </row>
    <row r="149" spans="1:11">
      <c r="A149" s="27" t="str">
        <f t="shared" si="22"/>
        <v/>
      </c>
      <c r="B149" s="28" t="str">
        <f t="shared" si="18"/>
        <v/>
      </c>
      <c r="C149" s="31" t="str">
        <f t="shared" si="25"/>
        <v/>
      </c>
      <c r="D149" s="31" t="str">
        <f t="shared" si="26"/>
        <v/>
      </c>
      <c r="E149" s="32" t="e">
        <f t="shared" si="19"/>
        <v>#VALUE!</v>
      </c>
      <c r="F149" s="31" t="e">
        <f t="shared" si="20"/>
        <v>#VALUE!</v>
      </c>
      <c r="G149" s="31" t="str">
        <f t="shared" si="23"/>
        <v/>
      </c>
      <c r="H149" s="31" t="str">
        <f t="shared" si="24"/>
        <v/>
      </c>
      <c r="I149" s="31" t="e">
        <f t="shared" si="21"/>
        <v>#VALUE!</v>
      </c>
      <c r="J149" s="24"/>
      <c r="K149" s="24"/>
    </row>
    <row r="150" spans="1:11">
      <c r="A150" s="27" t="str">
        <f t="shared" si="22"/>
        <v/>
      </c>
      <c r="B150" s="28" t="str">
        <f t="shared" si="18"/>
        <v/>
      </c>
      <c r="C150" s="31" t="str">
        <f t="shared" si="25"/>
        <v/>
      </c>
      <c r="D150" s="31" t="str">
        <f t="shared" si="26"/>
        <v/>
      </c>
      <c r="E150" s="32" t="e">
        <f t="shared" si="19"/>
        <v>#VALUE!</v>
      </c>
      <c r="F150" s="31" t="e">
        <f t="shared" si="20"/>
        <v>#VALUE!</v>
      </c>
      <c r="G150" s="31" t="str">
        <f t="shared" si="23"/>
        <v/>
      </c>
      <c r="H150" s="31" t="str">
        <f t="shared" si="24"/>
        <v/>
      </c>
      <c r="I150" s="31" t="e">
        <f t="shared" si="21"/>
        <v>#VALUE!</v>
      </c>
      <c r="J150" s="24"/>
      <c r="K150" s="24"/>
    </row>
    <row r="151" spans="1:11">
      <c r="A151" s="27" t="str">
        <f t="shared" si="22"/>
        <v/>
      </c>
      <c r="B151" s="28" t="str">
        <f t="shared" si="18"/>
        <v/>
      </c>
      <c r="C151" s="31" t="str">
        <f t="shared" si="25"/>
        <v/>
      </c>
      <c r="D151" s="31" t="str">
        <f t="shared" si="26"/>
        <v/>
      </c>
      <c r="E151" s="32" t="e">
        <f t="shared" si="19"/>
        <v>#VALUE!</v>
      </c>
      <c r="F151" s="31" t="e">
        <f t="shared" si="20"/>
        <v>#VALUE!</v>
      </c>
      <c r="G151" s="31" t="str">
        <f t="shared" si="23"/>
        <v/>
      </c>
      <c r="H151" s="31" t="str">
        <f t="shared" si="24"/>
        <v/>
      </c>
      <c r="I151" s="31" t="e">
        <f t="shared" si="21"/>
        <v>#VALUE!</v>
      </c>
      <c r="J151" s="24"/>
      <c r="K151" s="24"/>
    </row>
    <row r="152" spans="1:11">
      <c r="A152" s="27" t="str">
        <f t="shared" si="22"/>
        <v/>
      </c>
      <c r="B152" s="28" t="str">
        <f t="shared" si="18"/>
        <v/>
      </c>
      <c r="C152" s="31" t="str">
        <f t="shared" si="25"/>
        <v/>
      </c>
      <c r="D152" s="31" t="str">
        <f t="shared" si="26"/>
        <v/>
      </c>
      <c r="E152" s="32" t="e">
        <f t="shared" si="19"/>
        <v>#VALUE!</v>
      </c>
      <c r="F152" s="31" t="e">
        <f t="shared" si="20"/>
        <v>#VALUE!</v>
      </c>
      <c r="G152" s="31" t="str">
        <f t="shared" si="23"/>
        <v/>
      </c>
      <c r="H152" s="31" t="str">
        <f t="shared" si="24"/>
        <v/>
      </c>
      <c r="I152" s="31" t="e">
        <f t="shared" si="21"/>
        <v>#VALUE!</v>
      </c>
      <c r="J152" s="24"/>
      <c r="K152" s="24"/>
    </row>
    <row r="153" spans="1:11">
      <c r="A153" s="27" t="str">
        <f t="shared" si="22"/>
        <v/>
      </c>
      <c r="B153" s="28" t="str">
        <f t="shared" si="18"/>
        <v/>
      </c>
      <c r="C153" s="31" t="str">
        <f t="shared" si="25"/>
        <v/>
      </c>
      <c r="D153" s="31" t="str">
        <f t="shared" si="26"/>
        <v/>
      </c>
      <c r="E153" s="32" t="e">
        <f t="shared" si="19"/>
        <v>#VALUE!</v>
      </c>
      <c r="F153" s="31" t="e">
        <f t="shared" si="20"/>
        <v>#VALUE!</v>
      </c>
      <c r="G153" s="31" t="str">
        <f t="shared" si="23"/>
        <v/>
      </c>
      <c r="H153" s="31" t="str">
        <f t="shared" si="24"/>
        <v/>
      </c>
      <c r="I153" s="31" t="e">
        <f t="shared" si="21"/>
        <v>#VALUE!</v>
      </c>
      <c r="J153" s="24"/>
      <c r="K153" s="24"/>
    </row>
    <row r="154" spans="1:11">
      <c r="A154" s="27" t="str">
        <f t="shared" si="22"/>
        <v/>
      </c>
      <c r="B154" s="28" t="str">
        <f t="shared" si="18"/>
        <v/>
      </c>
      <c r="C154" s="31" t="str">
        <f t="shared" si="25"/>
        <v/>
      </c>
      <c r="D154" s="31" t="str">
        <f t="shared" si="26"/>
        <v/>
      </c>
      <c r="E154" s="32" t="e">
        <f t="shared" si="19"/>
        <v>#VALUE!</v>
      </c>
      <c r="F154" s="31" t="e">
        <f t="shared" si="20"/>
        <v>#VALUE!</v>
      </c>
      <c r="G154" s="31" t="str">
        <f t="shared" si="23"/>
        <v/>
      </c>
      <c r="H154" s="31" t="str">
        <f t="shared" si="24"/>
        <v/>
      </c>
      <c r="I154" s="31" t="e">
        <f t="shared" si="21"/>
        <v>#VALUE!</v>
      </c>
      <c r="J154" s="24"/>
      <c r="K154" s="24"/>
    </row>
    <row r="155" spans="1:11">
      <c r="A155" s="27" t="str">
        <f t="shared" si="22"/>
        <v/>
      </c>
      <c r="B155" s="28" t="str">
        <f t="shared" si="18"/>
        <v/>
      </c>
      <c r="C155" s="31" t="str">
        <f t="shared" si="25"/>
        <v/>
      </c>
      <c r="D155" s="31" t="str">
        <f t="shared" si="26"/>
        <v/>
      </c>
      <c r="E155" s="32" t="e">
        <f t="shared" si="19"/>
        <v>#VALUE!</v>
      </c>
      <c r="F155" s="31" t="e">
        <f t="shared" si="20"/>
        <v>#VALUE!</v>
      </c>
      <c r="G155" s="31" t="str">
        <f t="shared" si="23"/>
        <v/>
      </c>
      <c r="H155" s="31" t="str">
        <f t="shared" si="24"/>
        <v/>
      </c>
      <c r="I155" s="31" t="e">
        <f t="shared" si="21"/>
        <v>#VALUE!</v>
      </c>
      <c r="J155" s="24"/>
      <c r="K155" s="24"/>
    </row>
    <row r="156" spans="1:11">
      <c r="A156" s="27" t="str">
        <f t="shared" si="22"/>
        <v/>
      </c>
      <c r="B156" s="28" t="str">
        <f t="shared" si="18"/>
        <v/>
      </c>
      <c r="C156" s="31" t="str">
        <f t="shared" si="25"/>
        <v/>
      </c>
      <c r="D156" s="31" t="str">
        <f t="shared" si="26"/>
        <v/>
      </c>
      <c r="E156" s="32" t="e">
        <f t="shared" si="19"/>
        <v>#VALUE!</v>
      </c>
      <c r="F156" s="31" t="e">
        <f t="shared" si="20"/>
        <v>#VALUE!</v>
      </c>
      <c r="G156" s="31" t="str">
        <f t="shared" si="23"/>
        <v/>
      </c>
      <c r="H156" s="31" t="str">
        <f t="shared" si="24"/>
        <v/>
      </c>
      <c r="I156" s="31" t="e">
        <f t="shared" si="21"/>
        <v>#VALUE!</v>
      </c>
      <c r="J156" s="24"/>
      <c r="K156" s="24"/>
    </row>
    <row r="157" spans="1:11">
      <c r="A157" s="27" t="str">
        <f t="shared" si="22"/>
        <v/>
      </c>
      <c r="B157" s="28" t="str">
        <f t="shared" si="18"/>
        <v/>
      </c>
      <c r="C157" s="31" t="str">
        <f t="shared" si="25"/>
        <v/>
      </c>
      <c r="D157" s="31" t="str">
        <f t="shared" si="26"/>
        <v/>
      </c>
      <c r="E157" s="32" t="e">
        <f t="shared" si="19"/>
        <v>#VALUE!</v>
      </c>
      <c r="F157" s="31" t="e">
        <f t="shared" si="20"/>
        <v>#VALUE!</v>
      </c>
      <c r="G157" s="31" t="str">
        <f t="shared" si="23"/>
        <v/>
      </c>
      <c r="H157" s="31" t="str">
        <f t="shared" si="24"/>
        <v/>
      </c>
      <c r="I157" s="31" t="e">
        <f t="shared" si="21"/>
        <v>#VALUE!</v>
      </c>
      <c r="J157" s="24"/>
      <c r="K157" s="24"/>
    </row>
    <row r="158" spans="1:11">
      <c r="A158" s="27" t="str">
        <f t="shared" si="22"/>
        <v/>
      </c>
      <c r="B158" s="28" t="str">
        <f t="shared" si="18"/>
        <v/>
      </c>
      <c r="C158" s="31" t="str">
        <f t="shared" si="25"/>
        <v/>
      </c>
      <c r="D158" s="31" t="str">
        <f t="shared" si="26"/>
        <v/>
      </c>
      <c r="E158" s="32" t="e">
        <f t="shared" si="19"/>
        <v>#VALUE!</v>
      </c>
      <c r="F158" s="31" t="e">
        <f t="shared" si="20"/>
        <v>#VALUE!</v>
      </c>
      <c r="G158" s="31" t="str">
        <f t="shared" si="23"/>
        <v/>
      </c>
      <c r="H158" s="31" t="str">
        <f t="shared" si="24"/>
        <v/>
      </c>
      <c r="I158" s="31" t="e">
        <f t="shared" si="21"/>
        <v>#VALUE!</v>
      </c>
      <c r="J158" s="24"/>
      <c r="K158" s="24"/>
    </row>
    <row r="159" spans="1:11">
      <c r="A159" s="27" t="str">
        <f t="shared" si="22"/>
        <v/>
      </c>
      <c r="B159" s="28" t="str">
        <f t="shared" si="18"/>
        <v/>
      </c>
      <c r="C159" s="31" t="str">
        <f t="shared" si="25"/>
        <v/>
      </c>
      <c r="D159" s="31" t="str">
        <f t="shared" si="26"/>
        <v/>
      </c>
      <c r="E159" s="32" t="e">
        <f t="shared" si="19"/>
        <v>#VALUE!</v>
      </c>
      <c r="F159" s="31" t="e">
        <f t="shared" si="20"/>
        <v>#VALUE!</v>
      </c>
      <c r="G159" s="31" t="str">
        <f t="shared" si="23"/>
        <v/>
      </c>
      <c r="H159" s="31" t="str">
        <f t="shared" si="24"/>
        <v/>
      </c>
      <c r="I159" s="31" t="e">
        <f t="shared" si="21"/>
        <v>#VALUE!</v>
      </c>
      <c r="J159" s="24"/>
      <c r="K159" s="24"/>
    </row>
    <row r="160" spans="1:11">
      <c r="A160" s="27" t="str">
        <f t="shared" si="22"/>
        <v/>
      </c>
      <c r="B160" s="28" t="str">
        <f t="shared" si="18"/>
        <v/>
      </c>
      <c r="C160" s="31" t="str">
        <f t="shared" si="25"/>
        <v/>
      </c>
      <c r="D160" s="31" t="str">
        <f t="shared" si="26"/>
        <v/>
      </c>
      <c r="E160" s="32" t="e">
        <f t="shared" si="19"/>
        <v>#VALUE!</v>
      </c>
      <c r="F160" s="31" t="e">
        <f t="shared" si="20"/>
        <v>#VALUE!</v>
      </c>
      <c r="G160" s="31" t="str">
        <f t="shared" si="23"/>
        <v/>
      </c>
      <c r="H160" s="31" t="str">
        <f t="shared" si="24"/>
        <v/>
      </c>
      <c r="I160" s="31" t="e">
        <f t="shared" si="21"/>
        <v>#VALUE!</v>
      </c>
      <c r="J160" s="24"/>
      <c r="K160" s="24"/>
    </row>
    <row r="161" spans="1:11">
      <c r="A161" s="27" t="str">
        <f t="shared" si="22"/>
        <v/>
      </c>
      <c r="B161" s="28" t="str">
        <f t="shared" si="18"/>
        <v/>
      </c>
      <c r="C161" s="31" t="str">
        <f t="shared" si="25"/>
        <v/>
      </c>
      <c r="D161" s="31" t="str">
        <f t="shared" si="26"/>
        <v/>
      </c>
      <c r="E161" s="32" t="e">
        <f t="shared" si="19"/>
        <v>#VALUE!</v>
      </c>
      <c r="F161" s="31" t="e">
        <f t="shared" si="20"/>
        <v>#VALUE!</v>
      </c>
      <c r="G161" s="31" t="str">
        <f t="shared" si="23"/>
        <v/>
      </c>
      <c r="H161" s="31" t="str">
        <f t="shared" si="24"/>
        <v/>
      </c>
      <c r="I161" s="31" t="e">
        <f t="shared" si="21"/>
        <v>#VALUE!</v>
      </c>
      <c r="J161" s="24"/>
      <c r="K161" s="24"/>
    </row>
    <row r="162" spans="1:11">
      <c r="A162" s="27" t="str">
        <f t="shared" si="22"/>
        <v/>
      </c>
      <c r="B162" s="28" t="str">
        <f t="shared" si="18"/>
        <v/>
      </c>
      <c r="C162" s="31" t="str">
        <f t="shared" si="25"/>
        <v/>
      </c>
      <c r="D162" s="31" t="str">
        <f t="shared" si="26"/>
        <v/>
      </c>
      <c r="E162" s="32" t="e">
        <f t="shared" si="19"/>
        <v>#VALUE!</v>
      </c>
      <c r="F162" s="31" t="e">
        <f t="shared" si="20"/>
        <v>#VALUE!</v>
      </c>
      <c r="G162" s="31" t="str">
        <f t="shared" si="23"/>
        <v/>
      </c>
      <c r="H162" s="31" t="str">
        <f t="shared" si="24"/>
        <v/>
      </c>
      <c r="I162" s="31" t="e">
        <f t="shared" si="21"/>
        <v>#VALUE!</v>
      </c>
      <c r="J162" s="24"/>
      <c r="K162" s="24"/>
    </row>
    <row r="163" spans="1:11">
      <c r="A163" s="27" t="str">
        <f t="shared" si="22"/>
        <v/>
      </c>
      <c r="B163" s="28" t="str">
        <f t="shared" si="18"/>
        <v/>
      </c>
      <c r="C163" s="31" t="str">
        <f t="shared" si="25"/>
        <v/>
      </c>
      <c r="D163" s="31" t="str">
        <f t="shared" si="26"/>
        <v/>
      </c>
      <c r="E163" s="32" t="e">
        <f t="shared" si="19"/>
        <v>#VALUE!</v>
      </c>
      <c r="F163" s="31" t="e">
        <f t="shared" si="20"/>
        <v>#VALUE!</v>
      </c>
      <c r="G163" s="31" t="str">
        <f t="shared" si="23"/>
        <v/>
      </c>
      <c r="H163" s="31" t="str">
        <f t="shared" si="24"/>
        <v/>
      </c>
      <c r="I163" s="31" t="e">
        <f t="shared" si="21"/>
        <v>#VALUE!</v>
      </c>
      <c r="J163" s="24"/>
      <c r="K163" s="24"/>
    </row>
    <row r="164" spans="1:11">
      <c r="A164" s="27" t="str">
        <f t="shared" si="22"/>
        <v/>
      </c>
      <c r="B164" s="28" t="str">
        <f t="shared" si="18"/>
        <v/>
      </c>
      <c r="C164" s="31" t="str">
        <f t="shared" si="25"/>
        <v/>
      </c>
      <c r="D164" s="31" t="str">
        <f t="shared" si="26"/>
        <v/>
      </c>
      <c r="E164" s="32" t="e">
        <f t="shared" si="19"/>
        <v>#VALUE!</v>
      </c>
      <c r="F164" s="31" t="e">
        <f t="shared" si="20"/>
        <v>#VALUE!</v>
      </c>
      <c r="G164" s="31" t="str">
        <f t="shared" si="23"/>
        <v/>
      </c>
      <c r="H164" s="31" t="str">
        <f t="shared" si="24"/>
        <v/>
      </c>
      <c r="I164" s="31" t="e">
        <f t="shared" si="21"/>
        <v>#VALUE!</v>
      </c>
      <c r="J164" s="24"/>
      <c r="K164" s="24"/>
    </row>
    <row r="165" spans="1:11">
      <c r="A165" s="27" t="str">
        <f t="shared" si="22"/>
        <v/>
      </c>
      <c r="B165" s="28" t="str">
        <f t="shared" si="18"/>
        <v/>
      </c>
      <c r="C165" s="31" t="str">
        <f t="shared" si="25"/>
        <v/>
      </c>
      <c r="D165" s="31" t="str">
        <f t="shared" si="26"/>
        <v/>
      </c>
      <c r="E165" s="32" t="e">
        <f t="shared" si="19"/>
        <v>#VALUE!</v>
      </c>
      <c r="F165" s="31" t="e">
        <f t="shared" si="20"/>
        <v>#VALUE!</v>
      </c>
      <c r="G165" s="31" t="str">
        <f t="shared" si="23"/>
        <v/>
      </c>
      <c r="H165" s="31" t="str">
        <f t="shared" si="24"/>
        <v/>
      </c>
      <c r="I165" s="31" t="e">
        <f t="shared" si="21"/>
        <v>#VALUE!</v>
      </c>
      <c r="J165" s="24"/>
      <c r="K165" s="24"/>
    </row>
    <row r="166" spans="1:11">
      <c r="A166" s="27" t="str">
        <f t="shared" si="22"/>
        <v/>
      </c>
      <c r="B166" s="28" t="str">
        <f t="shared" si="18"/>
        <v/>
      </c>
      <c r="C166" s="31" t="str">
        <f t="shared" si="25"/>
        <v/>
      </c>
      <c r="D166" s="31" t="str">
        <f t="shared" si="26"/>
        <v/>
      </c>
      <c r="E166" s="32" t="e">
        <f t="shared" si="19"/>
        <v>#VALUE!</v>
      </c>
      <c r="F166" s="31" t="e">
        <f t="shared" si="20"/>
        <v>#VALUE!</v>
      </c>
      <c r="G166" s="31" t="str">
        <f t="shared" si="23"/>
        <v/>
      </c>
      <c r="H166" s="31" t="str">
        <f t="shared" si="24"/>
        <v/>
      </c>
      <c r="I166" s="31" t="e">
        <f t="shared" si="21"/>
        <v>#VALUE!</v>
      </c>
      <c r="J166" s="24"/>
      <c r="K166" s="24"/>
    </row>
    <row r="167" spans="1:11">
      <c r="A167" s="27" t="str">
        <f t="shared" si="22"/>
        <v/>
      </c>
      <c r="B167" s="28" t="str">
        <f t="shared" si="18"/>
        <v/>
      </c>
      <c r="C167" s="31" t="str">
        <f t="shared" si="25"/>
        <v/>
      </c>
      <c r="D167" s="31" t="str">
        <f t="shared" si="26"/>
        <v/>
      </c>
      <c r="E167" s="32" t="e">
        <f t="shared" si="19"/>
        <v>#VALUE!</v>
      </c>
      <c r="F167" s="31" t="e">
        <f t="shared" si="20"/>
        <v>#VALUE!</v>
      </c>
      <c r="G167" s="31" t="str">
        <f t="shared" si="23"/>
        <v/>
      </c>
      <c r="H167" s="31" t="str">
        <f t="shared" si="24"/>
        <v/>
      </c>
      <c r="I167" s="31" t="e">
        <f t="shared" si="21"/>
        <v>#VALUE!</v>
      </c>
      <c r="J167" s="24"/>
      <c r="K167" s="24"/>
    </row>
    <row r="168" spans="1:11">
      <c r="A168" s="27" t="str">
        <f t="shared" si="22"/>
        <v/>
      </c>
      <c r="B168" s="28" t="str">
        <f t="shared" si="18"/>
        <v/>
      </c>
      <c r="C168" s="31" t="str">
        <f t="shared" si="25"/>
        <v/>
      </c>
      <c r="D168" s="31" t="str">
        <f t="shared" si="26"/>
        <v/>
      </c>
      <c r="E168" s="32" t="e">
        <f t="shared" si="19"/>
        <v>#VALUE!</v>
      </c>
      <c r="F168" s="31" t="e">
        <f t="shared" si="20"/>
        <v>#VALUE!</v>
      </c>
      <c r="G168" s="31" t="str">
        <f t="shared" si="23"/>
        <v/>
      </c>
      <c r="H168" s="31" t="str">
        <f t="shared" si="24"/>
        <v/>
      </c>
      <c r="I168" s="31" t="e">
        <f t="shared" si="21"/>
        <v>#VALUE!</v>
      </c>
      <c r="J168" s="24"/>
      <c r="K168" s="24"/>
    </row>
    <row r="169" spans="1:11">
      <c r="A169" s="27" t="str">
        <f t="shared" si="22"/>
        <v/>
      </c>
      <c r="B169" s="28" t="str">
        <f t="shared" si="18"/>
        <v/>
      </c>
      <c r="C169" s="31" t="str">
        <f t="shared" si="25"/>
        <v/>
      </c>
      <c r="D169" s="31" t="str">
        <f t="shared" si="26"/>
        <v/>
      </c>
      <c r="E169" s="32" t="e">
        <f t="shared" si="19"/>
        <v>#VALUE!</v>
      </c>
      <c r="F169" s="31" t="e">
        <f t="shared" si="20"/>
        <v>#VALUE!</v>
      </c>
      <c r="G169" s="31" t="str">
        <f t="shared" si="23"/>
        <v/>
      </c>
      <c r="H169" s="31" t="str">
        <f t="shared" si="24"/>
        <v/>
      </c>
      <c r="I169" s="31" t="e">
        <f t="shared" si="21"/>
        <v>#VALUE!</v>
      </c>
      <c r="J169" s="24"/>
      <c r="K169" s="24"/>
    </row>
    <row r="170" spans="1:11">
      <c r="A170" s="27" t="str">
        <f t="shared" si="22"/>
        <v/>
      </c>
      <c r="B170" s="28" t="str">
        <f t="shared" si="18"/>
        <v/>
      </c>
      <c r="C170" s="31" t="str">
        <f t="shared" si="25"/>
        <v/>
      </c>
      <c r="D170" s="31" t="str">
        <f t="shared" si="26"/>
        <v/>
      </c>
      <c r="E170" s="32" t="e">
        <f t="shared" si="19"/>
        <v>#VALUE!</v>
      </c>
      <c r="F170" s="31" t="e">
        <f t="shared" si="20"/>
        <v>#VALUE!</v>
      </c>
      <c r="G170" s="31" t="str">
        <f t="shared" si="23"/>
        <v/>
      </c>
      <c r="H170" s="31" t="str">
        <f t="shared" si="24"/>
        <v/>
      </c>
      <c r="I170" s="31" t="e">
        <f t="shared" si="21"/>
        <v>#VALUE!</v>
      </c>
      <c r="J170" s="24"/>
      <c r="K170" s="24"/>
    </row>
    <row r="171" spans="1:11">
      <c r="A171" s="27" t="str">
        <f t="shared" si="22"/>
        <v/>
      </c>
      <c r="B171" s="28" t="str">
        <f t="shared" si="18"/>
        <v/>
      </c>
      <c r="C171" s="31" t="str">
        <f t="shared" si="25"/>
        <v/>
      </c>
      <c r="D171" s="31" t="str">
        <f t="shared" si="26"/>
        <v/>
      </c>
      <c r="E171" s="32" t="e">
        <f t="shared" si="19"/>
        <v>#VALUE!</v>
      </c>
      <c r="F171" s="31" t="e">
        <f t="shared" si="20"/>
        <v>#VALUE!</v>
      </c>
      <c r="G171" s="31" t="str">
        <f t="shared" si="23"/>
        <v/>
      </c>
      <c r="H171" s="31" t="str">
        <f t="shared" si="24"/>
        <v/>
      </c>
      <c r="I171" s="31" t="e">
        <f t="shared" si="21"/>
        <v>#VALUE!</v>
      </c>
      <c r="J171" s="24"/>
      <c r="K171" s="24"/>
    </row>
    <row r="172" spans="1:11">
      <c r="A172" s="27" t="str">
        <f t="shared" si="22"/>
        <v/>
      </c>
      <c r="B172" s="28" t="str">
        <f t="shared" si="18"/>
        <v/>
      </c>
      <c r="C172" s="31" t="str">
        <f t="shared" si="25"/>
        <v/>
      </c>
      <c r="D172" s="31" t="str">
        <f t="shared" si="26"/>
        <v/>
      </c>
      <c r="E172" s="32" t="e">
        <f t="shared" si="19"/>
        <v>#VALUE!</v>
      </c>
      <c r="F172" s="31" t="e">
        <f t="shared" si="20"/>
        <v>#VALUE!</v>
      </c>
      <c r="G172" s="31" t="str">
        <f t="shared" si="23"/>
        <v/>
      </c>
      <c r="H172" s="31" t="str">
        <f t="shared" si="24"/>
        <v/>
      </c>
      <c r="I172" s="31" t="e">
        <f t="shared" si="21"/>
        <v>#VALUE!</v>
      </c>
      <c r="J172" s="24"/>
      <c r="K172" s="24"/>
    </row>
    <row r="173" spans="1:11">
      <c r="A173" s="27" t="str">
        <f t="shared" si="22"/>
        <v/>
      </c>
      <c r="B173" s="28" t="str">
        <f t="shared" si="18"/>
        <v/>
      </c>
      <c r="C173" s="31" t="str">
        <f t="shared" si="25"/>
        <v/>
      </c>
      <c r="D173" s="31" t="str">
        <f t="shared" si="26"/>
        <v/>
      </c>
      <c r="E173" s="32" t="e">
        <f t="shared" si="19"/>
        <v>#VALUE!</v>
      </c>
      <c r="F173" s="31" t="e">
        <f t="shared" si="20"/>
        <v>#VALUE!</v>
      </c>
      <c r="G173" s="31" t="str">
        <f t="shared" si="23"/>
        <v/>
      </c>
      <c r="H173" s="31" t="str">
        <f t="shared" si="24"/>
        <v/>
      </c>
      <c r="I173" s="31" t="e">
        <f t="shared" si="21"/>
        <v>#VALUE!</v>
      </c>
      <c r="J173" s="24"/>
      <c r="K173" s="24"/>
    </row>
    <row r="174" spans="1:11">
      <c r="A174" s="27" t="str">
        <f t="shared" si="22"/>
        <v/>
      </c>
      <c r="B174" s="28" t="str">
        <f t="shared" si="18"/>
        <v/>
      </c>
      <c r="C174" s="31" t="str">
        <f t="shared" si="25"/>
        <v/>
      </c>
      <c r="D174" s="31" t="str">
        <f t="shared" si="26"/>
        <v/>
      </c>
      <c r="E174" s="32" t="e">
        <f t="shared" si="19"/>
        <v>#VALUE!</v>
      </c>
      <c r="F174" s="31" t="e">
        <f t="shared" si="20"/>
        <v>#VALUE!</v>
      </c>
      <c r="G174" s="31" t="str">
        <f t="shared" si="23"/>
        <v/>
      </c>
      <c r="H174" s="31" t="str">
        <f t="shared" si="24"/>
        <v/>
      </c>
      <c r="I174" s="31" t="e">
        <f t="shared" si="21"/>
        <v>#VALUE!</v>
      </c>
      <c r="J174" s="24"/>
      <c r="K174" s="24"/>
    </row>
    <row r="175" spans="1:11">
      <c r="A175" s="27" t="str">
        <f t="shared" si="22"/>
        <v/>
      </c>
      <c r="B175" s="28" t="str">
        <f t="shared" si="18"/>
        <v/>
      </c>
      <c r="C175" s="31" t="str">
        <f t="shared" si="25"/>
        <v/>
      </c>
      <c r="D175" s="31" t="str">
        <f t="shared" si="26"/>
        <v/>
      </c>
      <c r="E175" s="32" t="e">
        <f t="shared" si="19"/>
        <v>#VALUE!</v>
      </c>
      <c r="F175" s="31" t="e">
        <f t="shared" si="20"/>
        <v>#VALUE!</v>
      </c>
      <c r="G175" s="31" t="str">
        <f t="shared" si="23"/>
        <v/>
      </c>
      <c r="H175" s="31" t="str">
        <f t="shared" si="24"/>
        <v/>
      </c>
      <c r="I175" s="31" t="e">
        <f t="shared" si="21"/>
        <v>#VALUE!</v>
      </c>
      <c r="J175" s="24"/>
      <c r="K175" s="24"/>
    </row>
    <row r="176" spans="1:11">
      <c r="A176" s="27" t="str">
        <f t="shared" si="22"/>
        <v/>
      </c>
      <c r="B176" s="28" t="str">
        <f t="shared" si="18"/>
        <v/>
      </c>
      <c r="C176" s="31" t="str">
        <f t="shared" si="25"/>
        <v/>
      </c>
      <c r="D176" s="31" t="str">
        <f t="shared" si="26"/>
        <v/>
      </c>
      <c r="E176" s="32" t="e">
        <f t="shared" si="19"/>
        <v>#VALUE!</v>
      </c>
      <c r="F176" s="31" t="e">
        <f t="shared" si="20"/>
        <v>#VALUE!</v>
      </c>
      <c r="G176" s="31" t="str">
        <f t="shared" si="23"/>
        <v/>
      </c>
      <c r="H176" s="31" t="str">
        <f t="shared" si="24"/>
        <v/>
      </c>
      <c r="I176" s="31" t="e">
        <f t="shared" si="21"/>
        <v>#VALUE!</v>
      </c>
      <c r="J176" s="24"/>
      <c r="K176" s="24"/>
    </row>
    <row r="177" spans="1:11">
      <c r="A177" s="27" t="str">
        <f t="shared" si="22"/>
        <v/>
      </c>
      <c r="B177" s="28" t="str">
        <f t="shared" si="18"/>
        <v/>
      </c>
      <c r="C177" s="31" t="str">
        <f t="shared" si="25"/>
        <v/>
      </c>
      <c r="D177" s="31" t="str">
        <f t="shared" si="26"/>
        <v/>
      </c>
      <c r="E177" s="32" t="e">
        <f t="shared" si="19"/>
        <v>#VALUE!</v>
      </c>
      <c r="F177" s="31" t="e">
        <f t="shared" si="20"/>
        <v>#VALUE!</v>
      </c>
      <c r="G177" s="31" t="str">
        <f t="shared" si="23"/>
        <v/>
      </c>
      <c r="H177" s="31" t="str">
        <f t="shared" si="24"/>
        <v/>
      </c>
      <c r="I177" s="31" t="e">
        <f t="shared" si="21"/>
        <v>#VALUE!</v>
      </c>
      <c r="J177" s="24"/>
      <c r="K177" s="24"/>
    </row>
    <row r="178" spans="1:11">
      <c r="A178" s="27" t="str">
        <f t="shared" si="22"/>
        <v/>
      </c>
      <c r="B178" s="28" t="str">
        <f t="shared" si="18"/>
        <v/>
      </c>
      <c r="C178" s="31" t="str">
        <f t="shared" si="25"/>
        <v/>
      </c>
      <c r="D178" s="31" t="str">
        <f t="shared" si="26"/>
        <v/>
      </c>
      <c r="E178" s="32" t="e">
        <f t="shared" si="19"/>
        <v>#VALUE!</v>
      </c>
      <c r="F178" s="31" t="e">
        <f t="shared" si="20"/>
        <v>#VALUE!</v>
      </c>
      <c r="G178" s="31" t="str">
        <f t="shared" si="23"/>
        <v/>
      </c>
      <c r="H178" s="31" t="str">
        <f t="shared" si="24"/>
        <v/>
      </c>
      <c r="I178" s="31" t="e">
        <f t="shared" si="21"/>
        <v>#VALUE!</v>
      </c>
      <c r="J178" s="24"/>
      <c r="K178" s="24"/>
    </row>
    <row r="179" spans="1:11">
      <c r="A179" s="27" t="str">
        <f t="shared" si="22"/>
        <v/>
      </c>
      <c r="B179" s="28" t="str">
        <f t="shared" si="18"/>
        <v/>
      </c>
      <c r="C179" s="31" t="str">
        <f t="shared" si="25"/>
        <v/>
      </c>
      <c r="D179" s="31" t="str">
        <f t="shared" si="26"/>
        <v/>
      </c>
      <c r="E179" s="32" t="e">
        <f t="shared" si="19"/>
        <v>#VALUE!</v>
      </c>
      <c r="F179" s="31" t="e">
        <f t="shared" si="20"/>
        <v>#VALUE!</v>
      </c>
      <c r="G179" s="31" t="str">
        <f t="shared" si="23"/>
        <v/>
      </c>
      <c r="H179" s="31" t="str">
        <f t="shared" si="24"/>
        <v/>
      </c>
      <c r="I179" s="31" t="e">
        <f t="shared" si="21"/>
        <v>#VALUE!</v>
      </c>
      <c r="J179" s="24"/>
      <c r="K179" s="24"/>
    </row>
    <row r="180" spans="1:11">
      <c r="A180" s="27" t="str">
        <f t="shared" si="22"/>
        <v/>
      </c>
      <c r="B180" s="28" t="str">
        <f t="shared" si="18"/>
        <v/>
      </c>
      <c r="C180" s="31" t="str">
        <f t="shared" si="25"/>
        <v/>
      </c>
      <c r="D180" s="31" t="str">
        <f t="shared" si="26"/>
        <v/>
      </c>
      <c r="E180" s="32" t="e">
        <f t="shared" si="19"/>
        <v>#VALUE!</v>
      </c>
      <c r="F180" s="31" t="e">
        <f t="shared" si="20"/>
        <v>#VALUE!</v>
      </c>
      <c r="G180" s="31" t="str">
        <f t="shared" si="23"/>
        <v/>
      </c>
      <c r="H180" s="31" t="str">
        <f t="shared" si="24"/>
        <v/>
      </c>
      <c r="I180" s="31" t="e">
        <f t="shared" si="21"/>
        <v>#VALUE!</v>
      </c>
      <c r="J180" s="24"/>
      <c r="K180" s="24"/>
    </row>
    <row r="181" spans="1:11">
      <c r="A181" s="27" t="str">
        <f t="shared" si="22"/>
        <v/>
      </c>
      <c r="B181" s="28" t="str">
        <f t="shared" si="18"/>
        <v/>
      </c>
      <c r="C181" s="31" t="str">
        <f t="shared" si="25"/>
        <v/>
      </c>
      <c r="D181" s="31" t="str">
        <f t="shared" si="26"/>
        <v/>
      </c>
      <c r="E181" s="32" t="e">
        <f t="shared" si="19"/>
        <v>#VALUE!</v>
      </c>
      <c r="F181" s="31" t="e">
        <f t="shared" si="20"/>
        <v>#VALUE!</v>
      </c>
      <c r="G181" s="31" t="str">
        <f t="shared" si="23"/>
        <v/>
      </c>
      <c r="H181" s="31" t="str">
        <f t="shared" si="24"/>
        <v/>
      </c>
      <c r="I181" s="31" t="e">
        <f t="shared" si="21"/>
        <v>#VALUE!</v>
      </c>
      <c r="J181" s="24"/>
      <c r="K181" s="24"/>
    </row>
    <row r="182" spans="1:11">
      <c r="A182" s="27" t="str">
        <f t="shared" si="22"/>
        <v/>
      </c>
      <c r="B182" s="28" t="str">
        <f t="shared" si="18"/>
        <v/>
      </c>
      <c r="C182" s="31" t="str">
        <f t="shared" si="25"/>
        <v/>
      </c>
      <c r="D182" s="31" t="str">
        <f t="shared" si="26"/>
        <v/>
      </c>
      <c r="E182" s="32" t="e">
        <f t="shared" si="19"/>
        <v>#VALUE!</v>
      </c>
      <c r="F182" s="31" t="e">
        <f t="shared" si="20"/>
        <v>#VALUE!</v>
      </c>
      <c r="G182" s="31" t="str">
        <f t="shared" si="23"/>
        <v/>
      </c>
      <c r="H182" s="31" t="str">
        <f t="shared" si="24"/>
        <v/>
      </c>
      <c r="I182" s="31" t="e">
        <f t="shared" si="21"/>
        <v>#VALUE!</v>
      </c>
      <c r="J182" s="24"/>
      <c r="K182" s="24"/>
    </row>
    <row r="183" spans="1:11">
      <c r="A183" s="27" t="str">
        <f t="shared" si="22"/>
        <v/>
      </c>
      <c r="B183" s="28" t="str">
        <f t="shared" si="18"/>
        <v/>
      </c>
      <c r="C183" s="31" t="str">
        <f t="shared" si="25"/>
        <v/>
      </c>
      <c r="D183" s="31" t="str">
        <f t="shared" si="26"/>
        <v/>
      </c>
      <c r="E183" s="32" t="e">
        <f t="shared" si="19"/>
        <v>#VALUE!</v>
      </c>
      <c r="F183" s="31" t="e">
        <f t="shared" si="20"/>
        <v>#VALUE!</v>
      </c>
      <c r="G183" s="31" t="str">
        <f t="shared" si="23"/>
        <v/>
      </c>
      <c r="H183" s="31" t="str">
        <f t="shared" si="24"/>
        <v/>
      </c>
      <c r="I183" s="31" t="e">
        <f t="shared" si="21"/>
        <v>#VALUE!</v>
      </c>
      <c r="J183" s="24"/>
      <c r="K183" s="24"/>
    </row>
    <row r="184" spans="1:11">
      <c r="A184" s="27" t="str">
        <f t="shared" si="22"/>
        <v/>
      </c>
      <c r="B184" s="28" t="str">
        <f t="shared" si="18"/>
        <v/>
      </c>
      <c r="C184" s="31" t="str">
        <f t="shared" si="25"/>
        <v/>
      </c>
      <c r="D184" s="31" t="str">
        <f t="shared" si="26"/>
        <v/>
      </c>
      <c r="E184" s="32" t="e">
        <f t="shared" si="19"/>
        <v>#VALUE!</v>
      </c>
      <c r="F184" s="31" t="e">
        <f t="shared" si="20"/>
        <v>#VALUE!</v>
      </c>
      <c r="G184" s="31" t="str">
        <f t="shared" si="23"/>
        <v/>
      </c>
      <c r="H184" s="31" t="str">
        <f t="shared" si="24"/>
        <v/>
      </c>
      <c r="I184" s="31" t="e">
        <f t="shared" si="21"/>
        <v>#VALUE!</v>
      </c>
      <c r="J184" s="24"/>
      <c r="K184" s="24"/>
    </row>
    <row r="185" spans="1:11">
      <c r="A185" s="27" t="str">
        <f t="shared" si="22"/>
        <v/>
      </c>
      <c r="B185" s="28" t="str">
        <f t="shared" si="18"/>
        <v/>
      </c>
      <c r="C185" s="31" t="str">
        <f t="shared" si="25"/>
        <v/>
      </c>
      <c r="D185" s="31" t="str">
        <f t="shared" si="26"/>
        <v/>
      </c>
      <c r="E185" s="32" t="e">
        <f t="shared" si="19"/>
        <v>#VALUE!</v>
      </c>
      <c r="F185" s="31" t="e">
        <f t="shared" si="20"/>
        <v>#VALUE!</v>
      </c>
      <c r="G185" s="31" t="str">
        <f t="shared" si="23"/>
        <v/>
      </c>
      <c r="H185" s="31" t="str">
        <f t="shared" si="24"/>
        <v/>
      </c>
      <c r="I185" s="31" t="e">
        <f t="shared" si="21"/>
        <v>#VALUE!</v>
      </c>
      <c r="J185" s="24"/>
      <c r="K185" s="24"/>
    </row>
    <row r="186" spans="1:11">
      <c r="A186" s="27" t="str">
        <f t="shared" si="22"/>
        <v/>
      </c>
      <c r="B186" s="28" t="str">
        <f t="shared" si="18"/>
        <v/>
      </c>
      <c r="C186" s="31" t="str">
        <f t="shared" si="25"/>
        <v/>
      </c>
      <c r="D186" s="31" t="str">
        <f t="shared" si="26"/>
        <v/>
      </c>
      <c r="E186" s="32" t="e">
        <f t="shared" si="19"/>
        <v>#VALUE!</v>
      </c>
      <c r="F186" s="31" t="e">
        <f t="shared" si="20"/>
        <v>#VALUE!</v>
      </c>
      <c r="G186" s="31" t="str">
        <f t="shared" si="23"/>
        <v/>
      </c>
      <c r="H186" s="31" t="str">
        <f t="shared" si="24"/>
        <v/>
      </c>
      <c r="I186" s="31" t="e">
        <f t="shared" si="21"/>
        <v>#VALUE!</v>
      </c>
      <c r="J186" s="24"/>
      <c r="K186" s="24"/>
    </row>
    <row r="187" spans="1:11">
      <c r="A187" s="27" t="str">
        <f t="shared" si="22"/>
        <v/>
      </c>
      <c r="B187" s="28" t="str">
        <f t="shared" si="18"/>
        <v/>
      </c>
      <c r="C187" s="31" t="str">
        <f t="shared" si="25"/>
        <v/>
      </c>
      <c r="D187" s="31" t="str">
        <f t="shared" si="26"/>
        <v/>
      </c>
      <c r="E187" s="32" t="e">
        <f t="shared" si="19"/>
        <v>#VALUE!</v>
      </c>
      <c r="F187" s="31" t="e">
        <f t="shared" si="20"/>
        <v>#VALUE!</v>
      </c>
      <c r="G187" s="31" t="str">
        <f t="shared" si="23"/>
        <v/>
      </c>
      <c r="H187" s="31" t="str">
        <f t="shared" si="24"/>
        <v/>
      </c>
      <c r="I187" s="31" t="e">
        <f t="shared" si="21"/>
        <v>#VALUE!</v>
      </c>
      <c r="J187" s="24"/>
      <c r="K187" s="24"/>
    </row>
    <row r="188" spans="1:11">
      <c r="A188" s="27" t="str">
        <f t="shared" si="22"/>
        <v/>
      </c>
      <c r="B188" s="28" t="str">
        <f t="shared" si="18"/>
        <v/>
      </c>
      <c r="C188" s="31" t="str">
        <f t="shared" si="25"/>
        <v/>
      </c>
      <c r="D188" s="31" t="str">
        <f t="shared" si="26"/>
        <v/>
      </c>
      <c r="E188" s="32" t="e">
        <f t="shared" si="19"/>
        <v>#VALUE!</v>
      </c>
      <c r="F188" s="31" t="e">
        <f t="shared" si="20"/>
        <v>#VALUE!</v>
      </c>
      <c r="G188" s="31" t="str">
        <f t="shared" si="23"/>
        <v/>
      </c>
      <c r="H188" s="31" t="str">
        <f t="shared" si="24"/>
        <v/>
      </c>
      <c r="I188" s="31" t="e">
        <f t="shared" si="21"/>
        <v>#VALUE!</v>
      </c>
      <c r="J188" s="24"/>
      <c r="K188" s="24"/>
    </row>
    <row r="189" spans="1:11">
      <c r="A189" s="27" t="str">
        <f t="shared" si="22"/>
        <v/>
      </c>
      <c r="B189" s="28" t="str">
        <f t="shared" si="18"/>
        <v/>
      </c>
      <c r="C189" s="31" t="str">
        <f t="shared" si="25"/>
        <v/>
      </c>
      <c r="D189" s="31" t="str">
        <f t="shared" si="26"/>
        <v/>
      </c>
      <c r="E189" s="32" t="e">
        <f t="shared" si="19"/>
        <v>#VALUE!</v>
      </c>
      <c r="F189" s="31" t="e">
        <f t="shared" si="20"/>
        <v>#VALUE!</v>
      </c>
      <c r="G189" s="31" t="str">
        <f t="shared" si="23"/>
        <v/>
      </c>
      <c r="H189" s="31" t="str">
        <f t="shared" si="24"/>
        <v/>
      </c>
      <c r="I189" s="31" t="e">
        <f t="shared" si="21"/>
        <v>#VALUE!</v>
      </c>
      <c r="J189" s="24"/>
      <c r="K189" s="24"/>
    </row>
    <row r="190" spans="1:11">
      <c r="A190" s="27" t="str">
        <f t="shared" si="22"/>
        <v/>
      </c>
      <c r="B190" s="28" t="str">
        <f t="shared" si="18"/>
        <v/>
      </c>
      <c r="C190" s="31" t="str">
        <f t="shared" si="25"/>
        <v/>
      </c>
      <c r="D190" s="31" t="str">
        <f t="shared" si="26"/>
        <v/>
      </c>
      <c r="E190" s="32" t="e">
        <f t="shared" si="19"/>
        <v>#VALUE!</v>
      </c>
      <c r="F190" s="31" t="e">
        <f t="shared" si="20"/>
        <v>#VALUE!</v>
      </c>
      <c r="G190" s="31" t="str">
        <f t="shared" si="23"/>
        <v/>
      </c>
      <c r="H190" s="31" t="str">
        <f t="shared" si="24"/>
        <v/>
      </c>
      <c r="I190" s="31" t="e">
        <f t="shared" si="21"/>
        <v>#VALUE!</v>
      </c>
      <c r="J190" s="24"/>
      <c r="K190" s="24"/>
    </row>
    <row r="191" spans="1:11">
      <c r="A191" s="27" t="str">
        <f t="shared" si="22"/>
        <v/>
      </c>
      <c r="B191" s="28" t="str">
        <f t="shared" si="18"/>
        <v/>
      </c>
      <c r="C191" s="31" t="str">
        <f t="shared" si="25"/>
        <v/>
      </c>
      <c r="D191" s="31" t="str">
        <f t="shared" si="26"/>
        <v/>
      </c>
      <c r="E191" s="32" t="e">
        <f t="shared" si="19"/>
        <v>#VALUE!</v>
      </c>
      <c r="F191" s="31" t="e">
        <f t="shared" si="20"/>
        <v>#VALUE!</v>
      </c>
      <c r="G191" s="31" t="str">
        <f t="shared" si="23"/>
        <v/>
      </c>
      <c r="H191" s="31" t="str">
        <f t="shared" si="24"/>
        <v/>
      </c>
      <c r="I191" s="31" t="e">
        <f t="shared" si="21"/>
        <v>#VALUE!</v>
      </c>
      <c r="J191" s="24"/>
      <c r="K191" s="24"/>
    </row>
    <row r="192" spans="1:11">
      <c r="A192" s="27" t="str">
        <f t="shared" si="22"/>
        <v/>
      </c>
      <c r="B192" s="28" t="str">
        <f t="shared" si="18"/>
        <v/>
      </c>
      <c r="C192" s="31" t="str">
        <f t="shared" si="25"/>
        <v/>
      </c>
      <c r="D192" s="31" t="str">
        <f t="shared" si="26"/>
        <v/>
      </c>
      <c r="E192" s="32" t="e">
        <f t="shared" si="19"/>
        <v>#VALUE!</v>
      </c>
      <c r="F192" s="31" t="e">
        <f t="shared" si="20"/>
        <v>#VALUE!</v>
      </c>
      <c r="G192" s="31" t="str">
        <f t="shared" si="23"/>
        <v/>
      </c>
      <c r="H192" s="31" t="str">
        <f t="shared" si="24"/>
        <v/>
      </c>
      <c r="I192" s="31" t="e">
        <f t="shared" si="21"/>
        <v>#VALUE!</v>
      </c>
      <c r="J192" s="24"/>
      <c r="K192" s="24"/>
    </row>
    <row r="193" spans="1:11">
      <c r="A193" s="27" t="str">
        <f t="shared" si="22"/>
        <v/>
      </c>
      <c r="B193" s="28" t="str">
        <f t="shared" si="18"/>
        <v/>
      </c>
      <c r="C193" s="31" t="str">
        <f t="shared" si="25"/>
        <v/>
      </c>
      <c r="D193" s="31" t="str">
        <f t="shared" si="26"/>
        <v/>
      </c>
      <c r="E193" s="32" t="e">
        <f t="shared" si="19"/>
        <v>#VALUE!</v>
      </c>
      <c r="F193" s="31" t="e">
        <f t="shared" si="20"/>
        <v>#VALUE!</v>
      </c>
      <c r="G193" s="31" t="str">
        <f t="shared" si="23"/>
        <v/>
      </c>
      <c r="H193" s="31" t="str">
        <f t="shared" si="24"/>
        <v/>
      </c>
      <c r="I193" s="31" t="e">
        <f t="shared" si="21"/>
        <v>#VALUE!</v>
      </c>
      <c r="J193" s="24"/>
      <c r="K193" s="24"/>
    </row>
    <row r="194" spans="1:11">
      <c r="A194" s="27" t="str">
        <f t="shared" si="22"/>
        <v/>
      </c>
      <c r="B194" s="28" t="str">
        <f t="shared" si="18"/>
        <v/>
      </c>
      <c r="C194" s="31" t="str">
        <f t="shared" si="25"/>
        <v/>
      </c>
      <c r="D194" s="31" t="str">
        <f t="shared" si="26"/>
        <v/>
      </c>
      <c r="E194" s="32" t="e">
        <f t="shared" si="19"/>
        <v>#VALUE!</v>
      </c>
      <c r="F194" s="31" t="e">
        <f t="shared" si="20"/>
        <v>#VALUE!</v>
      </c>
      <c r="G194" s="31" t="str">
        <f t="shared" si="23"/>
        <v/>
      </c>
      <c r="H194" s="31" t="str">
        <f t="shared" si="24"/>
        <v/>
      </c>
      <c r="I194" s="31" t="e">
        <f t="shared" si="21"/>
        <v>#VALUE!</v>
      </c>
      <c r="J194" s="24"/>
      <c r="K194" s="24"/>
    </row>
    <row r="195" spans="1:11">
      <c r="A195" s="27" t="str">
        <f t="shared" si="22"/>
        <v/>
      </c>
      <c r="B195" s="28" t="str">
        <f t="shared" si="18"/>
        <v/>
      </c>
      <c r="C195" s="31" t="str">
        <f t="shared" si="25"/>
        <v/>
      </c>
      <c r="D195" s="31" t="str">
        <f t="shared" si="26"/>
        <v/>
      </c>
      <c r="E195" s="32" t="e">
        <f t="shared" si="19"/>
        <v>#VALUE!</v>
      </c>
      <c r="F195" s="31" t="e">
        <f t="shared" si="20"/>
        <v>#VALUE!</v>
      </c>
      <c r="G195" s="31" t="str">
        <f t="shared" si="23"/>
        <v/>
      </c>
      <c r="H195" s="31" t="str">
        <f t="shared" si="24"/>
        <v/>
      </c>
      <c r="I195" s="31" t="e">
        <f t="shared" si="21"/>
        <v>#VALUE!</v>
      </c>
      <c r="J195" s="24"/>
      <c r="K195" s="24"/>
    </row>
    <row r="196" spans="1:11">
      <c r="A196" s="27" t="str">
        <f t="shared" si="22"/>
        <v/>
      </c>
      <c r="B196" s="28" t="str">
        <f t="shared" si="18"/>
        <v/>
      </c>
      <c r="C196" s="31" t="str">
        <f t="shared" si="25"/>
        <v/>
      </c>
      <c r="D196" s="31" t="str">
        <f t="shared" si="26"/>
        <v/>
      </c>
      <c r="E196" s="32" t="e">
        <f t="shared" si="19"/>
        <v>#VALUE!</v>
      </c>
      <c r="F196" s="31" t="e">
        <f t="shared" si="20"/>
        <v>#VALUE!</v>
      </c>
      <c r="G196" s="31" t="str">
        <f t="shared" si="23"/>
        <v/>
      </c>
      <c r="H196" s="31" t="str">
        <f t="shared" si="24"/>
        <v/>
      </c>
      <c r="I196" s="31" t="e">
        <f t="shared" si="21"/>
        <v>#VALUE!</v>
      </c>
      <c r="J196" s="24"/>
      <c r="K196" s="24"/>
    </row>
    <row r="197" spans="1:11">
      <c r="A197" s="27" t="str">
        <f t="shared" si="22"/>
        <v/>
      </c>
      <c r="B197" s="28" t="str">
        <f t="shared" si="18"/>
        <v/>
      </c>
      <c r="C197" s="31" t="str">
        <f t="shared" si="25"/>
        <v/>
      </c>
      <c r="D197" s="31" t="str">
        <f t="shared" si="26"/>
        <v/>
      </c>
      <c r="E197" s="32" t="e">
        <f t="shared" si="19"/>
        <v>#VALUE!</v>
      </c>
      <c r="F197" s="31" t="e">
        <f t="shared" si="20"/>
        <v>#VALUE!</v>
      </c>
      <c r="G197" s="31" t="str">
        <f t="shared" si="23"/>
        <v/>
      </c>
      <c r="H197" s="31" t="str">
        <f t="shared" si="24"/>
        <v/>
      </c>
      <c r="I197" s="31" t="e">
        <f t="shared" si="21"/>
        <v>#VALUE!</v>
      </c>
      <c r="J197" s="24"/>
      <c r="K197" s="24"/>
    </row>
    <row r="198" spans="1:11">
      <c r="A198" s="27" t="str">
        <f t="shared" si="22"/>
        <v/>
      </c>
      <c r="B198" s="28" t="str">
        <f t="shared" si="18"/>
        <v/>
      </c>
      <c r="C198" s="31" t="str">
        <f t="shared" si="25"/>
        <v/>
      </c>
      <c r="D198" s="31" t="str">
        <f t="shared" si="26"/>
        <v/>
      </c>
      <c r="E198" s="32" t="e">
        <f t="shared" si="19"/>
        <v>#VALUE!</v>
      </c>
      <c r="F198" s="31" t="e">
        <f t="shared" si="20"/>
        <v>#VALUE!</v>
      </c>
      <c r="G198" s="31" t="str">
        <f t="shared" si="23"/>
        <v/>
      </c>
      <c r="H198" s="31" t="str">
        <f t="shared" si="24"/>
        <v/>
      </c>
      <c r="I198" s="31" t="e">
        <f t="shared" si="21"/>
        <v>#VALUE!</v>
      </c>
      <c r="J198" s="24"/>
      <c r="K198" s="24"/>
    </row>
    <row r="199" spans="1:11">
      <c r="A199" s="27" t="str">
        <f t="shared" si="22"/>
        <v/>
      </c>
      <c r="B199" s="28" t="str">
        <f t="shared" si="18"/>
        <v/>
      </c>
      <c r="C199" s="31" t="str">
        <f t="shared" si="25"/>
        <v/>
      </c>
      <c r="D199" s="31" t="str">
        <f t="shared" si="26"/>
        <v/>
      </c>
      <c r="E199" s="32" t="e">
        <f t="shared" si="19"/>
        <v>#VALUE!</v>
      </c>
      <c r="F199" s="31" t="e">
        <f t="shared" si="20"/>
        <v>#VALUE!</v>
      </c>
      <c r="G199" s="31" t="str">
        <f t="shared" si="23"/>
        <v/>
      </c>
      <c r="H199" s="31" t="str">
        <f t="shared" si="24"/>
        <v/>
      </c>
      <c r="I199" s="31" t="e">
        <f t="shared" si="21"/>
        <v>#VALUE!</v>
      </c>
      <c r="J199" s="24"/>
      <c r="K199" s="24"/>
    </row>
    <row r="200" spans="1:11">
      <c r="A200" s="27" t="str">
        <f t="shared" si="22"/>
        <v/>
      </c>
      <c r="B200" s="28" t="str">
        <f t="shared" si="18"/>
        <v/>
      </c>
      <c r="C200" s="31" t="str">
        <f t="shared" si="25"/>
        <v/>
      </c>
      <c r="D200" s="31" t="str">
        <f t="shared" si="26"/>
        <v/>
      </c>
      <c r="E200" s="32" t="e">
        <f t="shared" si="19"/>
        <v>#VALUE!</v>
      </c>
      <c r="F200" s="31" t="e">
        <f t="shared" si="20"/>
        <v>#VALUE!</v>
      </c>
      <c r="G200" s="31" t="str">
        <f t="shared" si="23"/>
        <v/>
      </c>
      <c r="H200" s="31" t="str">
        <f t="shared" si="24"/>
        <v/>
      </c>
      <c r="I200" s="31" t="e">
        <f t="shared" si="21"/>
        <v>#VALUE!</v>
      </c>
      <c r="J200" s="24"/>
      <c r="K200" s="24"/>
    </row>
    <row r="201" spans="1:11">
      <c r="A201" s="27" t="str">
        <f t="shared" si="22"/>
        <v/>
      </c>
      <c r="B201" s="28" t="str">
        <f t="shared" si="18"/>
        <v/>
      </c>
      <c r="C201" s="31" t="str">
        <f t="shared" si="25"/>
        <v/>
      </c>
      <c r="D201" s="31" t="str">
        <f t="shared" si="26"/>
        <v/>
      </c>
      <c r="E201" s="32" t="e">
        <f t="shared" si="19"/>
        <v>#VALUE!</v>
      </c>
      <c r="F201" s="31" t="e">
        <f t="shared" si="20"/>
        <v>#VALUE!</v>
      </c>
      <c r="G201" s="31" t="str">
        <f t="shared" si="23"/>
        <v/>
      </c>
      <c r="H201" s="31" t="str">
        <f t="shared" si="24"/>
        <v/>
      </c>
      <c r="I201" s="31" t="e">
        <f t="shared" si="21"/>
        <v>#VALUE!</v>
      </c>
      <c r="J201" s="24"/>
      <c r="K201" s="24"/>
    </row>
    <row r="202" spans="1:11">
      <c r="A202" s="27" t="str">
        <f t="shared" si="22"/>
        <v/>
      </c>
      <c r="B202" s="28" t="str">
        <f t="shared" si="18"/>
        <v/>
      </c>
      <c r="C202" s="31" t="str">
        <f t="shared" si="25"/>
        <v/>
      </c>
      <c r="D202" s="31" t="str">
        <f t="shared" si="26"/>
        <v/>
      </c>
      <c r="E202" s="32" t="e">
        <f t="shared" si="19"/>
        <v>#VALUE!</v>
      </c>
      <c r="F202" s="31" t="e">
        <f t="shared" si="20"/>
        <v>#VALUE!</v>
      </c>
      <c r="G202" s="31" t="str">
        <f t="shared" si="23"/>
        <v/>
      </c>
      <c r="H202" s="31" t="str">
        <f t="shared" si="24"/>
        <v/>
      </c>
      <c r="I202" s="31" t="e">
        <f t="shared" si="21"/>
        <v>#VALUE!</v>
      </c>
      <c r="J202" s="24"/>
      <c r="K202" s="24"/>
    </row>
    <row r="203" spans="1:11">
      <c r="A203" s="27" t="str">
        <f t="shared" si="22"/>
        <v/>
      </c>
      <c r="B203" s="28" t="str">
        <f t="shared" si="18"/>
        <v/>
      </c>
      <c r="C203" s="31" t="str">
        <f t="shared" si="25"/>
        <v/>
      </c>
      <c r="D203" s="31" t="str">
        <f t="shared" si="26"/>
        <v/>
      </c>
      <c r="E203" s="32" t="e">
        <f t="shared" si="19"/>
        <v>#VALUE!</v>
      </c>
      <c r="F203" s="31" t="e">
        <f t="shared" si="20"/>
        <v>#VALUE!</v>
      </c>
      <c r="G203" s="31" t="str">
        <f t="shared" si="23"/>
        <v/>
      </c>
      <c r="H203" s="31" t="str">
        <f t="shared" si="24"/>
        <v/>
      </c>
      <c r="I203" s="31" t="e">
        <f t="shared" si="21"/>
        <v>#VALUE!</v>
      </c>
      <c r="J203" s="24"/>
      <c r="K203" s="24"/>
    </row>
    <row r="204" spans="1:11">
      <c r="A204" s="27" t="str">
        <f t="shared" si="22"/>
        <v/>
      </c>
      <c r="B204" s="28" t="str">
        <f t="shared" si="18"/>
        <v/>
      </c>
      <c r="C204" s="31" t="str">
        <f t="shared" si="25"/>
        <v/>
      </c>
      <c r="D204" s="31" t="str">
        <f t="shared" si="26"/>
        <v/>
      </c>
      <c r="E204" s="32" t="e">
        <f t="shared" si="19"/>
        <v>#VALUE!</v>
      </c>
      <c r="F204" s="31" t="e">
        <f t="shared" si="20"/>
        <v>#VALUE!</v>
      </c>
      <c r="G204" s="31" t="str">
        <f t="shared" si="23"/>
        <v/>
      </c>
      <c r="H204" s="31" t="str">
        <f t="shared" si="24"/>
        <v/>
      </c>
      <c r="I204" s="31" t="e">
        <f t="shared" si="21"/>
        <v>#VALUE!</v>
      </c>
      <c r="J204" s="24"/>
      <c r="K204" s="24"/>
    </row>
    <row r="205" spans="1:11">
      <c r="A205" s="27" t="str">
        <f t="shared" si="22"/>
        <v/>
      </c>
      <c r="B205" s="28" t="str">
        <f t="shared" si="18"/>
        <v/>
      </c>
      <c r="C205" s="31" t="str">
        <f t="shared" si="25"/>
        <v/>
      </c>
      <c r="D205" s="31" t="str">
        <f t="shared" si="26"/>
        <v/>
      </c>
      <c r="E205" s="32" t="e">
        <f t="shared" si="19"/>
        <v>#VALUE!</v>
      </c>
      <c r="F205" s="31" t="e">
        <f t="shared" si="20"/>
        <v>#VALUE!</v>
      </c>
      <c r="G205" s="31" t="str">
        <f t="shared" si="23"/>
        <v/>
      </c>
      <c r="H205" s="31" t="str">
        <f t="shared" si="24"/>
        <v/>
      </c>
      <c r="I205" s="31" t="e">
        <f t="shared" si="21"/>
        <v>#VALUE!</v>
      </c>
      <c r="J205" s="24"/>
      <c r="K205" s="24"/>
    </row>
    <row r="206" spans="1:11">
      <c r="A206" s="27" t="str">
        <f t="shared" si="22"/>
        <v/>
      </c>
      <c r="B206" s="28" t="str">
        <f t="shared" si="18"/>
        <v/>
      </c>
      <c r="C206" s="31" t="str">
        <f t="shared" si="25"/>
        <v/>
      </c>
      <c r="D206" s="31" t="str">
        <f t="shared" si="26"/>
        <v/>
      </c>
      <c r="E206" s="32" t="e">
        <f t="shared" si="19"/>
        <v>#VALUE!</v>
      </c>
      <c r="F206" s="31" t="e">
        <f t="shared" si="20"/>
        <v>#VALUE!</v>
      </c>
      <c r="G206" s="31" t="str">
        <f t="shared" si="23"/>
        <v/>
      </c>
      <c r="H206" s="31" t="str">
        <f t="shared" si="24"/>
        <v/>
      </c>
      <c r="I206" s="31" t="e">
        <f t="shared" si="21"/>
        <v>#VALUE!</v>
      </c>
      <c r="J206" s="24"/>
      <c r="K206" s="24"/>
    </row>
    <row r="207" spans="1:11">
      <c r="A207" s="27" t="str">
        <f t="shared" si="22"/>
        <v/>
      </c>
      <c r="B207" s="28" t="str">
        <f t="shared" si="18"/>
        <v/>
      </c>
      <c r="C207" s="31" t="str">
        <f t="shared" si="25"/>
        <v/>
      </c>
      <c r="D207" s="31" t="str">
        <f t="shared" si="26"/>
        <v/>
      </c>
      <c r="E207" s="32" t="e">
        <f t="shared" si="19"/>
        <v>#VALUE!</v>
      </c>
      <c r="F207" s="31" t="e">
        <f t="shared" si="20"/>
        <v>#VALUE!</v>
      </c>
      <c r="G207" s="31" t="str">
        <f t="shared" si="23"/>
        <v/>
      </c>
      <c r="H207" s="31" t="str">
        <f t="shared" si="24"/>
        <v/>
      </c>
      <c r="I207" s="31" t="e">
        <f t="shared" si="21"/>
        <v>#VALUE!</v>
      </c>
      <c r="J207" s="24"/>
      <c r="K207" s="24"/>
    </row>
    <row r="208" spans="1:11">
      <c r="A208" s="27" t="str">
        <f t="shared" si="22"/>
        <v/>
      </c>
      <c r="B208" s="28" t="str">
        <f t="shared" si="18"/>
        <v/>
      </c>
      <c r="C208" s="31" t="str">
        <f t="shared" si="25"/>
        <v/>
      </c>
      <c r="D208" s="31" t="str">
        <f t="shared" si="26"/>
        <v/>
      </c>
      <c r="E208" s="32" t="e">
        <f t="shared" si="19"/>
        <v>#VALUE!</v>
      </c>
      <c r="F208" s="31" t="e">
        <f t="shared" si="20"/>
        <v>#VALUE!</v>
      </c>
      <c r="G208" s="31" t="str">
        <f t="shared" si="23"/>
        <v/>
      </c>
      <c r="H208" s="31" t="str">
        <f t="shared" si="24"/>
        <v/>
      </c>
      <c r="I208" s="31" t="e">
        <f t="shared" si="21"/>
        <v>#VALUE!</v>
      </c>
      <c r="J208" s="24"/>
      <c r="K208" s="24"/>
    </row>
    <row r="209" spans="1:11">
      <c r="A209" s="27" t="str">
        <f t="shared" si="22"/>
        <v/>
      </c>
      <c r="B209" s="28" t="str">
        <f t="shared" si="18"/>
        <v/>
      </c>
      <c r="C209" s="31" t="str">
        <f t="shared" si="25"/>
        <v/>
      </c>
      <c r="D209" s="31" t="str">
        <f t="shared" si="26"/>
        <v/>
      </c>
      <c r="E209" s="32" t="e">
        <f t="shared" si="19"/>
        <v>#VALUE!</v>
      </c>
      <c r="F209" s="31" t="e">
        <f t="shared" si="20"/>
        <v>#VALUE!</v>
      </c>
      <c r="G209" s="31" t="str">
        <f t="shared" si="23"/>
        <v/>
      </c>
      <c r="H209" s="31" t="str">
        <f t="shared" si="24"/>
        <v/>
      </c>
      <c r="I209" s="31" t="e">
        <f t="shared" si="21"/>
        <v>#VALUE!</v>
      </c>
      <c r="J209" s="24"/>
      <c r="K209" s="24"/>
    </row>
    <row r="210" spans="1:11">
      <c r="A210" s="27" t="str">
        <f t="shared" si="22"/>
        <v/>
      </c>
      <c r="B210" s="28" t="str">
        <f t="shared" ref="B210:B273" si="27">IF(Pay_Num&lt;&gt;"",DATE(YEAR(Loan_Start),MONTH(Loan_Start)+(Pay_Num)*12/Num_Pmt_Per_Year,DAY(Loan_Start)),"")</f>
        <v/>
      </c>
      <c r="C210" s="31" t="str">
        <f t="shared" si="25"/>
        <v/>
      </c>
      <c r="D210" s="31" t="str">
        <f t="shared" si="26"/>
        <v/>
      </c>
      <c r="E210" s="32" t="e">
        <f t="shared" ref="E210:E273" si="28">IF(AND(Pay_Num&lt;&gt;"",Sched_Pay+Scheduled_Extra_Payments&lt;Beg_Bal),Scheduled_Extra_Payments,IF(AND(Pay_Num&lt;&gt;"",Beg_Bal-Sched_Pay&gt;0),Beg_Bal-Sched_Pay,IF(Pay_Num&lt;&gt;"",0,"")))</f>
        <v>#VALUE!</v>
      </c>
      <c r="F210" s="31" t="e">
        <f t="shared" ref="F210:F273" si="29">IF(AND(Pay_Num&lt;&gt;"",Sched_Pay+Extra_Pay&lt;Beg_Bal),Sched_Pay+Extra_Pay,IF(Pay_Num&lt;&gt;"",Beg_Bal,""))</f>
        <v>#VALUE!</v>
      </c>
      <c r="G210" s="31" t="str">
        <f t="shared" si="23"/>
        <v/>
      </c>
      <c r="H210" s="31" t="str">
        <f t="shared" si="24"/>
        <v/>
      </c>
      <c r="I210" s="31" t="e">
        <f t="shared" ref="I210:I273" si="30">IF(AND(Pay_Num&lt;&gt;"",Sched_Pay+Extra_Pay&lt;Beg_Bal),Beg_Bal-Princ,IF(Pay_Num&lt;&gt;"",0,""))</f>
        <v>#VALUE!</v>
      </c>
      <c r="J210" s="24"/>
      <c r="K210" s="24"/>
    </row>
    <row r="211" spans="1:11">
      <c r="A211" s="27" t="str">
        <f t="shared" ref="A211:A274" si="31">IF(Values_Entered,A210+1,"")</f>
        <v/>
      </c>
      <c r="B211" s="28" t="str">
        <f t="shared" si="27"/>
        <v/>
      </c>
      <c r="C211" s="31" t="str">
        <f t="shared" si="25"/>
        <v/>
      </c>
      <c r="D211" s="31" t="str">
        <f t="shared" si="26"/>
        <v/>
      </c>
      <c r="E211" s="32" t="e">
        <f t="shared" si="28"/>
        <v>#VALUE!</v>
      </c>
      <c r="F211" s="31" t="e">
        <f t="shared" si="29"/>
        <v>#VALUE!</v>
      </c>
      <c r="G211" s="31" t="str">
        <f t="shared" ref="G211:G274" si="32">IF(Pay_Num&lt;&gt;"",Total_Pay-Int,"")</f>
        <v/>
      </c>
      <c r="H211" s="31" t="str">
        <f t="shared" ref="H211:H274" si="33">IF(Pay_Num&lt;&gt;"",Beg_Bal*Interest_Rate/Num_Pmt_Per_Year,"")</f>
        <v/>
      </c>
      <c r="I211" s="31" t="e">
        <f t="shared" si="30"/>
        <v>#VALUE!</v>
      </c>
      <c r="J211" s="24"/>
      <c r="K211" s="24"/>
    </row>
    <row r="212" spans="1:11">
      <c r="A212" s="27" t="str">
        <f t="shared" si="31"/>
        <v/>
      </c>
      <c r="B212" s="28" t="str">
        <f t="shared" si="27"/>
        <v/>
      </c>
      <c r="C212" s="31" t="str">
        <f t="shared" ref="C212:C275" si="34">IF(Pay_Num&lt;&gt;"",I211,"")</f>
        <v/>
      </c>
      <c r="D212" s="31" t="str">
        <f t="shared" ref="D212:D275" si="35">IF(Pay_Num&lt;&gt;"",Scheduled_Monthly_Payment,"")</f>
        <v/>
      </c>
      <c r="E212" s="32" t="e">
        <f t="shared" si="28"/>
        <v>#VALUE!</v>
      </c>
      <c r="F212" s="31" t="e">
        <f t="shared" si="29"/>
        <v>#VALUE!</v>
      </c>
      <c r="G212" s="31" t="str">
        <f t="shared" si="32"/>
        <v/>
      </c>
      <c r="H212" s="31" t="str">
        <f t="shared" si="33"/>
        <v/>
      </c>
      <c r="I212" s="31" t="e">
        <f t="shared" si="30"/>
        <v>#VALUE!</v>
      </c>
      <c r="J212" s="24"/>
      <c r="K212" s="24"/>
    </row>
    <row r="213" spans="1:11">
      <c r="A213" s="27" t="str">
        <f t="shared" si="31"/>
        <v/>
      </c>
      <c r="B213" s="28" t="str">
        <f t="shared" si="27"/>
        <v/>
      </c>
      <c r="C213" s="31" t="str">
        <f t="shared" si="34"/>
        <v/>
      </c>
      <c r="D213" s="31" t="str">
        <f t="shared" si="35"/>
        <v/>
      </c>
      <c r="E213" s="32" t="e">
        <f t="shared" si="28"/>
        <v>#VALUE!</v>
      </c>
      <c r="F213" s="31" t="e">
        <f t="shared" si="29"/>
        <v>#VALUE!</v>
      </c>
      <c r="G213" s="31" t="str">
        <f t="shared" si="32"/>
        <v/>
      </c>
      <c r="H213" s="31" t="str">
        <f t="shared" si="33"/>
        <v/>
      </c>
      <c r="I213" s="31" t="e">
        <f t="shared" si="30"/>
        <v>#VALUE!</v>
      </c>
      <c r="J213" s="24"/>
      <c r="K213" s="24"/>
    </row>
    <row r="214" spans="1:11">
      <c r="A214" s="27" t="str">
        <f t="shared" si="31"/>
        <v/>
      </c>
      <c r="B214" s="28" t="str">
        <f t="shared" si="27"/>
        <v/>
      </c>
      <c r="C214" s="31" t="str">
        <f t="shared" si="34"/>
        <v/>
      </c>
      <c r="D214" s="31" t="str">
        <f t="shared" si="35"/>
        <v/>
      </c>
      <c r="E214" s="32" t="e">
        <f t="shared" si="28"/>
        <v>#VALUE!</v>
      </c>
      <c r="F214" s="31" t="e">
        <f t="shared" si="29"/>
        <v>#VALUE!</v>
      </c>
      <c r="G214" s="31" t="str">
        <f t="shared" si="32"/>
        <v/>
      </c>
      <c r="H214" s="31" t="str">
        <f t="shared" si="33"/>
        <v/>
      </c>
      <c r="I214" s="31" t="e">
        <f t="shared" si="30"/>
        <v>#VALUE!</v>
      </c>
      <c r="J214" s="24"/>
      <c r="K214" s="24"/>
    </row>
    <row r="215" spans="1:11">
      <c r="A215" s="27" t="str">
        <f t="shared" si="31"/>
        <v/>
      </c>
      <c r="B215" s="28" t="str">
        <f t="shared" si="27"/>
        <v/>
      </c>
      <c r="C215" s="31" t="str">
        <f t="shared" si="34"/>
        <v/>
      </c>
      <c r="D215" s="31" t="str">
        <f t="shared" si="35"/>
        <v/>
      </c>
      <c r="E215" s="32" t="e">
        <f t="shared" si="28"/>
        <v>#VALUE!</v>
      </c>
      <c r="F215" s="31" t="e">
        <f t="shared" si="29"/>
        <v>#VALUE!</v>
      </c>
      <c r="G215" s="31" t="str">
        <f t="shared" si="32"/>
        <v/>
      </c>
      <c r="H215" s="31" t="str">
        <f t="shared" si="33"/>
        <v/>
      </c>
      <c r="I215" s="31" t="e">
        <f t="shared" si="30"/>
        <v>#VALUE!</v>
      </c>
      <c r="J215" s="24"/>
      <c r="K215" s="24"/>
    </row>
    <row r="216" spans="1:11">
      <c r="A216" s="27" t="str">
        <f t="shared" si="31"/>
        <v/>
      </c>
      <c r="B216" s="28" t="str">
        <f t="shared" si="27"/>
        <v/>
      </c>
      <c r="C216" s="31" t="str">
        <f t="shared" si="34"/>
        <v/>
      </c>
      <c r="D216" s="31" t="str">
        <f t="shared" si="35"/>
        <v/>
      </c>
      <c r="E216" s="32" t="e">
        <f t="shared" si="28"/>
        <v>#VALUE!</v>
      </c>
      <c r="F216" s="31" t="e">
        <f t="shared" si="29"/>
        <v>#VALUE!</v>
      </c>
      <c r="G216" s="31" t="str">
        <f t="shared" si="32"/>
        <v/>
      </c>
      <c r="H216" s="31" t="str">
        <f t="shared" si="33"/>
        <v/>
      </c>
      <c r="I216" s="31" t="e">
        <f t="shared" si="30"/>
        <v>#VALUE!</v>
      </c>
      <c r="J216" s="24"/>
      <c r="K216" s="24"/>
    </row>
    <row r="217" spans="1:11">
      <c r="A217" s="27" t="str">
        <f t="shared" si="31"/>
        <v/>
      </c>
      <c r="B217" s="28" t="str">
        <f t="shared" si="27"/>
        <v/>
      </c>
      <c r="C217" s="31" t="str">
        <f t="shared" si="34"/>
        <v/>
      </c>
      <c r="D217" s="31" t="str">
        <f t="shared" si="35"/>
        <v/>
      </c>
      <c r="E217" s="32" t="e">
        <f t="shared" si="28"/>
        <v>#VALUE!</v>
      </c>
      <c r="F217" s="31" t="e">
        <f t="shared" si="29"/>
        <v>#VALUE!</v>
      </c>
      <c r="G217" s="31" t="str">
        <f t="shared" si="32"/>
        <v/>
      </c>
      <c r="H217" s="31" t="str">
        <f t="shared" si="33"/>
        <v/>
      </c>
      <c r="I217" s="31" t="e">
        <f t="shared" si="30"/>
        <v>#VALUE!</v>
      </c>
      <c r="J217" s="24"/>
      <c r="K217" s="24"/>
    </row>
    <row r="218" spans="1:11">
      <c r="A218" s="27" t="str">
        <f t="shared" si="31"/>
        <v/>
      </c>
      <c r="B218" s="28" t="str">
        <f t="shared" si="27"/>
        <v/>
      </c>
      <c r="C218" s="31" t="str">
        <f t="shared" si="34"/>
        <v/>
      </c>
      <c r="D218" s="31" t="str">
        <f t="shared" si="35"/>
        <v/>
      </c>
      <c r="E218" s="32" t="e">
        <f t="shared" si="28"/>
        <v>#VALUE!</v>
      </c>
      <c r="F218" s="31" t="e">
        <f t="shared" si="29"/>
        <v>#VALUE!</v>
      </c>
      <c r="G218" s="31" t="str">
        <f t="shared" si="32"/>
        <v/>
      </c>
      <c r="H218" s="31" t="str">
        <f t="shared" si="33"/>
        <v/>
      </c>
      <c r="I218" s="31" t="e">
        <f t="shared" si="30"/>
        <v>#VALUE!</v>
      </c>
      <c r="J218" s="24"/>
      <c r="K218" s="24"/>
    </row>
    <row r="219" spans="1:11">
      <c r="A219" s="27" t="str">
        <f t="shared" si="31"/>
        <v/>
      </c>
      <c r="B219" s="28" t="str">
        <f t="shared" si="27"/>
        <v/>
      </c>
      <c r="C219" s="31" t="str">
        <f t="shared" si="34"/>
        <v/>
      </c>
      <c r="D219" s="31" t="str">
        <f t="shared" si="35"/>
        <v/>
      </c>
      <c r="E219" s="32" t="e">
        <f t="shared" si="28"/>
        <v>#VALUE!</v>
      </c>
      <c r="F219" s="31" t="e">
        <f t="shared" si="29"/>
        <v>#VALUE!</v>
      </c>
      <c r="G219" s="31" t="str">
        <f t="shared" si="32"/>
        <v/>
      </c>
      <c r="H219" s="31" t="str">
        <f t="shared" si="33"/>
        <v/>
      </c>
      <c r="I219" s="31" t="e">
        <f t="shared" si="30"/>
        <v>#VALUE!</v>
      </c>
      <c r="J219" s="24"/>
      <c r="K219" s="24"/>
    </row>
    <row r="220" spans="1:11">
      <c r="A220" s="27" t="str">
        <f t="shared" si="31"/>
        <v/>
      </c>
      <c r="B220" s="28" t="str">
        <f t="shared" si="27"/>
        <v/>
      </c>
      <c r="C220" s="31" t="str">
        <f t="shared" si="34"/>
        <v/>
      </c>
      <c r="D220" s="31" t="str">
        <f t="shared" si="35"/>
        <v/>
      </c>
      <c r="E220" s="32" t="e">
        <f t="shared" si="28"/>
        <v>#VALUE!</v>
      </c>
      <c r="F220" s="31" t="e">
        <f t="shared" si="29"/>
        <v>#VALUE!</v>
      </c>
      <c r="G220" s="31" t="str">
        <f t="shared" si="32"/>
        <v/>
      </c>
      <c r="H220" s="31" t="str">
        <f t="shared" si="33"/>
        <v/>
      </c>
      <c r="I220" s="31" t="e">
        <f t="shared" si="30"/>
        <v>#VALUE!</v>
      </c>
      <c r="J220" s="24"/>
      <c r="K220" s="24"/>
    </row>
    <row r="221" spans="1:11">
      <c r="A221" s="27" t="str">
        <f t="shared" si="31"/>
        <v/>
      </c>
      <c r="B221" s="28" t="str">
        <f t="shared" si="27"/>
        <v/>
      </c>
      <c r="C221" s="31" t="str">
        <f t="shared" si="34"/>
        <v/>
      </c>
      <c r="D221" s="31" t="str">
        <f t="shared" si="35"/>
        <v/>
      </c>
      <c r="E221" s="32" t="e">
        <f t="shared" si="28"/>
        <v>#VALUE!</v>
      </c>
      <c r="F221" s="31" t="e">
        <f t="shared" si="29"/>
        <v>#VALUE!</v>
      </c>
      <c r="G221" s="31" t="str">
        <f t="shared" si="32"/>
        <v/>
      </c>
      <c r="H221" s="31" t="str">
        <f t="shared" si="33"/>
        <v/>
      </c>
      <c r="I221" s="31" t="e">
        <f t="shared" si="30"/>
        <v>#VALUE!</v>
      </c>
      <c r="J221" s="24"/>
      <c r="K221" s="24"/>
    </row>
    <row r="222" spans="1:11">
      <c r="A222" s="27" t="str">
        <f t="shared" si="31"/>
        <v/>
      </c>
      <c r="B222" s="28" t="str">
        <f t="shared" si="27"/>
        <v/>
      </c>
      <c r="C222" s="31" t="str">
        <f t="shared" si="34"/>
        <v/>
      </c>
      <c r="D222" s="31" t="str">
        <f t="shared" si="35"/>
        <v/>
      </c>
      <c r="E222" s="32" t="e">
        <f t="shared" si="28"/>
        <v>#VALUE!</v>
      </c>
      <c r="F222" s="31" t="e">
        <f t="shared" si="29"/>
        <v>#VALUE!</v>
      </c>
      <c r="G222" s="31" t="str">
        <f t="shared" si="32"/>
        <v/>
      </c>
      <c r="H222" s="31" t="str">
        <f t="shared" si="33"/>
        <v/>
      </c>
      <c r="I222" s="31" t="e">
        <f t="shared" si="30"/>
        <v>#VALUE!</v>
      </c>
      <c r="J222" s="24"/>
      <c r="K222" s="24"/>
    </row>
    <row r="223" spans="1:11">
      <c r="A223" s="27" t="str">
        <f t="shared" si="31"/>
        <v/>
      </c>
      <c r="B223" s="28" t="str">
        <f t="shared" si="27"/>
        <v/>
      </c>
      <c r="C223" s="31" t="str">
        <f t="shared" si="34"/>
        <v/>
      </c>
      <c r="D223" s="31" t="str">
        <f t="shared" si="35"/>
        <v/>
      </c>
      <c r="E223" s="32" t="e">
        <f t="shared" si="28"/>
        <v>#VALUE!</v>
      </c>
      <c r="F223" s="31" t="e">
        <f t="shared" si="29"/>
        <v>#VALUE!</v>
      </c>
      <c r="G223" s="31" t="str">
        <f t="shared" si="32"/>
        <v/>
      </c>
      <c r="H223" s="31" t="str">
        <f t="shared" si="33"/>
        <v/>
      </c>
      <c r="I223" s="31" t="e">
        <f t="shared" si="30"/>
        <v>#VALUE!</v>
      </c>
      <c r="J223" s="24"/>
      <c r="K223" s="24"/>
    </row>
    <row r="224" spans="1:11">
      <c r="A224" s="27" t="str">
        <f t="shared" si="31"/>
        <v/>
      </c>
      <c r="B224" s="28" t="str">
        <f t="shared" si="27"/>
        <v/>
      </c>
      <c r="C224" s="31" t="str">
        <f t="shared" si="34"/>
        <v/>
      </c>
      <c r="D224" s="31" t="str">
        <f t="shared" si="35"/>
        <v/>
      </c>
      <c r="E224" s="32" t="e">
        <f t="shared" si="28"/>
        <v>#VALUE!</v>
      </c>
      <c r="F224" s="31" t="e">
        <f t="shared" si="29"/>
        <v>#VALUE!</v>
      </c>
      <c r="G224" s="31" t="str">
        <f t="shared" si="32"/>
        <v/>
      </c>
      <c r="H224" s="31" t="str">
        <f t="shared" si="33"/>
        <v/>
      </c>
      <c r="I224" s="31" t="e">
        <f t="shared" si="30"/>
        <v>#VALUE!</v>
      </c>
      <c r="J224" s="24"/>
      <c r="K224" s="24"/>
    </row>
    <row r="225" spans="1:11">
      <c r="A225" s="27" t="str">
        <f t="shared" si="31"/>
        <v/>
      </c>
      <c r="B225" s="28" t="str">
        <f t="shared" si="27"/>
        <v/>
      </c>
      <c r="C225" s="31" t="str">
        <f t="shared" si="34"/>
        <v/>
      </c>
      <c r="D225" s="31" t="str">
        <f t="shared" si="35"/>
        <v/>
      </c>
      <c r="E225" s="32" t="e">
        <f t="shared" si="28"/>
        <v>#VALUE!</v>
      </c>
      <c r="F225" s="31" t="e">
        <f t="shared" si="29"/>
        <v>#VALUE!</v>
      </c>
      <c r="G225" s="31" t="str">
        <f t="shared" si="32"/>
        <v/>
      </c>
      <c r="H225" s="31" t="str">
        <f t="shared" si="33"/>
        <v/>
      </c>
      <c r="I225" s="31" t="e">
        <f t="shared" si="30"/>
        <v>#VALUE!</v>
      </c>
      <c r="J225" s="24"/>
      <c r="K225" s="24"/>
    </row>
    <row r="226" spans="1:11">
      <c r="A226" s="27" t="str">
        <f t="shared" si="31"/>
        <v/>
      </c>
      <c r="B226" s="28" t="str">
        <f t="shared" si="27"/>
        <v/>
      </c>
      <c r="C226" s="31" t="str">
        <f t="shared" si="34"/>
        <v/>
      </c>
      <c r="D226" s="31" t="str">
        <f t="shared" si="35"/>
        <v/>
      </c>
      <c r="E226" s="32" t="e">
        <f t="shared" si="28"/>
        <v>#VALUE!</v>
      </c>
      <c r="F226" s="31" t="e">
        <f t="shared" si="29"/>
        <v>#VALUE!</v>
      </c>
      <c r="G226" s="31" t="str">
        <f t="shared" si="32"/>
        <v/>
      </c>
      <c r="H226" s="31" t="str">
        <f t="shared" si="33"/>
        <v/>
      </c>
      <c r="I226" s="31" t="e">
        <f t="shared" si="30"/>
        <v>#VALUE!</v>
      </c>
      <c r="J226" s="24"/>
      <c r="K226" s="24"/>
    </row>
    <row r="227" spans="1:11">
      <c r="A227" s="27" t="str">
        <f t="shared" si="31"/>
        <v/>
      </c>
      <c r="B227" s="28" t="str">
        <f t="shared" si="27"/>
        <v/>
      </c>
      <c r="C227" s="31" t="str">
        <f t="shared" si="34"/>
        <v/>
      </c>
      <c r="D227" s="31" t="str">
        <f t="shared" si="35"/>
        <v/>
      </c>
      <c r="E227" s="32" t="e">
        <f t="shared" si="28"/>
        <v>#VALUE!</v>
      </c>
      <c r="F227" s="31" t="e">
        <f t="shared" si="29"/>
        <v>#VALUE!</v>
      </c>
      <c r="G227" s="31" t="str">
        <f t="shared" si="32"/>
        <v/>
      </c>
      <c r="H227" s="31" t="str">
        <f t="shared" si="33"/>
        <v/>
      </c>
      <c r="I227" s="31" t="e">
        <f t="shared" si="30"/>
        <v>#VALUE!</v>
      </c>
      <c r="J227" s="24"/>
      <c r="K227" s="24"/>
    </row>
    <row r="228" spans="1:11">
      <c r="A228" s="27" t="str">
        <f t="shared" si="31"/>
        <v/>
      </c>
      <c r="B228" s="28" t="str">
        <f t="shared" si="27"/>
        <v/>
      </c>
      <c r="C228" s="31" t="str">
        <f t="shared" si="34"/>
        <v/>
      </c>
      <c r="D228" s="31" t="str">
        <f t="shared" si="35"/>
        <v/>
      </c>
      <c r="E228" s="32" t="e">
        <f t="shared" si="28"/>
        <v>#VALUE!</v>
      </c>
      <c r="F228" s="31" t="e">
        <f t="shared" si="29"/>
        <v>#VALUE!</v>
      </c>
      <c r="G228" s="31" t="str">
        <f t="shared" si="32"/>
        <v/>
      </c>
      <c r="H228" s="31" t="str">
        <f t="shared" si="33"/>
        <v/>
      </c>
      <c r="I228" s="31" t="e">
        <f t="shared" si="30"/>
        <v>#VALUE!</v>
      </c>
      <c r="J228" s="24"/>
      <c r="K228" s="24"/>
    </row>
    <row r="229" spans="1:11">
      <c r="A229" s="27" t="str">
        <f t="shared" si="31"/>
        <v/>
      </c>
      <c r="B229" s="28" t="str">
        <f t="shared" si="27"/>
        <v/>
      </c>
      <c r="C229" s="31" t="str">
        <f t="shared" si="34"/>
        <v/>
      </c>
      <c r="D229" s="31" t="str">
        <f t="shared" si="35"/>
        <v/>
      </c>
      <c r="E229" s="32" t="e">
        <f t="shared" si="28"/>
        <v>#VALUE!</v>
      </c>
      <c r="F229" s="31" t="e">
        <f t="shared" si="29"/>
        <v>#VALUE!</v>
      </c>
      <c r="G229" s="31" t="str">
        <f t="shared" si="32"/>
        <v/>
      </c>
      <c r="H229" s="31" t="str">
        <f t="shared" si="33"/>
        <v/>
      </c>
      <c r="I229" s="31" t="e">
        <f t="shared" si="30"/>
        <v>#VALUE!</v>
      </c>
      <c r="J229" s="24"/>
      <c r="K229" s="24"/>
    </row>
    <row r="230" spans="1:11">
      <c r="A230" s="27" t="str">
        <f t="shared" si="31"/>
        <v/>
      </c>
      <c r="B230" s="28" t="str">
        <f t="shared" si="27"/>
        <v/>
      </c>
      <c r="C230" s="31" t="str">
        <f t="shared" si="34"/>
        <v/>
      </c>
      <c r="D230" s="31" t="str">
        <f t="shared" si="35"/>
        <v/>
      </c>
      <c r="E230" s="32" t="e">
        <f t="shared" si="28"/>
        <v>#VALUE!</v>
      </c>
      <c r="F230" s="31" t="e">
        <f t="shared" si="29"/>
        <v>#VALUE!</v>
      </c>
      <c r="G230" s="31" t="str">
        <f t="shared" si="32"/>
        <v/>
      </c>
      <c r="H230" s="31" t="str">
        <f t="shared" si="33"/>
        <v/>
      </c>
      <c r="I230" s="31" t="e">
        <f t="shared" si="30"/>
        <v>#VALUE!</v>
      </c>
      <c r="J230" s="24"/>
      <c r="K230" s="24"/>
    </row>
    <row r="231" spans="1:11">
      <c r="A231" s="27" t="str">
        <f t="shared" si="31"/>
        <v/>
      </c>
      <c r="B231" s="28" t="str">
        <f t="shared" si="27"/>
        <v/>
      </c>
      <c r="C231" s="31" t="str">
        <f t="shared" si="34"/>
        <v/>
      </c>
      <c r="D231" s="31" t="str">
        <f t="shared" si="35"/>
        <v/>
      </c>
      <c r="E231" s="32" t="e">
        <f t="shared" si="28"/>
        <v>#VALUE!</v>
      </c>
      <c r="F231" s="31" t="e">
        <f t="shared" si="29"/>
        <v>#VALUE!</v>
      </c>
      <c r="G231" s="31" t="str">
        <f t="shared" si="32"/>
        <v/>
      </c>
      <c r="H231" s="31" t="str">
        <f t="shared" si="33"/>
        <v/>
      </c>
      <c r="I231" s="31" t="e">
        <f t="shared" si="30"/>
        <v>#VALUE!</v>
      </c>
      <c r="J231" s="24"/>
      <c r="K231" s="24"/>
    </row>
    <row r="232" spans="1:11">
      <c r="A232" s="27" t="str">
        <f t="shared" si="31"/>
        <v/>
      </c>
      <c r="B232" s="28" t="str">
        <f t="shared" si="27"/>
        <v/>
      </c>
      <c r="C232" s="31" t="str">
        <f t="shared" si="34"/>
        <v/>
      </c>
      <c r="D232" s="31" t="str">
        <f t="shared" si="35"/>
        <v/>
      </c>
      <c r="E232" s="32" t="e">
        <f t="shared" si="28"/>
        <v>#VALUE!</v>
      </c>
      <c r="F232" s="31" t="e">
        <f t="shared" si="29"/>
        <v>#VALUE!</v>
      </c>
      <c r="G232" s="31" t="str">
        <f t="shared" si="32"/>
        <v/>
      </c>
      <c r="H232" s="31" t="str">
        <f t="shared" si="33"/>
        <v/>
      </c>
      <c r="I232" s="31" t="e">
        <f t="shared" si="30"/>
        <v>#VALUE!</v>
      </c>
      <c r="J232" s="24"/>
      <c r="K232" s="24"/>
    </row>
    <row r="233" spans="1:11">
      <c r="A233" s="27" t="str">
        <f t="shared" si="31"/>
        <v/>
      </c>
      <c r="B233" s="28" t="str">
        <f t="shared" si="27"/>
        <v/>
      </c>
      <c r="C233" s="31" t="str">
        <f t="shared" si="34"/>
        <v/>
      </c>
      <c r="D233" s="31" t="str">
        <f t="shared" si="35"/>
        <v/>
      </c>
      <c r="E233" s="32" t="e">
        <f t="shared" si="28"/>
        <v>#VALUE!</v>
      </c>
      <c r="F233" s="31" t="e">
        <f t="shared" si="29"/>
        <v>#VALUE!</v>
      </c>
      <c r="G233" s="31" t="str">
        <f t="shared" si="32"/>
        <v/>
      </c>
      <c r="H233" s="31" t="str">
        <f t="shared" si="33"/>
        <v/>
      </c>
      <c r="I233" s="31" t="e">
        <f t="shared" si="30"/>
        <v>#VALUE!</v>
      </c>
      <c r="J233" s="24"/>
      <c r="K233" s="24"/>
    </row>
    <row r="234" spans="1:11">
      <c r="A234" s="27" t="str">
        <f t="shared" si="31"/>
        <v/>
      </c>
      <c r="B234" s="28" t="str">
        <f t="shared" si="27"/>
        <v/>
      </c>
      <c r="C234" s="31" t="str">
        <f t="shared" si="34"/>
        <v/>
      </c>
      <c r="D234" s="31" t="str">
        <f t="shared" si="35"/>
        <v/>
      </c>
      <c r="E234" s="32" t="e">
        <f t="shared" si="28"/>
        <v>#VALUE!</v>
      </c>
      <c r="F234" s="31" t="e">
        <f t="shared" si="29"/>
        <v>#VALUE!</v>
      </c>
      <c r="G234" s="31" t="str">
        <f t="shared" si="32"/>
        <v/>
      </c>
      <c r="H234" s="31" t="str">
        <f t="shared" si="33"/>
        <v/>
      </c>
      <c r="I234" s="31" t="e">
        <f t="shared" si="30"/>
        <v>#VALUE!</v>
      </c>
      <c r="J234" s="24"/>
      <c r="K234" s="24"/>
    </row>
    <row r="235" spans="1:11">
      <c r="A235" s="27" t="str">
        <f t="shared" si="31"/>
        <v/>
      </c>
      <c r="B235" s="28" t="str">
        <f t="shared" si="27"/>
        <v/>
      </c>
      <c r="C235" s="31" t="str">
        <f t="shared" si="34"/>
        <v/>
      </c>
      <c r="D235" s="31" t="str">
        <f t="shared" si="35"/>
        <v/>
      </c>
      <c r="E235" s="32" t="e">
        <f t="shared" si="28"/>
        <v>#VALUE!</v>
      </c>
      <c r="F235" s="31" t="e">
        <f t="shared" si="29"/>
        <v>#VALUE!</v>
      </c>
      <c r="G235" s="31" t="str">
        <f t="shared" si="32"/>
        <v/>
      </c>
      <c r="H235" s="31" t="str">
        <f t="shared" si="33"/>
        <v/>
      </c>
      <c r="I235" s="31" t="e">
        <f t="shared" si="30"/>
        <v>#VALUE!</v>
      </c>
      <c r="J235" s="24"/>
      <c r="K235" s="24"/>
    </row>
    <row r="236" spans="1:11">
      <c r="A236" s="27" t="str">
        <f t="shared" si="31"/>
        <v/>
      </c>
      <c r="B236" s="28" t="str">
        <f t="shared" si="27"/>
        <v/>
      </c>
      <c r="C236" s="31" t="str">
        <f t="shared" si="34"/>
        <v/>
      </c>
      <c r="D236" s="31" t="str">
        <f t="shared" si="35"/>
        <v/>
      </c>
      <c r="E236" s="32" t="e">
        <f t="shared" si="28"/>
        <v>#VALUE!</v>
      </c>
      <c r="F236" s="31" t="e">
        <f t="shared" si="29"/>
        <v>#VALUE!</v>
      </c>
      <c r="G236" s="31" t="str">
        <f t="shared" si="32"/>
        <v/>
      </c>
      <c r="H236" s="31" t="str">
        <f t="shared" si="33"/>
        <v/>
      </c>
      <c r="I236" s="31" t="e">
        <f t="shared" si="30"/>
        <v>#VALUE!</v>
      </c>
      <c r="J236" s="24"/>
      <c r="K236" s="24"/>
    </row>
    <row r="237" spans="1:11">
      <c r="A237" s="27" t="str">
        <f t="shared" si="31"/>
        <v/>
      </c>
      <c r="B237" s="28" t="str">
        <f t="shared" si="27"/>
        <v/>
      </c>
      <c r="C237" s="31" t="str">
        <f t="shared" si="34"/>
        <v/>
      </c>
      <c r="D237" s="31" t="str">
        <f t="shared" si="35"/>
        <v/>
      </c>
      <c r="E237" s="32" t="e">
        <f t="shared" si="28"/>
        <v>#VALUE!</v>
      </c>
      <c r="F237" s="31" t="e">
        <f t="shared" si="29"/>
        <v>#VALUE!</v>
      </c>
      <c r="G237" s="31" t="str">
        <f t="shared" si="32"/>
        <v/>
      </c>
      <c r="H237" s="31" t="str">
        <f t="shared" si="33"/>
        <v/>
      </c>
      <c r="I237" s="31" t="e">
        <f t="shared" si="30"/>
        <v>#VALUE!</v>
      </c>
      <c r="J237" s="24"/>
      <c r="K237" s="24"/>
    </row>
    <row r="238" spans="1:11">
      <c r="A238" s="27" t="str">
        <f t="shared" si="31"/>
        <v/>
      </c>
      <c r="B238" s="28" t="str">
        <f t="shared" si="27"/>
        <v/>
      </c>
      <c r="C238" s="31" t="str">
        <f t="shared" si="34"/>
        <v/>
      </c>
      <c r="D238" s="31" t="str">
        <f t="shared" si="35"/>
        <v/>
      </c>
      <c r="E238" s="32" t="e">
        <f t="shared" si="28"/>
        <v>#VALUE!</v>
      </c>
      <c r="F238" s="31" t="e">
        <f t="shared" si="29"/>
        <v>#VALUE!</v>
      </c>
      <c r="G238" s="31" t="str">
        <f t="shared" si="32"/>
        <v/>
      </c>
      <c r="H238" s="31" t="str">
        <f t="shared" si="33"/>
        <v/>
      </c>
      <c r="I238" s="31" t="e">
        <f t="shared" si="30"/>
        <v>#VALUE!</v>
      </c>
      <c r="J238" s="24"/>
      <c r="K238" s="24"/>
    </row>
    <row r="239" spans="1:11">
      <c r="A239" s="27" t="str">
        <f t="shared" si="31"/>
        <v/>
      </c>
      <c r="B239" s="28" t="str">
        <f t="shared" si="27"/>
        <v/>
      </c>
      <c r="C239" s="31" t="str">
        <f t="shared" si="34"/>
        <v/>
      </c>
      <c r="D239" s="31" t="str">
        <f t="shared" si="35"/>
        <v/>
      </c>
      <c r="E239" s="32" t="e">
        <f t="shared" si="28"/>
        <v>#VALUE!</v>
      </c>
      <c r="F239" s="31" t="e">
        <f t="shared" si="29"/>
        <v>#VALUE!</v>
      </c>
      <c r="G239" s="31" t="str">
        <f t="shared" si="32"/>
        <v/>
      </c>
      <c r="H239" s="31" t="str">
        <f t="shared" si="33"/>
        <v/>
      </c>
      <c r="I239" s="31" t="e">
        <f t="shared" si="30"/>
        <v>#VALUE!</v>
      </c>
      <c r="J239" s="24"/>
      <c r="K239" s="24"/>
    </row>
    <row r="240" spans="1:11">
      <c r="A240" s="27" t="str">
        <f t="shared" si="31"/>
        <v/>
      </c>
      <c r="B240" s="28" t="str">
        <f t="shared" si="27"/>
        <v/>
      </c>
      <c r="C240" s="31" t="str">
        <f t="shared" si="34"/>
        <v/>
      </c>
      <c r="D240" s="31" t="str">
        <f t="shared" si="35"/>
        <v/>
      </c>
      <c r="E240" s="32" t="e">
        <f t="shared" si="28"/>
        <v>#VALUE!</v>
      </c>
      <c r="F240" s="31" t="e">
        <f t="shared" si="29"/>
        <v>#VALUE!</v>
      </c>
      <c r="G240" s="31" t="str">
        <f t="shared" si="32"/>
        <v/>
      </c>
      <c r="H240" s="31" t="str">
        <f t="shared" si="33"/>
        <v/>
      </c>
      <c r="I240" s="31" t="e">
        <f t="shared" si="30"/>
        <v>#VALUE!</v>
      </c>
      <c r="J240" s="24"/>
      <c r="K240" s="24"/>
    </row>
    <row r="241" spans="1:11">
      <c r="A241" s="27" t="str">
        <f t="shared" si="31"/>
        <v/>
      </c>
      <c r="B241" s="28" t="str">
        <f t="shared" si="27"/>
        <v/>
      </c>
      <c r="C241" s="31" t="str">
        <f t="shared" si="34"/>
        <v/>
      </c>
      <c r="D241" s="31" t="str">
        <f t="shared" si="35"/>
        <v/>
      </c>
      <c r="E241" s="32" t="e">
        <f t="shared" si="28"/>
        <v>#VALUE!</v>
      </c>
      <c r="F241" s="31" t="e">
        <f t="shared" si="29"/>
        <v>#VALUE!</v>
      </c>
      <c r="G241" s="31" t="str">
        <f t="shared" si="32"/>
        <v/>
      </c>
      <c r="H241" s="31" t="str">
        <f t="shared" si="33"/>
        <v/>
      </c>
      <c r="I241" s="31" t="e">
        <f t="shared" si="30"/>
        <v>#VALUE!</v>
      </c>
      <c r="J241" s="24"/>
      <c r="K241" s="24"/>
    </row>
    <row r="242" spans="1:11">
      <c r="A242" s="27" t="str">
        <f t="shared" si="31"/>
        <v/>
      </c>
      <c r="B242" s="28" t="str">
        <f t="shared" si="27"/>
        <v/>
      </c>
      <c r="C242" s="31" t="str">
        <f t="shared" si="34"/>
        <v/>
      </c>
      <c r="D242" s="31" t="str">
        <f t="shared" si="35"/>
        <v/>
      </c>
      <c r="E242" s="32" t="e">
        <f t="shared" si="28"/>
        <v>#VALUE!</v>
      </c>
      <c r="F242" s="31" t="e">
        <f t="shared" si="29"/>
        <v>#VALUE!</v>
      </c>
      <c r="G242" s="31" t="str">
        <f t="shared" si="32"/>
        <v/>
      </c>
      <c r="H242" s="31" t="str">
        <f t="shared" si="33"/>
        <v/>
      </c>
      <c r="I242" s="31" t="e">
        <f t="shared" si="30"/>
        <v>#VALUE!</v>
      </c>
      <c r="J242" s="24"/>
      <c r="K242" s="24"/>
    </row>
    <row r="243" spans="1:11">
      <c r="A243" s="27" t="str">
        <f t="shared" si="31"/>
        <v/>
      </c>
      <c r="B243" s="28" t="str">
        <f t="shared" si="27"/>
        <v/>
      </c>
      <c r="C243" s="31" t="str">
        <f t="shared" si="34"/>
        <v/>
      </c>
      <c r="D243" s="31" t="str">
        <f t="shared" si="35"/>
        <v/>
      </c>
      <c r="E243" s="32" t="e">
        <f t="shared" si="28"/>
        <v>#VALUE!</v>
      </c>
      <c r="F243" s="31" t="e">
        <f t="shared" si="29"/>
        <v>#VALUE!</v>
      </c>
      <c r="G243" s="31" t="str">
        <f t="shared" si="32"/>
        <v/>
      </c>
      <c r="H243" s="31" t="str">
        <f t="shared" si="33"/>
        <v/>
      </c>
      <c r="I243" s="31" t="e">
        <f t="shared" si="30"/>
        <v>#VALUE!</v>
      </c>
      <c r="J243" s="24"/>
      <c r="K243" s="24"/>
    </row>
    <row r="244" spans="1:11">
      <c r="A244" s="27" t="str">
        <f t="shared" si="31"/>
        <v/>
      </c>
      <c r="B244" s="28" t="str">
        <f t="shared" si="27"/>
        <v/>
      </c>
      <c r="C244" s="31" t="str">
        <f t="shared" si="34"/>
        <v/>
      </c>
      <c r="D244" s="31" t="str">
        <f t="shared" si="35"/>
        <v/>
      </c>
      <c r="E244" s="32" t="e">
        <f t="shared" si="28"/>
        <v>#VALUE!</v>
      </c>
      <c r="F244" s="31" t="e">
        <f t="shared" si="29"/>
        <v>#VALUE!</v>
      </c>
      <c r="G244" s="31" t="str">
        <f t="shared" si="32"/>
        <v/>
      </c>
      <c r="H244" s="31" t="str">
        <f t="shared" si="33"/>
        <v/>
      </c>
      <c r="I244" s="31" t="e">
        <f t="shared" si="30"/>
        <v>#VALUE!</v>
      </c>
      <c r="J244" s="24"/>
      <c r="K244" s="24"/>
    </row>
    <row r="245" spans="1:11">
      <c r="A245" s="27" t="str">
        <f t="shared" si="31"/>
        <v/>
      </c>
      <c r="B245" s="28" t="str">
        <f t="shared" si="27"/>
        <v/>
      </c>
      <c r="C245" s="31" t="str">
        <f t="shared" si="34"/>
        <v/>
      </c>
      <c r="D245" s="31" t="str">
        <f t="shared" si="35"/>
        <v/>
      </c>
      <c r="E245" s="32" t="e">
        <f t="shared" si="28"/>
        <v>#VALUE!</v>
      </c>
      <c r="F245" s="31" t="e">
        <f t="shared" si="29"/>
        <v>#VALUE!</v>
      </c>
      <c r="G245" s="31" t="str">
        <f t="shared" si="32"/>
        <v/>
      </c>
      <c r="H245" s="31" t="str">
        <f t="shared" si="33"/>
        <v/>
      </c>
      <c r="I245" s="31" t="e">
        <f t="shared" si="30"/>
        <v>#VALUE!</v>
      </c>
      <c r="J245" s="24"/>
      <c r="K245" s="24"/>
    </row>
    <row r="246" spans="1:11">
      <c r="A246" s="27" t="str">
        <f t="shared" si="31"/>
        <v/>
      </c>
      <c r="B246" s="28" t="str">
        <f t="shared" si="27"/>
        <v/>
      </c>
      <c r="C246" s="31" t="str">
        <f t="shared" si="34"/>
        <v/>
      </c>
      <c r="D246" s="31" t="str">
        <f t="shared" si="35"/>
        <v/>
      </c>
      <c r="E246" s="32" t="e">
        <f t="shared" si="28"/>
        <v>#VALUE!</v>
      </c>
      <c r="F246" s="31" t="e">
        <f t="shared" si="29"/>
        <v>#VALUE!</v>
      </c>
      <c r="G246" s="31" t="str">
        <f t="shared" si="32"/>
        <v/>
      </c>
      <c r="H246" s="31" t="str">
        <f t="shared" si="33"/>
        <v/>
      </c>
      <c r="I246" s="31" t="e">
        <f t="shared" si="30"/>
        <v>#VALUE!</v>
      </c>
      <c r="J246" s="24"/>
      <c r="K246" s="24"/>
    </row>
    <row r="247" spans="1:11">
      <c r="A247" s="27" t="str">
        <f t="shared" si="31"/>
        <v/>
      </c>
      <c r="B247" s="28" t="str">
        <f t="shared" si="27"/>
        <v/>
      </c>
      <c r="C247" s="31" t="str">
        <f t="shared" si="34"/>
        <v/>
      </c>
      <c r="D247" s="31" t="str">
        <f t="shared" si="35"/>
        <v/>
      </c>
      <c r="E247" s="32" t="e">
        <f t="shared" si="28"/>
        <v>#VALUE!</v>
      </c>
      <c r="F247" s="31" t="e">
        <f t="shared" si="29"/>
        <v>#VALUE!</v>
      </c>
      <c r="G247" s="31" t="str">
        <f t="shared" si="32"/>
        <v/>
      </c>
      <c r="H247" s="31" t="str">
        <f t="shared" si="33"/>
        <v/>
      </c>
      <c r="I247" s="31" t="e">
        <f t="shared" si="30"/>
        <v>#VALUE!</v>
      </c>
      <c r="J247" s="24"/>
      <c r="K247" s="24"/>
    </row>
    <row r="248" spans="1:11">
      <c r="A248" s="27" t="str">
        <f t="shared" si="31"/>
        <v/>
      </c>
      <c r="B248" s="28" t="str">
        <f t="shared" si="27"/>
        <v/>
      </c>
      <c r="C248" s="31" t="str">
        <f t="shared" si="34"/>
        <v/>
      </c>
      <c r="D248" s="31" t="str">
        <f t="shared" si="35"/>
        <v/>
      </c>
      <c r="E248" s="32" t="e">
        <f t="shared" si="28"/>
        <v>#VALUE!</v>
      </c>
      <c r="F248" s="31" t="e">
        <f t="shared" si="29"/>
        <v>#VALUE!</v>
      </c>
      <c r="G248" s="31" t="str">
        <f t="shared" si="32"/>
        <v/>
      </c>
      <c r="H248" s="31" t="str">
        <f t="shared" si="33"/>
        <v/>
      </c>
      <c r="I248" s="31" t="e">
        <f t="shared" si="30"/>
        <v>#VALUE!</v>
      </c>
      <c r="J248" s="24"/>
      <c r="K248" s="24"/>
    </row>
    <row r="249" spans="1:11">
      <c r="A249" s="27" t="str">
        <f t="shared" si="31"/>
        <v/>
      </c>
      <c r="B249" s="28" t="str">
        <f t="shared" si="27"/>
        <v/>
      </c>
      <c r="C249" s="31" t="str">
        <f t="shared" si="34"/>
        <v/>
      </c>
      <c r="D249" s="31" t="str">
        <f t="shared" si="35"/>
        <v/>
      </c>
      <c r="E249" s="32" t="e">
        <f t="shared" si="28"/>
        <v>#VALUE!</v>
      </c>
      <c r="F249" s="31" t="e">
        <f t="shared" si="29"/>
        <v>#VALUE!</v>
      </c>
      <c r="G249" s="31" t="str">
        <f t="shared" si="32"/>
        <v/>
      </c>
      <c r="H249" s="31" t="str">
        <f t="shared" si="33"/>
        <v/>
      </c>
      <c r="I249" s="31" t="e">
        <f t="shared" si="30"/>
        <v>#VALUE!</v>
      </c>
      <c r="J249" s="24"/>
      <c r="K249" s="24"/>
    </row>
    <row r="250" spans="1:11">
      <c r="A250" s="27" t="str">
        <f t="shared" si="31"/>
        <v/>
      </c>
      <c r="B250" s="28" t="str">
        <f t="shared" si="27"/>
        <v/>
      </c>
      <c r="C250" s="31" t="str">
        <f t="shared" si="34"/>
        <v/>
      </c>
      <c r="D250" s="31" t="str">
        <f t="shared" si="35"/>
        <v/>
      </c>
      <c r="E250" s="32" t="e">
        <f t="shared" si="28"/>
        <v>#VALUE!</v>
      </c>
      <c r="F250" s="31" t="e">
        <f t="shared" si="29"/>
        <v>#VALUE!</v>
      </c>
      <c r="G250" s="31" t="str">
        <f t="shared" si="32"/>
        <v/>
      </c>
      <c r="H250" s="31" t="str">
        <f t="shared" si="33"/>
        <v/>
      </c>
      <c r="I250" s="31" t="e">
        <f t="shared" si="30"/>
        <v>#VALUE!</v>
      </c>
      <c r="J250" s="24"/>
      <c r="K250" s="24"/>
    </row>
    <row r="251" spans="1:11">
      <c r="A251" s="27" t="str">
        <f t="shared" si="31"/>
        <v/>
      </c>
      <c r="B251" s="28" t="str">
        <f t="shared" si="27"/>
        <v/>
      </c>
      <c r="C251" s="31" t="str">
        <f t="shared" si="34"/>
        <v/>
      </c>
      <c r="D251" s="31" t="str">
        <f t="shared" si="35"/>
        <v/>
      </c>
      <c r="E251" s="32" t="e">
        <f t="shared" si="28"/>
        <v>#VALUE!</v>
      </c>
      <c r="F251" s="31" t="e">
        <f t="shared" si="29"/>
        <v>#VALUE!</v>
      </c>
      <c r="G251" s="31" t="str">
        <f t="shared" si="32"/>
        <v/>
      </c>
      <c r="H251" s="31" t="str">
        <f t="shared" si="33"/>
        <v/>
      </c>
      <c r="I251" s="31" t="e">
        <f t="shared" si="30"/>
        <v>#VALUE!</v>
      </c>
      <c r="J251" s="24"/>
      <c r="K251" s="24"/>
    </row>
    <row r="252" spans="1:11">
      <c r="A252" s="27" t="str">
        <f t="shared" si="31"/>
        <v/>
      </c>
      <c r="B252" s="28" t="str">
        <f t="shared" si="27"/>
        <v/>
      </c>
      <c r="C252" s="31" t="str">
        <f t="shared" si="34"/>
        <v/>
      </c>
      <c r="D252" s="31" t="str">
        <f t="shared" si="35"/>
        <v/>
      </c>
      <c r="E252" s="32" t="e">
        <f t="shared" si="28"/>
        <v>#VALUE!</v>
      </c>
      <c r="F252" s="31" t="e">
        <f t="shared" si="29"/>
        <v>#VALUE!</v>
      </c>
      <c r="G252" s="31" t="str">
        <f t="shared" si="32"/>
        <v/>
      </c>
      <c r="H252" s="31" t="str">
        <f t="shared" si="33"/>
        <v/>
      </c>
      <c r="I252" s="31" t="e">
        <f t="shared" si="30"/>
        <v>#VALUE!</v>
      </c>
      <c r="J252" s="24"/>
      <c r="K252" s="24"/>
    </row>
    <row r="253" spans="1:11">
      <c r="A253" s="27" t="str">
        <f t="shared" si="31"/>
        <v/>
      </c>
      <c r="B253" s="28" t="str">
        <f t="shared" si="27"/>
        <v/>
      </c>
      <c r="C253" s="31" t="str">
        <f t="shared" si="34"/>
        <v/>
      </c>
      <c r="D253" s="31" t="str">
        <f t="shared" si="35"/>
        <v/>
      </c>
      <c r="E253" s="32" t="e">
        <f t="shared" si="28"/>
        <v>#VALUE!</v>
      </c>
      <c r="F253" s="31" t="e">
        <f t="shared" si="29"/>
        <v>#VALUE!</v>
      </c>
      <c r="G253" s="31" t="str">
        <f t="shared" si="32"/>
        <v/>
      </c>
      <c r="H253" s="31" t="str">
        <f t="shared" si="33"/>
        <v/>
      </c>
      <c r="I253" s="31" t="e">
        <f t="shared" si="30"/>
        <v>#VALUE!</v>
      </c>
      <c r="J253" s="24"/>
      <c r="K253" s="24"/>
    </row>
    <row r="254" spans="1:11">
      <c r="A254" s="27" t="str">
        <f t="shared" si="31"/>
        <v/>
      </c>
      <c r="B254" s="28" t="str">
        <f t="shared" si="27"/>
        <v/>
      </c>
      <c r="C254" s="31" t="str">
        <f t="shared" si="34"/>
        <v/>
      </c>
      <c r="D254" s="31" t="str">
        <f t="shared" si="35"/>
        <v/>
      </c>
      <c r="E254" s="32" t="e">
        <f t="shared" si="28"/>
        <v>#VALUE!</v>
      </c>
      <c r="F254" s="31" t="e">
        <f t="shared" si="29"/>
        <v>#VALUE!</v>
      </c>
      <c r="G254" s="31" t="str">
        <f t="shared" si="32"/>
        <v/>
      </c>
      <c r="H254" s="31" t="str">
        <f t="shared" si="33"/>
        <v/>
      </c>
      <c r="I254" s="31" t="e">
        <f t="shared" si="30"/>
        <v>#VALUE!</v>
      </c>
      <c r="J254" s="24"/>
      <c r="K254" s="24"/>
    </row>
    <row r="255" spans="1:11">
      <c r="A255" s="27" t="str">
        <f t="shared" si="31"/>
        <v/>
      </c>
      <c r="B255" s="28" t="str">
        <f t="shared" si="27"/>
        <v/>
      </c>
      <c r="C255" s="31" t="str">
        <f t="shared" si="34"/>
        <v/>
      </c>
      <c r="D255" s="31" t="str">
        <f t="shared" si="35"/>
        <v/>
      </c>
      <c r="E255" s="32" t="e">
        <f t="shared" si="28"/>
        <v>#VALUE!</v>
      </c>
      <c r="F255" s="31" t="e">
        <f t="shared" si="29"/>
        <v>#VALUE!</v>
      </c>
      <c r="G255" s="31" t="str">
        <f t="shared" si="32"/>
        <v/>
      </c>
      <c r="H255" s="31" t="str">
        <f t="shared" si="33"/>
        <v/>
      </c>
      <c r="I255" s="31" t="e">
        <f t="shared" si="30"/>
        <v>#VALUE!</v>
      </c>
      <c r="J255" s="24"/>
      <c r="K255" s="24"/>
    </row>
    <row r="256" spans="1:11">
      <c r="A256" s="27" t="str">
        <f t="shared" si="31"/>
        <v/>
      </c>
      <c r="B256" s="28" t="str">
        <f t="shared" si="27"/>
        <v/>
      </c>
      <c r="C256" s="31" t="str">
        <f t="shared" si="34"/>
        <v/>
      </c>
      <c r="D256" s="31" t="str">
        <f t="shared" si="35"/>
        <v/>
      </c>
      <c r="E256" s="32" t="e">
        <f t="shared" si="28"/>
        <v>#VALUE!</v>
      </c>
      <c r="F256" s="31" t="e">
        <f t="shared" si="29"/>
        <v>#VALUE!</v>
      </c>
      <c r="G256" s="31" t="str">
        <f t="shared" si="32"/>
        <v/>
      </c>
      <c r="H256" s="31" t="str">
        <f t="shared" si="33"/>
        <v/>
      </c>
      <c r="I256" s="31" t="e">
        <f t="shared" si="30"/>
        <v>#VALUE!</v>
      </c>
      <c r="J256" s="24"/>
      <c r="K256" s="24"/>
    </row>
    <row r="257" spans="1:11">
      <c r="A257" s="27" t="str">
        <f t="shared" si="31"/>
        <v/>
      </c>
      <c r="B257" s="28" t="str">
        <f t="shared" si="27"/>
        <v/>
      </c>
      <c r="C257" s="31" t="str">
        <f t="shared" si="34"/>
        <v/>
      </c>
      <c r="D257" s="31" t="str">
        <f t="shared" si="35"/>
        <v/>
      </c>
      <c r="E257" s="32" t="e">
        <f t="shared" si="28"/>
        <v>#VALUE!</v>
      </c>
      <c r="F257" s="31" t="e">
        <f t="shared" si="29"/>
        <v>#VALUE!</v>
      </c>
      <c r="G257" s="31" t="str">
        <f t="shared" si="32"/>
        <v/>
      </c>
      <c r="H257" s="31" t="str">
        <f t="shared" si="33"/>
        <v/>
      </c>
      <c r="I257" s="31" t="e">
        <f t="shared" si="30"/>
        <v>#VALUE!</v>
      </c>
      <c r="J257" s="24"/>
      <c r="K257" s="24"/>
    </row>
    <row r="258" spans="1:11">
      <c r="A258" s="27" t="str">
        <f t="shared" si="31"/>
        <v/>
      </c>
      <c r="B258" s="28" t="str">
        <f t="shared" si="27"/>
        <v/>
      </c>
      <c r="C258" s="31" t="str">
        <f t="shared" si="34"/>
        <v/>
      </c>
      <c r="D258" s="31" t="str">
        <f t="shared" si="35"/>
        <v/>
      </c>
      <c r="E258" s="32" t="e">
        <f t="shared" si="28"/>
        <v>#VALUE!</v>
      </c>
      <c r="F258" s="31" t="e">
        <f t="shared" si="29"/>
        <v>#VALUE!</v>
      </c>
      <c r="G258" s="31" t="str">
        <f t="shared" si="32"/>
        <v/>
      </c>
      <c r="H258" s="31" t="str">
        <f t="shared" si="33"/>
        <v/>
      </c>
      <c r="I258" s="31" t="e">
        <f t="shared" si="30"/>
        <v>#VALUE!</v>
      </c>
      <c r="J258" s="24"/>
      <c r="K258" s="24"/>
    </row>
    <row r="259" spans="1:11">
      <c r="A259" s="27" t="str">
        <f t="shared" si="31"/>
        <v/>
      </c>
      <c r="B259" s="28" t="str">
        <f t="shared" si="27"/>
        <v/>
      </c>
      <c r="C259" s="31" t="str">
        <f t="shared" si="34"/>
        <v/>
      </c>
      <c r="D259" s="31" t="str">
        <f t="shared" si="35"/>
        <v/>
      </c>
      <c r="E259" s="32" t="e">
        <f t="shared" si="28"/>
        <v>#VALUE!</v>
      </c>
      <c r="F259" s="31" t="e">
        <f t="shared" si="29"/>
        <v>#VALUE!</v>
      </c>
      <c r="G259" s="31" t="str">
        <f t="shared" si="32"/>
        <v/>
      </c>
      <c r="H259" s="31" t="str">
        <f t="shared" si="33"/>
        <v/>
      </c>
      <c r="I259" s="31" t="e">
        <f t="shared" si="30"/>
        <v>#VALUE!</v>
      </c>
      <c r="J259" s="24"/>
      <c r="K259" s="24"/>
    </row>
    <row r="260" spans="1:11">
      <c r="A260" s="27" t="str">
        <f t="shared" si="31"/>
        <v/>
      </c>
      <c r="B260" s="28" t="str">
        <f t="shared" si="27"/>
        <v/>
      </c>
      <c r="C260" s="31" t="str">
        <f t="shared" si="34"/>
        <v/>
      </c>
      <c r="D260" s="31" t="str">
        <f t="shared" si="35"/>
        <v/>
      </c>
      <c r="E260" s="32" t="e">
        <f t="shared" si="28"/>
        <v>#VALUE!</v>
      </c>
      <c r="F260" s="31" t="e">
        <f t="shared" si="29"/>
        <v>#VALUE!</v>
      </c>
      <c r="G260" s="31" t="str">
        <f t="shared" si="32"/>
        <v/>
      </c>
      <c r="H260" s="31" t="str">
        <f t="shared" si="33"/>
        <v/>
      </c>
      <c r="I260" s="31" t="e">
        <f t="shared" si="30"/>
        <v>#VALUE!</v>
      </c>
      <c r="J260" s="24"/>
      <c r="K260" s="24"/>
    </row>
    <row r="261" spans="1:11">
      <c r="A261" s="27" t="str">
        <f t="shared" si="31"/>
        <v/>
      </c>
      <c r="B261" s="28" t="str">
        <f t="shared" si="27"/>
        <v/>
      </c>
      <c r="C261" s="31" t="str">
        <f t="shared" si="34"/>
        <v/>
      </c>
      <c r="D261" s="31" t="str">
        <f t="shared" si="35"/>
        <v/>
      </c>
      <c r="E261" s="32" t="e">
        <f t="shared" si="28"/>
        <v>#VALUE!</v>
      </c>
      <c r="F261" s="31" t="e">
        <f t="shared" si="29"/>
        <v>#VALUE!</v>
      </c>
      <c r="G261" s="31" t="str">
        <f t="shared" si="32"/>
        <v/>
      </c>
      <c r="H261" s="31" t="str">
        <f t="shared" si="33"/>
        <v/>
      </c>
      <c r="I261" s="31" t="e">
        <f t="shared" si="30"/>
        <v>#VALUE!</v>
      </c>
      <c r="J261" s="24"/>
      <c r="K261" s="24"/>
    </row>
    <row r="262" spans="1:11">
      <c r="A262" s="27" t="str">
        <f t="shared" si="31"/>
        <v/>
      </c>
      <c r="B262" s="28" t="str">
        <f t="shared" si="27"/>
        <v/>
      </c>
      <c r="C262" s="31" t="str">
        <f t="shared" si="34"/>
        <v/>
      </c>
      <c r="D262" s="31" t="str">
        <f t="shared" si="35"/>
        <v/>
      </c>
      <c r="E262" s="32" t="e">
        <f t="shared" si="28"/>
        <v>#VALUE!</v>
      </c>
      <c r="F262" s="31" t="e">
        <f t="shared" si="29"/>
        <v>#VALUE!</v>
      </c>
      <c r="G262" s="31" t="str">
        <f t="shared" si="32"/>
        <v/>
      </c>
      <c r="H262" s="31" t="str">
        <f t="shared" si="33"/>
        <v/>
      </c>
      <c r="I262" s="31" t="e">
        <f t="shared" si="30"/>
        <v>#VALUE!</v>
      </c>
      <c r="J262" s="24"/>
      <c r="K262" s="24"/>
    </row>
    <row r="263" spans="1:11">
      <c r="A263" s="27" t="str">
        <f t="shared" si="31"/>
        <v/>
      </c>
      <c r="B263" s="28" t="str">
        <f t="shared" si="27"/>
        <v/>
      </c>
      <c r="C263" s="31" t="str">
        <f t="shared" si="34"/>
        <v/>
      </c>
      <c r="D263" s="31" t="str">
        <f t="shared" si="35"/>
        <v/>
      </c>
      <c r="E263" s="32" t="e">
        <f t="shared" si="28"/>
        <v>#VALUE!</v>
      </c>
      <c r="F263" s="31" t="e">
        <f t="shared" si="29"/>
        <v>#VALUE!</v>
      </c>
      <c r="G263" s="31" t="str">
        <f t="shared" si="32"/>
        <v/>
      </c>
      <c r="H263" s="31" t="str">
        <f t="shared" si="33"/>
        <v/>
      </c>
      <c r="I263" s="31" t="e">
        <f t="shared" si="30"/>
        <v>#VALUE!</v>
      </c>
      <c r="J263" s="24"/>
      <c r="K263" s="24"/>
    </row>
    <row r="264" spans="1:11">
      <c r="A264" s="27" t="str">
        <f t="shared" si="31"/>
        <v/>
      </c>
      <c r="B264" s="28" t="str">
        <f t="shared" si="27"/>
        <v/>
      </c>
      <c r="C264" s="31" t="str">
        <f t="shared" si="34"/>
        <v/>
      </c>
      <c r="D264" s="31" t="str">
        <f t="shared" si="35"/>
        <v/>
      </c>
      <c r="E264" s="32" t="e">
        <f t="shared" si="28"/>
        <v>#VALUE!</v>
      </c>
      <c r="F264" s="31" t="e">
        <f t="shared" si="29"/>
        <v>#VALUE!</v>
      </c>
      <c r="G264" s="31" t="str">
        <f t="shared" si="32"/>
        <v/>
      </c>
      <c r="H264" s="31" t="str">
        <f t="shared" si="33"/>
        <v/>
      </c>
      <c r="I264" s="31" t="e">
        <f t="shared" si="30"/>
        <v>#VALUE!</v>
      </c>
      <c r="J264" s="24"/>
      <c r="K264" s="24"/>
    </row>
    <row r="265" spans="1:11">
      <c r="A265" s="27" t="str">
        <f t="shared" si="31"/>
        <v/>
      </c>
      <c r="B265" s="28" t="str">
        <f t="shared" si="27"/>
        <v/>
      </c>
      <c r="C265" s="31" t="str">
        <f t="shared" si="34"/>
        <v/>
      </c>
      <c r="D265" s="31" t="str">
        <f t="shared" si="35"/>
        <v/>
      </c>
      <c r="E265" s="32" t="e">
        <f t="shared" si="28"/>
        <v>#VALUE!</v>
      </c>
      <c r="F265" s="31" t="e">
        <f t="shared" si="29"/>
        <v>#VALUE!</v>
      </c>
      <c r="G265" s="31" t="str">
        <f t="shared" si="32"/>
        <v/>
      </c>
      <c r="H265" s="31" t="str">
        <f t="shared" si="33"/>
        <v/>
      </c>
      <c r="I265" s="31" t="e">
        <f t="shared" si="30"/>
        <v>#VALUE!</v>
      </c>
      <c r="J265" s="24"/>
      <c r="K265" s="24"/>
    </row>
    <row r="266" spans="1:11">
      <c r="A266" s="27" t="str">
        <f t="shared" si="31"/>
        <v/>
      </c>
      <c r="B266" s="28" t="str">
        <f t="shared" si="27"/>
        <v/>
      </c>
      <c r="C266" s="31" t="str">
        <f t="shared" si="34"/>
        <v/>
      </c>
      <c r="D266" s="31" t="str">
        <f t="shared" si="35"/>
        <v/>
      </c>
      <c r="E266" s="32" t="e">
        <f t="shared" si="28"/>
        <v>#VALUE!</v>
      </c>
      <c r="F266" s="31" t="e">
        <f t="shared" si="29"/>
        <v>#VALUE!</v>
      </c>
      <c r="G266" s="31" t="str">
        <f t="shared" si="32"/>
        <v/>
      </c>
      <c r="H266" s="31" t="str">
        <f t="shared" si="33"/>
        <v/>
      </c>
      <c r="I266" s="31" t="e">
        <f t="shared" si="30"/>
        <v>#VALUE!</v>
      </c>
      <c r="J266" s="24"/>
      <c r="K266" s="24"/>
    </row>
    <row r="267" spans="1:11">
      <c r="A267" s="27" t="str">
        <f t="shared" si="31"/>
        <v/>
      </c>
      <c r="B267" s="28" t="str">
        <f t="shared" si="27"/>
        <v/>
      </c>
      <c r="C267" s="31" t="str">
        <f t="shared" si="34"/>
        <v/>
      </c>
      <c r="D267" s="31" t="str">
        <f t="shared" si="35"/>
        <v/>
      </c>
      <c r="E267" s="32" t="e">
        <f t="shared" si="28"/>
        <v>#VALUE!</v>
      </c>
      <c r="F267" s="31" t="e">
        <f t="shared" si="29"/>
        <v>#VALUE!</v>
      </c>
      <c r="G267" s="31" t="str">
        <f t="shared" si="32"/>
        <v/>
      </c>
      <c r="H267" s="31" t="str">
        <f t="shared" si="33"/>
        <v/>
      </c>
      <c r="I267" s="31" t="e">
        <f t="shared" si="30"/>
        <v>#VALUE!</v>
      </c>
      <c r="J267" s="24"/>
      <c r="K267" s="24"/>
    </row>
    <row r="268" spans="1:11">
      <c r="A268" s="27" t="str">
        <f t="shared" si="31"/>
        <v/>
      </c>
      <c r="B268" s="28" t="str">
        <f t="shared" si="27"/>
        <v/>
      </c>
      <c r="C268" s="31" t="str">
        <f t="shared" si="34"/>
        <v/>
      </c>
      <c r="D268" s="31" t="str">
        <f t="shared" si="35"/>
        <v/>
      </c>
      <c r="E268" s="32" t="e">
        <f t="shared" si="28"/>
        <v>#VALUE!</v>
      </c>
      <c r="F268" s="31" t="e">
        <f t="shared" si="29"/>
        <v>#VALUE!</v>
      </c>
      <c r="G268" s="31" t="str">
        <f t="shared" si="32"/>
        <v/>
      </c>
      <c r="H268" s="31" t="str">
        <f t="shared" si="33"/>
        <v/>
      </c>
      <c r="I268" s="31" t="e">
        <f t="shared" si="30"/>
        <v>#VALUE!</v>
      </c>
      <c r="J268" s="24"/>
      <c r="K268" s="24"/>
    </row>
    <row r="269" spans="1:11">
      <c r="A269" s="27" t="str">
        <f t="shared" si="31"/>
        <v/>
      </c>
      <c r="B269" s="28" t="str">
        <f t="shared" si="27"/>
        <v/>
      </c>
      <c r="C269" s="31" t="str">
        <f t="shared" si="34"/>
        <v/>
      </c>
      <c r="D269" s="31" t="str">
        <f t="shared" si="35"/>
        <v/>
      </c>
      <c r="E269" s="32" t="e">
        <f t="shared" si="28"/>
        <v>#VALUE!</v>
      </c>
      <c r="F269" s="31" t="e">
        <f t="shared" si="29"/>
        <v>#VALUE!</v>
      </c>
      <c r="G269" s="31" t="str">
        <f t="shared" si="32"/>
        <v/>
      </c>
      <c r="H269" s="31" t="str">
        <f t="shared" si="33"/>
        <v/>
      </c>
      <c r="I269" s="31" t="e">
        <f t="shared" si="30"/>
        <v>#VALUE!</v>
      </c>
      <c r="J269" s="24"/>
      <c r="K269" s="24"/>
    </row>
    <row r="270" spans="1:11">
      <c r="A270" s="27" t="str">
        <f t="shared" si="31"/>
        <v/>
      </c>
      <c r="B270" s="28" t="str">
        <f t="shared" si="27"/>
        <v/>
      </c>
      <c r="C270" s="31" t="str">
        <f t="shared" si="34"/>
        <v/>
      </c>
      <c r="D270" s="31" t="str">
        <f t="shared" si="35"/>
        <v/>
      </c>
      <c r="E270" s="32" t="e">
        <f t="shared" si="28"/>
        <v>#VALUE!</v>
      </c>
      <c r="F270" s="31" t="e">
        <f t="shared" si="29"/>
        <v>#VALUE!</v>
      </c>
      <c r="G270" s="31" t="str">
        <f t="shared" si="32"/>
        <v/>
      </c>
      <c r="H270" s="31" t="str">
        <f t="shared" si="33"/>
        <v/>
      </c>
      <c r="I270" s="31" t="e">
        <f t="shared" si="30"/>
        <v>#VALUE!</v>
      </c>
      <c r="J270" s="24"/>
      <c r="K270" s="24"/>
    </row>
    <row r="271" spans="1:11">
      <c r="A271" s="27" t="str">
        <f t="shared" si="31"/>
        <v/>
      </c>
      <c r="B271" s="28" t="str">
        <f t="shared" si="27"/>
        <v/>
      </c>
      <c r="C271" s="31" t="str">
        <f t="shared" si="34"/>
        <v/>
      </c>
      <c r="D271" s="31" t="str">
        <f t="shared" si="35"/>
        <v/>
      </c>
      <c r="E271" s="32" t="e">
        <f t="shared" si="28"/>
        <v>#VALUE!</v>
      </c>
      <c r="F271" s="31" t="e">
        <f t="shared" si="29"/>
        <v>#VALUE!</v>
      </c>
      <c r="G271" s="31" t="str">
        <f t="shared" si="32"/>
        <v/>
      </c>
      <c r="H271" s="31" t="str">
        <f t="shared" si="33"/>
        <v/>
      </c>
      <c r="I271" s="31" t="e">
        <f t="shared" si="30"/>
        <v>#VALUE!</v>
      </c>
      <c r="J271" s="24"/>
      <c r="K271" s="24"/>
    </row>
    <row r="272" spans="1:11">
      <c r="A272" s="27" t="str">
        <f t="shared" si="31"/>
        <v/>
      </c>
      <c r="B272" s="28" t="str">
        <f t="shared" si="27"/>
        <v/>
      </c>
      <c r="C272" s="31" t="str">
        <f t="shared" si="34"/>
        <v/>
      </c>
      <c r="D272" s="31" t="str">
        <f t="shared" si="35"/>
        <v/>
      </c>
      <c r="E272" s="32" t="e">
        <f t="shared" si="28"/>
        <v>#VALUE!</v>
      </c>
      <c r="F272" s="31" t="e">
        <f t="shared" si="29"/>
        <v>#VALUE!</v>
      </c>
      <c r="G272" s="31" t="str">
        <f t="shared" si="32"/>
        <v/>
      </c>
      <c r="H272" s="31" t="str">
        <f t="shared" si="33"/>
        <v/>
      </c>
      <c r="I272" s="31" t="e">
        <f t="shared" si="30"/>
        <v>#VALUE!</v>
      </c>
      <c r="J272" s="24"/>
      <c r="K272" s="24"/>
    </row>
    <row r="273" spans="1:11">
      <c r="A273" s="27" t="str">
        <f t="shared" si="31"/>
        <v/>
      </c>
      <c r="B273" s="28" t="str">
        <f t="shared" si="27"/>
        <v/>
      </c>
      <c r="C273" s="31" t="str">
        <f t="shared" si="34"/>
        <v/>
      </c>
      <c r="D273" s="31" t="str">
        <f t="shared" si="35"/>
        <v/>
      </c>
      <c r="E273" s="32" t="e">
        <f t="shared" si="28"/>
        <v>#VALUE!</v>
      </c>
      <c r="F273" s="31" t="e">
        <f t="shared" si="29"/>
        <v>#VALUE!</v>
      </c>
      <c r="G273" s="31" t="str">
        <f t="shared" si="32"/>
        <v/>
      </c>
      <c r="H273" s="31" t="str">
        <f t="shared" si="33"/>
        <v/>
      </c>
      <c r="I273" s="31" t="e">
        <f t="shared" si="30"/>
        <v>#VALUE!</v>
      </c>
      <c r="J273" s="24"/>
      <c r="K273" s="24"/>
    </row>
    <row r="274" spans="1:11">
      <c r="A274" s="27" t="str">
        <f t="shared" si="31"/>
        <v/>
      </c>
      <c r="B274" s="28" t="str">
        <f t="shared" ref="B274:B337" si="36">IF(Pay_Num&lt;&gt;"",DATE(YEAR(Loan_Start),MONTH(Loan_Start)+(Pay_Num)*12/Num_Pmt_Per_Year,DAY(Loan_Start)),"")</f>
        <v/>
      </c>
      <c r="C274" s="31" t="str">
        <f t="shared" si="34"/>
        <v/>
      </c>
      <c r="D274" s="31" t="str">
        <f t="shared" si="35"/>
        <v/>
      </c>
      <c r="E274" s="32" t="e">
        <f t="shared" ref="E274:E337" si="37">IF(AND(Pay_Num&lt;&gt;"",Sched_Pay+Scheduled_Extra_Payments&lt;Beg_Bal),Scheduled_Extra_Payments,IF(AND(Pay_Num&lt;&gt;"",Beg_Bal-Sched_Pay&gt;0),Beg_Bal-Sched_Pay,IF(Pay_Num&lt;&gt;"",0,"")))</f>
        <v>#VALUE!</v>
      </c>
      <c r="F274" s="31" t="e">
        <f t="shared" ref="F274:F337" si="38">IF(AND(Pay_Num&lt;&gt;"",Sched_Pay+Extra_Pay&lt;Beg_Bal),Sched_Pay+Extra_Pay,IF(Pay_Num&lt;&gt;"",Beg_Bal,""))</f>
        <v>#VALUE!</v>
      </c>
      <c r="G274" s="31" t="str">
        <f t="shared" si="32"/>
        <v/>
      </c>
      <c r="H274" s="31" t="str">
        <f t="shared" si="33"/>
        <v/>
      </c>
      <c r="I274" s="31" t="e">
        <f t="shared" ref="I274:I337" si="39">IF(AND(Pay_Num&lt;&gt;"",Sched_Pay+Extra_Pay&lt;Beg_Bal),Beg_Bal-Princ,IF(Pay_Num&lt;&gt;"",0,""))</f>
        <v>#VALUE!</v>
      </c>
      <c r="J274" s="24"/>
      <c r="K274" s="24"/>
    </row>
    <row r="275" spans="1:11">
      <c r="A275" s="27" t="str">
        <f t="shared" ref="A275:A338" si="40">IF(Values_Entered,A274+1,"")</f>
        <v/>
      </c>
      <c r="B275" s="28" t="str">
        <f t="shared" si="36"/>
        <v/>
      </c>
      <c r="C275" s="31" t="str">
        <f t="shared" si="34"/>
        <v/>
      </c>
      <c r="D275" s="31" t="str">
        <f t="shared" si="35"/>
        <v/>
      </c>
      <c r="E275" s="32" t="e">
        <f t="shared" si="37"/>
        <v>#VALUE!</v>
      </c>
      <c r="F275" s="31" t="e">
        <f t="shared" si="38"/>
        <v>#VALUE!</v>
      </c>
      <c r="G275" s="31" t="str">
        <f t="shared" ref="G275:G338" si="41">IF(Pay_Num&lt;&gt;"",Total_Pay-Int,"")</f>
        <v/>
      </c>
      <c r="H275" s="31" t="str">
        <f t="shared" ref="H275:H338" si="42">IF(Pay_Num&lt;&gt;"",Beg_Bal*Interest_Rate/Num_Pmt_Per_Year,"")</f>
        <v/>
      </c>
      <c r="I275" s="31" t="e">
        <f t="shared" si="39"/>
        <v>#VALUE!</v>
      </c>
      <c r="J275" s="24"/>
      <c r="K275" s="24"/>
    </row>
    <row r="276" spans="1:11">
      <c r="A276" s="27" t="str">
        <f t="shared" si="40"/>
        <v/>
      </c>
      <c r="B276" s="28" t="str">
        <f t="shared" si="36"/>
        <v/>
      </c>
      <c r="C276" s="31" t="str">
        <f t="shared" ref="C276:C339" si="43">IF(Pay_Num&lt;&gt;"",I275,"")</f>
        <v/>
      </c>
      <c r="D276" s="31" t="str">
        <f t="shared" ref="D276:D339" si="44">IF(Pay_Num&lt;&gt;"",Scheduled_Monthly_Payment,"")</f>
        <v/>
      </c>
      <c r="E276" s="32" t="e">
        <f t="shared" si="37"/>
        <v>#VALUE!</v>
      </c>
      <c r="F276" s="31" t="e">
        <f t="shared" si="38"/>
        <v>#VALUE!</v>
      </c>
      <c r="G276" s="31" t="str">
        <f t="shared" si="41"/>
        <v/>
      </c>
      <c r="H276" s="31" t="str">
        <f t="shared" si="42"/>
        <v/>
      </c>
      <c r="I276" s="31" t="e">
        <f t="shared" si="39"/>
        <v>#VALUE!</v>
      </c>
      <c r="J276" s="24"/>
      <c r="K276" s="24"/>
    </row>
    <row r="277" spans="1:11">
      <c r="A277" s="27" t="str">
        <f t="shared" si="40"/>
        <v/>
      </c>
      <c r="B277" s="28" t="str">
        <f t="shared" si="36"/>
        <v/>
      </c>
      <c r="C277" s="31" t="str">
        <f t="shared" si="43"/>
        <v/>
      </c>
      <c r="D277" s="31" t="str">
        <f t="shared" si="44"/>
        <v/>
      </c>
      <c r="E277" s="32" t="e">
        <f t="shared" si="37"/>
        <v>#VALUE!</v>
      </c>
      <c r="F277" s="31" t="e">
        <f t="shared" si="38"/>
        <v>#VALUE!</v>
      </c>
      <c r="G277" s="31" t="str">
        <f t="shared" si="41"/>
        <v/>
      </c>
      <c r="H277" s="31" t="str">
        <f t="shared" si="42"/>
        <v/>
      </c>
      <c r="I277" s="31" t="e">
        <f t="shared" si="39"/>
        <v>#VALUE!</v>
      </c>
      <c r="J277" s="24"/>
      <c r="K277" s="24"/>
    </row>
    <row r="278" spans="1:11">
      <c r="A278" s="27" t="str">
        <f t="shared" si="40"/>
        <v/>
      </c>
      <c r="B278" s="28" t="str">
        <f t="shared" si="36"/>
        <v/>
      </c>
      <c r="C278" s="31" t="str">
        <f t="shared" si="43"/>
        <v/>
      </c>
      <c r="D278" s="31" t="str">
        <f t="shared" si="44"/>
        <v/>
      </c>
      <c r="E278" s="32" t="e">
        <f t="shared" si="37"/>
        <v>#VALUE!</v>
      </c>
      <c r="F278" s="31" t="e">
        <f t="shared" si="38"/>
        <v>#VALUE!</v>
      </c>
      <c r="G278" s="31" t="str">
        <f t="shared" si="41"/>
        <v/>
      </c>
      <c r="H278" s="31" t="str">
        <f t="shared" si="42"/>
        <v/>
      </c>
      <c r="I278" s="31" t="e">
        <f t="shared" si="39"/>
        <v>#VALUE!</v>
      </c>
      <c r="J278" s="24"/>
      <c r="K278" s="24"/>
    </row>
    <row r="279" spans="1:11">
      <c r="A279" s="27" t="str">
        <f t="shared" si="40"/>
        <v/>
      </c>
      <c r="B279" s="28" t="str">
        <f t="shared" si="36"/>
        <v/>
      </c>
      <c r="C279" s="31" t="str">
        <f t="shared" si="43"/>
        <v/>
      </c>
      <c r="D279" s="31" t="str">
        <f t="shared" si="44"/>
        <v/>
      </c>
      <c r="E279" s="32" t="e">
        <f t="shared" si="37"/>
        <v>#VALUE!</v>
      </c>
      <c r="F279" s="31" t="e">
        <f t="shared" si="38"/>
        <v>#VALUE!</v>
      </c>
      <c r="G279" s="31" t="str">
        <f t="shared" si="41"/>
        <v/>
      </c>
      <c r="H279" s="31" t="str">
        <f t="shared" si="42"/>
        <v/>
      </c>
      <c r="I279" s="31" t="e">
        <f t="shared" si="39"/>
        <v>#VALUE!</v>
      </c>
      <c r="J279" s="24"/>
      <c r="K279" s="24"/>
    </row>
    <row r="280" spans="1:11">
      <c r="A280" s="27" t="str">
        <f t="shared" si="40"/>
        <v/>
      </c>
      <c r="B280" s="28" t="str">
        <f t="shared" si="36"/>
        <v/>
      </c>
      <c r="C280" s="31" t="str">
        <f t="shared" si="43"/>
        <v/>
      </c>
      <c r="D280" s="31" t="str">
        <f t="shared" si="44"/>
        <v/>
      </c>
      <c r="E280" s="32" t="e">
        <f t="shared" si="37"/>
        <v>#VALUE!</v>
      </c>
      <c r="F280" s="31" t="e">
        <f t="shared" si="38"/>
        <v>#VALUE!</v>
      </c>
      <c r="G280" s="31" t="str">
        <f t="shared" si="41"/>
        <v/>
      </c>
      <c r="H280" s="31" t="str">
        <f t="shared" si="42"/>
        <v/>
      </c>
      <c r="I280" s="31" t="e">
        <f t="shared" si="39"/>
        <v>#VALUE!</v>
      </c>
      <c r="J280" s="24"/>
      <c r="K280" s="24"/>
    </row>
    <row r="281" spans="1:11">
      <c r="A281" s="27" t="str">
        <f t="shared" si="40"/>
        <v/>
      </c>
      <c r="B281" s="28" t="str">
        <f t="shared" si="36"/>
        <v/>
      </c>
      <c r="C281" s="31" t="str">
        <f t="shared" si="43"/>
        <v/>
      </c>
      <c r="D281" s="31" t="str">
        <f t="shared" si="44"/>
        <v/>
      </c>
      <c r="E281" s="32" t="e">
        <f t="shared" si="37"/>
        <v>#VALUE!</v>
      </c>
      <c r="F281" s="31" t="e">
        <f t="shared" si="38"/>
        <v>#VALUE!</v>
      </c>
      <c r="G281" s="31" t="str">
        <f t="shared" si="41"/>
        <v/>
      </c>
      <c r="H281" s="31" t="str">
        <f t="shared" si="42"/>
        <v/>
      </c>
      <c r="I281" s="31" t="e">
        <f t="shared" si="39"/>
        <v>#VALUE!</v>
      </c>
      <c r="J281" s="24"/>
      <c r="K281" s="24"/>
    </row>
    <row r="282" spans="1:11">
      <c r="A282" s="27" t="str">
        <f t="shared" si="40"/>
        <v/>
      </c>
      <c r="B282" s="28" t="str">
        <f t="shared" si="36"/>
        <v/>
      </c>
      <c r="C282" s="31" t="str">
        <f t="shared" si="43"/>
        <v/>
      </c>
      <c r="D282" s="31" t="str">
        <f t="shared" si="44"/>
        <v/>
      </c>
      <c r="E282" s="32" t="e">
        <f t="shared" si="37"/>
        <v>#VALUE!</v>
      </c>
      <c r="F282" s="31" t="e">
        <f t="shared" si="38"/>
        <v>#VALUE!</v>
      </c>
      <c r="G282" s="31" t="str">
        <f t="shared" si="41"/>
        <v/>
      </c>
      <c r="H282" s="31" t="str">
        <f t="shared" si="42"/>
        <v/>
      </c>
      <c r="I282" s="31" t="e">
        <f t="shared" si="39"/>
        <v>#VALUE!</v>
      </c>
      <c r="J282" s="24"/>
      <c r="K282" s="24"/>
    </row>
    <row r="283" spans="1:11">
      <c r="A283" s="27" t="str">
        <f t="shared" si="40"/>
        <v/>
      </c>
      <c r="B283" s="28" t="str">
        <f t="shared" si="36"/>
        <v/>
      </c>
      <c r="C283" s="31" t="str">
        <f t="shared" si="43"/>
        <v/>
      </c>
      <c r="D283" s="31" t="str">
        <f t="shared" si="44"/>
        <v/>
      </c>
      <c r="E283" s="32" t="e">
        <f t="shared" si="37"/>
        <v>#VALUE!</v>
      </c>
      <c r="F283" s="31" t="e">
        <f t="shared" si="38"/>
        <v>#VALUE!</v>
      </c>
      <c r="G283" s="31" t="str">
        <f t="shared" si="41"/>
        <v/>
      </c>
      <c r="H283" s="31" t="str">
        <f t="shared" si="42"/>
        <v/>
      </c>
      <c r="I283" s="31" t="e">
        <f t="shared" si="39"/>
        <v>#VALUE!</v>
      </c>
      <c r="J283" s="24"/>
      <c r="K283" s="24"/>
    </row>
    <row r="284" spans="1:11">
      <c r="A284" s="27" t="str">
        <f t="shared" si="40"/>
        <v/>
      </c>
      <c r="B284" s="28" t="str">
        <f t="shared" si="36"/>
        <v/>
      </c>
      <c r="C284" s="31" t="str">
        <f t="shared" si="43"/>
        <v/>
      </c>
      <c r="D284" s="31" t="str">
        <f t="shared" si="44"/>
        <v/>
      </c>
      <c r="E284" s="32" t="e">
        <f t="shared" si="37"/>
        <v>#VALUE!</v>
      </c>
      <c r="F284" s="31" t="e">
        <f t="shared" si="38"/>
        <v>#VALUE!</v>
      </c>
      <c r="G284" s="31" t="str">
        <f t="shared" si="41"/>
        <v/>
      </c>
      <c r="H284" s="31" t="str">
        <f t="shared" si="42"/>
        <v/>
      </c>
      <c r="I284" s="31" t="e">
        <f t="shared" si="39"/>
        <v>#VALUE!</v>
      </c>
      <c r="J284" s="24"/>
      <c r="K284" s="24"/>
    </row>
    <row r="285" spans="1:11">
      <c r="A285" s="27" t="str">
        <f t="shared" si="40"/>
        <v/>
      </c>
      <c r="B285" s="28" t="str">
        <f t="shared" si="36"/>
        <v/>
      </c>
      <c r="C285" s="31" t="str">
        <f t="shared" si="43"/>
        <v/>
      </c>
      <c r="D285" s="31" t="str">
        <f t="shared" si="44"/>
        <v/>
      </c>
      <c r="E285" s="32" t="e">
        <f t="shared" si="37"/>
        <v>#VALUE!</v>
      </c>
      <c r="F285" s="31" t="e">
        <f t="shared" si="38"/>
        <v>#VALUE!</v>
      </c>
      <c r="G285" s="31" t="str">
        <f t="shared" si="41"/>
        <v/>
      </c>
      <c r="H285" s="31" t="str">
        <f t="shared" si="42"/>
        <v/>
      </c>
      <c r="I285" s="31" t="e">
        <f t="shared" si="39"/>
        <v>#VALUE!</v>
      </c>
      <c r="J285" s="24"/>
      <c r="K285" s="24"/>
    </row>
    <row r="286" spans="1:11">
      <c r="A286" s="27" t="str">
        <f t="shared" si="40"/>
        <v/>
      </c>
      <c r="B286" s="28" t="str">
        <f t="shared" si="36"/>
        <v/>
      </c>
      <c r="C286" s="31" t="str">
        <f t="shared" si="43"/>
        <v/>
      </c>
      <c r="D286" s="31" t="str">
        <f t="shared" si="44"/>
        <v/>
      </c>
      <c r="E286" s="32" t="e">
        <f t="shared" si="37"/>
        <v>#VALUE!</v>
      </c>
      <c r="F286" s="31" t="e">
        <f t="shared" si="38"/>
        <v>#VALUE!</v>
      </c>
      <c r="G286" s="31" t="str">
        <f t="shared" si="41"/>
        <v/>
      </c>
      <c r="H286" s="31" t="str">
        <f t="shared" si="42"/>
        <v/>
      </c>
      <c r="I286" s="31" t="e">
        <f t="shared" si="39"/>
        <v>#VALUE!</v>
      </c>
      <c r="J286" s="24"/>
      <c r="K286" s="24"/>
    </row>
    <row r="287" spans="1:11">
      <c r="A287" s="27" t="str">
        <f t="shared" si="40"/>
        <v/>
      </c>
      <c r="B287" s="28" t="str">
        <f t="shared" si="36"/>
        <v/>
      </c>
      <c r="C287" s="31" t="str">
        <f t="shared" si="43"/>
        <v/>
      </c>
      <c r="D287" s="31" t="str">
        <f t="shared" si="44"/>
        <v/>
      </c>
      <c r="E287" s="32" t="e">
        <f t="shared" si="37"/>
        <v>#VALUE!</v>
      </c>
      <c r="F287" s="31" t="e">
        <f t="shared" si="38"/>
        <v>#VALUE!</v>
      </c>
      <c r="G287" s="31" t="str">
        <f t="shared" si="41"/>
        <v/>
      </c>
      <c r="H287" s="31" t="str">
        <f t="shared" si="42"/>
        <v/>
      </c>
      <c r="I287" s="31" t="e">
        <f t="shared" si="39"/>
        <v>#VALUE!</v>
      </c>
      <c r="J287" s="24"/>
      <c r="K287" s="24"/>
    </row>
    <row r="288" spans="1:11">
      <c r="A288" s="27" t="str">
        <f t="shared" si="40"/>
        <v/>
      </c>
      <c r="B288" s="28" t="str">
        <f t="shared" si="36"/>
        <v/>
      </c>
      <c r="C288" s="31" t="str">
        <f t="shared" si="43"/>
        <v/>
      </c>
      <c r="D288" s="31" t="str">
        <f t="shared" si="44"/>
        <v/>
      </c>
      <c r="E288" s="32" t="e">
        <f t="shared" si="37"/>
        <v>#VALUE!</v>
      </c>
      <c r="F288" s="31" t="e">
        <f t="shared" si="38"/>
        <v>#VALUE!</v>
      </c>
      <c r="G288" s="31" t="str">
        <f t="shared" si="41"/>
        <v/>
      </c>
      <c r="H288" s="31" t="str">
        <f t="shared" si="42"/>
        <v/>
      </c>
      <c r="I288" s="31" t="e">
        <f t="shared" si="39"/>
        <v>#VALUE!</v>
      </c>
      <c r="J288" s="24"/>
      <c r="K288" s="24"/>
    </row>
    <row r="289" spans="1:11">
      <c r="A289" s="27" t="str">
        <f t="shared" si="40"/>
        <v/>
      </c>
      <c r="B289" s="28" t="str">
        <f t="shared" si="36"/>
        <v/>
      </c>
      <c r="C289" s="31" t="str">
        <f t="shared" si="43"/>
        <v/>
      </c>
      <c r="D289" s="31" t="str">
        <f t="shared" si="44"/>
        <v/>
      </c>
      <c r="E289" s="32" t="e">
        <f t="shared" si="37"/>
        <v>#VALUE!</v>
      </c>
      <c r="F289" s="31" t="e">
        <f t="shared" si="38"/>
        <v>#VALUE!</v>
      </c>
      <c r="G289" s="31" t="str">
        <f t="shared" si="41"/>
        <v/>
      </c>
      <c r="H289" s="31" t="str">
        <f t="shared" si="42"/>
        <v/>
      </c>
      <c r="I289" s="31" t="e">
        <f t="shared" si="39"/>
        <v>#VALUE!</v>
      </c>
      <c r="J289" s="24"/>
      <c r="K289" s="24"/>
    </row>
    <row r="290" spans="1:11">
      <c r="A290" s="27" t="str">
        <f t="shared" si="40"/>
        <v/>
      </c>
      <c r="B290" s="28" t="str">
        <f t="shared" si="36"/>
        <v/>
      </c>
      <c r="C290" s="31" t="str">
        <f t="shared" si="43"/>
        <v/>
      </c>
      <c r="D290" s="31" t="str">
        <f t="shared" si="44"/>
        <v/>
      </c>
      <c r="E290" s="32" t="e">
        <f t="shared" si="37"/>
        <v>#VALUE!</v>
      </c>
      <c r="F290" s="31" t="e">
        <f t="shared" si="38"/>
        <v>#VALUE!</v>
      </c>
      <c r="G290" s="31" t="str">
        <f t="shared" si="41"/>
        <v/>
      </c>
      <c r="H290" s="31" t="str">
        <f t="shared" si="42"/>
        <v/>
      </c>
      <c r="I290" s="31" t="e">
        <f t="shared" si="39"/>
        <v>#VALUE!</v>
      </c>
      <c r="J290" s="24"/>
      <c r="K290" s="24"/>
    </row>
    <row r="291" spans="1:11">
      <c r="A291" s="27" t="str">
        <f t="shared" si="40"/>
        <v/>
      </c>
      <c r="B291" s="28" t="str">
        <f t="shared" si="36"/>
        <v/>
      </c>
      <c r="C291" s="31" t="str">
        <f t="shared" si="43"/>
        <v/>
      </c>
      <c r="D291" s="31" t="str">
        <f t="shared" si="44"/>
        <v/>
      </c>
      <c r="E291" s="32" t="e">
        <f t="shared" si="37"/>
        <v>#VALUE!</v>
      </c>
      <c r="F291" s="31" t="e">
        <f t="shared" si="38"/>
        <v>#VALUE!</v>
      </c>
      <c r="G291" s="31" t="str">
        <f t="shared" si="41"/>
        <v/>
      </c>
      <c r="H291" s="31" t="str">
        <f t="shared" si="42"/>
        <v/>
      </c>
      <c r="I291" s="31" t="e">
        <f t="shared" si="39"/>
        <v>#VALUE!</v>
      </c>
      <c r="J291" s="24"/>
      <c r="K291" s="24"/>
    </row>
    <row r="292" spans="1:11">
      <c r="A292" s="27" t="str">
        <f t="shared" si="40"/>
        <v/>
      </c>
      <c r="B292" s="28" t="str">
        <f t="shared" si="36"/>
        <v/>
      </c>
      <c r="C292" s="31" t="str">
        <f t="shared" si="43"/>
        <v/>
      </c>
      <c r="D292" s="31" t="str">
        <f t="shared" si="44"/>
        <v/>
      </c>
      <c r="E292" s="32" t="e">
        <f t="shared" si="37"/>
        <v>#VALUE!</v>
      </c>
      <c r="F292" s="31" t="e">
        <f t="shared" si="38"/>
        <v>#VALUE!</v>
      </c>
      <c r="G292" s="31" t="str">
        <f t="shared" si="41"/>
        <v/>
      </c>
      <c r="H292" s="31" t="str">
        <f t="shared" si="42"/>
        <v/>
      </c>
      <c r="I292" s="31" t="e">
        <f t="shared" si="39"/>
        <v>#VALUE!</v>
      </c>
      <c r="J292" s="24"/>
      <c r="K292" s="24"/>
    </row>
    <row r="293" spans="1:11">
      <c r="A293" s="27" t="str">
        <f t="shared" si="40"/>
        <v/>
      </c>
      <c r="B293" s="28" t="str">
        <f t="shared" si="36"/>
        <v/>
      </c>
      <c r="C293" s="31" t="str">
        <f t="shared" si="43"/>
        <v/>
      </c>
      <c r="D293" s="31" t="str">
        <f t="shared" si="44"/>
        <v/>
      </c>
      <c r="E293" s="32" t="e">
        <f t="shared" si="37"/>
        <v>#VALUE!</v>
      </c>
      <c r="F293" s="31" t="e">
        <f t="shared" si="38"/>
        <v>#VALUE!</v>
      </c>
      <c r="G293" s="31" t="str">
        <f t="shared" si="41"/>
        <v/>
      </c>
      <c r="H293" s="31" t="str">
        <f t="shared" si="42"/>
        <v/>
      </c>
      <c r="I293" s="31" t="e">
        <f t="shared" si="39"/>
        <v>#VALUE!</v>
      </c>
      <c r="J293" s="24"/>
      <c r="K293" s="24"/>
    </row>
    <row r="294" spans="1:11">
      <c r="A294" s="27" t="str">
        <f t="shared" si="40"/>
        <v/>
      </c>
      <c r="B294" s="28" t="str">
        <f t="shared" si="36"/>
        <v/>
      </c>
      <c r="C294" s="31" t="str">
        <f t="shared" si="43"/>
        <v/>
      </c>
      <c r="D294" s="31" t="str">
        <f t="shared" si="44"/>
        <v/>
      </c>
      <c r="E294" s="32" t="e">
        <f t="shared" si="37"/>
        <v>#VALUE!</v>
      </c>
      <c r="F294" s="31" t="e">
        <f t="shared" si="38"/>
        <v>#VALUE!</v>
      </c>
      <c r="G294" s="31" t="str">
        <f t="shared" si="41"/>
        <v/>
      </c>
      <c r="H294" s="31" t="str">
        <f t="shared" si="42"/>
        <v/>
      </c>
      <c r="I294" s="31" t="e">
        <f t="shared" si="39"/>
        <v>#VALUE!</v>
      </c>
      <c r="J294" s="24"/>
      <c r="K294" s="24"/>
    </row>
    <row r="295" spans="1:11">
      <c r="A295" s="27" t="str">
        <f t="shared" si="40"/>
        <v/>
      </c>
      <c r="B295" s="28" t="str">
        <f t="shared" si="36"/>
        <v/>
      </c>
      <c r="C295" s="31" t="str">
        <f t="shared" si="43"/>
        <v/>
      </c>
      <c r="D295" s="31" t="str">
        <f t="shared" si="44"/>
        <v/>
      </c>
      <c r="E295" s="32" t="e">
        <f t="shared" si="37"/>
        <v>#VALUE!</v>
      </c>
      <c r="F295" s="31" t="e">
        <f t="shared" si="38"/>
        <v>#VALUE!</v>
      </c>
      <c r="G295" s="31" t="str">
        <f t="shared" si="41"/>
        <v/>
      </c>
      <c r="H295" s="31" t="str">
        <f t="shared" si="42"/>
        <v/>
      </c>
      <c r="I295" s="31" t="e">
        <f t="shared" si="39"/>
        <v>#VALUE!</v>
      </c>
      <c r="J295" s="24"/>
      <c r="K295" s="24"/>
    </row>
    <row r="296" spans="1:11">
      <c r="A296" s="27" t="str">
        <f t="shared" si="40"/>
        <v/>
      </c>
      <c r="B296" s="28" t="str">
        <f t="shared" si="36"/>
        <v/>
      </c>
      <c r="C296" s="31" t="str">
        <f t="shared" si="43"/>
        <v/>
      </c>
      <c r="D296" s="31" t="str">
        <f t="shared" si="44"/>
        <v/>
      </c>
      <c r="E296" s="32" t="e">
        <f t="shared" si="37"/>
        <v>#VALUE!</v>
      </c>
      <c r="F296" s="31" t="e">
        <f t="shared" si="38"/>
        <v>#VALUE!</v>
      </c>
      <c r="G296" s="31" t="str">
        <f t="shared" si="41"/>
        <v/>
      </c>
      <c r="H296" s="31" t="str">
        <f t="shared" si="42"/>
        <v/>
      </c>
      <c r="I296" s="31" t="e">
        <f t="shared" si="39"/>
        <v>#VALUE!</v>
      </c>
      <c r="J296" s="24"/>
      <c r="K296" s="24"/>
    </row>
    <row r="297" spans="1:11">
      <c r="A297" s="27" t="str">
        <f t="shared" si="40"/>
        <v/>
      </c>
      <c r="B297" s="28" t="str">
        <f t="shared" si="36"/>
        <v/>
      </c>
      <c r="C297" s="31" t="str">
        <f t="shared" si="43"/>
        <v/>
      </c>
      <c r="D297" s="31" t="str">
        <f t="shared" si="44"/>
        <v/>
      </c>
      <c r="E297" s="32" t="e">
        <f t="shared" si="37"/>
        <v>#VALUE!</v>
      </c>
      <c r="F297" s="31" t="e">
        <f t="shared" si="38"/>
        <v>#VALUE!</v>
      </c>
      <c r="G297" s="31" t="str">
        <f t="shared" si="41"/>
        <v/>
      </c>
      <c r="H297" s="31" t="str">
        <f t="shared" si="42"/>
        <v/>
      </c>
      <c r="I297" s="31" t="e">
        <f t="shared" si="39"/>
        <v>#VALUE!</v>
      </c>
      <c r="J297" s="24"/>
      <c r="K297" s="24"/>
    </row>
    <row r="298" spans="1:11">
      <c r="A298" s="27" t="str">
        <f t="shared" si="40"/>
        <v/>
      </c>
      <c r="B298" s="28" t="str">
        <f t="shared" si="36"/>
        <v/>
      </c>
      <c r="C298" s="31" t="str">
        <f t="shared" si="43"/>
        <v/>
      </c>
      <c r="D298" s="31" t="str">
        <f t="shared" si="44"/>
        <v/>
      </c>
      <c r="E298" s="32" t="e">
        <f t="shared" si="37"/>
        <v>#VALUE!</v>
      </c>
      <c r="F298" s="31" t="e">
        <f t="shared" si="38"/>
        <v>#VALUE!</v>
      </c>
      <c r="G298" s="31" t="str">
        <f t="shared" si="41"/>
        <v/>
      </c>
      <c r="H298" s="31" t="str">
        <f t="shared" si="42"/>
        <v/>
      </c>
      <c r="I298" s="31" t="e">
        <f t="shared" si="39"/>
        <v>#VALUE!</v>
      </c>
      <c r="J298" s="24"/>
      <c r="K298" s="24"/>
    </row>
    <row r="299" spans="1:11">
      <c r="A299" s="27" t="str">
        <f t="shared" si="40"/>
        <v/>
      </c>
      <c r="B299" s="28" t="str">
        <f t="shared" si="36"/>
        <v/>
      </c>
      <c r="C299" s="31" t="str">
        <f t="shared" si="43"/>
        <v/>
      </c>
      <c r="D299" s="31" t="str">
        <f t="shared" si="44"/>
        <v/>
      </c>
      <c r="E299" s="32" t="e">
        <f t="shared" si="37"/>
        <v>#VALUE!</v>
      </c>
      <c r="F299" s="31" t="e">
        <f t="shared" si="38"/>
        <v>#VALUE!</v>
      </c>
      <c r="G299" s="31" t="str">
        <f t="shared" si="41"/>
        <v/>
      </c>
      <c r="H299" s="31" t="str">
        <f t="shared" si="42"/>
        <v/>
      </c>
      <c r="I299" s="31" t="e">
        <f t="shared" si="39"/>
        <v>#VALUE!</v>
      </c>
      <c r="J299" s="24"/>
      <c r="K299" s="24"/>
    </row>
    <row r="300" spans="1:11">
      <c r="A300" s="27" t="str">
        <f t="shared" si="40"/>
        <v/>
      </c>
      <c r="B300" s="28" t="str">
        <f t="shared" si="36"/>
        <v/>
      </c>
      <c r="C300" s="31" t="str">
        <f t="shared" si="43"/>
        <v/>
      </c>
      <c r="D300" s="31" t="str">
        <f t="shared" si="44"/>
        <v/>
      </c>
      <c r="E300" s="32" t="e">
        <f t="shared" si="37"/>
        <v>#VALUE!</v>
      </c>
      <c r="F300" s="31" t="e">
        <f t="shared" si="38"/>
        <v>#VALUE!</v>
      </c>
      <c r="G300" s="31" t="str">
        <f t="shared" si="41"/>
        <v/>
      </c>
      <c r="H300" s="31" t="str">
        <f t="shared" si="42"/>
        <v/>
      </c>
      <c r="I300" s="31" t="e">
        <f t="shared" si="39"/>
        <v>#VALUE!</v>
      </c>
      <c r="J300" s="24"/>
      <c r="K300" s="24"/>
    </row>
    <row r="301" spans="1:11">
      <c r="A301" s="27" t="str">
        <f t="shared" si="40"/>
        <v/>
      </c>
      <c r="B301" s="28" t="str">
        <f t="shared" si="36"/>
        <v/>
      </c>
      <c r="C301" s="31" t="str">
        <f t="shared" si="43"/>
        <v/>
      </c>
      <c r="D301" s="31" t="str">
        <f t="shared" si="44"/>
        <v/>
      </c>
      <c r="E301" s="32" t="e">
        <f t="shared" si="37"/>
        <v>#VALUE!</v>
      </c>
      <c r="F301" s="31" t="e">
        <f t="shared" si="38"/>
        <v>#VALUE!</v>
      </c>
      <c r="G301" s="31" t="str">
        <f t="shared" si="41"/>
        <v/>
      </c>
      <c r="H301" s="31" t="str">
        <f t="shared" si="42"/>
        <v/>
      </c>
      <c r="I301" s="31" t="e">
        <f t="shared" si="39"/>
        <v>#VALUE!</v>
      </c>
      <c r="J301" s="24"/>
      <c r="K301" s="24"/>
    </row>
    <row r="302" spans="1:11">
      <c r="A302" s="27" t="str">
        <f t="shared" si="40"/>
        <v/>
      </c>
      <c r="B302" s="28" t="str">
        <f t="shared" si="36"/>
        <v/>
      </c>
      <c r="C302" s="31" t="str">
        <f t="shared" si="43"/>
        <v/>
      </c>
      <c r="D302" s="31" t="str">
        <f t="shared" si="44"/>
        <v/>
      </c>
      <c r="E302" s="32" t="e">
        <f t="shared" si="37"/>
        <v>#VALUE!</v>
      </c>
      <c r="F302" s="31" t="e">
        <f t="shared" si="38"/>
        <v>#VALUE!</v>
      </c>
      <c r="G302" s="31" t="str">
        <f t="shared" si="41"/>
        <v/>
      </c>
      <c r="H302" s="31" t="str">
        <f t="shared" si="42"/>
        <v/>
      </c>
      <c r="I302" s="31" t="e">
        <f t="shared" si="39"/>
        <v>#VALUE!</v>
      </c>
      <c r="J302" s="24"/>
      <c r="K302" s="24"/>
    </row>
    <row r="303" spans="1:11">
      <c r="A303" s="27" t="str">
        <f t="shared" si="40"/>
        <v/>
      </c>
      <c r="B303" s="28" t="str">
        <f t="shared" si="36"/>
        <v/>
      </c>
      <c r="C303" s="31" t="str">
        <f t="shared" si="43"/>
        <v/>
      </c>
      <c r="D303" s="31" t="str">
        <f t="shared" si="44"/>
        <v/>
      </c>
      <c r="E303" s="32" t="e">
        <f t="shared" si="37"/>
        <v>#VALUE!</v>
      </c>
      <c r="F303" s="31" t="e">
        <f t="shared" si="38"/>
        <v>#VALUE!</v>
      </c>
      <c r="G303" s="31" t="str">
        <f t="shared" si="41"/>
        <v/>
      </c>
      <c r="H303" s="31" t="str">
        <f t="shared" si="42"/>
        <v/>
      </c>
      <c r="I303" s="31" t="e">
        <f t="shared" si="39"/>
        <v>#VALUE!</v>
      </c>
      <c r="J303" s="24"/>
      <c r="K303" s="24"/>
    </row>
    <row r="304" spans="1:11">
      <c r="A304" s="27" t="str">
        <f t="shared" si="40"/>
        <v/>
      </c>
      <c r="B304" s="28" t="str">
        <f t="shared" si="36"/>
        <v/>
      </c>
      <c r="C304" s="31" t="str">
        <f t="shared" si="43"/>
        <v/>
      </c>
      <c r="D304" s="31" t="str">
        <f t="shared" si="44"/>
        <v/>
      </c>
      <c r="E304" s="32" t="e">
        <f t="shared" si="37"/>
        <v>#VALUE!</v>
      </c>
      <c r="F304" s="31" t="e">
        <f t="shared" si="38"/>
        <v>#VALUE!</v>
      </c>
      <c r="G304" s="31" t="str">
        <f t="shared" si="41"/>
        <v/>
      </c>
      <c r="H304" s="31" t="str">
        <f t="shared" si="42"/>
        <v/>
      </c>
      <c r="I304" s="31" t="e">
        <f t="shared" si="39"/>
        <v>#VALUE!</v>
      </c>
      <c r="J304" s="24"/>
      <c r="K304" s="24"/>
    </row>
    <row r="305" spans="1:11">
      <c r="A305" s="27" t="str">
        <f t="shared" si="40"/>
        <v/>
      </c>
      <c r="B305" s="28" t="str">
        <f t="shared" si="36"/>
        <v/>
      </c>
      <c r="C305" s="31" t="str">
        <f t="shared" si="43"/>
        <v/>
      </c>
      <c r="D305" s="31" t="str">
        <f t="shared" si="44"/>
        <v/>
      </c>
      <c r="E305" s="32" t="e">
        <f t="shared" si="37"/>
        <v>#VALUE!</v>
      </c>
      <c r="F305" s="31" t="e">
        <f t="shared" si="38"/>
        <v>#VALUE!</v>
      </c>
      <c r="G305" s="31" t="str">
        <f t="shared" si="41"/>
        <v/>
      </c>
      <c r="H305" s="31" t="str">
        <f t="shared" si="42"/>
        <v/>
      </c>
      <c r="I305" s="31" t="e">
        <f t="shared" si="39"/>
        <v>#VALUE!</v>
      </c>
      <c r="J305" s="24"/>
      <c r="K305" s="24"/>
    </row>
    <row r="306" spans="1:11">
      <c r="A306" s="27" t="str">
        <f t="shared" si="40"/>
        <v/>
      </c>
      <c r="B306" s="28" t="str">
        <f t="shared" si="36"/>
        <v/>
      </c>
      <c r="C306" s="31" t="str">
        <f t="shared" si="43"/>
        <v/>
      </c>
      <c r="D306" s="31" t="str">
        <f t="shared" si="44"/>
        <v/>
      </c>
      <c r="E306" s="32" t="e">
        <f t="shared" si="37"/>
        <v>#VALUE!</v>
      </c>
      <c r="F306" s="31" t="e">
        <f t="shared" si="38"/>
        <v>#VALUE!</v>
      </c>
      <c r="G306" s="31" t="str">
        <f t="shared" si="41"/>
        <v/>
      </c>
      <c r="H306" s="31" t="str">
        <f t="shared" si="42"/>
        <v/>
      </c>
      <c r="I306" s="31" t="e">
        <f t="shared" si="39"/>
        <v>#VALUE!</v>
      </c>
      <c r="J306" s="24"/>
      <c r="K306" s="24"/>
    </row>
    <row r="307" spans="1:11">
      <c r="A307" s="27" t="str">
        <f t="shared" si="40"/>
        <v/>
      </c>
      <c r="B307" s="28" t="str">
        <f t="shared" si="36"/>
        <v/>
      </c>
      <c r="C307" s="31" t="str">
        <f t="shared" si="43"/>
        <v/>
      </c>
      <c r="D307" s="31" t="str">
        <f t="shared" si="44"/>
        <v/>
      </c>
      <c r="E307" s="32" t="e">
        <f t="shared" si="37"/>
        <v>#VALUE!</v>
      </c>
      <c r="F307" s="31" t="e">
        <f t="shared" si="38"/>
        <v>#VALUE!</v>
      </c>
      <c r="G307" s="31" t="str">
        <f t="shared" si="41"/>
        <v/>
      </c>
      <c r="H307" s="31" t="str">
        <f t="shared" si="42"/>
        <v/>
      </c>
      <c r="I307" s="31" t="e">
        <f t="shared" si="39"/>
        <v>#VALUE!</v>
      </c>
      <c r="J307" s="24"/>
      <c r="K307" s="24"/>
    </row>
    <row r="308" spans="1:11">
      <c r="A308" s="27" t="str">
        <f t="shared" si="40"/>
        <v/>
      </c>
      <c r="B308" s="28" t="str">
        <f t="shared" si="36"/>
        <v/>
      </c>
      <c r="C308" s="31" t="str">
        <f t="shared" si="43"/>
        <v/>
      </c>
      <c r="D308" s="31" t="str">
        <f t="shared" si="44"/>
        <v/>
      </c>
      <c r="E308" s="32" t="e">
        <f t="shared" si="37"/>
        <v>#VALUE!</v>
      </c>
      <c r="F308" s="31" t="e">
        <f t="shared" si="38"/>
        <v>#VALUE!</v>
      </c>
      <c r="G308" s="31" t="str">
        <f t="shared" si="41"/>
        <v/>
      </c>
      <c r="H308" s="31" t="str">
        <f t="shared" si="42"/>
        <v/>
      </c>
      <c r="I308" s="31" t="e">
        <f t="shared" si="39"/>
        <v>#VALUE!</v>
      </c>
      <c r="J308" s="24"/>
      <c r="K308" s="24"/>
    </row>
    <row r="309" spans="1:11">
      <c r="A309" s="27" t="str">
        <f t="shared" si="40"/>
        <v/>
      </c>
      <c r="B309" s="28" t="str">
        <f t="shared" si="36"/>
        <v/>
      </c>
      <c r="C309" s="31" t="str">
        <f t="shared" si="43"/>
        <v/>
      </c>
      <c r="D309" s="31" t="str">
        <f t="shared" si="44"/>
        <v/>
      </c>
      <c r="E309" s="32" t="e">
        <f t="shared" si="37"/>
        <v>#VALUE!</v>
      </c>
      <c r="F309" s="31" t="e">
        <f t="shared" si="38"/>
        <v>#VALUE!</v>
      </c>
      <c r="G309" s="31" t="str">
        <f t="shared" si="41"/>
        <v/>
      </c>
      <c r="H309" s="31" t="str">
        <f t="shared" si="42"/>
        <v/>
      </c>
      <c r="I309" s="31" t="e">
        <f t="shared" si="39"/>
        <v>#VALUE!</v>
      </c>
      <c r="J309" s="24"/>
      <c r="K309" s="24"/>
    </row>
    <row r="310" spans="1:11">
      <c r="A310" s="27" t="str">
        <f t="shared" si="40"/>
        <v/>
      </c>
      <c r="B310" s="28" t="str">
        <f t="shared" si="36"/>
        <v/>
      </c>
      <c r="C310" s="31" t="str">
        <f t="shared" si="43"/>
        <v/>
      </c>
      <c r="D310" s="31" t="str">
        <f t="shared" si="44"/>
        <v/>
      </c>
      <c r="E310" s="32" t="e">
        <f t="shared" si="37"/>
        <v>#VALUE!</v>
      </c>
      <c r="F310" s="31" t="e">
        <f t="shared" si="38"/>
        <v>#VALUE!</v>
      </c>
      <c r="G310" s="31" t="str">
        <f t="shared" si="41"/>
        <v/>
      </c>
      <c r="H310" s="31" t="str">
        <f t="shared" si="42"/>
        <v/>
      </c>
      <c r="I310" s="31" t="e">
        <f t="shared" si="39"/>
        <v>#VALUE!</v>
      </c>
      <c r="J310" s="24"/>
      <c r="K310" s="24"/>
    </row>
    <row r="311" spans="1:11">
      <c r="A311" s="27" t="str">
        <f t="shared" si="40"/>
        <v/>
      </c>
      <c r="B311" s="28" t="str">
        <f t="shared" si="36"/>
        <v/>
      </c>
      <c r="C311" s="31" t="str">
        <f t="shared" si="43"/>
        <v/>
      </c>
      <c r="D311" s="31" t="str">
        <f t="shared" si="44"/>
        <v/>
      </c>
      <c r="E311" s="32" t="e">
        <f t="shared" si="37"/>
        <v>#VALUE!</v>
      </c>
      <c r="F311" s="31" t="e">
        <f t="shared" si="38"/>
        <v>#VALUE!</v>
      </c>
      <c r="G311" s="31" t="str">
        <f t="shared" si="41"/>
        <v/>
      </c>
      <c r="H311" s="31" t="str">
        <f t="shared" si="42"/>
        <v/>
      </c>
      <c r="I311" s="31" t="e">
        <f t="shared" si="39"/>
        <v>#VALUE!</v>
      </c>
      <c r="J311" s="24"/>
      <c r="K311" s="24"/>
    </row>
    <row r="312" spans="1:11">
      <c r="A312" s="27" t="str">
        <f t="shared" si="40"/>
        <v/>
      </c>
      <c r="B312" s="28" t="str">
        <f t="shared" si="36"/>
        <v/>
      </c>
      <c r="C312" s="31" t="str">
        <f t="shared" si="43"/>
        <v/>
      </c>
      <c r="D312" s="31" t="str">
        <f t="shared" si="44"/>
        <v/>
      </c>
      <c r="E312" s="32" t="e">
        <f t="shared" si="37"/>
        <v>#VALUE!</v>
      </c>
      <c r="F312" s="31" t="e">
        <f t="shared" si="38"/>
        <v>#VALUE!</v>
      </c>
      <c r="G312" s="31" t="str">
        <f t="shared" si="41"/>
        <v/>
      </c>
      <c r="H312" s="31" t="str">
        <f t="shared" si="42"/>
        <v/>
      </c>
      <c r="I312" s="31" t="e">
        <f t="shared" si="39"/>
        <v>#VALUE!</v>
      </c>
      <c r="J312" s="24"/>
      <c r="K312" s="24"/>
    </row>
    <row r="313" spans="1:11">
      <c r="A313" s="27" t="str">
        <f t="shared" si="40"/>
        <v/>
      </c>
      <c r="B313" s="28" t="str">
        <f t="shared" si="36"/>
        <v/>
      </c>
      <c r="C313" s="31" t="str">
        <f t="shared" si="43"/>
        <v/>
      </c>
      <c r="D313" s="31" t="str">
        <f t="shared" si="44"/>
        <v/>
      </c>
      <c r="E313" s="32" t="e">
        <f t="shared" si="37"/>
        <v>#VALUE!</v>
      </c>
      <c r="F313" s="31" t="e">
        <f t="shared" si="38"/>
        <v>#VALUE!</v>
      </c>
      <c r="G313" s="31" t="str">
        <f t="shared" si="41"/>
        <v/>
      </c>
      <c r="H313" s="31" t="str">
        <f t="shared" si="42"/>
        <v/>
      </c>
      <c r="I313" s="31" t="e">
        <f t="shared" si="39"/>
        <v>#VALUE!</v>
      </c>
      <c r="J313" s="24"/>
      <c r="K313" s="24"/>
    </row>
    <row r="314" spans="1:11">
      <c r="A314" s="27" t="str">
        <f t="shared" si="40"/>
        <v/>
      </c>
      <c r="B314" s="28" t="str">
        <f t="shared" si="36"/>
        <v/>
      </c>
      <c r="C314" s="31" t="str">
        <f t="shared" si="43"/>
        <v/>
      </c>
      <c r="D314" s="31" t="str">
        <f t="shared" si="44"/>
        <v/>
      </c>
      <c r="E314" s="32" t="e">
        <f t="shared" si="37"/>
        <v>#VALUE!</v>
      </c>
      <c r="F314" s="31" t="e">
        <f t="shared" si="38"/>
        <v>#VALUE!</v>
      </c>
      <c r="G314" s="31" t="str">
        <f t="shared" si="41"/>
        <v/>
      </c>
      <c r="H314" s="31" t="str">
        <f t="shared" si="42"/>
        <v/>
      </c>
      <c r="I314" s="31" t="e">
        <f t="shared" si="39"/>
        <v>#VALUE!</v>
      </c>
      <c r="J314" s="24"/>
      <c r="K314" s="24"/>
    </row>
    <row r="315" spans="1:11">
      <c r="A315" s="27" t="str">
        <f t="shared" si="40"/>
        <v/>
      </c>
      <c r="B315" s="28" t="str">
        <f t="shared" si="36"/>
        <v/>
      </c>
      <c r="C315" s="31" t="str">
        <f t="shared" si="43"/>
        <v/>
      </c>
      <c r="D315" s="31" t="str">
        <f t="shared" si="44"/>
        <v/>
      </c>
      <c r="E315" s="32" t="e">
        <f t="shared" si="37"/>
        <v>#VALUE!</v>
      </c>
      <c r="F315" s="31" t="e">
        <f t="shared" si="38"/>
        <v>#VALUE!</v>
      </c>
      <c r="G315" s="31" t="str">
        <f t="shared" si="41"/>
        <v/>
      </c>
      <c r="H315" s="31" t="str">
        <f t="shared" si="42"/>
        <v/>
      </c>
      <c r="I315" s="31" t="e">
        <f t="shared" si="39"/>
        <v>#VALUE!</v>
      </c>
      <c r="J315" s="24"/>
      <c r="K315" s="24"/>
    </row>
    <row r="316" spans="1:11">
      <c r="A316" s="27" t="str">
        <f t="shared" si="40"/>
        <v/>
      </c>
      <c r="B316" s="28" t="str">
        <f t="shared" si="36"/>
        <v/>
      </c>
      <c r="C316" s="31" t="str">
        <f t="shared" si="43"/>
        <v/>
      </c>
      <c r="D316" s="31" t="str">
        <f t="shared" si="44"/>
        <v/>
      </c>
      <c r="E316" s="32" t="e">
        <f t="shared" si="37"/>
        <v>#VALUE!</v>
      </c>
      <c r="F316" s="31" t="e">
        <f t="shared" si="38"/>
        <v>#VALUE!</v>
      </c>
      <c r="G316" s="31" t="str">
        <f t="shared" si="41"/>
        <v/>
      </c>
      <c r="H316" s="31" t="str">
        <f t="shared" si="42"/>
        <v/>
      </c>
      <c r="I316" s="31" t="e">
        <f t="shared" si="39"/>
        <v>#VALUE!</v>
      </c>
      <c r="J316" s="24"/>
      <c r="K316" s="24"/>
    </row>
    <row r="317" spans="1:11">
      <c r="A317" s="27" t="str">
        <f t="shared" si="40"/>
        <v/>
      </c>
      <c r="B317" s="28" t="str">
        <f t="shared" si="36"/>
        <v/>
      </c>
      <c r="C317" s="31" t="str">
        <f t="shared" si="43"/>
        <v/>
      </c>
      <c r="D317" s="31" t="str">
        <f t="shared" si="44"/>
        <v/>
      </c>
      <c r="E317" s="32" t="e">
        <f t="shared" si="37"/>
        <v>#VALUE!</v>
      </c>
      <c r="F317" s="31" t="e">
        <f t="shared" si="38"/>
        <v>#VALUE!</v>
      </c>
      <c r="G317" s="31" t="str">
        <f t="shared" si="41"/>
        <v/>
      </c>
      <c r="H317" s="31" t="str">
        <f t="shared" si="42"/>
        <v/>
      </c>
      <c r="I317" s="31" t="e">
        <f t="shared" si="39"/>
        <v>#VALUE!</v>
      </c>
      <c r="J317" s="24"/>
      <c r="K317" s="24"/>
    </row>
    <row r="318" spans="1:11">
      <c r="A318" s="27" t="str">
        <f t="shared" si="40"/>
        <v/>
      </c>
      <c r="B318" s="28" t="str">
        <f t="shared" si="36"/>
        <v/>
      </c>
      <c r="C318" s="31" t="str">
        <f t="shared" si="43"/>
        <v/>
      </c>
      <c r="D318" s="31" t="str">
        <f t="shared" si="44"/>
        <v/>
      </c>
      <c r="E318" s="32" t="e">
        <f t="shared" si="37"/>
        <v>#VALUE!</v>
      </c>
      <c r="F318" s="31" t="e">
        <f t="shared" si="38"/>
        <v>#VALUE!</v>
      </c>
      <c r="G318" s="31" t="str">
        <f t="shared" si="41"/>
        <v/>
      </c>
      <c r="H318" s="31" t="str">
        <f t="shared" si="42"/>
        <v/>
      </c>
      <c r="I318" s="31" t="e">
        <f t="shared" si="39"/>
        <v>#VALUE!</v>
      </c>
      <c r="J318" s="24"/>
      <c r="K318" s="24"/>
    </row>
    <row r="319" spans="1:11">
      <c r="A319" s="27" t="str">
        <f t="shared" si="40"/>
        <v/>
      </c>
      <c r="B319" s="28" t="str">
        <f t="shared" si="36"/>
        <v/>
      </c>
      <c r="C319" s="31" t="str">
        <f t="shared" si="43"/>
        <v/>
      </c>
      <c r="D319" s="31" t="str">
        <f t="shared" si="44"/>
        <v/>
      </c>
      <c r="E319" s="32" t="e">
        <f t="shared" si="37"/>
        <v>#VALUE!</v>
      </c>
      <c r="F319" s="31" t="e">
        <f t="shared" si="38"/>
        <v>#VALUE!</v>
      </c>
      <c r="G319" s="31" t="str">
        <f t="shared" si="41"/>
        <v/>
      </c>
      <c r="H319" s="31" t="str">
        <f t="shared" si="42"/>
        <v/>
      </c>
      <c r="I319" s="31" t="e">
        <f t="shared" si="39"/>
        <v>#VALUE!</v>
      </c>
      <c r="J319" s="24"/>
      <c r="K319" s="24"/>
    </row>
    <row r="320" spans="1:11">
      <c r="A320" s="27" t="str">
        <f t="shared" si="40"/>
        <v/>
      </c>
      <c r="B320" s="28" t="str">
        <f t="shared" si="36"/>
        <v/>
      </c>
      <c r="C320" s="31" t="str">
        <f t="shared" si="43"/>
        <v/>
      </c>
      <c r="D320" s="31" t="str">
        <f t="shared" si="44"/>
        <v/>
      </c>
      <c r="E320" s="32" t="e">
        <f t="shared" si="37"/>
        <v>#VALUE!</v>
      </c>
      <c r="F320" s="31" t="e">
        <f t="shared" si="38"/>
        <v>#VALUE!</v>
      </c>
      <c r="G320" s="31" t="str">
        <f t="shared" si="41"/>
        <v/>
      </c>
      <c r="H320" s="31" t="str">
        <f t="shared" si="42"/>
        <v/>
      </c>
      <c r="I320" s="31" t="e">
        <f t="shared" si="39"/>
        <v>#VALUE!</v>
      </c>
      <c r="J320" s="24"/>
      <c r="K320" s="24"/>
    </row>
    <row r="321" spans="1:11">
      <c r="A321" s="27" t="str">
        <f t="shared" si="40"/>
        <v/>
      </c>
      <c r="B321" s="28" t="str">
        <f t="shared" si="36"/>
        <v/>
      </c>
      <c r="C321" s="31" t="str">
        <f t="shared" si="43"/>
        <v/>
      </c>
      <c r="D321" s="31" t="str">
        <f t="shared" si="44"/>
        <v/>
      </c>
      <c r="E321" s="32" t="e">
        <f t="shared" si="37"/>
        <v>#VALUE!</v>
      </c>
      <c r="F321" s="31" t="e">
        <f t="shared" si="38"/>
        <v>#VALUE!</v>
      </c>
      <c r="G321" s="31" t="str">
        <f t="shared" si="41"/>
        <v/>
      </c>
      <c r="H321" s="31" t="str">
        <f t="shared" si="42"/>
        <v/>
      </c>
      <c r="I321" s="31" t="e">
        <f t="shared" si="39"/>
        <v>#VALUE!</v>
      </c>
      <c r="J321" s="24"/>
      <c r="K321" s="24"/>
    </row>
    <row r="322" spans="1:11">
      <c r="A322" s="27" t="str">
        <f t="shared" si="40"/>
        <v/>
      </c>
      <c r="B322" s="28" t="str">
        <f t="shared" si="36"/>
        <v/>
      </c>
      <c r="C322" s="31" t="str">
        <f t="shared" si="43"/>
        <v/>
      </c>
      <c r="D322" s="31" t="str">
        <f t="shared" si="44"/>
        <v/>
      </c>
      <c r="E322" s="32" t="e">
        <f t="shared" si="37"/>
        <v>#VALUE!</v>
      </c>
      <c r="F322" s="31" t="e">
        <f t="shared" si="38"/>
        <v>#VALUE!</v>
      </c>
      <c r="G322" s="31" t="str">
        <f t="shared" si="41"/>
        <v/>
      </c>
      <c r="H322" s="31" t="str">
        <f t="shared" si="42"/>
        <v/>
      </c>
      <c r="I322" s="31" t="e">
        <f t="shared" si="39"/>
        <v>#VALUE!</v>
      </c>
      <c r="J322" s="24"/>
      <c r="K322" s="24"/>
    </row>
    <row r="323" spans="1:11">
      <c r="A323" s="27" t="str">
        <f t="shared" si="40"/>
        <v/>
      </c>
      <c r="B323" s="28" t="str">
        <f t="shared" si="36"/>
        <v/>
      </c>
      <c r="C323" s="31" t="str">
        <f t="shared" si="43"/>
        <v/>
      </c>
      <c r="D323" s="31" t="str">
        <f t="shared" si="44"/>
        <v/>
      </c>
      <c r="E323" s="32" t="e">
        <f t="shared" si="37"/>
        <v>#VALUE!</v>
      </c>
      <c r="F323" s="31" t="e">
        <f t="shared" si="38"/>
        <v>#VALUE!</v>
      </c>
      <c r="G323" s="31" t="str">
        <f t="shared" si="41"/>
        <v/>
      </c>
      <c r="H323" s="31" t="str">
        <f t="shared" si="42"/>
        <v/>
      </c>
      <c r="I323" s="31" t="e">
        <f t="shared" si="39"/>
        <v>#VALUE!</v>
      </c>
      <c r="J323" s="24"/>
      <c r="K323" s="24"/>
    </row>
    <row r="324" spans="1:11">
      <c r="A324" s="27" t="str">
        <f t="shared" si="40"/>
        <v/>
      </c>
      <c r="B324" s="28" t="str">
        <f t="shared" si="36"/>
        <v/>
      </c>
      <c r="C324" s="31" t="str">
        <f t="shared" si="43"/>
        <v/>
      </c>
      <c r="D324" s="31" t="str">
        <f t="shared" si="44"/>
        <v/>
      </c>
      <c r="E324" s="32" t="e">
        <f t="shared" si="37"/>
        <v>#VALUE!</v>
      </c>
      <c r="F324" s="31" t="e">
        <f t="shared" si="38"/>
        <v>#VALUE!</v>
      </c>
      <c r="G324" s="31" t="str">
        <f t="shared" si="41"/>
        <v/>
      </c>
      <c r="H324" s="31" t="str">
        <f t="shared" si="42"/>
        <v/>
      </c>
      <c r="I324" s="31" t="e">
        <f t="shared" si="39"/>
        <v>#VALUE!</v>
      </c>
      <c r="J324" s="24"/>
      <c r="K324" s="24"/>
    </row>
    <row r="325" spans="1:11">
      <c r="A325" s="27" t="str">
        <f t="shared" si="40"/>
        <v/>
      </c>
      <c r="B325" s="28" t="str">
        <f t="shared" si="36"/>
        <v/>
      </c>
      <c r="C325" s="31" t="str">
        <f t="shared" si="43"/>
        <v/>
      </c>
      <c r="D325" s="31" t="str">
        <f t="shared" si="44"/>
        <v/>
      </c>
      <c r="E325" s="32" t="e">
        <f t="shared" si="37"/>
        <v>#VALUE!</v>
      </c>
      <c r="F325" s="31" t="e">
        <f t="shared" si="38"/>
        <v>#VALUE!</v>
      </c>
      <c r="G325" s="31" t="str">
        <f t="shared" si="41"/>
        <v/>
      </c>
      <c r="H325" s="31" t="str">
        <f t="shared" si="42"/>
        <v/>
      </c>
      <c r="I325" s="31" t="e">
        <f t="shared" si="39"/>
        <v>#VALUE!</v>
      </c>
      <c r="J325" s="24"/>
      <c r="K325" s="24"/>
    </row>
    <row r="326" spans="1:11">
      <c r="A326" s="27" t="str">
        <f t="shared" si="40"/>
        <v/>
      </c>
      <c r="B326" s="28" t="str">
        <f t="shared" si="36"/>
        <v/>
      </c>
      <c r="C326" s="31" t="str">
        <f t="shared" si="43"/>
        <v/>
      </c>
      <c r="D326" s="31" t="str">
        <f t="shared" si="44"/>
        <v/>
      </c>
      <c r="E326" s="32" t="e">
        <f t="shared" si="37"/>
        <v>#VALUE!</v>
      </c>
      <c r="F326" s="31" t="e">
        <f t="shared" si="38"/>
        <v>#VALUE!</v>
      </c>
      <c r="G326" s="31" t="str">
        <f t="shared" si="41"/>
        <v/>
      </c>
      <c r="H326" s="31" t="str">
        <f t="shared" si="42"/>
        <v/>
      </c>
      <c r="I326" s="31" t="e">
        <f t="shared" si="39"/>
        <v>#VALUE!</v>
      </c>
      <c r="J326" s="24"/>
      <c r="K326" s="24"/>
    </row>
    <row r="327" spans="1:11">
      <c r="A327" s="27" t="str">
        <f t="shared" si="40"/>
        <v/>
      </c>
      <c r="B327" s="28" t="str">
        <f t="shared" si="36"/>
        <v/>
      </c>
      <c r="C327" s="31" t="str">
        <f t="shared" si="43"/>
        <v/>
      </c>
      <c r="D327" s="31" t="str">
        <f t="shared" si="44"/>
        <v/>
      </c>
      <c r="E327" s="32" t="e">
        <f t="shared" si="37"/>
        <v>#VALUE!</v>
      </c>
      <c r="F327" s="31" t="e">
        <f t="shared" si="38"/>
        <v>#VALUE!</v>
      </c>
      <c r="G327" s="31" t="str">
        <f t="shared" si="41"/>
        <v/>
      </c>
      <c r="H327" s="31" t="str">
        <f t="shared" si="42"/>
        <v/>
      </c>
      <c r="I327" s="31" t="e">
        <f t="shared" si="39"/>
        <v>#VALUE!</v>
      </c>
      <c r="J327" s="24"/>
      <c r="K327" s="24"/>
    </row>
    <row r="328" spans="1:11">
      <c r="A328" s="27" t="str">
        <f t="shared" si="40"/>
        <v/>
      </c>
      <c r="B328" s="28" t="str">
        <f t="shared" si="36"/>
        <v/>
      </c>
      <c r="C328" s="31" t="str">
        <f t="shared" si="43"/>
        <v/>
      </c>
      <c r="D328" s="31" t="str">
        <f t="shared" si="44"/>
        <v/>
      </c>
      <c r="E328" s="32" t="e">
        <f t="shared" si="37"/>
        <v>#VALUE!</v>
      </c>
      <c r="F328" s="31" t="e">
        <f t="shared" si="38"/>
        <v>#VALUE!</v>
      </c>
      <c r="G328" s="31" t="str">
        <f t="shared" si="41"/>
        <v/>
      </c>
      <c r="H328" s="31" t="str">
        <f t="shared" si="42"/>
        <v/>
      </c>
      <c r="I328" s="31" t="e">
        <f t="shared" si="39"/>
        <v>#VALUE!</v>
      </c>
      <c r="J328" s="24"/>
      <c r="K328" s="24"/>
    </row>
    <row r="329" spans="1:11">
      <c r="A329" s="27" t="str">
        <f t="shared" si="40"/>
        <v/>
      </c>
      <c r="B329" s="28" t="str">
        <f t="shared" si="36"/>
        <v/>
      </c>
      <c r="C329" s="31" t="str">
        <f t="shared" si="43"/>
        <v/>
      </c>
      <c r="D329" s="31" t="str">
        <f t="shared" si="44"/>
        <v/>
      </c>
      <c r="E329" s="32" t="e">
        <f t="shared" si="37"/>
        <v>#VALUE!</v>
      </c>
      <c r="F329" s="31" t="e">
        <f t="shared" si="38"/>
        <v>#VALUE!</v>
      </c>
      <c r="G329" s="31" t="str">
        <f t="shared" si="41"/>
        <v/>
      </c>
      <c r="H329" s="31" t="str">
        <f t="shared" si="42"/>
        <v/>
      </c>
      <c r="I329" s="31" t="e">
        <f t="shared" si="39"/>
        <v>#VALUE!</v>
      </c>
      <c r="J329" s="24"/>
      <c r="K329" s="24"/>
    </row>
    <row r="330" spans="1:11">
      <c r="A330" s="27" t="str">
        <f t="shared" si="40"/>
        <v/>
      </c>
      <c r="B330" s="28" t="str">
        <f t="shared" si="36"/>
        <v/>
      </c>
      <c r="C330" s="31" t="str">
        <f t="shared" si="43"/>
        <v/>
      </c>
      <c r="D330" s="31" t="str">
        <f t="shared" si="44"/>
        <v/>
      </c>
      <c r="E330" s="32" t="e">
        <f t="shared" si="37"/>
        <v>#VALUE!</v>
      </c>
      <c r="F330" s="31" t="e">
        <f t="shared" si="38"/>
        <v>#VALUE!</v>
      </c>
      <c r="G330" s="31" t="str">
        <f t="shared" si="41"/>
        <v/>
      </c>
      <c r="H330" s="31" t="str">
        <f t="shared" si="42"/>
        <v/>
      </c>
      <c r="I330" s="31" t="e">
        <f t="shared" si="39"/>
        <v>#VALUE!</v>
      </c>
      <c r="J330" s="24"/>
      <c r="K330" s="24"/>
    </row>
    <row r="331" spans="1:11">
      <c r="A331" s="27" t="str">
        <f t="shared" si="40"/>
        <v/>
      </c>
      <c r="B331" s="28" t="str">
        <f t="shared" si="36"/>
        <v/>
      </c>
      <c r="C331" s="31" t="str">
        <f t="shared" si="43"/>
        <v/>
      </c>
      <c r="D331" s="31" t="str">
        <f t="shared" si="44"/>
        <v/>
      </c>
      <c r="E331" s="32" t="e">
        <f t="shared" si="37"/>
        <v>#VALUE!</v>
      </c>
      <c r="F331" s="31" t="e">
        <f t="shared" si="38"/>
        <v>#VALUE!</v>
      </c>
      <c r="G331" s="31" t="str">
        <f t="shared" si="41"/>
        <v/>
      </c>
      <c r="H331" s="31" t="str">
        <f t="shared" si="42"/>
        <v/>
      </c>
      <c r="I331" s="31" t="e">
        <f t="shared" si="39"/>
        <v>#VALUE!</v>
      </c>
      <c r="J331" s="24"/>
      <c r="K331" s="24"/>
    </row>
    <row r="332" spans="1:11">
      <c r="A332" s="27" t="str">
        <f t="shared" si="40"/>
        <v/>
      </c>
      <c r="B332" s="28" t="str">
        <f t="shared" si="36"/>
        <v/>
      </c>
      <c r="C332" s="31" t="str">
        <f t="shared" si="43"/>
        <v/>
      </c>
      <c r="D332" s="31" t="str">
        <f t="shared" si="44"/>
        <v/>
      </c>
      <c r="E332" s="32" t="e">
        <f t="shared" si="37"/>
        <v>#VALUE!</v>
      </c>
      <c r="F332" s="31" t="e">
        <f t="shared" si="38"/>
        <v>#VALUE!</v>
      </c>
      <c r="G332" s="31" t="str">
        <f t="shared" si="41"/>
        <v/>
      </c>
      <c r="H332" s="31" t="str">
        <f t="shared" si="42"/>
        <v/>
      </c>
      <c r="I332" s="31" t="e">
        <f t="shared" si="39"/>
        <v>#VALUE!</v>
      </c>
      <c r="J332" s="24"/>
      <c r="K332" s="24"/>
    </row>
    <row r="333" spans="1:11">
      <c r="A333" s="27" t="str">
        <f t="shared" si="40"/>
        <v/>
      </c>
      <c r="B333" s="28" t="str">
        <f t="shared" si="36"/>
        <v/>
      </c>
      <c r="C333" s="31" t="str">
        <f t="shared" si="43"/>
        <v/>
      </c>
      <c r="D333" s="31" t="str">
        <f t="shared" si="44"/>
        <v/>
      </c>
      <c r="E333" s="32" t="e">
        <f t="shared" si="37"/>
        <v>#VALUE!</v>
      </c>
      <c r="F333" s="31" t="e">
        <f t="shared" si="38"/>
        <v>#VALUE!</v>
      </c>
      <c r="G333" s="31" t="str">
        <f t="shared" si="41"/>
        <v/>
      </c>
      <c r="H333" s="31" t="str">
        <f t="shared" si="42"/>
        <v/>
      </c>
      <c r="I333" s="31" t="e">
        <f t="shared" si="39"/>
        <v>#VALUE!</v>
      </c>
      <c r="J333" s="24"/>
      <c r="K333" s="24"/>
    </row>
    <row r="334" spans="1:11">
      <c r="A334" s="27" t="str">
        <f t="shared" si="40"/>
        <v/>
      </c>
      <c r="B334" s="28" t="str">
        <f t="shared" si="36"/>
        <v/>
      </c>
      <c r="C334" s="31" t="str">
        <f t="shared" si="43"/>
        <v/>
      </c>
      <c r="D334" s="31" t="str">
        <f t="shared" si="44"/>
        <v/>
      </c>
      <c r="E334" s="32" t="e">
        <f t="shared" si="37"/>
        <v>#VALUE!</v>
      </c>
      <c r="F334" s="31" t="e">
        <f t="shared" si="38"/>
        <v>#VALUE!</v>
      </c>
      <c r="G334" s="31" t="str">
        <f t="shared" si="41"/>
        <v/>
      </c>
      <c r="H334" s="31" t="str">
        <f t="shared" si="42"/>
        <v/>
      </c>
      <c r="I334" s="31" t="e">
        <f t="shared" si="39"/>
        <v>#VALUE!</v>
      </c>
      <c r="J334" s="24"/>
      <c r="K334" s="24"/>
    </row>
    <row r="335" spans="1:11">
      <c r="A335" s="27" t="str">
        <f t="shared" si="40"/>
        <v/>
      </c>
      <c r="B335" s="28" t="str">
        <f t="shared" si="36"/>
        <v/>
      </c>
      <c r="C335" s="31" t="str">
        <f t="shared" si="43"/>
        <v/>
      </c>
      <c r="D335" s="31" t="str">
        <f t="shared" si="44"/>
        <v/>
      </c>
      <c r="E335" s="32" t="e">
        <f t="shared" si="37"/>
        <v>#VALUE!</v>
      </c>
      <c r="F335" s="31" t="e">
        <f t="shared" si="38"/>
        <v>#VALUE!</v>
      </c>
      <c r="G335" s="31" t="str">
        <f t="shared" si="41"/>
        <v/>
      </c>
      <c r="H335" s="31" t="str">
        <f t="shared" si="42"/>
        <v/>
      </c>
      <c r="I335" s="31" t="e">
        <f t="shared" si="39"/>
        <v>#VALUE!</v>
      </c>
      <c r="J335" s="24"/>
      <c r="K335" s="24"/>
    </row>
    <row r="336" spans="1:11">
      <c r="A336" s="27" t="str">
        <f t="shared" si="40"/>
        <v/>
      </c>
      <c r="B336" s="28" t="str">
        <f t="shared" si="36"/>
        <v/>
      </c>
      <c r="C336" s="31" t="str">
        <f t="shared" si="43"/>
        <v/>
      </c>
      <c r="D336" s="31" t="str">
        <f t="shared" si="44"/>
        <v/>
      </c>
      <c r="E336" s="32" t="e">
        <f t="shared" si="37"/>
        <v>#VALUE!</v>
      </c>
      <c r="F336" s="31" t="e">
        <f t="shared" si="38"/>
        <v>#VALUE!</v>
      </c>
      <c r="G336" s="31" t="str">
        <f t="shared" si="41"/>
        <v/>
      </c>
      <c r="H336" s="31" t="str">
        <f t="shared" si="42"/>
        <v/>
      </c>
      <c r="I336" s="31" t="e">
        <f t="shared" si="39"/>
        <v>#VALUE!</v>
      </c>
      <c r="J336" s="24"/>
      <c r="K336" s="24"/>
    </row>
    <row r="337" spans="1:11">
      <c r="A337" s="27" t="str">
        <f t="shared" si="40"/>
        <v/>
      </c>
      <c r="B337" s="28" t="str">
        <f t="shared" si="36"/>
        <v/>
      </c>
      <c r="C337" s="31" t="str">
        <f t="shared" si="43"/>
        <v/>
      </c>
      <c r="D337" s="31" t="str">
        <f t="shared" si="44"/>
        <v/>
      </c>
      <c r="E337" s="32" t="e">
        <f t="shared" si="37"/>
        <v>#VALUE!</v>
      </c>
      <c r="F337" s="31" t="e">
        <f t="shared" si="38"/>
        <v>#VALUE!</v>
      </c>
      <c r="G337" s="31" t="str">
        <f t="shared" si="41"/>
        <v/>
      </c>
      <c r="H337" s="31" t="str">
        <f t="shared" si="42"/>
        <v/>
      </c>
      <c r="I337" s="31" t="e">
        <f t="shared" si="39"/>
        <v>#VALUE!</v>
      </c>
      <c r="J337" s="24"/>
      <c r="K337" s="24"/>
    </row>
    <row r="338" spans="1:11">
      <c r="A338" s="27" t="str">
        <f t="shared" si="40"/>
        <v/>
      </c>
      <c r="B338" s="28" t="str">
        <f t="shared" ref="B338:B377" si="45">IF(Pay_Num&lt;&gt;"",DATE(YEAR(Loan_Start),MONTH(Loan_Start)+(Pay_Num)*12/Num_Pmt_Per_Year,DAY(Loan_Start)),"")</f>
        <v/>
      </c>
      <c r="C338" s="31" t="str">
        <f t="shared" si="43"/>
        <v/>
      </c>
      <c r="D338" s="31" t="str">
        <f t="shared" si="44"/>
        <v/>
      </c>
      <c r="E338" s="32" t="e">
        <f t="shared" ref="E338:E377" si="46">IF(AND(Pay_Num&lt;&gt;"",Sched_Pay+Scheduled_Extra_Payments&lt;Beg_Bal),Scheduled_Extra_Payments,IF(AND(Pay_Num&lt;&gt;"",Beg_Bal-Sched_Pay&gt;0),Beg_Bal-Sched_Pay,IF(Pay_Num&lt;&gt;"",0,"")))</f>
        <v>#VALUE!</v>
      </c>
      <c r="F338" s="31" t="e">
        <f t="shared" ref="F338:F377" si="47">IF(AND(Pay_Num&lt;&gt;"",Sched_Pay+Extra_Pay&lt;Beg_Bal),Sched_Pay+Extra_Pay,IF(Pay_Num&lt;&gt;"",Beg_Bal,""))</f>
        <v>#VALUE!</v>
      </c>
      <c r="G338" s="31" t="str">
        <f t="shared" si="41"/>
        <v/>
      </c>
      <c r="H338" s="31" t="str">
        <f t="shared" si="42"/>
        <v/>
      </c>
      <c r="I338" s="31" t="e">
        <f t="shared" ref="I338:I377" si="48">IF(AND(Pay_Num&lt;&gt;"",Sched_Pay+Extra_Pay&lt;Beg_Bal),Beg_Bal-Princ,IF(Pay_Num&lt;&gt;"",0,""))</f>
        <v>#VALUE!</v>
      </c>
      <c r="J338" s="24"/>
      <c r="K338" s="24"/>
    </row>
    <row r="339" spans="1:11">
      <c r="A339" s="27" t="str">
        <f t="shared" ref="A339:A377" si="49">IF(Values_Entered,A338+1,"")</f>
        <v/>
      </c>
      <c r="B339" s="28" t="str">
        <f t="shared" si="45"/>
        <v/>
      </c>
      <c r="C339" s="31" t="str">
        <f t="shared" si="43"/>
        <v/>
      </c>
      <c r="D339" s="31" t="str">
        <f t="shared" si="44"/>
        <v/>
      </c>
      <c r="E339" s="32" t="e">
        <f t="shared" si="46"/>
        <v>#VALUE!</v>
      </c>
      <c r="F339" s="31" t="e">
        <f t="shared" si="47"/>
        <v>#VALUE!</v>
      </c>
      <c r="G339" s="31" t="str">
        <f t="shared" ref="G339:G377" si="50">IF(Pay_Num&lt;&gt;"",Total_Pay-Int,"")</f>
        <v/>
      </c>
      <c r="H339" s="31" t="str">
        <f t="shared" ref="H339:H377" si="51">IF(Pay_Num&lt;&gt;"",Beg_Bal*Interest_Rate/Num_Pmt_Per_Year,"")</f>
        <v/>
      </c>
      <c r="I339" s="31" t="e">
        <f t="shared" si="48"/>
        <v>#VALUE!</v>
      </c>
      <c r="J339" s="24"/>
      <c r="K339" s="24"/>
    </row>
    <row r="340" spans="1:11">
      <c r="A340" s="27" t="str">
        <f t="shared" si="49"/>
        <v/>
      </c>
      <c r="B340" s="28" t="str">
        <f t="shared" si="45"/>
        <v/>
      </c>
      <c r="C340" s="31" t="str">
        <f t="shared" ref="C340:C377" si="52">IF(Pay_Num&lt;&gt;"",I339,"")</f>
        <v/>
      </c>
      <c r="D340" s="31" t="str">
        <f t="shared" ref="D340:D377" si="53">IF(Pay_Num&lt;&gt;"",Scheduled_Monthly_Payment,"")</f>
        <v/>
      </c>
      <c r="E340" s="32" t="e">
        <f t="shared" si="46"/>
        <v>#VALUE!</v>
      </c>
      <c r="F340" s="31" t="e">
        <f t="shared" si="47"/>
        <v>#VALUE!</v>
      </c>
      <c r="G340" s="31" t="str">
        <f t="shared" si="50"/>
        <v/>
      </c>
      <c r="H340" s="31" t="str">
        <f t="shared" si="51"/>
        <v/>
      </c>
      <c r="I340" s="31" t="e">
        <f t="shared" si="48"/>
        <v>#VALUE!</v>
      </c>
      <c r="J340" s="24"/>
      <c r="K340" s="24"/>
    </row>
    <row r="341" spans="1:11">
      <c r="A341" s="27" t="str">
        <f t="shared" si="49"/>
        <v/>
      </c>
      <c r="B341" s="28" t="str">
        <f t="shared" si="45"/>
        <v/>
      </c>
      <c r="C341" s="31" t="str">
        <f t="shared" si="52"/>
        <v/>
      </c>
      <c r="D341" s="31" t="str">
        <f t="shared" si="53"/>
        <v/>
      </c>
      <c r="E341" s="32" t="e">
        <f t="shared" si="46"/>
        <v>#VALUE!</v>
      </c>
      <c r="F341" s="31" t="e">
        <f t="shared" si="47"/>
        <v>#VALUE!</v>
      </c>
      <c r="G341" s="31" t="str">
        <f t="shared" si="50"/>
        <v/>
      </c>
      <c r="H341" s="31" t="str">
        <f t="shared" si="51"/>
        <v/>
      </c>
      <c r="I341" s="31" t="e">
        <f t="shared" si="48"/>
        <v>#VALUE!</v>
      </c>
      <c r="J341" s="24"/>
      <c r="K341" s="24"/>
    </row>
    <row r="342" spans="1:11">
      <c r="A342" s="27" t="str">
        <f t="shared" si="49"/>
        <v/>
      </c>
      <c r="B342" s="28" t="str">
        <f t="shared" si="45"/>
        <v/>
      </c>
      <c r="C342" s="31" t="str">
        <f t="shared" si="52"/>
        <v/>
      </c>
      <c r="D342" s="31" t="str">
        <f t="shared" si="53"/>
        <v/>
      </c>
      <c r="E342" s="32" t="e">
        <f t="shared" si="46"/>
        <v>#VALUE!</v>
      </c>
      <c r="F342" s="31" t="e">
        <f t="shared" si="47"/>
        <v>#VALUE!</v>
      </c>
      <c r="G342" s="31" t="str">
        <f t="shared" si="50"/>
        <v/>
      </c>
      <c r="H342" s="31" t="str">
        <f t="shared" si="51"/>
        <v/>
      </c>
      <c r="I342" s="31" t="e">
        <f t="shared" si="48"/>
        <v>#VALUE!</v>
      </c>
      <c r="J342" s="24"/>
      <c r="K342" s="24"/>
    </row>
    <row r="343" spans="1:11">
      <c r="A343" s="27" t="str">
        <f t="shared" si="49"/>
        <v/>
      </c>
      <c r="B343" s="28" t="str">
        <f t="shared" si="45"/>
        <v/>
      </c>
      <c r="C343" s="31" t="str">
        <f t="shared" si="52"/>
        <v/>
      </c>
      <c r="D343" s="31" t="str">
        <f t="shared" si="53"/>
        <v/>
      </c>
      <c r="E343" s="32" t="e">
        <f t="shared" si="46"/>
        <v>#VALUE!</v>
      </c>
      <c r="F343" s="31" t="e">
        <f t="shared" si="47"/>
        <v>#VALUE!</v>
      </c>
      <c r="G343" s="31" t="str">
        <f t="shared" si="50"/>
        <v/>
      </c>
      <c r="H343" s="31" t="str">
        <f t="shared" si="51"/>
        <v/>
      </c>
      <c r="I343" s="31" t="e">
        <f t="shared" si="48"/>
        <v>#VALUE!</v>
      </c>
      <c r="J343" s="24"/>
      <c r="K343" s="24"/>
    </row>
    <row r="344" spans="1:11">
      <c r="A344" s="27" t="str">
        <f t="shared" si="49"/>
        <v/>
      </c>
      <c r="B344" s="28" t="str">
        <f t="shared" si="45"/>
        <v/>
      </c>
      <c r="C344" s="31" t="str">
        <f t="shared" si="52"/>
        <v/>
      </c>
      <c r="D344" s="31" t="str">
        <f t="shared" si="53"/>
        <v/>
      </c>
      <c r="E344" s="32" t="e">
        <f t="shared" si="46"/>
        <v>#VALUE!</v>
      </c>
      <c r="F344" s="31" t="e">
        <f t="shared" si="47"/>
        <v>#VALUE!</v>
      </c>
      <c r="G344" s="31" t="str">
        <f t="shared" si="50"/>
        <v/>
      </c>
      <c r="H344" s="31" t="str">
        <f t="shared" si="51"/>
        <v/>
      </c>
      <c r="I344" s="31" t="e">
        <f t="shared" si="48"/>
        <v>#VALUE!</v>
      </c>
      <c r="J344" s="24"/>
      <c r="K344" s="24"/>
    </row>
    <row r="345" spans="1:11">
      <c r="A345" s="27" t="str">
        <f t="shared" si="49"/>
        <v/>
      </c>
      <c r="B345" s="28" t="str">
        <f t="shared" si="45"/>
        <v/>
      </c>
      <c r="C345" s="31" t="str">
        <f t="shared" si="52"/>
        <v/>
      </c>
      <c r="D345" s="31" t="str">
        <f t="shared" si="53"/>
        <v/>
      </c>
      <c r="E345" s="32" t="e">
        <f t="shared" si="46"/>
        <v>#VALUE!</v>
      </c>
      <c r="F345" s="31" t="e">
        <f t="shared" si="47"/>
        <v>#VALUE!</v>
      </c>
      <c r="G345" s="31" t="str">
        <f t="shared" si="50"/>
        <v/>
      </c>
      <c r="H345" s="31" t="str">
        <f t="shared" si="51"/>
        <v/>
      </c>
      <c r="I345" s="31" t="e">
        <f t="shared" si="48"/>
        <v>#VALUE!</v>
      </c>
      <c r="J345" s="24"/>
      <c r="K345" s="24"/>
    </row>
    <row r="346" spans="1:11">
      <c r="A346" s="27" t="str">
        <f t="shared" si="49"/>
        <v/>
      </c>
      <c r="B346" s="28" t="str">
        <f t="shared" si="45"/>
        <v/>
      </c>
      <c r="C346" s="31" t="str">
        <f t="shared" si="52"/>
        <v/>
      </c>
      <c r="D346" s="31" t="str">
        <f t="shared" si="53"/>
        <v/>
      </c>
      <c r="E346" s="32" t="e">
        <f t="shared" si="46"/>
        <v>#VALUE!</v>
      </c>
      <c r="F346" s="31" t="e">
        <f t="shared" si="47"/>
        <v>#VALUE!</v>
      </c>
      <c r="G346" s="31" t="str">
        <f t="shared" si="50"/>
        <v/>
      </c>
      <c r="H346" s="31" t="str">
        <f t="shared" si="51"/>
        <v/>
      </c>
      <c r="I346" s="31" t="e">
        <f t="shared" si="48"/>
        <v>#VALUE!</v>
      </c>
      <c r="J346" s="24"/>
      <c r="K346" s="24"/>
    </row>
    <row r="347" spans="1:11">
      <c r="A347" s="27" t="str">
        <f t="shared" si="49"/>
        <v/>
      </c>
      <c r="B347" s="28" t="str">
        <f t="shared" si="45"/>
        <v/>
      </c>
      <c r="C347" s="31" t="str">
        <f t="shared" si="52"/>
        <v/>
      </c>
      <c r="D347" s="31" t="str">
        <f t="shared" si="53"/>
        <v/>
      </c>
      <c r="E347" s="32" t="e">
        <f t="shared" si="46"/>
        <v>#VALUE!</v>
      </c>
      <c r="F347" s="31" t="e">
        <f t="shared" si="47"/>
        <v>#VALUE!</v>
      </c>
      <c r="G347" s="31" t="str">
        <f t="shared" si="50"/>
        <v/>
      </c>
      <c r="H347" s="31" t="str">
        <f t="shared" si="51"/>
        <v/>
      </c>
      <c r="I347" s="31" t="e">
        <f t="shared" si="48"/>
        <v>#VALUE!</v>
      </c>
      <c r="J347" s="24"/>
      <c r="K347" s="24"/>
    </row>
    <row r="348" spans="1:11">
      <c r="A348" s="27" t="str">
        <f t="shared" si="49"/>
        <v/>
      </c>
      <c r="B348" s="28" t="str">
        <f t="shared" si="45"/>
        <v/>
      </c>
      <c r="C348" s="31" t="str">
        <f t="shared" si="52"/>
        <v/>
      </c>
      <c r="D348" s="31" t="str">
        <f t="shared" si="53"/>
        <v/>
      </c>
      <c r="E348" s="32" t="e">
        <f t="shared" si="46"/>
        <v>#VALUE!</v>
      </c>
      <c r="F348" s="31" t="e">
        <f t="shared" si="47"/>
        <v>#VALUE!</v>
      </c>
      <c r="G348" s="31" t="str">
        <f t="shared" si="50"/>
        <v/>
      </c>
      <c r="H348" s="31" t="str">
        <f t="shared" si="51"/>
        <v/>
      </c>
      <c r="I348" s="31" t="e">
        <f t="shared" si="48"/>
        <v>#VALUE!</v>
      </c>
      <c r="J348" s="24"/>
      <c r="K348" s="24"/>
    </row>
    <row r="349" spans="1:11">
      <c r="A349" s="27" t="str">
        <f t="shared" si="49"/>
        <v/>
      </c>
      <c r="B349" s="28" t="str">
        <f t="shared" si="45"/>
        <v/>
      </c>
      <c r="C349" s="31" t="str">
        <f t="shared" si="52"/>
        <v/>
      </c>
      <c r="D349" s="31" t="str">
        <f t="shared" si="53"/>
        <v/>
      </c>
      <c r="E349" s="32" t="e">
        <f t="shared" si="46"/>
        <v>#VALUE!</v>
      </c>
      <c r="F349" s="31" t="e">
        <f t="shared" si="47"/>
        <v>#VALUE!</v>
      </c>
      <c r="G349" s="31" t="str">
        <f t="shared" si="50"/>
        <v/>
      </c>
      <c r="H349" s="31" t="str">
        <f t="shared" si="51"/>
        <v/>
      </c>
      <c r="I349" s="31" t="e">
        <f t="shared" si="48"/>
        <v>#VALUE!</v>
      </c>
      <c r="J349" s="24"/>
      <c r="K349" s="24"/>
    </row>
    <row r="350" spans="1:11">
      <c r="A350" s="27" t="str">
        <f t="shared" si="49"/>
        <v/>
      </c>
      <c r="B350" s="28" t="str">
        <f t="shared" si="45"/>
        <v/>
      </c>
      <c r="C350" s="31" t="str">
        <f t="shared" si="52"/>
        <v/>
      </c>
      <c r="D350" s="31" t="str">
        <f t="shared" si="53"/>
        <v/>
      </c>
      <c r="E350" s="32" t="e">
        <f t="shared" si="46"/>
        <v>#VALUE!</v>
      </c>
      <c r="F350" s="31" t="e">
        <f t="shared" si="47"/>
        <v>#VALUE!</v>
      </c>
      <c r="G350" s="31" t="str">
        <f t="shared" si="50"/>
        <v/>
      </c>
      <c r="H350" s="31" t="str">
        <f t="shared" si="51"/>
        <v/>
      </c>
      <c r="I350" s="31" t="e">
        <f t="shared" si="48"/>
        <v>#VALUE!</v>
      </c>
      <c r="J350" s="24"/>
      <c r="K350" s="24"/>
    </row>
    <row r="351" spans="1:11">
      <c r="A351" s="27" t="str">
        <f t="shared" si="49"/>
        <v/>
      </c>
      <c r="B351" s="28" t="str">
        <f t="shared" si="45"/>
        <v/>
      </c>
      <c r="C351" s="31" t="str">
        <f t="shared" si="52"/>
        <v/>
      </c>
      <c r="D351" s="31" t="str">
        <f t="shared" si="53"/>
        <v/>
      </c>
      <c r="E351" s="32" t="e">
        <f t="shared" si="46"/>
        <v>#VALUE!</v>
      </c>
      <c r="F351" s="31" t="e">
        <f t="shared" si="47"/>
        <v>#VALUE!</v>
      </c>
      <c r="G351" s="31" t="str">
        <f t="shared" si="50"/>
        <v/>
      </c>
      <c r="H351" s="31" t="str">
        <f t="shared" si="51"/>
        <v/>
      </c>
      <c r="I351" s="31" t="e">
        <f t="shared" si="48"/>
        <v>#VALUE!</v>
      </c>
      <c r="J351" s="24"/>
      <c r="K351" s="24"/>
    </row>
    <row r="352" spans="1:11">
      <c r="A352" s="27" t="str">
        <f t="shared" si="49"/>
        <v/>
      </c>
      <c r="B352" s="28" t="str">
        <f t="shared" si="45"/>
        <v/>
      </c>
      <c r="C352" s="31" t="str">
        <f t="shared" si="52"/>
        <v/>
      </c>
      <c r="D352" s="31" t="str">
        <f t="shared" si="53"/>
        <v/>
      </c>
      <c r="E352" s="32" t="e">
        <f t="shared" si="46"/>
        <v>#VALUE!</v>
      </c>
      <c r="F352" s="31" t="e">
        <f t="shared" si="47"/>
        <v>#VALUE!</v>
      </c>
      <c r="G352" s="31" t="str">
        <f t="shared" si="50"/>
        <v/>
      </c>
      <c r="H352" s="31" t="str">
        <f t="shared" si="51"/>
        <v/>
      </c>
      <c r="I352" s="31" t="e">
        <f t="shared" si="48"/>
        <v>#VALUE!</v>
      </c>
      <c r="J352" s="24"/>
      <c r="K352" s="24"/>
    </row>
    <row r="353" spans="1:11">
      <c r="A353" s="27" t="str">
        <f t="shared" si="49"/>
        <v/>
      </c>
      <c r="B353" s="28" t="str">
        <f t="shared" si="45"/>
        <v/>
      </c>
      <c r="C353" s="31" t="str">
        <f t="shared" si="52"/>
        <v/>
      </c>
      <c r="D353" s="31" t="str">
        <f t="shared" si="53"/>
        <v/>
      </c>
      <c r="E353" s="32" t="e">
        <f t="shared" si="46"/>
        <v>#VALUE!</v>
      </c>
      <c r="F353" s="31" t="e">
        <f t="shared" si="47"/>
        <v>#VALUE!</v>
      </c>
      <c r="G353" s="31" t="str">
        <f t="shared" si="50"/>
        <v/>
      </c>
      <c r="H353" s="31" t="str">
        <f t="shared" si="51"/>
        <v/>
      </c>
      <c r="I353" s="31" t="e">
        <f t="shared" si="48"/>
        <v>#VALUE!</v>
      </c>
      <c r="J353" s="24"/>
      <c r="K353" s="24"/>
    </row>
    <row r="354" spans="1:11">
      <c r="A354" s="27" t="str">
        <f t="shared" si="49"/>
        <v/>
      </c>
      <c r="B354" s="28" t="str">
        <f t="shared" si="45"/>
        <v/>
      </c>
      <c r="C354" s="31" t="str">
        <f t="shared" si="52"/>
        <v/>
      </c>
      <c r="D354" s="31" t="str">
        <f t="shared" si="53"/>
        <v/>
      </c>
      <c r="E354" s="32" t="e">
        <f t="shared" si="46"/>
        <v>#VALUE!</v>
      </c>
      <c r="F354" s="31" t="e">
        <f t="shared" si="47"/>
        <v>#VALUE!</v>
      </c>
      <c r="G354" s="31" t="str">
        <f t="shared" si="50"/>
        <v/>
      </c>
      <c r="H354" s="31" t="str">
        <f t="shared" si="51"/>
        <v/>
      </c>
      <c r="I354" s="31" t="e">
        <f t="shared" si="48"/>
        <v>#VALUE!</v>
      </c>
      <c r="J354" s="24"/>
      <c r="K354" s="24"/>
    </row>
    <row r="355" spans="1:11">
      <c r="A355" s="27" t="str">
        <f t="shared" si="49"/>
        <v/>
      </c>
      <c r="B355" s="28" t="str">
        <f t="shared" si="45"/>
        <v/>
      </c>
      <c r="C355" s="31" t="str">
        <f t="shared" si="52"/>
        <v/>
      </c>
      <c r="D355" s="31" t="str">
        <f t="shared" si="53"/>
        <v/>
      </c>
      <c r="E355" s="32" t="e">
        <f t="shared" si="46"/>
        <v>#VALUE!</v>
      </c>
      <c r="F355" s="31" t="e">
        <f t="shared" si="47"/>
        <v>#VALUE!</v>
      </c>
      <c r="G355" s="31" t="str">
        <f t="shared" si="50"/>
        <v/>
      </c>
      <c r="H355" s="31" t="str">
        <f t="shared" si="51"/>
        <v/>
      </c>
      <c r="I355" s="31" t="e">
        <f t="shared" si="48"/>
        <v>#VALUE!</v>
      </c>
      <c r="J355" s="24"/>
      <c r="K355" s="24"/>
    </row>
    <row r="356" spans="1:11">
      <c r="A356" s="27" t="str">
        <f t="shared" si="49"/>
        <v/>
      </c>
      <c r="B356" s="28" t="str">
        <f t="shared" si="45"/>
        <v/>
      </c>
      <c r="C356" s="31" t="str">
        <f t="shared" si="52"/>
        <v/>
      </c>
      <c r="D356" s="31" t="str">
        <f t="shared" si="53"/>
        <v/>
      </c>
      <c r="E356" s="32" t="e">
        <f t="shared" si="46"/>
        <v>#VALUE!</v>
      </c>
      <c r="F356" s="31" t="e">
        <f t="shared" si="47"/>
        <v>#VALUE!</v>
      </c>
      <c r="G356" s="31" t="str">
        <f t="shared" si="50"/>
        <v/>
      </c>
      <c r="H356" s="31" t="str">
        <f t="shared" si="51"/>
        <v/>
      </c>
      <c r="I356" s="31" t="e">
        <f t="shared" si="48"/>
        <v>#VALUE!</v>
      </c>
      <c r="J356" s="24"/>
      <c r="K356" s="24"/>
    </row>
    <row r="357" spans="1:11">
      <c r="A357" s="27" t="str">
        <f t="shared" si="49"/>
        <v/>
      </c>
      <c r="B357" s="28" t="str">
        <f t="shared" si="45"/>
        <v/>
      </c>
      <c r="C357" s="31" t="str">
        <f t="shared" si="52"/>
        <v/>
      </c>
      <c r="D357" s="31" t="str">
        <f t="shared" si="53"/>
        <v/>
      </c>
      <c r="E357" s="32" t="e">
        <f t="shared" si="46"/>
        <v>#VALUE!</v>
      </c>
      <c r="F357" s="31" t="e">
        <f t="shared" si="47"/>
        <v>#VALUE!</v>
      </c>
      <c r="G357" s="31" t="str">
        <f t="shared" si="50"/>
        <v/>
      </c>
      <c r="H357" s="31" t="str">
        <f t="shared" si="51"/>
        <v/>
      </c>
      <c r="I357" s="31" t="e">
        <f t="shared" si="48"/>
        <v>#VALUE!</v>
      </c>
      <c r="J357" s="24"/>
      <c r="K357" s="24"/>
    </row>
    <row r="358" spans="1:11">
      <c r="A358" s="27" t="str">
        <f t="shared" si="49"/>
        <v/>
      </c>
      <c r="B358" s="28" t="str">
        <f t="shared" si="45"/>
        <v/>
      </c>
      <c r="C358" s="31" t="str">
        <f t="shared" si="52"/>
        <v/>
      </c>
      <c r="D358" s="31" t="str">
        <f t="shared" si="53"/>
        <v/>
      </c>
      <c r="E358" s="32" t="e">
        <f t="shared" si="46"/>
        <v>#VALUE!</v>
      </c>
      <c r="F358" s="31" t="e">
        <f t="shared" si="47"/>
        <v>#VALUE!</v>
      </c>
      <c r="G358" s="31" t="str">
        <f t="shared" si="50"/>
        <v/>
      </c>
      <c r="H358" s="31" t="str">
        <f t="shared" si="51"/>
        <v/>
      </c>
      <c r="I358" s="31" t="e">
        <f t="shared" si="48"/>
        <v>#VALUE!</v>
      </c>
      <c r="J358" s="24"/>
      <c r="K358" s="24"/>
    </row>
    <row r="359" spans="1:11">
      <c r="A359" s="27" t="str">
        <f t="shared" si="49"/>
        <v/>
      </c>
      <c r="B359" s="28" t="str">
        <f t="shared" si="45"/>
        <v/>
      </c>
      <c r="C359" s="31" t="str">
        <f t="shared" si="52"/>
        <v/>
      </c>
      <c r="D359" s="31" t="str">
        <f t="shared" si="53"/>
        <v/>
      </c>
      <c r="E359" s="32" t="e">
        <f t="shared" si="46"/>
        <v>#VALUE!</v>
      </c>
      <c r="F359" s="31" t="e">
        <f t="shared" si="47"/>
        <v>#VALUE!</v>
      </c>
      <c r="G359" s="31" t="str">
        <f t="shared" si="50"/>
        <v/>
      </c>
      <c r="H359" s="31" t="str">
        <f t="shared" si="51"/>
        <v/>
      </c>
      <c r="I359" s="31" t="e">
        <f t="shared" si="48"/>
        <v>#VALUE!</v>
      </c>
      <c r="J359" s="24"/>
      <c r="K359" s="24"/>
    </row>
    <row r="360" spans="1:11">
      <c r="A360" s="27" t="str">
        <f t="shared" si="49"/>
        <v/>
      </c>
      <c r="B360" s="28" t="str">
        <f t="shared" si="45"/>
        <v/>
      </c>
      <c r="C360" s="31" t="str">
        <f t="shared" si="52"/>
        <v/>
      </c>
      <c r="D360" s="31" t="str">
        <f t="shared" si="53"/>
        <v/>
      </c>
      <c r="E360" s="32" t="e">
        <f t="shared" si="46"/>
        <v>#VALUE!</v>
      </c>
      <c r="F360" s="31" t="e">
        <f t="shared" si="47"/>
        <v>#VALUE!</v>
      </c>
      <c r="G360" s="31" t="str">
        <f t="shared" si="50"/>
        <v/>
      </c>
      <c r="H360" s="31" t="str">
        <f t="shared" si="51"/>
        <v/>
      </c>
      <c r="I360" s="31" t="e">
        <f t="shared" si="48"/>
        <v>#VALUE!</v>
      </c>
      <c r="J360" s="24"/>
      <c r="K360" s="24"/>
    </row>
    <row r="361" spans="1:11">
      <c r="A361" s="27" t="str">
        <f t="shared" si="49"/>
        <v/>
      </c>
      <c r="B361" s="28" t="str">
        <f t="shared" si="45"/>
        <v/>
      </c>
      <c r="C361" s="31" t="str">
        <f t="shared" si="52"/>
        <v/>
      </c>
      <c r="D361" s="31" t="str">
        <f t="shared" si="53"/>
        <v/>
      </c>
      <c r="E361" s="32" t="e">
        <f t="shared" si="46"/>
        <v>#VALUE!</v>
      </c>
      <c r="F361" s="31" t="e">
        <f t="shared" si="47"/>
        <v>#VALUE!</v>
      </c>
      <c r="G361" s="31" t="str">
        <f t="shared" si="50"/>
        <v/>
      </c>
      <c r="H361" s="31" t="str">
        <f t="shared" si="51"/>
        <v/>
      </c>
      <c r="I361" s="31" t="e">
        <f t="shared" si="48"/>
        <v>#VALUE!</v>
      </c>
      <c r="J361" s="24"/>
      <c r="K361" s="24"/>
    </row>
    <row r="362" spans="1:11">
      <c r="A362" s="27" t="str">
        <f t="shared" si="49"/>
        <v/>
      </c>
      <c r="B362" s="28" t="str">
        <f t="shared" si="45"/>
        <v/>
      </c>
      <c r="C362" s="31" t="str">
        <f t="shared" si="52"/>
        <v/>
      </c>
      <c r="D362" s="31" t="str">
        <f t="shared" si="53"/>
        <v/>
      </c>
      <c r="E362" s="32" t="e">
        <f t="shared" si="46"/>
        <v>#VALUE!</v>
      </c>
      <c r="F362" s="31" t="e">
        <f t="shared" si="47"/>
        <v>#VALUE!</v>
      </c>
      <c r="G362" s="31" t="str">
        <f t="shared" si="50"/>
        <v/>
      </c>
      <c r="H362" s="31" t="str">
        <f t="shared" si="51"/>
        <v/>
      </c>
      <c r="I362" s="31" t="e">
        <f t="shared" si="48"/>
        <v>#VALUE!</v>
      </c>
      <c r="J362" s="24"/>
      <c r="K362" s="24"/>
    </row>
    <row r="363" spans="1:11">
      <c r="A363" s="27" t="str">
        <f t="shared" si="49"/>
        <v/>
      </c>
      <c r="B363" s="28" t="str">
        <f t="shared" si="45"/>
        <v/>
      </c>
      <c r="C363" s="31" t="str">
        <f t="shared" si="52"/>
        <v/>
      </c>
      <c r="D363" s="31" t="str">
        <f t="shared" si="53"/>
        <v/>
      </c>
      <c r="E363" s="32" t="e">
        <f t="shared" si="46"/>
        <v>#VALUE!</v>
      </c>
      <c r="F363" s="31" t="e">
        <f t="shared" si="47"/>
        <v>#VALUE!</v>
      </c>
      <c r="G363" s="31" t="str">
        <f t="shared" si="50"/>
        <v/>
      </c>
      <c r="H363" s="31" t="str">
        <f t="shared" si="51"/>
        <v/>
      </c>
      <c r="I363" s="31" t="e">
        <f t="shared" si="48"/>
        <v>#VALUE!</v>
      </c>
      <c r="J363" s="24"/>
      <c r="K363" s="24"/>
    </row>
    <row r="364" spans="1:11">
      <c r="A364" s="27" t="str">
        <f t="shared" si="49"/>
        <v/>
      </c>
      <c r="B364" s="28" t="str">
        <f t="shared" si="45"/>
        <v/>
      </c>
      <c r="C364" s="31" t="str">
        <f t="shared" si="52"/>
        <v/>
      </c>
      <c r="D364" s="31" t="str">
        <f t="shared" si="53"/>
        <v/>
      </c>
      <c r="E364" s="32" t="e">
        <f t="shared" si="46"/>
        <v>#VALUE!</v>
      </c>
      <c r="F364" s="31" t="e">
        <f t="shared" si="47"/>
        <v>#VALUE!</v>
      </c>
      <c r="G364" s="31" t="str">
        <f t="shared" si="50"/>
        <v/>
      </c>
      <c r="H364" s="31" t="str">
        <f t="shared" si="51"/>
        <v/>
      </c>
      <c r="I364" s="31" t="e">
        <f t="shared" si="48"/>
        <v>#VALUE!</v>
      </c>
      <c r="J364" s="24"/>
      <c r="K364" s="24"/>
    </row>
    <row r="365" spans="1:11">
      <c r="A365" s="27" t="str">
        <f t="shared" si="49"/>
        <v/>
      </c>
      <c r="B365" s="28" t="str">
        <f t="shared" si="45"/>
        <v/>
      </c>
      <c r="C365" s="31" t="str">
        <f t="shared" si="52"/>
        <v/>
      </c>
      <c r="D365" s="31" t="str">
        <f t="shared" si="53"/>
        <v/>
      </c>
      <c r="E365" s="32" t="e">
        <f t="shared" si="46"/>
        <v>#VALUE!</v>
      </c>
      <c r="F365" s="31" t="e">
        <f t="shared" si="47"/>
        <v>#VALUE!</v>
      </c>
      <c r="G365" s="31" t="str">
        <f t="shared" si="50"/>
        <v/>
      </c>
      <c r="H365" s="31" t="str">
        <f t="shared" si="51"/>
        <v/>
      </c>
      <c r="I365" s="31" t="e">
        <f t="shared" si="48"/>
        <v>#VALUE!</v>
      </c>
      <c r="J365" s="24"/>
      <c r="K365" s="24"/>
    </row>
    <row r="366" spans="1:11">
      <c r="A366" s="27" t="str">
        <f t="shared" si="49"/>
        <v/>
      </c>
      <c r="B366" s="28" t="str">
        <f t="shared" si="45"/>
        <v/>
      </c>
      <c r="C366" s="31" t="str">
        <f t="shared" si="52"/>
        <v/>
      </c>
      <c r="D366" s="31" t="str">
        <f t="shared" si="53"/>
        <v/>
      </c>
      <c r="E366" s="32" t="e">
        <f t="shared" si="46"/>
        <v>#VALUE!</v>
      </c>
      <c r="F366" s="31" t="e">
        <f t="shared" si="47"/>
        <v>#VALUE!</v>
      </c>
      <c r="G366" s="31" t="str">
        <f t="shared" si="50"/>
        <v/>
      </c>
      <c r="H366" s="31" t="str">
        <f t="shared" si="51"/>
        <v/>
      </c>
      <c r="I366" s="31" t="e">
        <f t="shared" si="48"/>
        <v>#VALUE!</v>
      </c>
      <c r="J366" s="24"/>
      <c r="K366" s="24"/>
    </row>
    <row r="367" spans="1:11">
      <c r="A367" s="27" t="str">
        <f t="shared" si="49"/>
        <v/>
      </c>
      <c r="B367" s="28" t="str">
        <f t="shared" si="45"/>
        <v/>
      </c>
      <c r="C367" s="31" t="str">
        <f t="shared" si="52"/>
        <v/>
      </c>
      <c r="D367" s="31" t="str">
        <f t="shared" si="53"/>
        <v/>
      </c>
      <c r="E367" s="32" t="e">
        <f t="shared" si="46"/>
        <v>#VALUE!</v>
      </c>
      <c r="F367" s="31" t="e">
        <f t="shared" si="47"/>
        <v>#VALUE!</v>
      </c>
      <c r="G367" s="31" t="str">
        <f t="shared" si="50"/>
        <v/>
      </c>
      <c r="H367" s="31" t="str">
        <f t="shared" si="51"/>
        <v/>
      </c>
      <c r="I367" s="31" t="e">
        <f t="shared" si="48"/>
        <v>#VALUE!</v>
      </c>
      <c r="J367" s="24"/>
      <c r="K367" s="24"/>
    </row>
    <row r="368" spans="1:11">
      <c r="A368" s="27" t="str">
        <f t="shared" si="49"/>
        <v/>
      </c>
      <c r="B368" s="28" t="str">
        <f t="shared" si="45"/>
        <v/>
      </c>
      <c r="C368" s="31" t="str">
        <f t="shared" si="52"/>
        <v/>
      </c>
      <c r="D368" s="31" t="str">
        <f t="shared" si="53"/>
        <v/>
      </c>
      <c r="E368" s="32" t="e">
        <f t="shared" si="46"/>
        <v>#VALUE!</v>
      </c>
      <c r="F368" s="31" t="e">
        <f t="shared" si="47"/>
        <v>#VALUE!</v>
      </c>
      <c r="G368" s="31" t="str">
        <f t="shared" si="50"/>
        <v/>
      </c>
      <c r="H368" s="31" t="str">
        <f t="shared" si="51"/>
        <v/>
      </c>
      <c r="I368" s="31" t="e">
        <f t="shared" si="48"/>
        <v>#VALUE!</v>
      </c>
      <c r="J368" s="24"/>
      <c r="K368" s="24"/>
    </row>
    <row r="369" spans="1:11">
      <c r="A369" s="27" t="str">
        <f t="shared" si="49"/>
        <v/>
      </c>
      <c r="B369" s="28" t="str">
        <f t="shared" si="45"/>
        <v/>
      </c>
      <c r="C369" s="31" t="str">
        <f t="shared" si="52"/>
        <v/>
      </c>
      <c r="D369" s="31" t="str">
        <f t="shared" si="53"/>
        <v/>
      </c>
      <c r="E369" s="32" t="e">
        <f t="shared" si="46"/>
        <v>#VALUE!</v>
      </c>
      <c r="F369" s="31" t="e">
        <f t="shared" si="47"/>
        <v>#VALUE!</v>
      </c>
      <c r="G369" s="31" t="str">
        <f t="shared" si="50"/>
        <v/>
      </c>
      <c r="H369" s="31" t="str">
        <f t="shared" si="51"/>
        <v/>
      </c>
      <c r="I369" s="31" t="e">
        <f t="shared" si="48"/>
        <v>#VALUE!</v>
      </c>
      <c r="J369" s="24"/>
      <c r="K369" s="24"/>
    </row>
    <row r="370" spans="1:11">
      <c r="A370" s="27" t="str">
        <f t="shared" si="49"/>
        <v/>
      </c>
      <c r="B370" s="28" t="str">
        <f t="shared" si="45"/>
        <v/>
      </c>
      <c r="C370" s="31" t="str">
        <f t="shared" si="52"/>
        <v/>
      </c>
      <c r="D370" s="31" t="str">
        <f t="shared" si="53"/>
        <v/>
      </c>
      <c r="E370" s="32" t="e">
        <f t="shared" si="46"/>
        <v>#VALUE!</v>
      </c>
      <c r="F370" s="31" t="e">
        <f t="shared" si="47"/>
        <v>#VALUE!</v>
      </c>
      <c r="G370" s="31" t="str">
        <f t="shared" si="50"/>
        <v/>
      </c>
      <c r="H370" s="31" t="str">
        <f t="shared" si="51"/>
        <v/>
      </c>
      <c r="I370" s="31" t="e">
        <f t="shared" si="48"/>
        <v>#VALUE!</v>
      </c>
      <c r="J370" s="24"/>
      <c r="K370" s="24"/>
    </row>
    <row r="371" spans="1:11">
      <c r="A371" s="27" t="str">
        <f t="shared" si="49"/>
        <v/>
      </c>
      <c r="B371" s="28" t="str">
        <f t="shared" si="45"/>
        <v/>
      </c>
      <c r="C371" s="31" t="str">
        <f t="shared" si="52"/>
        <v/>
      </c>
      <c r="D371" s="31" t="str">
        <f t="shared" si="53"/>
        <v/>
      </c>
      <c r="E371" s="32" t="e">
        <f t="shared" si="46"/>
        <v>#VALUE!</v>
      </c>
      <c r="F371" s="31" t="e">
        <f t="shared" si="47"/>
        <v>#VALUE!</v>
      </c>
      <c r="G371" s="31" t="str">
        <f t="shared" si="50"/>
        <v/>
      </c>
      <c r="H371" s="31" t="str">
        <f t="shared" si="51"/>
        <v/>
      </c>
      <c r="I371" s="31" t="e">
        <f t="shared" si="48"/>
        <v>#VALUE!</v>
      </c>
      <c r="J371" s="24"/>
      <c r="K371" s="24"/>
    </row>
    <row r="372" spans="1:11">
      <c r="A372" s="27" t="str">
        <f t="shared" si="49"/>
        <v/>
      </c>
      <c r="B372" s="28" t="str">
        <f t="shared" si="45"/>
        <v/>
      </c>
      <c r="C372" s="31" t="str">
        <f t="shared" si="52"/>
        <v/>
      </c>
      <c r="D372" s="31" t="str">
        <f t="shared" si="53"/>
        <v/>
      </c>
      <c r="E372" s="32" t="e">
        <f t="shared" si="46"/>
        <v>#VALUE!</v>
      </c>
      <c r="F372" s="31" t="e">
        <f t="shared" si="47"/>
        <v>#VALUE!</v>
      </c>
      <c r="G372" s="31" t="str">
        <f t="shared" si="50"/>
        <v/>
      </c>
      <c r="H372" s="31" t="str">
        <f t="shared" si="51"/>
        <v/>
      </c>
      <c r="I372" s="31" t="e">
        <f t="shared" si="48"/>
        <v>#VALUE!</v>
      </c>
      <c r="J372" s="24"/>
      <c r="K372" s="24"/>
    </row>
    <row r="373" spans="1:11">
      <c r="A373" s="27" t="str">
        <f t="shared" si="49"/>
        <v/>
      </c>
      <c r="B373" s="28" t="str">
        <f t="shared" si="45"/>
        <v/>
      </c>
      <c r="C373" s="31" t="str">
        <f t="shared" si="52"/>
        <v/>
      </c>
      <c r="D373" s="31" t="str">
        <f t="shared" si="53"/>
        <v/>
      </c>
      <c r="E373" s="32" t="e">
        <f t="shared" si="46"/>
        <v>#VALUE!</v>
      </c>
      <c r="F373" s="31" t="e">
        <f t="shared" si="47"/>
        <v>#VALUE!</v>
      </c>
      <c r="G373" s="31" t="str">
        <f t="shared" si="50"/>
        <v/>
      </c>
      <c r="H373" s="31" t="str">
        <f t="shared" si="51"/>
        <v/>
      </c>
      <c r="I373" s="31" t="e">
        <f t="shared" si="48"/>
        <v>#VALUE!</v>
      </c>
      <c r="J373" s="24"/>
      <c r="K373" s="24"/>
    </row>
    <row r="374" spans="1:11">
      <c r="A374" s="27" t="str">
        <f t="shared" si="49"/>
        <v/>
      </c>
      <c r="B374" s="28" t="str">
        <f t="shared" si="45"/>
        <v/>
      </c>
      <c r="C374" s="31" t="str">
        <f t="shared" si="52"/>
        <v/>
      </c>
      <c r="D374" s="31" t="str">
        <f t="shared" si="53"/>
        <v/>
      </c>
      <c r="E374" s="32" t="e">
        <f t="shared" si="46"/>
        <v>#VALUE!</v>
      </c>
      <c r="F374" s="31" t="e">
        <f t="shared" si="47"/>
        <v>#VALUE!</v>
      </c>
      <c r="G374" s="31" t="str">
        <f t="shared" si="50"/>
        <v/>
      </c>
      <c r="H374" s="31" t="str">
        <f t="shared" si="51"/>
        <v/>
      </c>
      <c r="I374" s="31" t="e">
        <f t="shared" si="48"/>
        <v>#VALUE!</v>
      </c>
      <c r="J374" s="24"/>
      <c r="K374" s="24"/>
    </row>
    <row r="375" spans="1:11">
      <c r="A375" s="27" t="str">
        <f t="shared" si="49"/>
        <v/>
      </c>
      <c r="B375" s="28" t="str">
        <f t="shared" si="45"/>
        <v/>
      </c>
      <c r="C375" s="31" t="str">
        <f t="shared" si="52"/>
        <v/>
      </c>
      <c r="D375" s="31" t="str">
        <f t="shared" si="53"/>
        <v/>
      </c>
      <c r="E375" s="32" t="e">
        <f t="shared" si="46"/>
        <v>#VALUE!</v>
      </c>
      <c r="F375" s="31" t="e">
        <f t="shared" si="47"/>
        <v>#VALUE!</v>
      </c>
      <c r="G375" s="31" t="str">
        <f t="shared" si="50"/>
        <v/>
      </c>
      <c r="H375" s="31" t="str">
        <f t="shared" si="51"/>
        <v/>
      </c>
      <c r="I375" s="31" t="e">
        <f t="shared" si="48"/>
        <v>#VALUE!</v>
      </c>
      <c r="J375" s="24"/>
      <c r="K375" s="24"/>
    </row>
    <row r="376" spans="1:11">
      <c r="A376" s="27" t="str">
        <f t="shared" si="49"/>
        <v/>
      </c>
      <c r="B376" s="28" t="str">
        <f t="shared" si="45"/>
        <v/>
      </c>
      <c r="C376" s="31" t="str">
        <f t="shared" si="52"/>
        <v/>
      </c>
      <c r="D376" s="31" t="str">
        <f t="shared" si="53"/>
        <v/>
      </c>
      <c r="E376" s="32" t="e">
        <f t="shared" si="46"/>
        <v>#VALUE!</v>
      </c>
      <c r="F376" s="31" t="e">
        <f t="shared" si="47"/>
        <v>#VALUE!</v>
      </c>
      <c r="G376" s="31" t="str">
        <f t="shared" si="50"/>
        <v/>
      </c>
      <c r="H376" s="31" t="str">
        <f t="shared" si="51"/>
        <v/>
      </c>
      <c r="I376" s="31" t="e">
        <f t="shared" si="48"/>
        <v>#VALUE!</v>
      </c>
      <c r="J376" s="24"/>
      <c r="K376" s="24"/>
    </row>
    <row r="377" spans="1:11">
      <c r="A377" s="27" t="str">
        <f t="shared" si="49"/>
        <v/>
      </c>
      <c r="B377" s="28" t="str">
        <f t="shared" si="45"/>
        <v/>
      </c>
      <c r="C377" s="31" t="str">
        <f t="shared" si="52"/>
        <v/>
      </c>
      <c r="D377" s="31" t="str">
        <f t="shared" si="53"/>
        <v/>
      </c>
      <c r="E377" s="32" t="e">
        <f t="shared" si="46"/>
        <v>#VALUE!</v>
      </c>
      <c r="F377" s="31" t="e">
        <f t="shared" si="47"/>
        <v>#VALUE!</v>
      </c>
      <c r="G377" s="31" t="str">
        <f t="shared" si="50"/>
        <v/>
      </c>
      <c r="H377" s="31" t="str">
        <f t="shared" si="51"/>
        <v/>
      </c>
      <c r="I377" s="31" t="e">
        <f t="shared" si="48"/>
        <v>#VALUE!</v>
      </c>
      <c r="J377" s="24"/>
      <c r="K377" s="24"/>
    </row>
    <row r="378" spans="1:11">
      <c r="A378" s="5"/>
      <c r="B378" s="5"/>
      <c r="C378" s="5"/>
      <c r="D378" s="5"/>
      <c r="E378" s="5"/>
      <c r="F378" s="5"/>
      <c r="G378" s="5"/>
      <c r="H378" s="5"/>
      <c r="I378" s="5"/>
    </row>
  </sheetData>
  <sheetProtection sheet="1" objects="1" scenarios="1" selectLockedCells="1"/>
  <mergeCells count="3">
    <mergeCell ref="B5:D5"/>
    <mergeCell ref="F5:H5"/>
    <mergeCell ref="C13:D13"/>
  </mergeCells>
  <conditionalFormatting sqref="A18:D377">
    <cfRule type="expression" dxfId="23" priority="7" stopIfTrue="1">
      <formula>IF(ROW(A18)=Last_Row,TRUE, FALSE)</formula>
    </cfRule>
    <cfRule type="expression" dxfId="22" priority="8" stopIfTrue="1">
      <formula>IF(ROW(A18)&lt;Last_Row,TRUE, FALSE)</formula>
    </cfRule>
  </conditionalFormatting>
  <conditionalFormatting sqref="A18:I377">
    <cfRule type="expression" dxfId="21" priority="1" stopIfTrue="1">
      <formula>IF(ROW(A18)&gt;Last_Row,TRUE, FALSE)</formula>
    </cfRule>
  </conditionalFormatting>
  <conditionalFormatting sqref="E18:E377">
    <cfRule type="expression" dxfId="20" priority="2" stopIfTrue="1">
      <formula>IF(ROW(E18)=Last_Row,TRUE, FALSE)</formula>
    </cfRule>
  </conditionalFormatting>
  <conditionalFormatting sqref="F18:I377">
    <cfRule type="expression" dxfId="19" priority="4" stopIfTrue="1">
      <formula>IF(ROW(F18)=Last_Row,TRUE, FALSE)</formula>
    </cfRule>
    <cfRule type="expression" dxfId="18" priority="5" stopIfTrue="1">
      <formula>IF(ROW(F18)&lt;=Last_Row,TRUE, FALSE)</formula>
    </cfRule>
  </conditionalFormatting>
  <dataValidations count="3"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1"/>
    <dataValidation type="date" operator="greaterThanOrEqual" allowBlank="1" showInputMessage="1" showErrorMessage="1" errorTitle="Date" error="Please enter a valid date greater than or equal to January 1, 1900." sqref="D9:D10">
      <formula1>1</formula1>
    </dataValidation>
    <dataValidation type="whole" allowBlank="1" showInputMessage="1" showErrorMessage="1" errorTitle="Years" error="Please enter a whole number of years from 1 to 30." sqref="D8">
      <formula1>1</formula1>
      <formula2>30</formula2>
    </dataValidation>
  </dataValidations>
  <printOptions horizontalCentered="1"/>
  <pageMargins left="0.75" right="0.5" top="0.5" bottom="0.5" header="0.5" footer="0.5"/>
  <pageSetup scale="8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4" workbookViewId="0">
      <selection activeCell="K29" sqref="K29"/>
    </sheetView>
  </sheetViews>
  <sheetFormatPr defaultColWidth="9.109375" defaultRowHeight="15"/>
  <cols>
    <col min="1" max="1" width="28" style="250" bestFit="1" customWidth="1"/>
    <col min="2" max="2" width="17.88671875" style="250" customWidth="1"/>
    <col min="3" max="3" width="43.44140625" style="250" customWidth="1"/>
    <col min="4" max="4" width="15.5546875" style="250" bestFit="1" customWidth="1"/>
    <col min="5" max="5" width="30.6640625" style="250" customWidth="1"/>
    <col min="6" max="6" width="16.88671875" style="250" bestFit="1" customWidth="1"/>
    <col min="7" max="16384" width="9.109375" style="250"/>
  </cols>
  <sheetData>
    <row r="1" spans="1:6" ht="15.6">
      <c r="A1" s="282" t="s">
        <v>96</v>
      </c>
      <c r="B1" s="283"/>
      <c r="C1" s="282" t="s">
        <v>75</v>
      </c>
      <c r="D1" s="283"/>
      <c r="E1" s="282" t="s">
        <v>67</v>
      </c>
      <c r="F1" s="283"/>
    </row>
    <row r="2" spans="1:6" ht="15.75">
      <c r="A2" s="251" t="s">
        <v>25</v>
      </c>
      <c r="B2" s="252">
        <v>369500</v>
      </c>
      <c r="C2" s="253" t="s">
        <v>30</v>
      </c>
      <c r="D2" s="253">
        <v>1131.8036785115357</v>
      </c>
      <c r="E2" s="253" t="s">
        <v>24</v>
      </c>
      <c r="F2" s="253">
        <v>3695</v>
      </c>
    </row>
    <row r="3" spans="1:6" ht="15.75">
      <c r="A3" s="251" t="s">
        <v>27</v>
      </c>
      <c r="B3" s="254">
        <v>0.52774018944519618</v>
      </c>
      <c r="C3" s="253" t="s">
        <v>37</v>
      </c>
      <c r="D3" s="253">
        <v>125</v>
      </c>
      <c r="E3" s="253" t="s">
        <v>43</v>
      </c>
      <c r="F3" s="253">
        <v>650</v>
      </c>
    </row>
    <row r="4" spans="1:6" ht="15.75">
      <c r="A4" s="251" t="s">
        <v>3</v>
      </c>
      <c r="B4" s="252">
        <v>174500</v>
      </c>
      <c r="C4" s="253" t="s">
        <v>38</v>
      </c>
      <c r="D4" s="253">
        <v>100</v>
      </c>
      <c r="E4" s="253" t="s">
        <v>44</v>
      </c>
      <c r="F4" s="253">
        <v>600</v>
      </c>
    </row>
    <row r="5" spans="1:6" ht="15.75">
      <c r="A5" s="251"/>
      <c r="B5" s="253"/>
      <c r="C5" s="253" t="s">
        <v>31</v>
      </c>
      <c r="D5" s="253">
        <v>0</v>
      </c>
      <c r="E5" s="253" t="s">
        <v>77</v>
      </c>
      <c r="F5" s="253">
        <v>0</v>
      </c>
    </row>
    <row r="6" spans="1:6" ht="15.6">
      <c r="A6" s="284" t="s">
        <v>97</v>
      </c>
      <c r="B6" s="285"/>
      <c r="C6" s="253" t="s">
        <v>93</v>
      </c>
      <c r="D6" s="253">
        <v>330</v>
      </c>
      <c r="E6" s="253" t="s">
        <v>45</v>
      </c>
      <c r="F6" s="255">
        <v>4945</v>
      </c>
    </row>
    <row r="7" spans="1:6" ht="15.6">
      <c r="A7" s="286"/>
      <c r="B7" s="287"/>
      <c r="C7" s="253" t="s">
        <v>32</v>
      </c>
      <c r="D7" s="255">
        <f>SUM(D2:D6)</f>
        <v>1686.8036785115357</v>
      </c>
      <c r="E7" s="253"/>
      <c r="F7" s="253"/>
    </row>
    <row r="8" spans="1:6" ht="15.6">
      <c r="A8" s="288" t="s">
        <v>98</v>
      </c>
      <c r="B8" s="289"/>
      <c r="C8" s="290" t="s">
        <v>66</v>
      </c>
      <c r="D8" s="291"/>
      <c r="E8" s="288" t="s">
        <v>80</v>
      </c>
      <c r="F8" s="289"/>
    </row>
    <row r="9" spans="1:6" ht="15.75">
      <c r="A9" s="292" t="s">
        <v>65</v>
      </c>
      <c r="B9" s="293"/>
      <c r="D9" s="253"/>
      <c r="E9" s="253" t="s">
        <v>78</v>
      </c>
      <c r="F9" s="253">
        <v>11085</v>
      </c>
    </row>
    <row r="10" spans="1:6" ht="15.75">
      <c r="A10" s="256" t="s">
        <v>23</v>
      </c>
      <c r="B10" s="253">
        <v>195000</v>
      </c>
      <c r="C10" s="253" t="s">
        <v>56</v>
      </c>
      <c r="D10" s="253">
        <v>6107.5000000000009</v>
      </c>
      <c r="E10" s="253" t="s">
        <v>79</v>
      </c>
      <c r="F10" s="253">
        <v>11085</v>
      </c>
    </row>
    <row r="11" spans="1:6" ht="15.6">
      <c r="A11" s="256" t="s">
        <v>24</v>
      </c>
      <c r="B11" s="253">
        <v>-3695</v>
      </c>
      <c r="C11" s="253" t="s">
        <v>95</v>
      </c>
      <c r="D11" s="253">
        <v>0</v>
      </c>
      <c r="E11" s="253" t="s">
        <v>80</v>
      </c>
      <c r="F11" s="255">
        <v>0</v>
      </c>
    </row>
    <row r="12" spans="1:6" ht="15.6">
      <c r="A12" s="251" t="s">
        <v>61</v>
      </c>
      <c r="B12" s="255">
        <v>191305</v>
      </c>
      <c r="C12" s="253" t="s">
        <v>62</v>
      </c>
      <c r="D12" s="255">
        <v>6107.5000000000009</v>
      </c>
      <c r="E12" s="253"/>
      <c r="F12" s="253"/>
    </row>
    <row r="13" spans="1:6" ht="15.6">
      <c r="A13" s="257" t="s">
        <v>63</v>
      </c>
      <c r="B13" s="258">
        <v>197412.5</v>
      </c>
      <c r="C13" s="259" t="s">
        <v>99</v>
      </c>
      <c r="D13" s="260">
        <f>SUM(D2+D6)</f>
        <v>1461.8036785115357</v>
      </c>
    </row>
    <row r="15" spans="1:6" ht="15.6">
      <c r="A15" s="282" t="s">
        <v>100</v>
      </c>
      <c r="B15" s="283"/>
      <c r="C15" s="282" t="s">
        <v>75</v>
      </c>
      <c r="D15" s="283"/>
      <c r="E15" s="282" t="s">
        <v>67</v>
      </c>
      <c r="F15" s="283"/>
    </row>
    <row r="16" spans="1:6" ht="15.75">
      <c r="A16" s="251" t="s">
        <v>25</v>
      </c>
      <c r="B16" s="252">
        <v>390000</v>
      </c>
      <c r="C16" s="253" t="s">
        <v>30</v>
      </c>
      <c r="D16" s="253">
        <v>1264.77</v>
      </c>
      <c r="E16" s="253" t="s">
        <v>24</v>
      </c>
      <c r="F16" s="253">
        <v>3900</v>
      </c>
    </row>
    <row r="17" spans="1:6" ht="15.75">
      <c r="A17" s="251" t="s">
        <v>27</v>
      </c>
      <c r="B17" s="254">
        <v>0.5</v>
      </c>
      <c r="C17" s="253" t="s">
        <v>37</v>
      </c>
      <c r="D17" s="253">
        <v>125</v>
      </c>
      <c r="E17" s="253" t="s">
        <v>43</v>
      </c>
      <c r="F17" s="253">
        <v>650</v>
      </c>
    </row>
    <row r="18" spans="1:6" ht="15.75">
      <c r="A18" s="251" t="s">
        <v>3</v>
      </c>
      <c r="B18" s="252">
        <v>195000</v>
      </c>
      <c r="C18" s="253" t="s">
        <v>38</v>
      </c>
      <c r="D18" s="253">
        <v>309.5</v>
      </c>
      <c r="E18" s="253" t="s">
        <v>44</v>
      </c>
      <c r="F18" s="253">
        <v>600</v>
      </c>
    </row>
    <row r="19" spans="1:6" ht="15.75">
      <c r="A19" s="251"/>
      <c r="B19" s="253"/>
      <c r="C19" s="253" t="s">
        <v>31</v>
      </c>
      <c r="D19" s="253">
        <v>0</v>
      </c>
      <c r="E19" s="253" t="s">
        <v>77</v>
      </c>
      <c r="F19" s="253">
        <v>0</v>
      </c>
    </row>
    <row r="20" spans="1:6" ht="15.6">
      <c r="A20" s="284" t="s">
        <v>101</v>
      </c>
      <c r="B20" s="285"/>
      <c r="C20" s="253" t="s">
        <v>93</v>
      </c>
      <c r="D20" s="253">
        <v>195</v>
      </c>
      <c r="E20" s="253" t="s">
        <v>45</v>
      </c>
      <c r="F20" s="255">
        <f>SUM(F16:F19)</f>
        <v>5150</v>
      </c>
    </row>
    <row r="21" spans="1:6" ht="15.6">
      <c r="A21" s="286"/>
      <c r="B21" s="287"/>
      <c r="C21" s="253" t="s">
        <v>32</v>
      </c>
      <c r="D21" s="255">
        <f>SUM(D16:D20)</f>
        <v>1894.27</v>
      </c>
      <c r="E21" s="253"/>
      <c r="F21" s="253"/>
    </row>
    <row r="22" spans="1:6" ht="15.6">
      <c r="A22" s="288" t="s">
        <v>98</v>
      </c>
      <c r="B22" s="289"/>
      <c r="C22" s="290" t="s">
        <v>66</v>
      </c>
      <c r="D22" s="291"/>
      <c r="E22" s="288" t="s">
        <v>80</v>
      </c>
      <c r="F22" s="289"/>
    </row>
    <row r="23" spans="1:6" ht="15.75">
      <c r="A23" s="292" t="s">
        <v>65</v>
      </c>
      <c r="B23" s="293"/>
      <c r="D23" s="253"/>
      <c r="E23" s="253" t="s">
        <v>78</v>
      </c>
      <c r="F23" s="253">
        <v>11700</v>
      </c>
    </row>
    <row r="24" spans="1:6" ht="15.75">
      <c r="A24" s="256" t="s">
        <v>23</v>
      </c>
      <c r="B24" s="253">
        <v>195000</v>
      </c>
      <c r="C24" s="253" t="s">
        <v>56</v>
      </c>
      <c r="D24" s="253">
        <v>6825</v>
      </c>
      <c r="E24" s="253" t="s">
        <v>79</v>
      </c>
      <c r="F24" s="253">
        <v>11700</v>
      </c>
    </row>
    <row r="25" spans="1:6" ht="15.6">
      <c r="A25" s="256" t="s">
        <v>24</v>
      </c>
      <c r="B25" s="253">
        <v>-3900</v>
      </c>
      <c r="C25" s="253" t="s">
        <v>95</v>
      </c>
      <c r="D25" s="253">
        <v>0</v>
      </c>
      <c r="E25" s="253" t="s">
        <v>80</v>
      </c>
      <c r="F25" s="255">
        <v>0</v>
      </c>
    </row>
    <row r="26" spans="1:6" ht="15.6">
      <c r="A26" s="251" t="s">
        <v>61</v>
      </c>
      <c r="B26" s="255">
        <f>SUM(B24:B25)</f>
        <v>191100</v>
      </c>
      <c r="C26" s="253" t="s">
        <v>62</v>
      </c>
      <c r="D26" s="255">
        <v>6285</v>
      </c>
      <c r="E26" s="253"/>
      <c r="F26" s="253"/>
    </row>
    <row r="28" spans="1:6" ht="15.6">
      <c r="A28" s="257" t="s">
        <v>63</v>
      </c>
      <c r="B28" s="258">
        <v>197925</v>
      </c>
      <c r="C28" s="259" t="s">
        <v>99</v>
      </c>
      <c r="D28" s="260">
        <f>SUM(D16+D20)</f>
        <v>1459.77</v>
      </c>
    </row>
    <row r="30" spans="1:6" ht="15.6">
      <c r="A30" s="282" t="s">
        <v>102</v>
      </c>
      <c r="B30" s="283"/>
      <c r="C30" s="282" t="s">
        <v>75</v>
      </c>
      <c r="D30" s="283"/>
      <c r="E30" s="282" t="s">
        <v>67</v>
      </c>
      <c r="F30" s="283"/>
    </row>
    <row r="31" spans="1:6" ht="15.75">
      <c r="A31" s="251" t="s">
        <v>25</v>
      </c>
      <c r="B31" s="252">
        <v>380000</v>
      </c>
      <c r="C31" s="253" t="s">
        <v>30</v>
      </c>
      <c r="D31" s="253">
        <v>1199.9064786511979</v>
      </c>
      <c r="E31" s="253" t="s">
        <v>24</v>
      </c>
      <c r="F31" s="253">
        <v>3800</v>
      </c>
    </row>
    <row r="32" spans="1:6" ht="15.75">
      <c r="A32" s="251" t="s">
        <v>27</v>
      </c>
      <c r="B32" s="254">
        <v>0.5</v>
      </c>
      <c r="C32" s="253" t="s">
        <v>37</v>
      </c>
      <c r="D32" s="253">
        <v>125</v>
      </c>
      <c r="E32" s="253" t="s">
        <v>43</v>
      </c>
      <c r="F32" s="253">
        <v>650</v>
      </c>
    </row>
    <row r="33" spans="1:6">
      <c r="A33" s="251" t="s">
        <v>3</v>
      </c>
      <c r="B33" s="252">
        <v>185000</v>
      </c>
      <c r="C33" s="253" t="s">
        <v>38</v>
      </c>
      <c r="D33" s="253">
        <v>217.25</v>
      </c>
      <c r="E33" s="253" t="s">
        <v>44</v>
      </c>
      <c r="F33" s="253">
        <v>600</v>
      </c>
    </row>
    <row r="34" spans="1:6">
      <c r="A34" s="251"/>
      <c r="B34" s="253"/>
      <c r="C34" s="253" t="s">
        <v>31</v>
      </c>
      <c r="D34" s="253">
        <v>0</v>
      </c>
      <c r="E34" s="253" t="s">
        <v>77</v>
      </c>
      <c r="F34" s="253">
        <v>0</v>
      </c>
    </row>
    <row r="35" spans="1:6" ht="15.6">
      <c r="A35" s="284" t="s">
        <v>103</v>
      </c>
      <c r="B35" s="285"/>
      <c r="C35" s="253" t="s">
        <v>93</v>
      </c>
      <c r="D35" s="253">
        <v>350</v>
      </c>
      <c r="E35" s="253" t="s">
        <v>45</v>
      </c>
      <c r="F35" s="255">
        <f>SUM(F31:F34)</f>
        <v>5050</v>
      </c>
    </row>
    <row r="36" spans="1:6" ht="15.6">
      <c r="A36" s="286"/>
      <c r="B36" s="287"/>
      <c r="C36" s="253" t="s">
        <v>32</v>
      </c>
      <c r="D36" s="255">
        <f>SUM(D31:D35)</f>
        <v>1892.1564786511979</v>
      </c>
      <c r="E36" s="253"/>
      <c r="F36" s="253"/>
    </row>
    <row r="37" spans="1:6" ht="15.6">
      <c r="A37" s="288" t="s">
        <v>98</v>
      </c>
      <c r="B37" s="289"/>
      <c r="C37" s="290" t="s">
        <v>66</v>
      </c>
      <c r="D37" s="291"/>
      <c r="E37" s="288" t="s">
        <v>80</v>
      </c>
      <c r="F37" s="289"/>
    </row>
    <row r="38" spans="1:6">
      <c r="A38" s="292" t="s">
        <v>65</v>
      </c>
      <c r="B38" s="293"/>
      <c r="D38" s="253"/>
      <c r="E38" s="253" t="s">
        <v>78</v>
      </c>
      <c r="F38" s="253">
        <v>11700</v>
      </c>
    </row>
    <row r="39" spans="1:6">
      <c r="A39" s="256" t="s">
        <v>23</v>
      </c>
      <c r="B39" s="253">
        <v>195000</v>
      </c>
      <c r="C39" s="253" t="s">
        <v>56</v>
      </c>
      <c r="D39" s="253">
        <v>6475</v>
      </c>
      <c r="E39" s="253" t="s">
        <v>79</v>
      </c>
      <c r="F39" s="253">
        <v>-7220</v>
      </c>
    </row>
    <row r="40" spans="1:6" ht="15.6">
      <c r="A40" s="256" t="s">
        <v>24</v>
      </c>
      <c r="B40" s="253">
        <v>-3900</v>
      </c>
      <c r="C40" s="253" t="s">
        <v>95</v>
      </c>
      <c r="D40" s="253">
        <v>0</v>
      </c>
      <c r="E40" s="253" t="s">
        <v>80</v>
      </c>
      <c r="F40" s="255">
        <f>SUM(F38:F39)</f>
        <v>4480</v>
      </c>
    </row>
    <row r="41" spans="1:6" ht="15.6">
      <c r="A41" s="251" t="s">
        <v>61</v>
      </c>
      <c r="B41" s="255">
        <f>SUM(B39:B40)</f>
        <v>191100</v>
      </c>
      <c r="C41" s="253" t="s">
        <v>62</v>
      </c>
      <c r="D41" s="255">
        <v>6475</v>
      </c>
      <c r="E41" s="253"/>
      <c r="F41" s="253"/>
    </row>
    <row r="43" spans="1:6" ht="15.6">
      <c r="A43" s="257" t="s">
        <v>63</v>
      </c>
      <c r="B43" s="258">
        <v>201855</v>
      </c>
      <c r="C43" s="259" t="s">
        <v>99</v>
      </c>
      <c r="D43" s="260">
        <f>SUM(D31+D35)</f>
        <v>1549.9064786511979</v>
      </c>
    </row>
    <row r="45" spans="1:6" ht="15.6">
      <c r="A45" s="282" t="s">
        <v>104</v>
      </c>
      <c r="B45" s="283"/>
      <c r="C45" s="282" t="s">
        <v>75</v>
      </c>
      <c r="D45" s="283"/>
      <c r="E45" s="282" t="s">
        <v>67</v>
      </c>
      <c r="F45" s="283"/>
    </row>
    <row r="46" spans="1:6">
      <c r="A46" s="251" t="s">
        <v>25</v>
      </c>
      <c r="B46" s="252">
        <v>365000</v>
      </c>
      <c r="C46" s="253" t="s">
        <v>30</v>
      </c>
      <c r="D46" s="253">
        <v>1102.6199999999999</v>
      </c>
      <c r="E46" s="253" t="s">
        <v>24</v>
      </c>
      <c r="F46" s="253">
        <v>3650</v>
      </c>
    </row>
    <row r="47" spans="1:6">
      <c r="A47" s="251" t="s">
        <v>27</v>
      </c>
      <c r="B47" s="254">
        <v>0.5</v>
      </c>
      <c r="C47" s="253" t="s">
        <v>37</v>
      </c>
      <c r="D47" s="253">
        <v>125</v>
      </c>
      <c r="E47" s="253" t="s">
        <v>43</v>
      </c>
      <c r="F47" s="253">
        <v>650</v>
      </c>
    </row>
    <row r="48" spans="1:6">
      <c r="A48" s="251" t="s">
        <v>3</v>
      </c>
      <c r="B48" s="252">
        <v>170000</v>
      </c>
      <c r="C48" s="253" t="s">
        <v>38</v>
      </c>
      <c r="D48" s="253">
        <v>217.25</v>
      </c>
      <c r="E48" s="253" t="s">
        <v>44</v>
      </c>
      <c r="F48" s="253">
        <v>600</v>
      </c>
    </row>
    <row r="49" spans="1:6">
      <c r="A49" s="251"/>
      <c r="B49" s="253"/>
      <c r="C49" s="253" t="s">
        <v>31</v>
      </c>
      <c r="D49" s="253">
        <v>0</v>
      </c>
      <c r="E49" s="253" t="s">
        <v>77</v>
      </c>
      <c r="F49" s="253">
        <v>0</v>
      </c>
    </row>
    <row r="50" spans="1:6" ht="15.6">
      <c r="A50" s="284" t="s">
        <v>103</v>
      </c>
      <c r="B50" s="285"/>
      <c r="C50" s="253" t="s">
        <v>93</v>
      </c>
      <c r="D50" s="253">
        <v>350</v>
      </c>
      <c r="E50" s="253" t="s">
        <v>45</v>
      </c>
      <c r="F50" s="255">
        <f>SUM(F46:F49)</f>
        <v>4900</v>
      </c>
    </row>
    <row r="51" spans="1:6" ht="15.6">
      <c r="A51" s="286"/>
      <c r="B51" s="287"/>
      <c r="C51" s="253" t="s">
        <v>32</v>
      </c>
      <c r="D51" s="255">
        <f>SUM(D46:D50)</f>
        <v>1794.87</v>
      </c>
      <c r="E51" s="253"/>
      <c r="F51" s="253"/>
    </row>
    <row r="52" spans="1:6" ht="15.6">
      <c r="A52" s="288" t="s">
        <v>98</v>
      </c>
      <c r="B52" s="289"/>
      <c r="C52" s="290" t="s">
        <v>66</v>
      </c>
      <c r="D52" s="291"/>
      <c r="E52" s="288" t="s">
        <v>80</v>
      </c>
      <c r="F52" s="289"/>
    </row>
    <row r="53" spans="1:6">
      <c r="A53" s="292" t="s">
        <v>65</v>
      </c>
      <c r="B53" s="293"/>
      <c r="D53" s="253"/>
      <c r="E53" s="253" t="s">
        <v>78</v>
      </c>
      <c r="F53" s="253">
        <v>10950</v>
      </c>
    </row>
    <row r="54" spans="1:6">
      <c r="A54" s="256" t="s">
        <v>23</v>
      </c>
      <c r="B54" s="253">
        <v>195000</v>
      </c>
      <c r="C54" s="253" t="s">
        <v>56</v>
      </c>
      <c r="D54" s="253">
        <v>5950</v>
      </c>
      <c r="E54" s="253" t="s">
        <v>79</v>
      </c>
      <c r="F54" s="253">
        <v>-6935</v>
      </c>
    </row>
    <row r="55" spans="1:6" ht="15.6">
      <c r="A55" s="256" t="s">
        <v>24</v>
      </c>
      <c r="B55" s="253">
        <v>-3900</v>
      </c>
      <c r="C55" s="253" t="s">
        <v>95</v>
      </c>
      <c r="D55" s="253">
        <v>0</v>
      </c>
      <c r="E55" s="253" t="s">
        <v>80</v>
      </c>
      <c r="F55" s="255">
        <f>SUM(F53:F54)</f>
        <v>4015</v>
      </c>
    </row>
    <row r="56" spans="1:6" ht="15.6">
      <c r="A56" s="251" t="s">
        <v>61</v>
      </c>
      <c r="B56" s="255">
        <v>191350</v>
      </c>
      <c r="C56" s="253" t="s">
        <v>62</v>
      </c>
      <c r="D56" s="255">
        <v>5950</v>
      </c>
      <c r="E56" s="253"/>
      <c r="F56" s="253"/>
    </row>
    <row r="58" spans="1:6" ht="15.6">
      <c r="A58" s="257" t="s">
        <v>63</v>
      </c>
      <c r="B58" s="258">
        <v>201315</v>
      </c>
      <c r="C58" s="259" t="s">
        <v>99</v>
      </c>
      <c r="D58" s="260">
        <f>SUM(D46+D50)</f>
        <v>1452.62</v>
      </c>
    </row>
  </sheetData>
  <mergeCells count="32">
    <mergeCell ref="A53:B53"/>
    <mergeCell ref="A38:B38"/>
    <mergeCell ref="A45:B45"/>
    <mergeCell ref="C45:D45"/>
    <mergeCell ref="E45:F45"/>
    <mergeCell ref="A50:B51"/>
    <mergeCell ref="A52:B52"/>
    <mergeCell ref="C52:D52"/>
    <mergeCell ref="E52:F52"/>
    <mergeCell ref="A37:B37"/>
    <mergeCell ref="C37:D37"/>
    <mergeCell ref="E37:F37"/>
    <mergeCell ref="A9:B9"/>
    <mergeCell ref="A15:B15"/>
    <mergeCell ref="C15:D15"/>
    <mergeCell ref="E15:F15"/>
    <mergeCell ref="A20:B21"/>
    <mergeCell ref="A22:B22"/>
    <mergeCell ref="C22:D22"/>
    <mergeCell ref="E22:F22"/>
    <mergeCell ref="A23:B23"/>
    <mergeCell ref="A30:B30"/>
    <mergeCell ref="C30:D30"/>
    <mergeCell ref="E30:F30"/>
    <mergeCell ref="A35:B36"/>
    <mergeCell ref="A1:B1"/>
    <mergeCell ref="C1:D1"/>
    <mergeCell ref="E1:F1"/>
    <mergeCell ref="A6:B7"/>
    <mergeCell ref="A8:B8"/>
    <mergeCell ref="C8:D8"/>
    <mergeCell ref="E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34"/>
  <sheetViews>
    <sheetView zoomScale="177" zoomScaleNormal="150" workbookViewId="0">
      <selection activeCell="B5" sqref="B5"/>
    </sheetView>
  </sheetViews>
  <sheetFormatPr defaultRowHeight="13.2"/>
  <cols>
    <col min="1" max="1" width="24" customWidth="1"/>
    <col min="2" max="2" width="18.88671875" customWidth="1"/>
    <col min="3" max="3" width="21" customWidth="1"/>
    <col min="4" max="4" width="12.6640625" bestFit="1" customWidth="1"/>
    <col min="5" max="5" width="20" customWidth="1"/>
    <col min="6" max="6" width="12.88671875" customWidth="1"/>
    <col min="7" max="7" width="16.44140625" customWidth="1"/>
    <col min="8" max="8" width="8.33203125" bestFit="1" customWidth="1"/>
    <col min="9" max="9" width="4.88671875" customWidth="1"/>
  </cols>
  <sheetData>
    <row r="1" spans="1:15" s="144" customFormat="1">
      <c r="A1" s="268" t="s">
        <v>68</v>
      </c>
      <c r="B1" s="269"/>
      <c r="C1" s="269"/>
      <c r="D1" s="141" t="s">
        <v>47</v>
      </c>
      <c r="E1" s="270" t="s">
        <v>67</v>
      </c>
      <c r="F1" s="271"/>
      <c r="G1" s="142" t="s">
        <v>46</v>
      </c>
      <c r="H1" s="143"/>
      <c r="I1"/>
      <c r="J1"/>
      <c r="K1"/>
      <c r="L1"/>
      <c r="M1"/>
      <c r="N1"/>
      <c r="O1"/>
    </row>
    <row r="2" spans="1:15" s="144" customFormat="1">
      <c r="A2" s="145" t="s">
        <v>25</v>
      </c>
      <c r="B2" s="166">
        <v>0</v>
      </c>
      <c r="C2" s="145" t="s">
        <v>30</v>
      </c>
      <c r="D2" s="150" t="str">
        <f>FHA!Scheduled_Monthly_Payment</f>
        <v/>
      </c>
      <c r="E2" s="146" t="s">
        <v>24</v>
      </c>
      <c r="F2" s="147">
        <f>B2*0.01</f>
        <v>0</v>
      </c>
      <c r="G2" s="148" t="s">
        <v>39</v>
      </c>
      <c r="H2" s="161">
        <v>6.5000000000000002E-2</v>
      </c>
      <c r="I2"/>
      <c r="J2"/>
      <c r="K2"/>
      <c r="L2"/>
      <c r="M2"/>
      <c r="N2"/>
      <c r="O2"/>
    </row>
    <row r="3" spans="1:15" s="144" customFormat="1">
      <c r="A3" s="145" t="s">
        <v>69</v>
      </c>
      <c r="B3" s="167">
        <v>3.5000000000000003E-2</v>
      </c>
      <c r="C3" s="145" t="s">
        <v>37</v>
      </c>
      <c r="D3" s="150">
        <f>H4/12</f>
        <v>125</v>
      </c>
      <c r="E3" s="146" t="s">
        <v>43</v>
      </c>
      <c r="F3" s="163">
        <v>450</v>
      </c>
      <c r="G3" s="149" t="s">
        <v>40</v>
      </c>
      <c r="H3" s="162">
        <v>30</v>
      </c>
      <c r="I3"/>
      <c r="J3"/>
      <c r="K3"/>
      <c r="L3"/>
      <c r="M3"/>
      <c r="N3"/>
      <c r="O3"/>
    </row>
    <row r="4" spans="1:15" s="144" customFormat="1">
      <c r="A4" s="145" t="s">
        <v>26</v>
      </c>
      <c r="B4" s="150">
        <f>B2-(B2*B3)</f>
        <v>0</v>
      </c>
      <c r="C4" s="241" t="s">
        <v>38</v>
      </c>
      <c r="D4" s="150">
        <f>H5/12</f>
        <v>392.25</v>
      </c>
      <c r="E4" s="146" t="s">
        <v>44</v>
      </c>
      <c r="F4" s="163">
        <v>500</v>
      </c>
      <c r="G4" s="151" t="s">
        <v>36</v>
      </c>
      <c r="H4" s="163">
        <v>1500</v>
      </c>
      <c r="I4"/>
      <c r="J4"/>
      <c r="K4"/>
      <c r="L4"/>
      <c r="M4"/>
      <c r="N4"/>
      <c r="O4"/>
    </row>
    <row r="5" spans="1:15" s="144" customFormat="1">
      <c r="A5" s="145" t="s">
        <v>72</v>
      </c>
      <c r="B5" s="150">
        <f>IF(B3&gt;=0.2,0,B4*1.0175)</f>
        <v>0</v>
      </c>
      <c r="C5" s="145" t="s">
        <v>71</v>
      </c>
      <c r="D5" s="150">
        <f>IF(B2=0,0,IF(B3&gt;=0.2,0,D2*0.085))</f>
        <v>0</v>
      </c>
      <c r="E5" s="146" t="s">
        <v>76</v>
      </c>
      <c r="F5" s="170"/>
      <c r="G5" s="151" t="s">
        <v>28</v>
      </c>
      <c r="H5" s="163">
        <v>4707</v>
      </c>
      <c r="I5"/>
      <c r="J5"/>
      <c r="K5"/>
      <c r="L5"/>
      <c r="M5"/>
      <c r="N5"/>
      <c r="O5"/>
    </row>
    <row r="6" spans="1:15" s="139" customFormat="1" ht="15" customHeight="1" thickBot="1">
      <c r="A6" s="235"/>
      <c r="B6" s="235"/>
      <c r="C6" s="145" t="s">
        <v>93</v>
      </c>
      <c r="D6" s="240">
        <v>0</v>
      </c>
      <c r="E6" s="140" t="s">
        <v>94</v>
      </c>
      <c r="F6" s="175">
        <f>SUM(F2:F5)</f>
        <v>950</v>
      </c>
      <c r="G6" s="247" t="s">
        <v>106</v>
      </c>
      <c r="H6" s="246">
        <v>0.03</v>
      </c>
      <c r="I6"/>
      <c r="J6"/>
      <c r="K6"/>
      <c r="L6"/>
      <c r="M6"/>
      <c r="N6"/>
      <c r="O6"/>
    </row>
    <row r="7" spans="1:15" s="139" customFormat="1" ht="20.25" customHeight="1" thickTop="1">
      <c r="A7" s="238"/>
      <c r="B7" s="238"/>
      <c r="C7" s="261" t="s">
        <v>105</v>
      </c>
      <c r="D7" s="177">
        <f>IF(C7="Est Ttl Pmt_Escrows",SUM(D2:D6),IF(C7="Est Ttl Pmt_No_Escrows",(D2+D6)))</f>
        <v>517.25</v>
      </c>
      <c r="E7" s="239"/>
      <c r="F7" s="243"/>
      <c r="G7" s="244"/>
      <c r="H7" s="245"/>
      <c r="I7"/>
      <c r="J7"/>
      <c r="K7"/>
      <c r="L7"/>
      <c r="M7"/>
      <c r="N7"/>
      <c r="O7"/>
    </row>
    <row r="9" spans="1:15">
      <c r="A9" s="156" t="s">
        <v>64</v>
      </c>
      <c r="D9" s="33"/>
    </row>
    <row r="11" spans="1:15">
      <c r="A11" s="135" t="s">
        <v>65</v>
      </c>
      <c r="F11" s="56"/>
    </row>
    <row r="12" spans="1:15">
      <c r="A12" s="129" t="s">
        <v>23</v>
      </c>
      <c r="B12" s="121">
        <f>B2*B3</f>
        <v>0</v>
      </c>
      <c r="C12" s="133"/>
      <c r="D12" s="133"/>
      <c r="F12" s="133"/>
    </row>
    <row r="13" spans="1:15" ht="19.2">
      <c r="A13" s="129" t="s">
        <v>24</v>
      </c>
      <c r="B13" s="153">
        <f>F2</f>
        <v>0</v>
      </c>
      <c r="C13" s="133"/>
      <c r="D13" s="133"/>
      <c r="E13" s="136"/>
      <c r="F13" s="160"/>
    </row>
    <row r="14" spans="1:15">
      <c r="A14" s="132" t="s">
        <v>61</v>
      </c>
      <c r="B14" s="134">
        <f>B12-B13</f>
        <v>0</v>
      </c>
      <c r="C14" s="133"/>
      <c r="D14" s="133"/>
    </row>
    <row r="15" spans="1:15">
      <c r="C15" s="158"/>
      <c r="D15" s="133"/>
    </row>
    <row r="16" spans="1:15">
      <c r="A16" s="135" t="s">
        <v>66</v>
      </c>
      <c r="C16" s="158"/>
      <c r="D16" s="133"/>
    </row>
    <row r="17" spans="1:6">
      <c r="A17" s="131" t="s">
        <v>56</v>
      </c>
      <c r="B17" s="121">
        <f>IF(B2&lt;200000,B2*0.04,B2*0.035)</f>
        <v>0</v>
      </c>
      <c r="C17" s="56"/>
    </row>
    <row r="18" spans="1:6">
      <c r="A18" s="131" t="s">
        <v>95</v>
      </c>
      <c r="B18" s="237">
        <v>0</v>
      </c>
    </row>
    <row r="19" spans="1:6">
      <c r="A19" s="132" t="s">
        <v>62</v>
      </c>
      <c r="B19" s="121">
        <f>B17+B18</f>
        <v>0</v>
      </c>
      <c r="C19" s="159"/>
    </row>
    <row r="20" spans="1:6">
      <c r="A20" s="171"/>
      <c r="B20" s="136"/>
      <c r="C20" s="159"/>
    </row>
    <row r="21" spans="1:6">
      <c r="A21" s="236" t="s">
        <v>78</v>
      </c>
      <c r="B21" s="121">
        <f>IF(B2=0,0,(B2*0.03))</f>
        <v>0</v>
      </c>
      <c r="C21" s="159"/>
    </row>
    <row r="22" spans="1:6">
      <c r="A22" s="236" t="s">
        <v>79</v>
      </c>
      <c r="B22" s="237">
        <f>H6*B2</f>
        <v>0</v>
      </c>
      <c r="C22" s="159"/>
    </row>
    <row r="23" spans="1:6">
      <c r="A23" s="171" t="s">
        <v>80</v>
      </c>
      <c r="B23" s="66">
        <f>B21-B22</f>
        <v>0</v>
      </c>
    </row>
    <row r="24" spans="1:6">
      <c r="A24" s="171"/>
      <c r="B24" s="136"/>
    </row>
    <row r="25" spans="1:6" ht="13.8" thickBot="1">
      <c r="A25" s="137" t="s">
        <v>81</v>
      </c>
      <c r="B25" s="138">
        <f>B14+B19</f>
        <v>0</v>
      </c>
      <c r="D25" s="136"/>
      <c r="E25" s="136"/>
    </row>
    <row r="26" spans="1:6" ht="13.8" thickTop="1"/>
    <row r="27" spans="1:6">
      <c r="A27" s="152" t="s">
        <v>73</v>
      </c>
      <c r="B27" s="242"/>
    </row>
    <row r="28" spans="1:6">
      <c r="A28" s="152" t="s">
        <v>74</v>
      </c>
      <c r="B28" s="136">
        <f>B25+B27</f>
        <v>0</v>
      </c>
      <c r="E28" s="154"/>
      <c r="F28" s="155"/>
    </row>
    <row r="30" spans="1:6">
      <c r="A30" s="152" t="s">
        <v>82</v>
      </c>
      <c r="B30" s="33">
        <f>D7*2</f>
        <v>1034.5</v>
      </c>
      <c r="E30" s="154"/>
    </row>
    <row r="31" spans="1:6">
      <c r="E31" s="154"/>
    </row>
    <row r="32" spans="1:6">
      <c r="E32" s="154"/>
    </row>
    <row r="33" spans="5:5">
      <c r="E33" s="154"/>
    </row>
    <row r="34" spans="5:5">
      <c r="E34" s="154"/>
    </row>
  </sheetData>
  <mergeCells count="2">
    <mergeCell ref="A1:C1"/>
    <mergeCell ref="E1:F1"/>
  </mergeCells>
  <dataValidations count="1">
    <dataValidation type="list" allowBlank="1" showInputMessage="1" showErrorMessage="1" sqref="C7">
      <formula1>"Est Ttl Pmt_Escrows,Est Ttl Pmt_No_Escrows"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78"/>
  <sheetViews>
    <sheetView showGridLines="0" zoomScaleNormal="100" workbookViewId="0">
      <selection activeCell="D7" sqref="D7"/>
    </sheetView>
  </sheetViews>
  <sheetFormatPr defaultColWidth="9.109375" defaultRowHeight="13.2"/>
  <cols>
    <col min="1" max="1" width="4.6640625" style="4" customWidth="1"/>
    <col min="2" max="2" width="13.33203125" style="4" customWidth="1"/>
    <col min="3" max="3" width="15.44140625" style="4" customWidth="1"/>
    <col min="4" max="4" width="14" style="4" customWidth="1"/>
    <col min="5" max="5" width="13" style="4" customWidth="1"/>
    <col min="6" max="6" width="13.6640625" style="4" customWidth="1"/>
    <col min="7" max="7" width="13" style="4" customWidth="1"/>
    <col min="8" max="8" width="13.5546875" style="4" customWidth="1"/>
    <col min="9" max="9" width="15.44140625" style="4" customWidth="1"/>
    <col min="10" max="10" width="6.109375" style="4" customWidth="1"/>
    <col min="11" max="11" width="9.109375" style="5"/>
    <col min="12" max="12" width="15.33203125" style="5" customWidth="1"/>
    <col min="13" max="16384" width="9.109375" style="5"/>
  </cols>
  <sheetData>
    <row r="1" spans="1:10" ht="24" customHeight="1">
      <c r="A1" s="2" t="s">
        <v>0</v>
      </c>
      <c r="B1" s="3"/>
      <c r="C1" s="3"/>
      <c r="D1" s="3"/>
      <c r="E1" s="3"/>
      <c r="F1" s="3"/>
      <c r="G1" s="3"/>
      <c r="H1" s="3"/>
      <c r="I1" s="3"/>
    </row>
    <row r="2" spans="1:10" ht="12.75" customHeight="1" thickBot="1">
      <c r="A2" s="1"/>
      <c r="B2" s="1"/>
      <c r="C2" s="1"/>
      <c r="D2" s="1"/>
      <c r="E2" s="1"/>
      <c r="F2" s="1"/>
      <c r="G2" s="1"/>
      <c r="H2" s="1"/>
      <c r="I2" s="1"/>
    </row>
    <row r="3" spans="1:10" ht="3" customHeight="1" thickTop="1">
      <c r="A3" s="6"/>
      <c r="B3" s="6"/>
      <c r="C3" s="6"/>
      <c r="D3" s="6"/>
      <c r="E3" s="6"/>
      <c r="F3" s="6"/>
      <c r="G3" s="6"/>
      <c r="H3" s="6"/>
      <c r="I3" s="6"/>
    </row>
    <row r="4" spans="1:10" ht="6.75" customHeight="1">
      <c r="A4" s="1"/>
      <c r="B4" s="1"/>
      <c r="C4" s="1"/>
      <c r="D4" s="1"/>
      <c r="E4" s="1"/>
      <c r="F4" s="1"/>
      <c r="G4" s="1"/>
      <c r="H4" s="1"/>
      <c r="I4" s="1"/>
    </row>
    <row r="5" spans="1:10" ht="14.25" customHeight="1">
      <c r="A5" s="1"/>
      <c r="B5" s="263" t="s">
        <v>1</v>
      </c>
      <c r="C5" s="264"/>
      <c r="D5" s="265"/>
      <c r="E5" s="3"/>
      <c r="F5" s="263" t="s">
        <v>2</v>
      </c>
      <c r="G5" s="264"/>
      <c r="H5" s="265"/>
      <c r="I5" s="3"/>
      <c r="J5" s="7"/>
    </row>
    <row r="6" spans="1:10">
      <c r="A6" s="8"/>
      <c r="B6" s="9"/>
      <c r="C6" s="10" t="s">
        <v>3</v>
      </c>
      <c r="D6" s="11">
        <f>'Conv Buyer'!B4</f>
        <v>9600</v>
      </c>
      <c r="E6" s="3"/>
      <c r="F6" s="9"/>
      <c r="G6" s="10" t="s">
        <v>4</v>
      </c>
      <c r="H6" s="12">
        <f>IF(Values_Entered,-PMT(Interest_Rate/Num_Pmt_Per_Year,Loan_Years*Num_Pmt_Per_Year,Loan_Amount),"")</f>
        <v>62.26541727054866</v>
      </c>
      <c r="I6" s="3"/>
      <c r="J6" s="7"/>
    </row>
    <row r="7" spans="1:10">
      <c r="A7" s="8"/>
      <c r="B7" s="9"/>
      <c r="C7" s="10" t="s">
        <v>5</v>
      </c>
      <c r="D7" s="13">
        <f>'Conv Buyer'!H2</f>
        <v>6.7500000000000004E-2</v>
      </c>
      <c r="E7" s="3"/>
      <c r="F7" s="9"/>
      <c r="G7" s="10" t="s">
        <v>6</v>
      </c>
      <c r="H7" s="14">
        <f>IF(Values_Entered,Loan_Years*Num_Pmt_Per_Year,"")</f>
        <v>360</v>
      </c>
      <c r="I7" s="3"/>
      <c r="J7" s="7"/>
    </row>
    <row r="8" spans="1:10">
      <c r="A8" s="8"/>
      <c r="B8" s="9"/>
      <c r="C8" s="10" t="s">
        <v>7</v>
      </c>
      <c r="D8" s="15">
        <f>'Buyer Estimated Costs'!J10</f>
        <v>30</v>
      </c>
      <c r="E8" s="3"/>
      <c r="F8" s="9"/>
      <c r="G8" s="10" t="s">
        <v>8</v>
      </c>
      <c r="H8" s="14">
        <f>IF(Values_Entered,Number_of_Payments,"")</f>
        <v>360</v>
      </c>
      <c r="I8" s="3"/>
      <c r="J8" s="7"/>
    </row>
    <row r="9" spans="1:10">
      <c r="A9" s="8"/>
      <c r="B9" s="9"/>
      <c r="C9" s="10" t="s">
        <v>9</v>
      </c>
      <c r="D9" s="15">
        <v>12</v>
      </c>
      <c r="E9" s="3"/>
      <c r="F9" s="9"/>
      <c r="G9" s="10" t="s">
        <v>10</v>
      </c>
      <c r="H9" s="12">
        <f>IF(Values_Entered,SUMIF(Beg_Bal,"&gt;0",Extra_Pay),"")</f>
        <v>0</v>
      </c>
      <c r="I9" s="3"/>
      <c r="J9" s="7"/>
    </row>
    <row r="10" spans="1:10">
      <c r="A10" s="8"/>
      <c r="B10" s="9"/>
      <c r="C10" s="10" t="s">
        <v>11</v>
      </c>
      <c r="D10" s="16">
        <v>42309</v>
      </c>
      <c r="E10" s="3"/>
      <c r="F10" s="17"/>
      <c r="G10" s="18" t="s">
        <v>12</v>
      </c>
      <c r="H10" s="12">
        <f>IF(Values_Entered,SUMIF(Beg_Bal,"&gt;0",Int),"")</f>
        <v>12815.550217397578</v>
      </c>
      <c r="I10" s="3"/>
      <c r="J10" s="7"/>
    </row>
    <row r="11" spans="1:10">
      <c r="A11" s="8"/>
      <c r="B11" s="17"/>
      <c r="C11" s="18" t="s">
        <v>13</v>
      </c>
      <c r="D11" s="19">
        <v>0</v>
      </c>
      <c r="E11" s="3"/>
      <c r="F11" s="1"/>
      <c r="G11" s="1"/>
      <c r="H11" s="1"/>
      <c r="I11" s="3"/>
      <c r="J11" s="7"/>
    </row>
    <row r="12" spans="1:10">
      <c r="A12" s="1"/>
      <c r="B12" s="1"/>
      <c r="C12" s="1"/>
      <c r="D12" s="1"/>
      <c r="E12" s="1"/>
      <c r="F12" s="1"/>
      <c r="G12" s="1"/>
      <c r="H12" s="1"/>
      <c r="I12" s="1"/>
      <c r="J12" s="7"/>
    </row>
    <row r="13" spans="1:10">
      <c r="A13" s="1"/>
      <c r="B13" s="20" t="s">
        <v>14</v>
      </c>
      <c r="C13" s="266"/>
      <c r="D13" s="267"/>
      <c r="E13" s="1"/>
      <c r="F13" s="1"/>
      <c r="G13" s="1"/>
      <c r="H13" s="1"/>
      <c r="I13" s="1"/>
      <c r="J13" s="7"/>
    </row>
    <row r="14" spans="1:10" ht="13.8" thickBot="1">
      <c r="A14" s="1"/>
      <c r="B14" s="1"/>
      <c r="C14" s="1"/>
      <c r="D14" s="1"/>
      <c r="E14" s="1"/>
      <c r="F14" s="1"/>
      <c r="G14" s="1"/>
      <c r="H14" s="1"/>
      <c r="I14" s="1"/>
      <c r="J14" s="7"/>
    </row>
    <row r="15" spans="1:10" ht="3" customHeight="1" thickTop="1">
      <c r="A15" s="6"/>
      <c r="B15" s="6"/>
      <c r="C15" s="6"/>
      <c r="D15" s="6"/>
      <c r="E15" s="6"/>
      <c r="F15" s="6"/>
      <c r="G15" s="6"/>
      <c r="H15" s="6"/>
      <c r="I15" s="6"/>
      <c r="J15" s="7"/>
    </row>
    <row r="16" spans="1:10" s="24" customFormat="1" ht="31.5" customHeight="1" thickBot="1">
      <c r="A16" s="21" t="s">
        <v>15</v>
      </c>
      <c r="B16" s="22" t="s">
        <v>16</v>
      </c>
      <c r="C16" s="22" t="s">
        <v>17</v>
      </c>
      <c r="D16" s="22" t="s">
        <v>4</v>
      </c>
      <c r="E16" s="22" t="s">
        <v>18</v>
      </c>
      <c r="F16" s="22" t="s">
        <v>19</v>
      </c>
      <c r="G16" s="22" t="s">
        <v>20</v>
      </c>
      <c r="H16" s="22" t="s">
        <v>21</v>
      </c>
      <c r="I16" s="23" t="s">
        <v>22</v>
      </c>
    </row>
    <row r="17" spans="1:11" s="24" customFormat="1" ht="3" customHeight="1" thickTop="1">
      <c r="A17" s="6"/>
      <c r="B17" s="25"/>
      <c r="C17" s="25"/>
      <c r="D17" s="25"/>
      <c r="E17" s="25"/>
      <c r="F17" s="25"/>
      <c r="G17" s="25"/>
      <c r="H17" s="25"/>
      <c r="I17" s="26"/>
    </row>
    <row r="18" spans="1:11" s="24" customFormat="1">
      <c r="A18" s="27">
        <f>IF(Values_Entered,1,"")</f>
        <v>1</v>
      </c>
      <c r="B18" s="28">
        <f t="shared" ref="B18:B81" si="0">IF(Pay_Num&lt;&gt;"",DATE(YEAR(Loan_Start),MONTH(Loan_Start)+(Pay_Num)*12/Num_Pmt_Per_Year,DAY(Loan_Start)),"")</f>
        <v>42339</v>
      </c>
      <c r="C18" s="29">
        <f>IF(Values_Entered,Loan_Amount,"")</f>
        <v>9600</v>
      </c>
      <c r="D18" s="29">
        <f>IF(Pay_Num&lt;&gt;"",Scheduled_Monthly_Payment,"")</f>
        <v>62.26541727054866</v>
      </c>
      <c r="E18" s="30">
        <f t="shared" ref="E18:E81" si="1">IF(AND(Pay_Num&lt;&gt;"",Sched_Pay+Scheduled_Extra_Payments&lt;Beg_Bal),Scheduled_Extra_Payments,IF(AND(Pay_Num&lt;&gt;"",Beg_Bal-Sched_Pay&gt;0),Beg_Bal-Sched_Pay,IF(Pay_Num&lt;&gt;"",0,"")))</f>
        <v>0</v>
      </c>
      <c r="F18" s="29">
        <f t="shared" ref="F18:F81" si="2">IF(AND(Pay_Num&lt;&gt;"",Sched_Pay+Extra_Pay&lt;Beg_Bal),Sched_Pay+Extra_Pay,IF(Pay_Num&lt;&gt;"",Beg_Bal,""))</f>
        <v>62.26541727054866</v>
      </c>
      <c r="G18" s="29">
        <f>IF(Pay_Num&lt;&gt;"",Total_Pay-Int,"")</f>
        <v>8.2654172705486531</v>
      </c>
      <c r="H18" s="29">
        <f>IF(Pay_Num&lt;&gt;"",Beg_Bal*(Interest_Rate/Num_Pmt_Per_Year),"")</f>
        <v>54.000000000000007</v>
      </c>
      <c r="I18" s="29">
        <f t="shared" ref="I18:I81" si="3">IF(AND(Pay_Num&lt;&gt;"",Sched_Pay+Extra_Pay&lt;Beg_Bal),Beg_Bal-Princ,IF(Pay_Num&lt;&gt;"",0,""))</f>
        <v>9591.7345827294521</v>
      </c>
    </row>
    <row r="19" spans="1:11" s="24" customFormat="1" ht="12.75" customHeight="1">
      <c r="A19" s="27">
        <f t="shared" ref="A19:A82" si="4">IF(Values_Entered,A18+1,"")</f>
        <v>2</v>
      </c>
      <c r="B19" s="28">
        <f t="shared" si="0"/>
        <v>42370</v>
      </c>
      <c r="C19" s="31">
        <f>IF(Pay_Num&lt;&gt;"",I18,"")</f>
        <v>9591.7345827294521</v>
      </c>
      <c r="D19" s="31">
        <f>IF(Pay_Num&lt;&gt;"",Scheduled_Monthly_Payment,"")</f>
        <v>62.26541727054866</v>
      </c>
      <c r="E19" s="32">
        <f t="shared" si="1"/>
        <v>0</v>
      </c>
      <c r="F19" s="31">
        <f t="shared" si="2"/>
        <v>62.26541727054866</v>
      </c>
      <c r="G19" s="31">
        <f t="shared" ref="G19:G82" si="5">IF(Pay_Num&lt;&gt;"",Total_Pay-Int,"")</f>
        <v>8.3119102426954896</v>
      </c>
      <c r="H19" s="31">
        <f t="shared" ref="H19:H82" si="6">IF(Pay_Num&lt;&gt;"",Beg_Bal*Interest_Rate/Num_Pmt_Per_Year,"")</f>
        <v>53.953507027853171</v>
      </c>
      <c r="I19" s="31">
        <f t="shared" si="3"/>
        <v>9583.4226724867567</v>
      </c>
    </row>
    <row r="20" spans="1:11" s="24" customFormat="1" ht="12.75" customHeight="1">
      <c r="A20" s="27">
        <f t="shared" si="4"/>
        <v>3</v>
      </c>
      <c r="B20" s="28">
        <f t="shared" si="0"/>
        <v>42401</v>
      </c>
      <c r="C20" s="31">
        <f t="shared" ref="C20:C83" si="7">IF(Pay_Num&lt;&gt;"",I19,"")</f>
        <v>9583.4226724867567</v>
      </c>
      <c r="D20" s="31">
        <f t="shared" ref="D20:D83" si="8">IF(Pay_Num&lt;&gt;"",Scheduled_Monthly_Payment,"")</f>
        <v>62.26541727054866</v>
      </c>
      <c r="E20" s="32">
        <f t="shared" si="1"/>
        <v>0</v>
      </c>
      <c r="F20" s="31">
        <f t="shared" si="2"/>
        <v>62.26541727054866</v>
      </c>
      <c r="G20" s="31">
        <f t="shared" si="5"/>
        <v>8.3586647378106491</v>
      </c>
      <c r="H20" s="31">
        <f t="shared" si="6"/>
        <v>53.906752532738011</v>
      </c>
      <c r="I20" s="31">
        <f t="shared" si="3"/>
        <v>9575.0640077489461</v>
      </c>
    </row>
    <row r="21" spans="1:11" s="24" customFormat="1">
      <c r="A21" s="27">
        <f t="shared" si="4"/>
        <v>4</v>
      </c>
      <c r="B21" s="28">
        <f t="shared" si="0"/>
        <v>42430</v>
      </c>
      <c r="C21" s="31">
        <f t="shared" si="7"/>
        <v>9575.0640077489461</v>
      </c>
      <c r="D21" s="31">
        <f t="shared" si="8"/>
        <v>62.26541727054866</v>
      </c>
      <c r="E21" s="32">
        <f t="shared" si="1"/>
        <v>0</v>
      </c>
      <c r="F21" s="31">
        <f t="shared" si="2"/>
        <v>62.26541727054866</v>
      </c>
      <c r="G21" s="31">
        <f t="shared" si="5"/>
        <v>8.4056822269608347</v>
      </c>
      <c r="H21" s="31">
        <f t="shared" si="6"/>
        <v>53.859735043587825</v>
      </c>
      <c r="I21" s="31">
        <f t="shared" si="3"/>
        <v>9566.6583255219848</v>
      </c>
    </row>
    <row r="22" spans="1:11" s="24" customFormat="1">
      <c r="A22" s="27">
        <f t="shared" si="4"/>
        <v>5</v>
      </c>
      <c r="B22" s="28">
        <f t="shared" si="0"/>
        <v>42461</v>
      </c>
      <c r="C22" s="31">
        <f t="shared" si="7"/>
        <v>9566.6583255219848</v>
      </c>
      <c r="D22" s="31">
        <f t="shared" si="8"/>
        <v>62.26541727054866</v>
      </c>
      <c r="E22" s="32">
        <f t="shared" si="1"/>
        <v>0</v>
      </c>
      <c r="F22" s="31">
        <f t="shared" si="2"/>
        <v>62.26541727054866</v>
      </c>
      <c r="G22" s="31">
        <f t="shared" si="5"/>
        <v>8.4529641894874956</v>
      </c>
      <c r="H22" s="31">
        <f t="shared" si="6"/>
        <v>53.812453081061165</v>
      </c>
      <c r="I22" s="31">
        <f t="shared" si="3"/>
        <v>9558.205361332497</v>
      </c>
    </row>
    <row r="23" spans="1:11">
      <c r="A23" s="27">
        <f t="shared" si="4"/>
        <v>6</v>
      </c>
      <c r="B23" s="28">
        <f t="shared" si="0"/>
        <v>42491</v>
      </c>
      <c r="C23" s="31">
        <f>IF(Pay_Num&lt;&gt;"",I22,"")</f>
        <v>9558.205361332497</v>
      </c>
      <c r="D23" s="31">
        <f t="shared" si="8"/>
        <v>62.26541727054866</v>
      </c>
      <c r="E23" s="32">
        <f t="shared" si="1"/>
        <v>0</v>
      </c>
      <c r="F23" s="31">
        <f t="shared" si="2"/>
        <v>62.26541727054866</v>
      </c>
      <c r="G23" s="31">
        <f t="shared" si="5"/>
        <v>8.500512113053361</v>
      </c>
      <c r="H23" s="31">
        <f t="shared" si="6"/>
        <v>53.764905157495299</v>
      </c>
      <c r="I23" s="31">
        <f t="shared" si="3"/>
        <v>9549.7048492194444</v>
      </c>
      <c r="J23" s="24"/>
      <c r="K23" s="24"/>
    </row>
    <row r="24" spans="1:11">
      <c r="A24" s="27">
        <f t="shared" si="4"/>
        <v>7</v>
      </c>
      <c r="B24" s="28">
        <f t="shared" si="0"/>
        <v>42522</v>
      </c>
      <c r="C24" s="31">
        <f t="shared" si="7"/>
        <v>9549.7048492194444</v>
      </c>
      <c r="D24" s="31">
        <f t="shared" si="8"/>
        <v>62.26541727054866</v>
      </c>
      <c r="E24" s="32">
        <f t="shared" si="1"/>
        <v>0</v>
      </c>
      <c r="F24" s="31">
        <f t="shared" si="2"/>
        <v>62.26541727054866</v>
      </c>
      <c r="G24" s="31">
        <f t="shared" si="5"/>
        <v>8.5483274936892784</v>
      </c>
      <c r="H24" s="31">
        <f t="shared" si="6"/>
        <v>53.717089776859382</v>
      </c>
      <c r="I24" s="31">
        <f t="shared" si="3"/>
        <v>9541.1565217257557</v>
      </c>
      <c r="J24" s="24"/>
      <c r="K24" s="24"/>
    </row>
    <row r="25" spans="1:11">
      <c r="A25" s="27">
        <f t="shared" si="4"/>
        <v>8</v>
      </c>
      <c r="B25" s="28">
        <f t="shared" si="0"/>
        <v>42552</v>
      </c>
      <c r="C25" s="31">
        <f>IF(Pay_Num&lt;&gt;"",I24,"")</f>
        <v>9541.1565217257557</v>
      </c>
      <c r="D25" s="31">
        <f t="shared" si="8"/>
        <v>62.26541727054866</v>
      </c>
      <c r="E25" s="32">
        <f t="shared" si="1"/>
        <v>0</v>
      </c>
      <c r="F25" s="31">
        <f t="shared" si="2"/>
        <v>62.26541727054866</v>
      </c>
      <c r="G25" s="31">
        <f t="shared" si="5"/>
        <v>8.5964118358412804</v>
      </c>
      <c r="H25" s="31">
        <f t="shared" si="6"/>
        <v>53.66900543470738</v>
      </c>
      <c r="I25" s="31">
        <f t="shared" si="3"/>
        <v>9532.5601098899151</v>
      </c>
      <c r="J25" s="24"/>
      <c r="K25" s="24"/>
    </row>
    <row r="26" spans="1:11">
      <c r="A26" s="27">
        <f t="shared" si="4"/>
        <v>9</v>
      </c>
      <c r="B26" s="28">
        <f t="shared" si="0"/>
        <v>42583</v>
      </c>
      <c r="C26" s="31">
        <f t="shared" si="7"/>
        <v>9532.5601098899151</v>
      </c>
      <c r="D26" s="31">
        <f t="shared" si="8"/>
        <v>62.26541727054866</v>
      </c>
      <c r="E26" s="32">
        <f t="shared" si="1"/>
        <v>0</v>
      </c>
      <c r="F26" s="31">
        <f t="shared" si="2"/>
        <v>62.26541727054866</v>
      </c>
      <c r="G26" s="31">
        <f t="shared" si="5"/>
        <v>8.6447666524178857</v>
      </c>
      <c r="H26" s="31">
        <f t="shared" si="6"/>
        <v>53.620650618130774</v>
      </c>
      <c r="I26" s="31">
        <f t="shared" si="3"/>
        <v>9523.9153432374969</v>
      </c>
      <c r="J26" s="24"/>
      <c r="K26" s="24"/>
    </row>
    <row r="27" spans="1:11">
      <c r="A27" s="27">
        <f t="shared" si="4"/>
        <v>10</v>
      </c>
      <c r="B27" s="28">
        <f t="shared" si="0"/>
        <v>42614</v>
      </c>
      <c r="C27" s="31">
        <f t="shared" si="7"/>
        <v>9523.9153432374969</v>
      </c>
      <c r="D27" s="31">
        <f t="shared" si="8"/>
        <v>62.26541727054866</v>
      </c>
      <c r="E27" s="32">
        <f t="shared" si="1"/>
        <v>0</v>
      </c>
      <c r="F27" s="31">
        <f t="shared" si="2"/>
        <v>62.26541727054866</v>
      </c>
      <c r="G27" s="31">
        <f t="shared" si="5"/>
        <v>8.6933934648377331</v>
      </c>
      <c r="H27" s="31">
        <f t="shared" si="6"/>
        <v>53.572023805710927</v>
      </c>
      <c r="I27" s="31">
        <f t="shared" si="3"/>
        <v>9515.2219497726601</v>
      </c>
      <c r="J27" s="24"/>
      <c r="K27" s="24"/>
    </row>
    <row r="28" spans="1:11">
      <c r="A28" s="27">
        <f t="shared" si="4"/>
        <v>11</v>
      </c>
      <c r="B28" s="28">
        <f t="shared" si="0"/>
        <v>42644</v>
      </c>
      <c r="C28" s="31">
        <f t="shared" si="7"/>
        <v>9515.2219497726601</v>
      </c>
      <c r="D28" s="31">
        <f t="shared" si="8"/>
        <v>62.26541727054866</v>
      </c>
      <c r="E28" s="32">
        <f t="shared" si="1"/>
        <v>0</v>
      </c>
      <c r="F28" s="31">
        <f t="shared" si="2"/>
        <v>62.26541727054866</v>
      </c>
      <c r="G28" s="31">
        <f t="shared" si="5"/>
        <v>8.7422938030774446</v>
      </c>
      <c r="H28" s="31">
        <f t="shared" si="6"/>
        <v>53.523123467471216</v>
      </c>
      <c r="I28" s="31">
        <f t="shared" si="3"/>
        <v>9506.4796559695824</v>
      </c>
      <c r="J28" s="24"/>
      <c r="K28" s="24"/>
    </row>
    <row r="29" spans="1:11">
      <c r="A29" s="27">
        <f t="shared" si="4"/>
        <v>12</v>
      </c>
      <c r="B29" s="28">
        <f t="shared" si="0"/>
        <v>42675</v>
      </c>
      <c r="C29" s="31">
        <f t="shared" si="7"/>
        <v>9506.4796559695824</v>
      </c>
      <c r="D29" s="31">
        <f t="shared" si="8"/>
        <v>62.26541727054866</v>
      </c>
      <c r="E29" s="32">
        <f t="shared" si="1"/>
        <v>0</v>
      </c>
      <c r="F29" s="31">
        <f t="shared" si="2"/>
        <v>62.26541727054866</v>
      </c>
      <c r="G29" s="31">
        <f t="shared" si="5"/>
        <v>8.791469205719757</v>
      </c>
      <c r="H29" s="31">
        <f t="shared" si="6"/>
        <v>53.473948064828903</v>
      </c>
      <c r="I29" s="31">
        <f t="shared" si="3"/>
        <v>9497.6881867638622</v>
      </c>
      <c r="J29" s="24"/>
      <c r="K29" s="24"/>
    </row>
    <row r="30" spans="1:11">
      <c r="A30" s="27">
        <f t="shared" si="4"/>
        <v>13</v>
      </c>
      <c r="B30" s="28">
        <f t="shared" si="0"/>
        <v>42705</v>
      </c>
      <c r="C30" s="31">
        <f t="shared" si="7"/>
        <v>9497.6881867638622</v>
      </c>
      <c r="D30" s="31">
        <f t="shared" si="8"/>
        <v>62.26541727054866</v>
      </c>
      <c r="E30" s="32">
        <f t="shared" si="1"/>
        <v>0</v>
      </c>
      <c r="F30" s="31">
        <f t="shared" si="2"/>
        <v>62.26541727054866</v>
      </c>
      <c r="G30" s="31">
        <f t="shared" si="5"/>
        <v>8.8409212200019311</v>
      </c>
      <c r="H30" s="31">
        <f t="shared" si="6"/>
        <v>53.424496050546729</v>
      </c>
      <c r="I30" s="31">
        <f t="shared" si="3"/>
        <v>9488.84726554386</v>
      </c>
      <c r="J30" s="24"/>
      <c r="K30" s="24"/>
    </row>
    <row r="31" spans="1:11">
      <c r="A31" s="27">
        <f t="shared" si="4"/>
        <v>14</v>
      </c>
      <c r="B31" s="28">
        <f t="shared" si="0"/>
        <v>42736</v>
      </c>
      <c r="C31" s="31">
        <f t="shared" si="7"/>
        <v>9488.84726554386</v>
      </c>
      <c r="D31" s="31">
        <f t="shared" si="8"/>
        <v>62.26541727054866</v>
      </c>
      <c r="E31" s="32">
        <f t="shared" si="1"/>
        <v>0</v>
      </c>
      <c r="F31" s="31">
        <f t="shared" si="2"/>
        <v>62.26541727054866</v>
      </c>
      <c r="G31" s="31">
        <f t="shared" si="5"/>
        <v>8.8906514018644458</v>
      </c>
      <c r="H31" s="31">
        <f t="shared" si="6"/>
        <v>53.374765868684214</v>
      </c>
      <c r="I31" s="31">
        <f t="shared" si="3"/>
        <v>9479.9566141419964</v>
      </c>
      <c r="J31" s="24"/>
      <c r="K31" s="24"/>
    </row>
    <row r="32" spans="1:11">
      <c r="A32" s="27">
        <f t="shared" si="4"/>
        <v>15</v>
      </c>
      <c r="B32" s="28">
        <f t="shared" si="0"/>
        <v>42767</v>
      </c>
      <c r="C32" s="31">
        <f t="shared" si="7"/>
        <v>9479.9566141419964</v>
      </c>
      <c r="D32" s="31">
        <f t="shared" si="8"/>
        <v>62.26541727054866</v>
      </c>
      <c r="E32" s="32">
        <f t="shared" si="1"/>
        <v>0</v>
      </c>
      <c r="F32" s="31">
        <f t="shared" si="2"/>
        <v>62.26541727054866</v>
      </c>
      <c r="G32" s="31">
        <f t="shared" si="5"/>
        <v>8.9406613159999324</v>
      </c>
      <c r="H32" s="31">
        <f t="shared" si="6"/>
        <v>53.324755954548728</v>
      </c>
      <c r="I32" s="31">
        <f t="shared" si="3"/>
        <v>9471.0159528259974</v>
      </c>
      <c r="J32" s="24"/>
      <c r="K32" s="24"/>
    </row>
    <row r="33" spans="1:11">
      <c r="A33" s="27">
        <f t="shared" si="4"/>
        <v>16</v>
      </c>
      <c r="B33" s="28">
        <f t="shared" si="0"/>
        <v>42795</v>
      </c>
      <c r="C33" s="31">
        <f t="shared" si="7"/>
        <v>9471.0159528259974</v>
      </c>
      <c r="D33" s="31">
        <f t="shared" si="8"/>
        <v>62.26541727054866</v>
      </c>
      <c r="E33" s="32">
        <f t="shared" si="1"/>
        <v>0</v>
      </c>
      <c r="F33" s="31">
        <f t="shared" si="2"/>
        <v>62.26541727054866</v>
      </c>
      <c r="G33" s="31">
        <f t="shared" si="5"/>
        <v>8.9909525359024229</v>
      </c>
      <c r="H33" s="31">
        <f t="shared" si="6"/>
        <v>53.274464734646237</v>
      </c>
      <c r="I33" s="31">
        <f t="shared" si="3"/>
        <v>9462.0250002900957</v>
      </c>
      <c r="J33" s="24"/>
      <c r="K33" s="24"/>
    </row>
    <row r="34" spans="1:11">
      <c r="A34" s="27">
        <f t="shared" si="4"/>
        <v>17</v>
      </c>
      <c r="B34" s="28">
        <f t="shared" si="0"/>
        <v>42826</v>
      </c>
      <c r="C34" s="31">
        <f t="shared" si="7"/>
        <v>9462.0250002900957</v>
      </c>
      <c r="D34" s="31">
        <f t="shared" si="8"/>
        <v>62.26541727054866</v>
      </c>
      <c r="E34" s="32">
        <f t="shared" si="1"/>
        <v>0</v>
      </c>
      <c r="F34" s="31">
        <f t="shared" si="2"/>
        <v>62.26541727054866</v>
      </c>
      <c r="G34" s="31">
        <f t="shared" si="5"/>
        <v>9.0415266439168676</v>
      </c>
      <c r="H34" s="31">
        <f t="shared" si="6"/>
        <v>53.223890626631793</v>
      </c>
      <c r="I34" s="31">
        <f t="shared" si="3"/>
        <v>9452.983473646178</v>
      </c>
      <c r="J34" s="24"/>
      <c r="K34" s="24"/>
    </row>
    <row r="35" spans="1:11">
      <c r="A35" s="27">
        <f t="shared" si="4"/>
        <v>18</v>
      </c>
      <c r="B35" s="28">
        <f t="shared" si="0"/>
        <v>42856</v>
      </c>
      <c r="C35" s="31">
        <f t="shared" si="7"/>
        <v>9452.983473646178</v>
      </c>
      <c r="D35" s="31">
        <f t="shared" si="8"/>
        <v>62.26541727054866</v>
      </c>
      <c r="E35" s="32">
        <f t="shared" si="1"/>
        <v>0</v>
      </c>
      <c r="F35" s="31">
        <f t="shared" si="2"/>
        <v>62.26541727054866</v>
      </c>
      <c r="G35" s="31">
        <f t="shared" si="5"/>
        <v>9.0923852312889011</v>
      </c>
      <c r="H35" s="31">
        <f t="shared" si="6"/>
        <v>53.173032039259759</v>
      </c>
      <c r="I35" s="31">
        <f t="shared" si="3"/>
        <v>9443.89108841489</v>
      </c>
      <c r="J35" s="24"/>
      <c r="K35" s="24"/>
    </row>
    <row r="36" spans="1:11">
      <c r="A36" s="27">
        <f t="shared" si="4"/>
        <v>19</v>
      </c>
      <c r="B36" s="28">
        <f t="shared" si="0"/>
        <v>42887</v>
      </c>
      <c r="C36" s="31">
        <f t="shared" si="7"/>
        <v>9443.89108841489</v>
      </c>
      <c r="D36" s="31">
        <f t="shared" si="8"/>
        <v>62.26541727054866</v>
      </c>
      <c r="E36" s="32">
        <f t="shared" si="1"/>
        <v>0</v>
      </c>
      <c r="F36" s="31">
        <f t="shared" si="2"/>
        <v>62.26541727054866</v>
      </c>
      <c r="G36" s="31">
        <f t="shared" si="5"/>
        <v>9.1435298982149007</v>
      </c>
      <c r="H36" s="31">
        <f t="shared" si="6"/>
        <v>53.121887372333759</v>
      </c>
      <c r="I36" s="31">
        <f t="shared" si="3"/>
        <v>9434.7475585166758</v>
      </c>
      <c r="J36" s="24"/>
      <c r="K36" s="24"/>
    </row>
    <row r="37" spans="1:11">
      <c r="A37" s="27">
        <f t="shared" si="4"/>
        <v>20</v>
      </c>
      <c r="B37" s="28">
        <f t="shared" si="0"/>
        <v>42917</v>
      </c>
      <c r="C37" s="31">
        <f t="shared" si="7"/>
        <v>9434.7475585166758</v>
      </c>
      <c r="D37" s="31">
        <f t="shared" si="8"/>
        <v>62.26541727054866</v>
      </c>
      <c r="E37" s="32">
        <f t="shared" si="1"/>
        <v>0</v>
      </c>
      <c r="F37" s="31">
        <f t="shared" si="2"/>
        <v>62.26541727054866</v>
      </c>
      <c r="G37" s="31">
        <f t="shared" si="5"/>
        <v>9.1949622538923563</v>
      </c>
      <c r="H37" s="31">
        <f t="shared" si="6"/>
        <v>53.070455016656304</v>
      </c>
      <c r="I37" s="31">
        <f t="shared" si="3"/>
        <v>9425.5525962627835</v>
      </c>
      <c r="J37" s="24"/>
      <c r="K37" s="24"/>
    </row>
    <row r="38" spans="1:11">
      <c r="A38" s="27">
        <f t="shared" si="4"/>
        <v>21</v>
      </c>
      <c r="B38" s="28">
        <f t="shared" si="0"/>
        <v>42948</v>
      </c>
      <c r="C38" s="31">
        <f t="shared" si="7"/>
        <v>9425.5525962627835</v>
      </c>
      <c r="D38" s="31">
        <f t="shared" si="8"/>
        <v>62.26541727054866</v>
      </c>
      <c r="E38" s="32">
        <f t="shared" si="1"/>
        <v>0</v>
      </c>
      <c r="F38" s="31">
        <f t="shared" si="2"/>
        <v>62.26541727054866</v>
      </c>
      <c r="G38" s="31">
        <f t="shared" si="5"/>
        <v>9.2466839165705039</v>
      </c>
      <c r="H38" s="31">
        <f t="shared" si="6"/>
        <v>53.018733353978156</v>
      </c>
      <c r="I38" s="31">
        <f t="shared" si="3"/>
        <v>9416.3059123462135</v>
      </c>
      <c r="J38" s="24"/>
      <c r="K38" s="24"/>
    </row>
    <row r="39" spans="1:11">
      <c r="A39" s="27">
        <f t="shared" si="4"/>
        <v>22</v>
      </c>
      <c r="B39" s="28">
        <f t="shared" si="0"/>
        <v>42979</v>
      </c>
      <c r="C39" s="31">
        <f t="shared" si="7"/>
        <v>9416.3059123462135</v>
      </c>
      <c r="D39" s="31">
        <f t="shared" si="8"/>
        <v>62.26541727054866</v>
      </c>
      <c r="E39" s="32">
        <f t="shared" si="1"/>
        <v>0</v>
      </c>
      <c r="F39" s="31">
        <f t="shared" si="2"/>
        <v>62.26541727054866</v>
      </c>
      <c r="G39" s="31">
        <f t="shared" si="5"/>
        <v>9.2986965136012003</v>
      </c>
      <c r="H39" s="31">
        <f t="shared" si="6"/>
        <v>52.96672075694746</v>
      </c>
      <c r="I39" s="31">
        <f t="shared" si="3"/>
        <v>9407.0072158326129</v>
      </c>
      <c r="J39" s="24"/>
      <c r="K39" s="24"/>
    </row>
    <row r="40" spans="1:11">
      <c r="A40" s="27">
        <f t="shared" si="4"/>
        <v>23</v>
      </c>
      <c r="B40" s="28">
        <f t="shared" si="0"/>
        <v>43009</v>
      </c>
      <c r="C40" s="31">
        <f t="shared" si="7"/>
        <v>9407.0072158326129</v>
      </c>
      <c r="D40" s="31">
        <f t="shared" si="8"/>
        <v>62.26541727054866</v>
      </c>
      <c r="E40" s="32">
        <f t="shared" si="1"/>
        <v>0</v>
      </c>
      <c r="F40" s="31">
        <f t="shared" si="2"/>
        <v>62.26541727054866</v>
      </c>
      <c r="G40" s="31">
        <f t="shared" si="5"/>
        <v>9.3510016814902102</v>
      </c>
      <c r="H40" s="31">
        <f t="shared" si="6"/>
        <v>52.91441558905845</v>
      </c>
      <c r="I40" s="31">
        <f t="shared" si="3"/>
        <v>9397.6562141511222</v>
      </c>
      <c r="J40" s="24"/>
      <c r="K40" s="24"/>
    </row>
    <row r="41" spans="1:11">
      <c r="A41" s="27">
        <f t="shared" si="4"/>
        <v>24</v>
      </c>
      <c r="B41" s="28">
        <f t="shared" si="0"/>
        <v>43040</v>
      </c>
      <c r="C41" s="31">
        <f t="shared" si="7"/>
        <v>9397.6562141511222</v>
      </c>
      <c r="D41" s="31">
        <f t="shared" si="8"/>
        <v>62.26541727054866</v>
      </c>
      <c r="E41" s="32">
        <f t="shared" si="1"/>
        <v>0</v>
      </c>
      <c r="F41" s="31">
        <f t="shared" si="2"/>
        <v>62.26541727054866</v>
      </c>
      <c r="G41" s="31">
        <f t="shared" si="5"/>
        <v>9.4036010659485925</v>
      </c>
      <c r="H41" s="31">
        <f t="shared" si="6"/>
        <v>52.861816204600068</v>
      </c>
      <c r="I41" s="31">
        <f t="shared" si="3"/>
        <v>9388.2526130851729</v>
      </c>
      <c r="J41" s="24"/>
      <c r="K41" s="24"/>
    </row>
    <row r="42" spans="1:11">
      <c r="A42" s="27">
        <f t="shared" si="4"/>
        <v>25</v>
      </c>
      <c r="B42" s="28">
        <f t="shared" si="0"/>
        <v>43070</v>
      </c>
      <c r="C42" s="31">
        <f t="shared" si="7"/>
        <v>9388.2526130851729</v>
      </c>
      <c r="D42" s="31">
        <f t="shared" si="8"/>
        <v>62.26541727054866</v>
      </c>
      <c r="E42" s="32">
        <f t="shared" si="1"/>
        <v>0</v>
      </c>
      <c r="F42" s="31">
        <f t="shared" si="2"/>
        <v>62.26541727054866</v>
      </c>
      <c r="G42" s="31">
        <f t="shared" si="5"/>
        <v>9.4564963219445559</v>
      </c>
      <c r="H42" s="31">
        <f t="shared" si="6"/>
        <v>52.808920948604104</v>
      </c>
      <c r="I42" s="31">
        <f t="shared" si="3"/>
        <v>9378.7961167632275</v>
      </c>
      <c r="J42" s="24"/>
      <c r="K42" s="24"/>
    </row>
    <row r="43" spans="1:11">
      <c r="A43" s="27">
        <f t="shared" si="4"/>
        <v>26</v>
      </c>
      <c r="B43" s="28">
        <f t="shared" si="0"/>
        <v>43101</v>
      </c>
      <c r="C43" s="31">
        <f t="shared" si="7"/>
        <v>9378.7961167632275</v>
      </c>
      <c r="D43" s="31">
        <f t="shared" si="8"/>
        <v>62.26541727054866</v>
      </c>
      <c r="E43" s="32">
        <f t="shared" si="1"/>
        <v>0</v>
      </c>
      <c r="F43" s="31">
        <f t="shared" si="2"/>
        <v>62.26541727054866</v>
      </c>
      <c r="G43" s="31">
        <f t="shared" si="5"/>
        <v>9.5096891137554991</v>
      </c>
      <c r="H43" s="31">
        <f t="shared" si="6"/>
        <v>52.755728156793161</v>
      </c>
      <c r="I43" s="31">
        <f t="shared" si="3"/>
        <v>9369.2864276494711</v>
      </c>
      <c r="J43" s="24"/>
      <c r="K43" s="24"/>
    </row>
    <row r="44" spans="1:11">
      <c r="A44" s="27">
        <f t="shared" si="4"/>
        <v>27</v>
      </c>
      <c r="B44" s="28">
        <f t="shared" si="0"/>
        <v>43132</v>
      </c>
      <c r="C44" s="31">
        <f t="shared" si="7"/>
        <v>9369.2864276494711</v>
      </c>
      <c r="D44" s="31">
        <f t="shared" si="8"/>
        <v>62.26541727054866</v>
      </c>
      <c r="E44" s="32">
        <f t="shared" si="1"/>
        <v>0</v>
      </c>
      <c r="F44" s="31">
        <f t="shared" si="2"/>
        <v>62.26541727054866</v>
      </c>
      <c r="G44" s="31">
        <f t="shared" si="5"/>
        <v>9.5631811150203774</v>
      </c>
      <c r="H44" s="31">
        <f t="shared" si="6"/>
        <v>52.702236155528283</v>
      </c>
      <c r="I44" s="31">
        <f t="shared" si="3"/>
        <v>9359.7232465344514</v>
      </c>
      <c r="J44" s="24"/>
      <c r="K44" s="24"/>
    </row>
    <row r="45" spans="1:11">
      <c r="A45" s="27">
        <f t="shared" si="4"/>
        <v>28</v>
      </c>
      <c r="B45" s="28">
        <f t="shared" si="0"/>
        <v>43160</v>
      </c>
      <c r="C45" s="31">
        <f t="shared" si="7"/>
        <v>9359.7232465344514</v>
      </c>
      <c r="D45" s="31">
        <f t="shared" si="8"/>
        <v>62.26541727054866</v>
      </c>
      <c r="E45" s="32">
        <f t="shared" si="1"/>
        <v>0</v>
      </c>
      <c r="F45" s="31">
        <f t="shared" si="2"/>
        <v>62.26541727054866</v>
      </c>
      <c r="G45" s="31">
        <f t="shared" si="5"/>
        <v>9.6169740087923685</v>
      </c>
      <c r="H45" s="31">
        <f t="shared" si="6"/>
        <v>52.648443261756292</v>
      </c>
      <c r="I45" s="31">
        <f t="shared" si="3"/>
        <v>9350.1062725256597</v>
      </c>
      <c r="J45" s="24"/>
      <c r="K45" s="24"/>
    </row>
    <row r="46" spans="1:11">
      <c r="A46" s="27">
        <f t="shared" si="4"/>
        <v>29</v>
      </c>
      <c r="B46" s="28">
        <f t="shared" si="0"/>
        <v>43191</v>
      </c>
      <c r="C46" s="31">
        <f t="shared" si="7"/>
        <v>9350.1062725256597</v>
      </c>
      <c r="D46" s="31">
        <f t="shared" si="8"/>
        <v>62.26541727054866</v>
      </c>
      <c r="E46" s="32">
        <f t="shared" si="1"/>
        <v>0</v>
      </c>
      <c r="F46" s="31">
        <f t="shared" si="2"/>
        <v>62.26541727054866</v>
      </c>
      <c r="G46" s="31">
        <f t="shared" si="5"/>
        <v>9.6710694875918222</v>
      </c>
      <c r="H46" s="31">
        <f t="shared" si="6"/>
        <v>52.594347782956838</v>
      </c>
      <c r="I46" s="31">
        <f t="shared" si="3"/>
        <v>9340.4352030380687</v>
      </c>
      <c r="J46" s="24"/>
      <c r="K46" s="24"/>
    </row>
    <row r="47" spans="1:11">
      <c r="A47" s="27">
        <f t="shared" si="4"/>
        <v>30</v>
      </c>
      <c r="B47" s="28">
        <f t="shared" si="0"/>
        <v>43221</v>
      </c>
      <c r="C47" s="31">
        <f t="shared" si="7"/>
        <v>9340.4352030380687</v>
      </c>
      <c r="D47" s="31">
        <f t="shared" si="8"/>
        <v>62.26541727054866</v>
      </c>
      <c r="E47" s="32">
        <f t="shared" si="1"/>
        <v>0</v>
      </c>
      <c r="F47" s="31">
        <f t="shared" si="2"/>
        <v>62.26541727054866</v>
      </c>
      <c r="G47" s="31">
        <f t="shared" si="5"/>
        <v>9.7254692534595222</v>
      </c>
      <c r="H47" s="31">
        <f t="shared" si="6"/>
        <v>52.539948017089138</v>
      </c>
      <c r="I47" s="31">
        <f t="shared" si="3"/>
        <v>9330.7097337846099</v>
      </c>
      <c r="J47" s="24"/>
      <c r="K47" s="24"/>
    </row>
    <row r="48" spans="1:11">
      <c r="A48" s="27">
        <f t="shared" si="4"/>
        <v>31</v>
      </c>
      <c r="B48" s="28">
        <f t="shared" si="0"/>
        <v>43252</v>
      </c>
      <c r="C48" s="31">
        <f t="shared" si="7"/>
        <v>9330.7097337846099</v>
      </c>
      <c r="D48" s="31">
        <f t="shared" si="8"/>
        <v>62.26541727054866</v>
      </c>
      <c r="E48" s="32">
        <f t="shared" si="1"/>
        <v>0</v>
      </c>
      <c r="F48" s="31">
        <f t="shared" si="2"/>
        <v>62.26541727054866</v>
      </c>
      <c r="G48" s="31">
        <f t="shared" si="5"/>
        <v>9.780175018010226</v>
      </c>
      <c r="H48" s="31">
        <f t="shared" si="6"/>
        <v>52.485242252538434</v>
      </c>
      <c r="I48" s="31">
        <f t="shared" si="3"/>
        <v>9320.9295587666002</v>
      </c>
      <c r="J48" s="24"/>
      <c r="K48" s="24"/>
    </row>
    <row r="49" spans="1:11">
      <c r="A49" s="27">
        <f t="shared" si="4"/>
        <v>32</v>
      </c>
      <c r="B49" s="28">
        <f t="shared" si="0"/>
        <v>43282</v>
      </c>
      <c r="C49" s="31">
        <f t="shared" si="7"/>
        <v>9320.9295587666002</v>
      </c>
      <c r="D49" s="31">
        <f t="shared" si="8"/>
        <v>62.26541727054866</v>
      </c>
      <c r="E49" s="32">
        <f t="shared" si="1"/>
        <v>0</v>
      </c>
      <c r="F49" s="31">
        <f t="shared" si="2"/>
        <v>62.26541727054866</v>
      </c>
      <c r="G49" s="31">
        <f t="shared" si="5"/>
        <v>9.8351885024865311</v>
      </c>
      <c r="H49" s="31">
        <f t="shared" si="6"/>
        <v>52.430228768062129</v>
      </c>
      <c r="I49" s="31">
        <f t="shared" si="3"/>
        <v>9311.0943702641143</v>
      </c>
      <c r="J49" s="24"/>
      <c r="K49" s="24"/>
    </row>
    <row r="50" spans="1:11">
      <c r="A50" s="27">
        <f t="shared" si="4"/>
        <v>33</v>
      </c>
      <c r="B50" s="28">
        <f t="shared" si="0"/>
        <v>43313</v>
      </c>
      <c r="C50" s="31">
        <f t="shared" si="7"/>
        <v>9311.0943702641143</v>
      </c>
      <c r="D50" s="31">
        <f t="shared" si="8"/>
        <v>62.26541727054866</v>
      </c>
      <c r="E50" s="32">
        <f t="shared" si="1"/>
        <v>0</v>
      </c>
      <c r="F50" s="31">
        <f t="shared" si="2"/>
        <v>62.26541727054866</v>
      </c>
      <c r="G50" s="31">
        <f t="shared" si="5"/>
        <v>9.8905114378130179</v>
      </c>
      <c r="H50" s="31">
        <f t="shared" si="6"/>
        <v>52.374905832735642</v>
      </c>
      <c r="I50" s="31">
        <f t="shared" si="3"/>
        <v>9301.2038588263022</v>
      </c>
      <c r="J50" s="24"/>
      <c r="K50" s="24"/>
    </row>
    <row r="51" spans="1:11">
      <c r="A51" s="27">
        <f t="shared" si="4"/>
        <v>34</v>
      </c>
      <c r="B51" s="28">
        <f t="shared" si="0"/>
        <v>43344</v>
      </c>
      <c r="C51" s="31">
        <f t="shared" si="7"/>
        <v>9301.2038588263022</v>
      </c>
      <c r="D51" s="31">
        <f t="shared" si="8"/>
        <v>62.26541727054866</v>
      </c>
      <c r="E51" s="32">
        <f t="shared" si="1"/>
        <v>0</v>
      </c>
      <c r="F51" s="31">
        <f t="shared" si="2"/>
        <v>62.26541727054866</v>
      </c>
      <c r="G51" s="31">
        <f t="shared" si="5"/>
        <v>9.9461455646507062</v>
      </c>
      <c r="H51" s="31">
        <f t="shared" si="6"/>
        <v>52.319271705897954</v>
      </c>
      <c r="I51" s="31">
        <f t="shared" si="3"/>
        <v>9291.2577132616516</v>
      </c>
      <c r="J51" s="24"/>
      <c r="K51" s="24"/>
    </row>
    <row r="52" spans="1:11">
      <c r="A52" s="27">
        <f t="shared" si="4"/>
        <v>35</v>
      </c>
      <c r="B52" s="28">
        <f t="shared" si="0"/>
        <v>43374</v>
      </c>
      <c r="C52" s="31">
        <f t="shared" si="7"/>
        <v>9291.2577132616516</v>
      </c>
      <c r="D52" s="31">
        <f t="shared" si="8"/>
        <v>62.26541727054866</v>
      </c>
      <c r="E52" s="32">
        <f t="shared" si="1"/>
        <v>0</v>
      </c>
      <c r="F52" s="31">
        <f t="shared" si="2"/>
        <v>62.26541727054866</v>
      </c>
      <c r="G52" s="31">
        <f t="shared" si="5"/>
        <v>10.002092633451866</v>
      </c>
      <c r="H52" s="31">
        <f t="shared" si="6"/>
        <v>52.263324637096794</v>
      </c>
      <c r="I52" s="31">
        <f t="shared" si="3"/>
        <v>9281.2556206281988</v>
      </c>
      <c r="J52" s="24"/>
      <c r="K52" s="24"/>
    </row>
    <row r="53" spans="1:11">
      <c r="A53" s="27">
        <f t="shared" si="4"/>
        <v>36</v>
      </c>
      <c r="B53" s="28">
        <f t="shared" si="0"/>
        <v>43405</v>
      </c>
      <c r="C53" s="31">
        <f t="shared" si="7"/>
        <v>9281.2556206281988</v>
      </c>
      <c r="D53" s="31">
        <f t="shared" si="8"/>
        <v>62.26541727054866</v>
      </c>
      <c r="E53" s="32">
        <f t="shared" si="1"/>
        <v>0</v>
      </c>
      <c r="F53" s="31">
        <f t="shared" si="2"/>
        <v>62.26541727054866</v>
      </c>
      <c r="G53" s="31">
        <f t="shared" si="5"/>
        <v>10.058354404515036</v>
      </c>
      <c r="H53" s="31">
        <f t="shared" si="6"/>
        <v>52.207062866033624</v>
      </c>
      <c r="I53" s="31">
        <f t="shared" si="3"/>
        <v>9271.197266223684</v>
      </c>
      <c r="J53" s="24"/>
      <c r="K53" s="24"/>
    </row>
    <row r="54" spans="1:11">
      <c r="A54" s="27">
        <f t="shared" si="4"/>
        <v>37</v>
      </c>
      <c r="B54" s="28">
        <f t="shared" si="0"/>
        <v>43435</v>
      </c>
      <c r="C54" s="31">
        <f t="shared" si="7"/>
        <v>9271.197266223684</v>
      </c>
      <c r="D54" s="31">
        <f t="shared" si="8"/>
        <v>62.26541727054866</v>
      </c>
      <c r="E54" s="32">
        <f t="shared" si="1"/>
        <v>0</v>
      </c>
      <c r="F54" s="31">
        <f t="shared" si="2"/>
        <v>62.26541727054866</v>
      </c>
      <c r="G54" s="31">
        <f t="shared" si="5"/>
        <v>10.11493264804043</v>
      </c>
      <c r="H54" s="31">
        <f t="shared" si="6"/>
        <v>52.15048462250823</v>
      </c>
      <c r="I54" s="31">
        <f t="shared" si="3"/>
        <v>9261.0823335756431</v>
      </c>
      <c r="J54" s="24"/>
      <c r="K54" s="24"/>
    </row>
    <row r="55" spans="1:11">
      <c r="A55" s="27">
        <f t="shared" si="4"/>
        <v>38</v>
      </c>
      <c r="B55" s="28">
        <f t="shared" si="0"/>
        <v>43466</v>
      </c>
      <c r="C55" s="31">
        <f t="shared" si="7"/>
        <v>9261.0823335756431</v>
      </c>
      <c r="D55" s="31">
        <f t="shared" si="8"/>
        <v>62.26541727054866</v>
      </c>
      <c r="E55" s="32">
        <f t="shared" si="1"/>
        <v>0</v>
      </c>
      <c r="F55" s="31">
        <f t="shared" si="2"/>
        <v>62.26541727054866</v>
      </c>
      <c r="G55" s="31">
        <f t="shared" si="5"/>
        <v>10.171829144185665</v>
      </c>
      <c r="H55" s="31">
        <f t="shared" si="6"/>
        <v>52.093588126362995</v>
      </c>
      <c r="I55" s="31">
        <f t="shared" si="3"/>
        <v>9250.9105044314583</v>
      </c>
      <c r="J55" s="24"/>
      <c r="K55" s="24"/>
    </row>
    <row r="56" spans="1:11">
      <c r="A56" s="27">
        <f t="shared" si="4"/>
        <v>39</v>
      </c>
      <c r="B56" s="28">
        <f t="shared" si="0"/>
        <v>43497</v>
      </c>
      <c r="C56" s="31">
        <f t="shared" si="7"/>
        <v>9250.9105044314583</v>
      </c>
      <c r="D56" s="31">
        <f t="shared" si="8"/>
        <v>62.26541727054866</v>
      </c>
      <c r="E56" s="32">
        <f t="shared" si="1"/>
        <v>0</v>
      </c>
      <c r="F56" s="31">
        <f t="shared" si="2"/>
        <v>62.26541727054866</v>
      </c>
      <c r="G56" s="31">
        <f t="shared" si="5"/>
        <v>10.229045683121697</v>
      </c>
      <c r="H56" s="31">
        <f t="shared" si="6"/>
        <v>52.036371587426963</v>
      </c>
      <c r="I56" s="31">
        <f t="shared" si="3"/>
        <v>9240.6814587483368</v>
      </c>
      <c r="J56" s="24"/>
      <c r="K56" s="24"/>
    </row>
    <row r="57" spans="1:11">
      <c r="A57" s="27">
        <f t="shared" si="4"/>
        <v>40</v>
      </c>
      <c r="B57" s="28">
        <f t="shared" si="0"/>
        <v>43525</v>
      </c>
      <c r="C57" s="31">
        <f t="shared" si="7"/>
        <v>9240.6814587483368</v>
      </c>
      <c r="D57" s="31">
        <f t="shared" si="8"/>
        <v>62.26541727054866</v>
      </c>
      <c r="E57" s="32">
        <f t="shared" si="1"/>
        <v>0</v>
      </c>
      <c r="F57" s="31">
        <f t="shared" si="2"/>
        <v>62.26541727054866</v>
      </c>
      <c r="G57" s="31">
        <f t="shared" si="5"/>
        <v>10.286584065089258</v>
      </c>
      <c r="H57" s="31">
        <f t="shared" si="6"/>
        <v>51.978833205459402</v>
      </c>
      <c r="I57" s="31">
        <f t="shared" si="3"/>
        <v>9230.3948746832484</v>
      </c>
      <c r="J57" s="24"/>
      <c r="K57" s="24"/>
    </row>
    <row r="58" spans="1:11">
      <c r="A58" s="27">
        <f t="shared" si="4"/>
        <v>41</v>
      </c>
      <c r="B58" s="28">
        <f t="shared" si="0"/>
        <v>43556</v>
      </c>
      <c r="C58" s="31">
        <f t="shared" si="7"/>
        <v>9230.3948746832484</v>
      </c>
      <c r="D58" s="31">
        <f t="shared" si="8"/>
        <v>62.26541727054866</v>
      </c>
      <c r="E58" s="32">
        <f t="shared" si="1"/>
        <v>0</v>
      </c>
      <c r="F58" s="31">
        <f t="shared" si="2"/>
        <v>62.26541727054866</v>
      </c>
      <c r="G58" s="31">
        <f t="shared" si="5"/>
        <v>10.344446100455386</v>
      </c>
      <c r="H58" s="31">
        <f t="shared" si="6"/>
        <v>51.920971170093274</v>
      </c>
      <c r="I58" s="31">
        <f t="shared" si="3"/>
        <v>9220.0504285827938</v>
      </c>
      <c r="J58" s="24"/>
      <c r="K58" s="24"/>
    </row>
    <row r="59" spans="1:11">
      <c r="A59" s="27">
        <f t="shared" si="4"/>
        <v>42</v>
      </c>
      <c r="B59" s="28">
        <f t="shared" si="0"/>
        <v>43586</v>
      </c>
      <c r="C59" s="31">
        <f t="shared" si="7"/>
        <v>9220.0504285827938</v>
      </c>
      <c r="D59" s="31">
        <f t="shared" si="8"/>
        <v>62.26541727054866</v>
      </c>
      <c r="E59" s="32">
        <f t="shared" si="1"/>
        <v>0</v>
      </c>
      <c r="F59" s="31">
        <f t="shared" si="2"/>
        <v>62.26541727054866</v>
      </c>
      <c r="G59" s="31">
        <f t="shared" si="5"/>
        <v>10.402633609770447</v>
      </c>
      <c r="H59" s="31">
        <f t="shared" si="6"/>
        <v>51.862783660778213</v>
      </c>
      <c r="I59" s="31">
        <f t="shared" si="3"/>
        <v>9209.6477949730233</v>
      </c>
      <c r="J59" s="24"/>
      <c r="K59" s="24"/>
    </row>
    <row r="60" spans="1:11">
      <c r="A60" s="27">
        <f t="shared" si="4"/>
        <v>43</v>
      </c>
      <c r="B60" s="28">
        <f t="shared" si="0"/>
        <v>43617</v>
      </c>
      <c r="C60" s="31">
        <f t="shared" si="7"/>
        <v>9209.6477949730233</v>
      </c>
      <c r="D60" s="31">
        <f t="shared" si="8"/>
        <v>62.26541727054866</v>
      </c>
      <c r="E60" s="32">
        <f t="shared" si="1"/>
        <v>0</v>
      </c>
      <c r="F60" s="31">
        <f t="shared" si="2"/>
        <v>62.26541727054866</v>
      </c>
      <c r="G60" s="31">
        <f t="shared" si="5"/>
        <v>10.461148423825399</v>
      </c>
      <c r="H60" s="31">
        <f t="shared" si="6"/>
        <v>51.804268846723261</v>
      </c>
      <c r="I60" s="31">
        <f t="shared" si="3"/>
        <v>9199.1866465491985</v>
      </c>
      <c r="J60" s="24"/>
      <c r="K60" s="24"/>
    </row>
    <row r="61" spans="1:11">
      <c r="A61" s="27">
        <f t="shared" si="4"/>
        <v>44</v>
      </c>
      <c r="B61" s="28">
        <f t="shared" si="0"/>
        <v>43647</v>
      </c>
      <c r="C61" s="31">
        <f t="shared" si="7"/>
        <v>9199.1866465491985</v>
      </c>
      <c r="D61" s="31">
        <f t="shared" si="8"/>
        <v>62.26541727054866</v>
      </c>
      <c r="E61" s="32">
        <f t="shared" si="1"/>
        <v>0</v>
      </c>
      <c r="F61" s="31">
        <f t="shared" si="2"/>
        <v>62.26541727054866</v>
      </c>
      <c r="G61" s="31">
        <f t="shared" si="5"/>
        <v>10.519992383709422</v>
      </c>
      <c r="H61" s="31">
        <f t="shared" si="6"/>
        <v>51.745424886839238</v>
      </c>
      <c r="I61" s="31">
        <f t="shared" si="3"/>
        <v>9188.6666541654886</v>
      </c>
      <c r="J61" s="24"/>
      <c r="K61" s="24"/>
    </row>
    <row r="62" spans="1:11">
      <c r="A62" s="27">
        <f t="shared" si="4"/>
        <v>45</v>
      </c>
      <c r="B62" s="28">
        <f t="shared" si="0"/>
        <v>43678</v>
      </c>
      <c r="C62" s="31">
        <f t="shared" si="7"/>
        <v>9188.6666541654886</v>
      </c>
      <c r="D62" s="31">
        <f t="shared" si="8"/>
        <v>62.26541727054866</v>
      </c>
      <c r="E62" s="32">
        <f t="shared" si="1"/>
        <v>0</v>
      </c>
      <c r="F62" s="31">
        <f t="shared" si="2"/>
        <v>62.26541727054866</v>
      </c>
      <c r="G62" s="31">
        <f t="shared" si="5"/>
        <v>10.579167340867784</v>
      </c>
      <c r="H62" s="31">
        <f t="shared" si="6"/>
        <v>51.686249929680876</v>
      </c>
      <c r="I62" s="31">
        <f t="shared" si="3"/>
        <v>9178.087486824621</v>
      </c>
      <c r="J62" s="24"/>
      <c r="K62" s="24"/>
    </row>
    <row r="63" spans="1:11">
      <c r="A63" s="27">
        <f t="shared" si="4"/>
        <v>46</v>
      </c>
      <c r="B63" s="28">
        <f t="shared" si="0"/>
        <v>43709</v>
      </c>
      <c r="C63" s="31">
        <f t="shared" si="7"/>
        <v>9178.087486824621</v>
      </c>
      <c r="D63" s="31">
        <f t="shared" si="8"/>
        <v>62.26541727054866</v>
      </c>
      <c r="E63" s="32">
        <f t="shared" si="1"/>
        <v>0</v>
      </c>
      <c r="F63" s="31">
        <f t="shared" si="2"/>
        <v>62.26541727054866</v>
      </c>
      <c r="G63" s="31">
        <f t="shared" si="5"/>
        <v>10.638675157160165</v>
      </c>
      <c r="H63" s="31">
        <f t="shared" si="6"/>
        <v>51.626742113388495</v>
      </c>
      <c r="I63" s="31">
        <f t="shared" si="3"/>
        <v>9167.4488116674602</v>
      </c>
      <c r="J63" s="24"/>
      <c r="K63" s="24"/>
    </row>
    <row r="64" spans="1:11">
      <c r="A64" s="27">
        <f t="shared" si="4"/>
        <v>47</v>
      </c>
      <c r="B64" s="28">
        <f t="shared" si="0"/>
        <v>43739</v>
      </c>
      <c r="C64" s="31">
        <f t="shared" si="7"/>
        <v>9167.4488116674602</v>
      </c>
      <c r="D64" s="31">
        <f t="shared" si="8"/>
        <v>62.26541727054866</v>
      </c>
      <c r="E64" s="32">
        <f t="shared" si="1"/>
        <v>0</v>
      </c>
      <c r="F64" s="31">
        <f t="shared" si="2"/>
        <v>62.26541727054866</v>
      </c>
      <c r="G64" s="31">
        <f t="shared" si="5"/>
        <v>10.698517704919198</v>
      </c>
      <c r="H64" s="31">
        <f t="shared" si="6"/>
        <v>51.566899565629463</v>
      </c>
      <c r="I64" s="31">
        <f t="shared" si="3"/>
        <v>9156.750293962541</v>
      </c>
      <c r="J64" s="24"/>
      <c r="K64" s="24"/>
    </row>
    <row r="65" spans="1:11">
      <c r="A65" s="27">
        <f t="shared" si="4"/>
        <v>48</v>
      </c>
      <c r="B65" s="28">
        <f t="shared" si="0"/>
        <v>43770</v>
      </c>
      <c r="C65" s="31">
        <f t="shared" si="7"/>
        <v>9156.750293962541</v>
      </c>
      <c r="D65" s="31">
        <f t="shared" si="8"/>
        <v>62.26541727054866</v>
      </c>
      <c r="E65" s="32">
        <f t="shared" si="1"/>
        <v>0</v>
      </c>
      <c r="F65" s="31">
        <f t="shared" si="2"/>
        <v>62.26541727054866</v>
      </c>
      <c r="G65" s="31">
        <f t="shared" si="5"/>
        <v>10.758696867009363</v>
      </c>
      <c r="H65" s="31">
        <f t="shared" si="6"/>
        <v>51.506720403539298</v>
      </c>
      <c r="I65" s="31">
        <f t="shared" si="3"/>
        <v>9145.9915970955317</v>
      </c>
      <c r="J65" s="24"/>
      <c r="K65" s="24"/>
    </row>
    <row r="66" spans="1:11">
      <c r="A66" s="27">
        <f t="shared" si="4"/>
        <v>49</v>
      </c>
      <c r="B66" s="28">
        <f t="shared" si="0"/>
        <v>43800</v>
      </c>
      <c r="C66" s="31">
        <f t="shared" si="7"/>
        <v>9145.9915970955317</v>
      </c>
      <c r="D66" s="31">
        <f t="shared" si="8"/>
        <v>62.26541727054866</v>
      </c>
      <c r="E66" s="32">
        <f t="shared" si="1"/>
        <v>0</v>
      </c>
      <c r="F66" s="31">
        <f t="shared" si="2"/>
        <v>62.26541727054866</v>
      </c>
      <c r="G66" s="31">
        <f t="shared" si="5"/>
        <v>10.819214536886292</v>
      </c>
      <c r="H66" s="31">
        <f t="shared" si="6"/>
        <v>51.446202733662368</v>
      </c>
      <c r="I66" s="31">
        <f t="shared" si="3"/>
        <v>9135.172382558645</v>
      </c>
      <c r="J66" s="24"/>
      <c r="K66" s="24"/>
    </row>
    <row r="67" spans="1:11">
      <c r="A67" s="27">
        <f t="shared" si="4"/>
        <v>50</v>
      </c>
      <c r="B67" s="28">
        <f t="shared" si="0"/>
        <v>43831</v>
      </c>
      <c r="C67" s="31">
        <f t="shared" si="7"/>
        <v>9135.172382558645</v>
      </c>
      <c r="D67" s="31">
        <f t="shared" si="8"/>
        <v>62.26541727054866</v>
      </c>
      <c r="E67" s="32">
        <f t="shared" si="1"/>
        <v>0</v>
      </c>
      <c r="F67" s="31">
        <f t="shared" si="2"/>
        <v>62.26541727054866</v>
      </c>
      <c r="G67" s="31">
        <f t="shared" si="5"/>
        <v>10.880072618656278</v>
      </c>
      <c r="H67" s="31">
        <f t="shared" si="6"/>
        <v>51.385344651892382</v>
      </c>
      <c r="I67" s="31">
        <f t="shared" si="3"/>
        <v>9124.2923099399886</v>
      </c>
      <c r="J67" s="24"/>
      <c r="K67" s="24"/>
    </row>
    <row r="68" spans="1:11">
      <c r="A68" s="27">
        <f t="shared" si="4"/>
        <v>51</v>
      </c>
      <c r="B68" s="28">
        <f t="shared" si="0"/>
        <v>43862</v>
      </c>
      <c r="C68" s="31">
        <f t="shared" si="7"/>
        <v>9124.2923099399886</v>
      </c>
      <c r="D68" s="31">
        <f t="shared" si="8"/>
        <v>62.26541727054866</v>
      </c>
      <c r="E68" s="32">
        <f t="shared" si="1"/>
        <v>0</v>
      </c>
      <c r="F68" s="31">
        <f t="shared" si="2"/>
        <v>62.26541727054866</v>
      </c>
      <c r="G68" s="31">
        <f t="shared" si="5"/>
        <v>10.941273027136219</v>
      </c>
      <c r="H68" s="31">
        <f t="shared" si="6"/>
        <v>51.324144243412441</v>
      </c>
      <c r="I68" s="31">
        <f t="shared" si="3"/>
        <v>9113.3510369128526</v>
      </c>
      <c r="J68" s="24"/>
      <c r="K68" s="24"/>
    </row>
    <row r="69" spans="1:11">
      <c r="A69" s="27">
        <f t="shared" si="4"/>
        <v>52</v>
      </c>
      <c r="B69" s="28">
        <f t="shared" si="0"/>
        <v>43891</v>
      </c>
      <c r="C69" s="31">
        <f t="shared" si="7"/>
        <v>9113.3510369128526</v>
      </c>
      <c r="D69" s="31">
        <f t="shared" si="8"/>
        <v>62.26541727054866</v>
      </c>
      <c r="E69" s="32">
        <f t="shared" si="1"/>
        <v>0</v>
      </c>
      <c r="F69" s="31">
        <f t="shared" si="2"/>
        <v>62.26541727054866</v>
      </c>
      <c r="G69" s="31">
        <f t="shared" si="5"/>
        <v>11.002817687913861</v>
      </c>
      <c r="H69" s="31">
        <f t="shared" si="6"/>
        <v>51.262599582634799</v>
      </c>
      <c r="I69" s="31">
        <f t="shared" si="3"/>
        <v>9102.3482192249394</v>
      </c>
      <c r="J69" s="24"/>
      <c r="K69" s="24"/>
    </row>
    <row r="70" spans="1:11">
      <c r="A70" s="27">
        <f t="shared" si="4"/>
        <v>53</v>
      </c>
      <c r="B70" s="28">
        <f t="shared" si="0"/>
        <v>43922</v>
      </c>
      <c r="C70" s="31">
        <f t="shared" si="7"/>
        <v>9102.3482192249394</v>
      </c>
      <c r="D70" s="31">
        <f t="shared" si="8"/>
        <v>62.26541727054866</v>
      </c>
      <c r="E70" s="32">
        <f t="shared" si="1"/>
        <v>0</v>
      </c>
      <c r="F70" s="31">
        <f t="shared" si="2"/>
        <v>62.26541727054866</v>
      </c>
      <c r="G70" s="31">
        <f t="shared" si="5"/>
        <v>11.064708537408372</v>
      </c>
      <c r="H70" s="31">
        <f t="shared" si="6"/>
        <v>51.200708733140289</v>
      </c>
      <c r="I70" s="31">
        <f t="shared" si="3"/>
        <v>9091.2835106875318</v>
      </c>
      <c r="J70" s="24"/>
      <c r="K70" s="24"/>
    </row>
    <row r="71" spans="1:11">
      <c r="A71" s="27">
        <f t="shared" si="4"/>
        <v>54</v>
      </c>
      <c r="B71" s="28">
        <f t="shared" si="0"/>
        <v>43952</v>
      </c>
      <c r="C71" s="31">
        <f t="shared" si="7"/>
        <v>9091.2835106875318</v>
      </c>
      <c r="D71" s="31">
        <f t="shared" si="8"/>
        <v>62.26541727054866</v>
      </c>
      <c r="E71" s="32">
        <f t="shared" si="1"/>
        <v>0</v>
      </c>
      <c r="F71" s="31">
        <f t="shared" si="2"/>
        <v>62.26541727054866</v>
      </c>
      <c r="G71" s="31">
        <f t="shared" si="5"/>
        <v>11.126947522931289</v>
      </c>
      <c r="H71" s="31">
        <f t="shared" si="6"/>
        <v>51.138469747617371</v>
      </c>
      <c r="I71" s="31">
        <f t="shared" si="3"/>
        <v>9080.1565631646008</v>
      </c>
      <c r="J71" s="24"/>
      <c r="K71" s="24"/>
    </row>
    <row r="72" spans="1:11">
      <c r="A72" s="27">
        <f t="shared" si="4"/>
        <v>55</v>
      </c>
      <c r="B72" s="28">
        <f t="shared" si="0"/>
        <v>43983</v>
      </c>
      <c r="C72" s="31">
        <f t="shared" si="7"/>
        <v>9080.1565631646008</v>
      </c>
      <c r="D72" s="31">
        <f t="shared" si="8"/>
        <v>62.26541727054866</v>
      </c>
      <c r="E72" s="32">
        <f t="shared" si="1"/>
        <v>0</v>
      </c>
      <c r="F72" s="31">
        <f t="shared" si="2"/>
        <v>62.26541727054866</v>
      </c>
      <c r="G72" s="31">
        <f t="shared" si="5"/>
        <v>11.189536602747779</v>
      </c>
      <c r="H72" s="31">
        <f t="shared" si="6"/>
        <v>51.075880667800881</v>
      </c>
      <c r="I72" s="31">
        <f t="shared" si="3"/>
        <v>9068.9670265618533</v>
      </c>
      <c r="J72" s="24"/>
      <c r="K72" s="24"/>
    </row>
    <row r="73" spans="1:11">
      <c r="A73" s="27">
        <f t="shared" si="4"/>
        <v>56</v>
      </c>
      <c r="B73" s="28">
        <f t="shared" si="0"/>
        <v>44013</v>
      </c>
      <c r="C73" s="31">
        <f t="shared" si="7"/>
        <v>9068.9670265618533</v>
      </c>
      <c r="D73" s="31">
        <f t="shared" si="8"/>
        <v>62.26541727054866</v>
      </c>
      <c r="E73" s="32">
        <f t="shared" si="1"/>
        <v>0</v>
      </c>
      <c r="F73" s="31">
        <f t="shared" si="2"/>
        <v>62.26541727054866</v>
      </c>
      <c r="G73" s="31">
        <f t="shared" si="5"/>
        <v>11.252477746138233</v>
      </c>
      <c r="H73" s="31">
        <f t="shared" si="6"/>
        <v>51.012939524410427</v>
      </c>
      <c r="I73" s="31">
        <f t="shared" si="3"/>
        <v>9057.7145488157148</v>
      </c>
      <c r="J73" s="24"/>
      <c r="K73" s="24"/>
    </row>
    <row r="74" spans="1:11">
      <c r="A74" s="27">
        <f t="shared" si="4"/>
        <v>57</v>
      </c>
      <c r="B74" s="28">
        <f t="shared" si="0"/>
        <v>44044</v>
      </c>
      <c r="C74" s="31">
        <f t="shared" si="7"/>
        <v>9057.7145488157148</v>
      </c>
      <c r="D74" s="31">
        <f t="shared" si="8"/>
        <v>62.26541727054866</v>
      </c>
      <c r="E74" s="32">
        <f t="shared" si="1"/>
        <v>0</v>
      </c>
      <c r="F74" s="31">
        <f t="shared" si="2"/>
        <v>62.26541727054866</v>
      </c>
      <c r="G74" s="31">
        <f t="shared" si="5"/>
        <v>11.315772933460266</v>
      </c>
      <c r="H74" s="31">
        <f t="shared" si="6"/>
        <v>50.949644337088394</v>
      </c>
      <c r="I74" s="31">
        <f t="shared" si="3"/>
        <v>9046.398775882255</v>
      </c>
      <c r="J74" s="24"/>
      <c r="K74" s="24"/>
    </row>
    <row r="75" spans="1:11">
      <c r="A75" s="27">
        <f t="shared" si="4"/>
        <v>58</v>
      </c>
      <c r="B75" s="28">
        <f t="shared" si="0"/>
        <v>44075</v>
      </c>
      <c r="C75" s="31">
        <f t="shared" si="7"/>
        <v>9046.398775882255</v>
      </c>
      <c r="D75" s="31">
        <f t="shared" si="8"/>
        <v>62.26541727054866</v>
      </c>
      <c r="E75" s="32">
        <f t="shared" si="1"/>
        <v>0</v>
      </c>
      <c r="F75" s="31">
        <f t="shared" si="2"/>
        <v>62.26541727054866</v>
      </c>
      <c r="G75" s="31">
        <f t="shared" si="5"/>
        <v>11.379424156210973</v>
      </c>
      <c r="H75" s="31">
        <f t="shared" si="6"/>
        <v>50.885993114337687</v>
      </c>
      <c r="I75" s="31">
        <f t="shared" si="3"/>
        <v>9035.0193517260432</v>
      </c>
      <c r="J75" s="24"/>
      <c r="K75" s="24"/>
    </row>
    <row r="76" spans="1:11">
      <c r="A76" s="27">
        <f t="shared" si="4"/>
        <v>59</v>
      </c>
      <c r="B76" s="28">
        <f t="shared" si="0"/>
        <v>44105</v>
      </c>
      <c r="C76" s="31">
        <f t="shared" si="7"/>
        <v>9035.0193517260432</v>
      </c>
      <c r="D76" s="31">
        <f t="shared" si="8"/>
        <v>62.26541727054866</v>
      </c>
      <c r="E76" s="32">
        <f t="shared" si="1"/>
        <v>0</v>
      </c>
      <c r="F76" s="31">
        <f t="shared" si="2"/>
        <v>62.26541727054866</v>
      </c>
      <c r="G76" s="31">
        <f t="shared" si="5"/>
        <v>11.443433417089665</v>
      </c>
      <c r="H76" s="31">
        <f t="shared" si="6"/>
        <v>50.821983853458995</v>
      </c>
      <c r="I76" s="31">
        <f t="shared" si="3"/>
        <v>9023.575918308954</v>
      </c>
      <c r="J76" s="24"/>
      <c r="K76" s="24"/>
    </row>
    <row r="77" spans="1:11">
      <c r="A77" s="27">
        <f t="shared" si="4"/>
        <v>60</v>
      </c>
      <c r="B77" s="28">
        <f t="shared" si="0"/>
        <v>44136</v>
      </c>
      <c r="C77" s="31">
        <f t="shared" si="7"/>
        <v>9023.575918308954</v>
      </c>
      <c r="D77" s="31">
        <f t="shared" si="8"/>
        <v>62.26541727054866</v>
      </c>
      <c r="E77" s="32">
        <f t="shared" si="1"/>
        <v>0</v>
      </c>
      <c r="F77" s="31">
        <f t="shared" si="2"/>
        <v>62.26541727054866</v>
      </c>
      <c r="G77" s="31">
        <f t="shared" si="5"/>
        <v>11.507802730060789</v>
      </c>
      <c r="H77" s="31">
        <f t="shared" si="6"/>
        <v>50.757614540487872</v>
      </c>
      <c r="I77" s="31">
        <f t="shared" si="3"/>
        <v>9012.0681155788934</v>
      </c>
      <c r="J77" s="24"/>
      <c r="K77" s="24"/>
    </row>
    <row r="78" spans="1:11">
      <c r="A78" s="27">
        <f t="shared" si="4"/>
        <v>61</v>
      </c>
      <c r="B78" s="28">
        <f t="shared" si="0"/>
        <v>44166</v>
      </c>
      <c r="C78" s="31">
        <f t="shared" si="7"/>
        <v>9012.0681155788934</v>
      </c>
      <c r="D78" s="31">
        <f t="shared" si="8"/>
        <v>62.26541727054866</v>
      </c>
      <c r="E78" s="32">
        <f t="shared" si="1"/>
        <v>0</v>
      </c>
      <c r="F78" s="31">
        <f t="shared" si="2"/>
        <v>62.26541727054866</v>
      </c>
      <c r="G78" s="31">
        <f t="shared" si="5"/>
        <v>11.57253412041738</v>
      </c>
      <c r="H78" s="31">
        <f t="shared" si="6"/>
        <v>50.69288315013128</v>
      </c>
      <c r="I78" s="31">
        <f t="shared" si="3"/>
        <v>9000.4955814584755</v>
      </c>
      <c r="J78" s="24"/>
      <c r="K78" s="24"/>
    </row>
    <row r="79" spans="1:11">
      <c r="A79" s="27">
        <f t="shared" si="4"/>
        <v>62</v>
      </c>
      <c r="B79" s="28">
        <f t="shared" si="0"/>
        <v>44197</v>
      </c>
      <c r="C79" s="31">
        <f t="shared" si="7"/>
        <v>9000.4955814584755</v>
      </c>
      <c r="D79" s="31">
        <f t="shared" si="8"/>
        <v>62.26541727054866</v>
      </c>
      <c r="E79" s="32">
        <f t="shared" si="1"/>
        <v>0</v>
      </c>
      <c r="F79" s="31">
        <f t="shared" si="2"/>
        <v>62.26541727054866</v>
      </c>
      <c r="G79" s="31">
        <f t="shared" si="5"/>
        <v>11.637629624844728</v>
      </c>
      <c r="H79" s="31">
        <f t="shared" si="6"/>
        <v>50.627787645703933</v>
      </c>
      <c r="I79" s="31">
        <f t="shared" si="3"/>
        <v>8988.8579518336301</v>
      </c>
      <c r="J79" s="24"/>
      <c r="K79" s="24"/>
    </row>
    <row r="80" spans="1:11">
      <c r="A80" s="27">
        <f t="shared" si="4"/>
        <v>63</v>
      </c>
      <c r="B80" s="28">
        <f t="shared" si="0"/>
        <v>44228</v>
      </c>
      <c r="C80" s="31">
        <f t="shared" si="7"/>
        <v>8988.8579518336301</v>
      </c>
      <c r="D80" s="31">
        <f t="shared" si="8"/>
        <v>62.26541727054866</v>
      </c>
      <c r="E80" s="32">
        <f t="shared" si="1"/>
        <v>0</v>
      </c>
      <c r="F80" s="31">
        <f t="shared" si="2"/>
        <v>62.26541727054866</v>
      </c>
      <c r="G80" s="31">
        <f t="shared" si="5"/>
        <v>11.703091291484483</v>
      </c>
      <c r="H80" s="31">
        <f t="shared" si="6"/>
        <v>50.562325979064177</v>
      </c>
      <c r="I80" s="31">
        <f t="shared" si="3"/>
        <v>8977.1548605421449</v>
      </c>
      <c r="J80" s="24"/>
      <c r="K80" s="24"/>
    </row>
    <row r="81" spans="1:11">
      <c r="A81" s="27">
        <f t="shared" si="4"/>
        <v>64</v>
      </c>
      <c r="B81" s="28">
        <f t="shared" si="0"/>
        <v>44256</v>
      </c>
      <c r="C81" s="31">
        <f t="shared" si="7"/>
        <v>8977.1548605421449</v>
      </c>
      <c r="D81" s="31">
        <f t="shared" si="8"/>
        <v>62.26541727054866</v>
      </c>
      <c r="E81" s="32">
        <f t="shared" si="1"/>
        <v>0</v>
      </c>
      <c r="F81" s="31">
        <f t="shared" si="2"/>
        <v>62.26541727054866</v>
      </c>
      <c r="G81" s="31">
        <f t="shared" si="5"/>
        <v>11.768921179999097</v>
      </c>
      <c r="H81" s="31">
        <f t="shared" si="6"/>
        <v>50.496496090549563</v>
      </c>
      <c r="I81" s="31">
        <f t="shared" si="3"/>
        <v>8965.385939362146</v>
      </c>
      <c r="J81" s="24"/>
      <c r="K81" s="24"/>
    </row>
    <row r="82" spans="1:11">
      <c r="A82" s="27">
        <f t="shared" si="4"/>
        <v>65</v>
      </c>
      <c r="B82" s="28">
        <f t="shared" ref="B82:B145" si="9">IF(Pay_Num&lt;&gt;"",DATE(YEAR(Loan_Start),MONTH(Loan_Start)+(Pay_Num)*12/Num_Pmt_Per_Year,DAY(Loan_Start)),"")</f>
        <v>44287</v>
      </c>
      <c r="C82" s="31">
        <f t="shared" si="7"/>
        <v>8965.385939362146</v>
      </c>
      <c r="D82" s="31">
        <f t="shared" si="8"/>
        <v>62.26541727054866</v>
      </c>
      <c r="E82" s="32">
        <f t="shared" ref="E82:E145" si="10">IF(AND(Pay_Num&lt;&gt;"",Sched_Pay+Scheduled_Extra_Payments&lt;Beg_Bal),Scheduled_Extra_Payments,IF(AND(Pay_Num&lt;&gt;"",Beg_Bal-Sched_Pay&gt;0),Beg_Bal-Sched_Pay,IF(Pay_Num&lt;&gt;"",0,"")))</f>
        <v>0</v>
      </c>
      <c r="F82" s="31">
        <f t="shared" ref="F82:F145" si="11">IF(AND(Pay_Num&lt;&gt;"",Sched_Pay+Extra_Pay&lt;Beg_Bal),Sched_Pay+Extra_Pay,IF(Pay_Num&lt;&gt;"",Beg_Bal,""))</f>
        <v>62.26541727054866</v>
      </c>
      <c r="G82" s="31">
        <f t="shared" si="5"/>
        <v>11.835121361636581</v>
      </c>
      <c r="H82" s="31">
        <f t="shared" si="6"/>
        <v>50.430295908912079</v>
      </c>
      <c r="I82" s="31">
        <f t="shared" ref="I82:I145" si="12">IF(AND(Pay_Num&lt;&gt;"",Sched_Pay+Extra_Pay&lt;Beg_Bal),Beg_Bal-Princ,IF(Pay_Num&lt;&gt;"",0,""))</f>
        <v>8953.550818000509</v>
      </c>
      <c r="J82" s="24"/>
      <c r="K82" s="24"/>
    </row>
    <row r="83" spans="1:11">
      <c r="A83" s="27">
        <f t="shared" ref="A83:A146" si="13">IF(Values_Entered,A82+1,"")</f>
        <v>66</v>
      </c>
      <c r="B83" s="28">
        <f t="shared" si="9"/>
        <v>44317</v>
      </c>
      <c r="C83" s="31">
        <f t="shared" si="7"/>
        <v>8953.550818000509</v>
      </c>
      <c r="D83" s="31">
        <f t="shared" si="8"/>
        <v>62.26541727054866</v>
      </c>
      <c r="E83" s="32">
        <f t="shared" si="10"/>
        <v>0</v>
      </c>
      <c r="F83" s="31">
        <f t="shared" si="11"/>
        <v>62.26541727054866</v>
      </c>
      <c r="G83" s="31">
        <f t="shared" ref="G83:G146" si="14">IF(Pay_Num&lt;&gt;"",Total_Pay-Int,"")</f>
        <v>11.901693919295795</v>
      </c>
      <c r="H83" s="31">
        <f t="shared" ref="H83:H146" si="15">IF(Pay_Num&lt;&gt;"",Beg_Bal*Interest_Rate/Num_Pmt_Per_Year,"")</f>
        <v>50.363723351252865</v>
      </c>
      <c r="I83" s="31">
        <f t="shared" si="12"/>
        <v>8941.6491240812138</v>
      </c>
      <c r="J83" s="24"/>
      <c r="K83" s="24"/>
    </row>
    <row r="84" spans="1:11">
      <c r="A84" s="27">
        <f t="shared" si="13"/>
        <v>67</v>
      </c>
      <c r="B84" s="28">
        <f t="shared" si="9"/>
        <v>44348</v>
      </c>
      <c r="C84" s="31">
        <f t="shared" ref="C84:C147" si="16">IF(Pay_Num&lt;&gt;"",I83,"")</f>
        <v>8941.6491240812138</v>
      </c>
      <c r="D84" s="31">
        <f t="shared" ref="D84:D147" si="17">IF(Pay_Num&lt;&gt;"",Scheduled_Monthly_Payment,"")</f>
        <v>62.26541727054866</v>
      </c>
      <c r="E84" s="32">
        <f t="shared" si="10"/>
        <v>0</v>
      </c>
      <c r="F84" s="31">
        <f t="shared" si="11"/>
        <v>62.26541727054866</v>
      </c>
      <c r="G84" s="31">
        <f t="shared" si="14"/>
        <v>11.968640947591823</v>
      </c>
      <c r="H84" s="31">
        <f t="shared" si="15"/>
        <v>50.296776322956838</v>
      </c>
      <c r="I84" s="31">
        <f t="shared" si="12"/>
        <v>8929.6804831336212</v>
      </c>
      <c r="J84" s="24"/>
      <c r="K84" s="24"/>
    </row>
    <row r="85" spans="1:11">
      <c r="A85" s="27">
        <f t="shared" si="13"/>
        <v>68</v>
      </c>
      <c r="B85" s="28">
        <f t="shared" si="9"/>
        <v>44378</v>
      </c>
      <c r="C85" s="31">
        <f t="shared" si="16"/>
        <v>8929.6804831336212</v>
      </c>
      <c r="D85" s="31">
        <f t="shared" si="17"/>
        <v>62.26541727054866</v>
      </c>
      <c r="E85" s="32">
        <f t="shared" si="10"/>
        <v>0</v>
      </c>
      <c r="F85" s="31">
        <f t="shared" si="11"/>
        <v>62.26541727054866</v>
      </c>
      <c r="G85" s="31">
        <f t="shared" si="14"/>
        <v>12.035964552922039</v>
      </c>
      <c r="H85" s="31">
        <f t="shared" si="15"/>
        <v>50.229452717626621</v>
      </c>
      <c r="I85" s="31">
        <f t="shared" si="12"/>
        <v>8917.6445185806988</v>
      </c>
      <c r="J85" s="24"/>
      <c r="K85" s="24"/>
    </row>
    <row r="86" spans="1:11">
      <c r="A86" s="27">
        <f t="shared" si="13"/>
        <v>69</v>
      </c>
      <c r="B86" s="28">
        <f t="shared" si="9"/>
        <v>44409</v>
      </c>
      <c r="C86" s="31">
        <f t="shared" si="16"/>
        <v>8917.6445185806988</v>
      </c>
      <c r="D86" s="31">
        <f t="shared" si="17"/>
        <v>62.26541727054866</v>
      </c>
      <c r="E86" s="32">
        <f t="shared" si="10"/>
        <v>0</v>
      </c>
      <c r="F86" s="31">
        <f t="shared" si="11"/>
        <v>62.26541727054866</v>
      </c>
      <c r="G86" s="31">
        <f t="shared" si="14"/>
        <v>12.103666853532225</v>
      </c>
      <c r="H86" s="31">
        <f t="shared" si="15"/>
        <v>50.161750417016435</v>
      </c>
      <c r="I86" s="31">
        <f t="shared" si="12"/>
        <v>8905.5408517271662</v>
      </c>
      <c r="J86" s="24"/>
      <c r="K86" s="24"/>
    </row>
    <row r="87" spans="1:11">
      <c r="A87" s="27">
        <f t="shared" si="13"/>
        <v>70</v>
      </c>
      <c r="B87" s="28">
        <f t="shared" si="9"/>
        <v>44440</v>
      </c>
      <c r="C87" s="31">
        <f t="shared" si="16"/>
        <v>8905.5408517271662</v>
      </c>
      <c r="D87" s="31">
        <f t="shared" si="17"/>
        <v>62.26541727054866</v>
      </c>
      <c r="E87" s="32">
        <f t="shared" si="10"/>
        <v>0</v>
      </c>
      <c r="F87" s="31">
        <f t="shared" si="11"/>
        <v>62.26541727054866</v>
      </c>
      <c r="G87" s="31">
        <f t="shared" si="14"/>
        <v>12.171749979583353</v>
      </c>
      <c r="H87" s="31">
        <f t="shared" si="15"/>
        <v>50.093667290965307</v>
      </c>
      <c r="I87" s="31">
        <f t="shared" si="12"/>
        <v>8893.369101747583</v>
      </c>
      <c r="J87" s="24"/>
      <c r="K87" s="24"/>
    </row>
    <row r="88" spans="1:11">
      <c r="A88" s="27">
        <f t="shared" si="13"/>
        <v>71</v>
      </c>
      <c r="B88" s="28">
        <f t="shared" si="9"/>
        <v>44470</v>
      </c>
      <c r="C88" s="31">
        <f t="shared" si="16"/>
        <v>8893.369101747583</v>
      </c>
      <c r="D88" s="31">
        <f t="shared" si="17"/>
        <v>62.26541727054866</v>
      </c>
      <c r="E88" s="32">
        <f t="shared" si="10"/>
        <v>0</v>
      </c>
      <c r="F88" s="31">
        <f t="shared" si="11"/>
        <v>62.26541727054866</v>
      </c>
      <c r="G88" s="31">
        <f t="shared" si="14"/>
        <v>12.240216073218505</v>
      </c>
      <c r="H88" s="31">
        <f t="shared" si="15"/>
        <v>50.025201197330155</v>
      </c>
      <c r="I88" s="31">
        <f t="shared" si="12"/>
        <v>8881.1288856743649</v>
      </c>
      <c r="J88" s="24"/>
      <c r="K88" s="24"/>
    </row>
    <row r="89" spans="1:11">
      <c r="A89" s="27">
        <f t="shared" si="13"/>
        <v>72</v>
      </c>
      <c r="B89" s="28">
        <f t="shared" si="9"/>
        <v>44501</v>
      </c>
      <c r="C89" s="31">
        <f t="shared" si="16"/>
        <v>8881.1288856743649</v>
      </c>
      <c r="D89" s="31">
        <f t="shared" si="17"/>
        <v>62.26541727054866</v>
      </c>
      <c r="E89" s="32">
        <f t="shared" si="10"/>
        <v>0</v>
      </c>
      <c r="F89" s="31">
        <f t="shared" si="11"/>
        <v>62.26541727054866</v>
      </c>
      <c r="G89" s="31">
        <f t="shared" si="14"/>
        <v>12.309067288630359</v>
      </c>
      <c r="H89" s="31">
        <f t="shared" si="15"/>
        <v>49.956349981918301</v>
      </c>
      <c r="I89" s="31">
        <f t="shared" si="12"/>
        <v>8868.8198183857348</v>
      </c>
      <c r="J89" s="24"/>
      <c r="K89" s="24"/>
    </row>
    <row r="90" spans="1:11">
      <c r="A90" s="27">
        <f t="shared" si="13"/>
        <v>73</v>
      </c>
      <c r="B90" s="28">
        <f t="shared" si="9"/>
        <v>44531</v>
      </c>
      <c r="C90" s="31">
        <f t="shared" si="16"/>
        <v>8868.8198183857348</v>
      </c>
      <c r="D90" s="31">
        <f t="shared" si="17"/>
        <v>62.26541727054866</v>
      </c>
      <c r="E90" s="32">
        <f t="shared" si="10"/>
        <v>0</v>
      </c>
      <c r="F90" s="31">
        <f t="shared" si="11"/>
        <v>62.26541727054866</v>
      </c>
      <c r="G90" s="31">
        <f t="shared" si="14"/>
        <v>12.378305792128899</v>
      </c>
      <c r="H90" s="31">
        <f t="shared" si="15"/>
        <v>49.887111478419762</v>
      </c>
      <c r="I90" s="31">
        <f t="shared" si="12"/>
        <v>8856.4415125936066</v>
      </c>
      <c r="J90" s="24"/>
      <c r="K90" s="24"/>
    </row>
    <row r="91" spans="1:11">
      <c r="A91" s="27">
        <f t="shared" si="13"/>
        <v>74</v>
      </c>
      <c r="B91" s="28">
        <f t="shared" si="9"/>
        <v>44562</v>
      </c>
      <c r="C91" s="31">
        <f t="shared" si="16"/>
        <v>8856.4415125936066</v>
      </c>
      <c r="D91" s="31">
        <f t="shared" si="17"/>
        <v>62.26541727054866</v>
      </c>
      <c r="E91" s="32">
        <f t="shared" si="10"/>
        <v>0</v>
      </c>
      <c r="F91" s="31">
        <f t="shared" si="11"/>
        <v>62.26541727054866</v>
      </c>
      <c r="G91" s="31">
        <f t="shared" si="14"/>
        <v>12.447933762209615</v>
      </c>
      <c r="H91" s="31">
        <f t="shared" si="15"/>
        <v>49.817483508339045</v>
      </c>
      <c r="I91" s="31">
        <f t="shared" si="12"/>
        <v>8843.9935788313978</v>
      </c>
      <c r="J91" s="24"/>
      <c r="K91" s="24"/>
    </row>
    <row r="92" spans="1:11">
      <c r="A92" s="27">
        <f t="shared" si="13"/>
        <v>75</v>
      </c>
      <c r="B92" s="28">
        <f t="shared" si="9"/>
        <v>44593</v>
      </c>
      <c r="C92" s="31">
        <f t="shared" si="16"/>
        <v>8843.9935788313978</v>
      </c>
      <c r="D92" s="31">
        <f t="shared" si="17"/>
        <v>62.26541727054866</v>
      </c>
      <c r="E92" s="32">
        <f t="shared" si="10"/>
        <v>0</v>
      </c>
      <c r="F92" s="31">
        <f t="shared" si="11"/>
        <v>62.26541727054866</v>
      </c>
      <c r="G92" s="31">
        <f t="shared" si="14"/>
        <v>12.517953389622051</v>
      </c>
      <c r="H92" s="31">
        <f t="shared" si="15"/>
        <v>49.74746388092661</v>
      </c>
      <c r="I92" s="31">
        <f t="shared" si="12"/>
        <v>8831.4756254417753</v>
      </c>
      <c r="J92" s="24"/>
      <c r="K92" s="24"/>
    </row>
    <row r="93" spans="1:11">
      <c r="A93" s="27">
        <f t="shared" si="13"/>
        <v>76</v>
      </c>
      <c r="B93" s="28">
        <f t="shared" si="9"/>
        <v>44621</v>
      </c>
      <c r="C93" s="31">
        <f t="shared" si="16"/>
        <v>8831.4756254417753</v>
      </c>
      <c r="D93" s="31">
        <f t="shared" si="17"/>
        <v>62.26541727054866</v>
      </c>
      <c r="E93" s="32">
        <f t="shared" si="10"/>
        <v>0</v>
      </c>
      <c r="F93" s="31">
        <f t="shared" si="11"/>
        <v>62.26541727054866</v>
      </c>
      <c r="G93" s="31">
        <f t="shared" si="14"/>
        <v>12.588366877438666</v>
      </c>
      <c r="H93" s="31">
        <f t="shared" si="15"/>
        <v>49.677050393109994</v>
      </c>
      <c r="I93" s="31">
        <f t="shared" si="12"/>
        <v>8818.8872585643367</v>
      </c>
      <c r="J93" s="24"/>
      <c r="K93" s="24"/>
    </row>
    <row r="94" spans="1:11">
      <c r="A94" s="27">
        <f t="shared" si="13"/>
        <v>77</v>
      </c>
      <c r="B94" s="28">
        <f t="shared" si="9"/>
        <v>44652</v>
      </c>
      <c r="C94" s="31">
        <f t="shared" si="16"/>
        <v>8818.8872585643367</v>
      </c>
      <c r="D94" s="31">
        <f t="shared" si="17"/>
        <v>62.26541727054866</v>
      </c>
      <c r="E94" s="32">
        <f t="shared" si="10"/>
        <v>0</v>
      </c>
      <c r="F94" s="31">
        <f t="shared" si="11"/>
        <v>62.26541727054866</v>
      </c>
      <c r="G94" s="31">
        <f t="shared" si="14"/>
        <v>12.659176441124266</v>
      </c>
      <c r="H94" s="31">
        <f t="shared" si="15"/>
        <v>49.606240829424394</v>
      </c>
      <c r="I94" s="31">
        <f t="shared" si="12"/>
        <v>8806.2280821232125</v>
      </c>
      <c r="J94" s="24"/>
      <c r="K94" s="24"/>
    </row>
    <row r="95" spans="1:11">
      <c r="A95" s="27">
        <f t="shared" si="13"/>
        <v>78</v>
      </c>
      <c r="B95" s="28">
        <f t="shared" si="9"/>
        <v>44682</v>
      </c>
      <c r="C95" s="31">
        <f t="shared" si="16"/>
        <v>8806.2280821232125</v>
      </c>
      <c r="D95" s="31">
        <f t="shared" si="17"/>
        <v>62.26541727054866</v>
      </c>
      <c r="E95" s="32">
        <f t="shared" si="10"/>
        <v>0</v>
      </c>
      <c r="F95" s="31">
        <f t="shared" si="11"/>
        <v>62.26541727054866</v>
      </c>
      <c r="G95" s="31">
        <f t="shared" si="14"/>
        <v>12.730384308605586</v>
      </c>
      <c r="H95" s="31">
        <f t="shared" si="15"/>
        <v>49.535032961943074</v>
      </c>
      <c r="I95" s="31">
        <f t="shared" si="12"/>
        <v>8793.4976978146078</v>
      </c>
      <c r="J95" s="24"/>
      <c r="K95" s="24"/>
    </row>
    <row r="96" spans="1:11">
      <c r="A96" s="27">
        <f t="shared" si="13"/>
        <v>79</v>
      </c>
      <c r="B96" s="28">
        <f t="shared" si="9"/>
        <v>44713</v>
      </c>
      <c r="C96" s="31">
        <f t="shared" si="16"/>
        <v>8793.4976978146078</v>
      </c>
      <c r="D96" s="31">
        <f t="shared" si="17"/>
        <v>62.26541727054866</v>
      </c>
      <c r="E96" s="32">
        <f t="shared" si="10"/>
        <v>0</v>
      </c>
      <c r="F96" s="31">
        <f t="shared" si="11"/>
        <v>62.26541727054866</v>
      </c>
      <c r="G96" s="31">
        <f t="shared" si="14"/>
        <v>12.801992720341488</v>
      </c>
      <c r="H96" s="31">
        <f t="shared" si="15"/>
        <v>49.463424550207172</v>
      </c>
      <c r="I96" s="31">
        <f t="shared" si="12"/>
        <v>8780.6957050942656</v>
      </c>
      <c r="J96" s="24"/>
      <c r="K96" s="24"/>
    </row>
    <row r="97" spans="1:11">
      <c r="A97" s="27">
        <f t="shared" si="13"/>
        <v>80</v>
      </c>
      <c r="B97" s="28">
        <f t="shared" si="9"/>
        <v>44743</v>
      </c>
      <c r="C97" s="31">
        <f t="shared" si="16"/>
        <v>8780.6957050942656</v>
      </c>
      <c r="D97" s="31">
        <f t="shared" si="17"/>
        <v>62.26541727054866</v>
      </c>
      <c r="E97" s="32">
        <f t="shared" si="10"/>
        <v>0</v>
      </c>
      <c r="F97" s="31">
        <f t="shared" si="11"/>
        <v>62.26541727054866</v>
      </c>
      <c r="G97" s="31">
        <f t="shared" si="14"/>
        <v>12.874003929393417</v>
      </c>
      <c r="H97" s="31">
        <f t="shared" si="15"/>
        <v>49.391413341155243</v>
      </c>
      <c r="I97" s="31">
        <f t="shared" si="12"/>
        <v>8767.8217011648721</v>
      </c>
      <c r="J97" s="24"/>
      <c r="K97" s="24"/>
    </row>
    <row r="98" spans="1:11">
      <c r="A98" s="27">
        <f t="shared" si="13"/>
        <v>81</v>
      </c>
      <c r="B98" s="28">
        <f t="shared" si="9"/>
        <v>44774</v>
      </c>
      <c r="C98" s="31">
        <f t="shared" si="16"/>
        <v>8767.8217011648721</v>
      </c>
      <c r="D98" s="31">
        <f t="shared" si="17"/>
        <v>62.26541727054866</v>
      </c>
      <c r="E98" s="32">
        <f t="shared" si="10"/>
        <v>0</v>
      </c>
      <c r="F98" s="31">
        <f t="shared" si="11"/>
        <v>62.26541727054866</v>
      </c>
      <c r="G98" s="31">
        <f t="shared" si="14"/>
        <v>12.946420201496252</v>
      </c>
      <c r="H98" s="31">
        <f t="shared" si="15"/>
        <v>49.318997069052408</v>
      </c>
      <c r="I98" s="31">
        <f t="shared" si="12"/>
        <v>8754.8752809633752</v>
      </c>
      <c r="J98" s="24"/>
      <c r="K98" s="24"/>
    </row>
    <row r="99" spans="1:11">
      <c r="A99" s="27">
        <f t="shared" si="13"/>
        <v>82</v>
      </c>
      <c r="B99" s="28">
        <f t="shared" si="9"/>
        <v>44805</v>
      </c>
      <c r="C99" s="31">
        <f t="shared" si="16"/>
        <v>8754.8752809633752</v>
      </c>
      <c r="D99" s="31">
        <f t="shared" si="17"/>
        <v>62.26541727054866</v>
      </c>
      <c r="E99" s="32">
        <f t="shared" si="10"/>
        <v>0</v>
      </c>
      <c r="F99" s="31">
        <f t="shared" si="11"/>
        <v>62.26541727054866</v>
      </c>
      <c r="G99" s="31">
        <f t="shared" si="14"/>
        <v>13.01924381512967</v>
      </c>
      <c r="H99" s="31">
        <f t="shared" si="15"/>
        <v>49.24617345541899</v>
      </c>
      <c r="I99" s="31">
        <f t="shared" si="12"/>
        <v>8741.8560371482454</v>
      </c>
      <c r="J99" s="24"/>
      <c r="K99" s="24"/>
    </row>
    <row r="100" spans="1:11">
      <c r="A100" s="27">
        <f t="shared" si="13"/>
        <v>83</v>
      </c>
      <c r="B100" s="28">
        <f t="shared" si="9"/>
        <v>44835</v>
      </c>
      <c r="C100" s="31">
        <f t="shared" si="16"/>
        <v>8741.8560371482454</v>
      </c>
      <c r="D100" s="31">
        <f t="shared" si="17"/>
        <v>62.26541727054866</v>
      </c>
      <c r="E100" s="32">
        <f t="shared" si="10"/>
        <v>0</v>
      </c>
      <c r="F100" s="31">
        <f t="shared" si="11"/>
        <v>62.26541727054866</v>
      </c>
      <c r="G100" s="31">
        <f t="shared" si="14"/>
        <v>13.092477061589776</v>
      </c>
      <c r="H100" s="31">
        <f t="shared" si="15"/>
        <v>49.172940208958885</v>
      </c>
      <c r="I100" s="31">
        <f t="shared" si="12"/>
        <v>8728.7635600866561</v>
      </c>
      <c r="J100" s="24"/>
      <c r="K100" s="24"/>
    </row>
    <row r="101" spans="1:11">
      <c r="A101" s="27">
        <f t="shared" si="13"/>
        <v>84</v>
      </c>
      <c r="B101" s="28">
        <f t="shared" si="9"/>
        <v>44866</v>
      </c>
      <c r="C101" s="31">
        <f t="shared" si="16"/>
        <v>8728.7635600866561</v>
      </c>
      <c r="D101" s="31">
        <f t="shared" si="17"/>
        <v>62.26541727054866</v>
      </c>
      <c r="E101" s="32">
        <f t="shared" si="10"/>
        <v>0</v>
      </c>
      <c r="F101" s="31">
        <f t="shared" si="11"/>
        <v>62.26541727054866</v>
      </c>
      <c r="G101" s="31">
        <f t="shared" si="14"/>
        <v>13.166122245061217</v>
      </c>
      <c r="H101" s="31">
        <f t="shared" si="15"/>
        <v>49.099295025487443</v>
      </c>
      <c r="I101" s="31">
        <f t="shared" si="12"/>
        <v>8715.597437841594</v>
      </c>
      <c r="J101" s="24"/>
      <c r="K101" s="24"/>
    </row>
    <row r="102" spans="1:11">
      <c r="A102" s="27">
        <f t="shared" si="13"/>
        <v>85</v>
      </c>
      <c r="B102" s="28">
        <f t="shared" si="9"/>
        <v>44896</v>
      </c>
      <c r="C102" s="31">
        <f t="shared" si="16"/>
        <v>8715.597437841594</v>
      </c>
      <c r="D102" s="31">
        <f t="shared" si="17"/>
        <v>62.26541727054866</v>
      </c>
      <c r="E102" s="32">
        <f t="shared" si="10"/>
        <v>0</v>
      </c>
      <c r="F102" s="31">
        <f t="shared" si="11"/>
        <v>62.26541727054866</v>
      </c>
      <c r="G102" s="31">
        <f t="shared" si="14"/>
        <v>13.240181682689695</v>
      </c>
      <c r="H102" s="31">
        <f t="shared" si="15"/>
        <v>49.025235587858965</v>
      </c>
      <c r="I102" s="31">
        <f t="shared" si="12"/>
        <v>8702.3572561589044</v>
      </c>
      <c r="J102" s="24"/>
      <c r="K102" s="24"/>
    </row>
    <row r="103" spans="1:11">
      <c r="A103" s="27">
        <f t="shared" si="13"/>
        <v>86</v>
      </c>
      <c r="B103" s="28">
        <f t="shared" si="9"/>
        <v>44927</v>
      </c>
      <c r="C103" s="31">
        <f t="shared" si="16"/>
        <v>8702.3572561589044</v>
      </c>
      <c r="D103" s="31">
        <f t="shared" si="17"/>
        <v>62.26541727054866</v>
      </c>
      <c r="E103" s="32">
        <f t="shared" si="10"/>
        <v>0</v>
      </c>
      <c r="F103" s="31">
        <f t="shared" si="11"/>
        <v>62.26541727054866</v>
      </c>
      <c r="G103" s="31">
        <f t="shared" si="14"/>
        <v>13.31465770465482</v>
      </c>
      <c r="H103" s="31">
        <f t="shared" si="15"/>
        <v>48.95075956589384</v>
      </c>
      <c r="I103" s="31">
        <f t="shared" si="12"/>
        <v>8689.0425984542489</v>
      </c>
      <c r="J103" s="24"/>
      <c r="K103" s="24"/>
    </row>
    <row r="104" spans="1:11">
      <c r="A104" s="27">
        <f t="shared" si="13"/>
        <v>87</v>
      </c>
      <c r="B104" s="28">
        <f t="shared" si="9"/>
        <v>44958</v>
      </c>
      <c r="C104" s="31">
        <f t="shared" si="16"/>
        <v>8689.0425984542489</v>
      </c>
      <c r="D104" s="31">
        <f t="shared" si="17"/>
        <v>62.26541727054866</v>
      </c>
      <c r="E104" s="32">
        <f t="shared" si="10"/>
        <v>0</v>
      </c>
      <c r="F104" s="31">
        <f t="shared" si="11"/>
        <v>62.26541727054866</v>
      </c>
      <c r="G104" s="31">
        <f t="shared" si="14"/>
        <v>13.389552654243502</v>
      </c>
      <c r="H104" s="31">
        <f t="shared" si="15"/>
        <v>48.875864616305158</v>
      </c>
      <c r="I104" s="31">
        <f t="shared" si="12"/>
        <v>8675.6530458000052</v>
      </c>
      <c r="J104" s="24"/>
      <c r="K104" s="24"/>
    </row>
    <row r="105" spans="1:11">
      <c r="A105" s="27">
        <f t="shared" si="13"/>
        <v>88</v>
      </c>
      <c r="B105" s="28">
        <f t="shared" si="9"/>
        <v>44986</v>
      </c>
      <c r="C105" s="31">
        <f t="shared" si="16"/>
        <v>8675.6530458000052</v>
      </c>
      <c r="D105" s="31">
        <f t="shared" si="17"/>
        <v>62.26541727054866</v>
      </c>
      <c r="E105" s="32">
        <f t="shared" si="10"/>
        <v>0</v>
      </c>
      <c r="F105" s="31">
        <f t="shared" si="11"/>
        <v>62.26541727054866</v>
      </c>
      <c r="G105" s="31">
        <f t="shared" si="14"/>
        <v>13.464868887923629</v>
      </c>
      <c r="H105" s="31">
        <f t="shared" si="15"/>
        <v>48.800548382625031</v>
      </c>
      <c r="I105" s="31">
        <f t="shared" si="12"/>
        <v>8662.188176912081</v>
      </c>
      <c r="J105" s="24"/>
      <c r="K105" s="24"/>
    </row>
    <row r="106" spans="1:11">
      <c r="A106" s="27">
        <f t="shared" si="13"/>
        <v>89</v>
      </c>
      <c r="B106" s="28">
        <f t="shared" si="9"/>
        <v>45017</v>
      </c>
      <c r="C106" s="31">
        <f t="shared" si="16"/>
        <v>8662.188176912081</v>
      </c>
      <c r="D106" s="31">
        <f t="shared" si="17"/>
        <v>62.26541727054866</v>
      </c>
      <c r="E106" s="32">
        <f t="shared" si="10"/>
        <v>0</v>
      </c>
      <c r="F106" s="31">
        <f t="shared" si="11"/>
        <v>62.26541727054866</v>
      </c>
      <c r="G106" s="31">
        <f t="shared" si="14"/>
        <v>13.540608775418207</v>
      </c>
      <c r="H106" s="31">
        <f t="shared" si="15"/>
        <v>48.724808495130453</v>
      </c>
      <c r="I106" s="31">
        <f t="shared" si="12"/>
        <v>8648.6475681366628</v>
      </c>
      <c r="J106" s="24"/>
      <c r="K106" s="24"/>
    </row>
    <row r="107" spans="1:11">
      <c r="A107" s="27">
        <f t="shared" si="13"/>
        <v>90</v>
      </c>
      <c r="B107" s="28">
        <f t="shared" si="9"/>
        <v>45047</v>
      </c>
      <c r="C107" s="31">
        <f t="shared" si="16"/>
        <v>8648.6475681366628</v>
      </c>
      <c r="D107" s="31">
        <f t="shared" si="17"/>
        <v>62.26541727054866</v>
      </c>
      <c r="E107" s="32">
        <f t="shared" si="10"/>
        <v>0</v>
      </c>
      <c r="F107" s="31">
        <f t="shared" si="11"/>
        <v>62.26541727054866</v>
      </c>
      <c r="G107" s="31">
        <f t="shared" si="14"/>
        <v>13.616774699779924</v>
      </c>
      <c r="H107" s="31">
        <f t="shared" si="15"/>
        <v>48.648642570768736</v>
      </c>
      <c r="I107" s="31">
        <f t="shared" si="12"/>
        <v>8635.030793436883</v>
      </c>
      <c r="J107" s="24"/>
      <c r="K107" s="24"/>
    </row>
    <row r="108" spans="1:11">
      <c r="A108" s="27">
        <f t="shared" si="13"/>
        <v>91</v>
      </c>
      <c r="B108" s="28">
        <f t="shared" si="9"/>
        <v>45078</v>
      </c>
      <c r="C108" s="31">
        <f t="shared" si="16"/>
        <v>8635.030793436883</v>
      </c>
      <c r="D108" s="31">
        <f t="shared" si="17"/>
        <v>62.26541727054866</v>
      </c>
      <c r="E108" s="32">
        <f t="shared" si="10"/>
        <v>0</v>
      </c>
      <c r="F108" s="31">
        <f t="shared" si="11"/>
        <v>62.26541727054866</v>
      </c>
      <c r="G108" s="31">
        <f t="shared" si="14"/>
        <v>13.693369057466192</v>
      </c>
      <c r="H108" s="31">
        <f t="shared" si="15"/>
        <v>48.572048213082468</v>
      </c>
      <c r="I108" s="31">
        <f t="shared" si="12"/>
        <v>8621.3374243794169</v>
      </c>
      <c r="J108" s="24"/>
      <c r="K108" s="24"/>
    </row>
    <row r="109" spans="1:11">
      <c r="A109" s="27">
        <f t="shared" si="13"/>
        <v>92</v>
      </c>
      <c r="B109" s="28">
        <f t="shared" si="9"/>
        <v>45108</v>
      </c>
      <c r="C109" s="31">
        <f t="shared" si="16"/>
        <v>8621.3374243794169</v>
      </c>
      <c r="D109" s="31">
        <f t="shared" si="17"/>
        <v>62.26541727054866</v>
      </c>
      <c r="E109" s="32">
        <f t="shared" si="10"/>
        <v>0</v>
      </c>
      <c r="F109" s="31">
        <f t="shared" si="11"/>
        <v>62.26541727054866</v>
      </c>
      <c r="G109" s="31">
        <f t="shared" si="14"/>
        <v>13.770394258414434</v>
      </c>
      <c r="H109" s="31">
        <f t="shared" si="15"/>
        <v>48.495023012134226</v>
      </c>
      <c r="I109" s="31">
        <f t="shared" si="12"/>
        <v>8607.567030121003</v>
      </c>
      <c r="J109" s="24"/>
      <c r="K109" s="24"/>
    </row>
    <row r="110" spans="1:11">
      <c r="A110" s="27">
        <f t="shared" si="13"/>
        <v>93</v>
      </c>
      <c r="B110" s="28">
        <f t="shared" si="9"/>
        <v>45139</v>
      </c>
      <c r="C110" s="31">
        <f t="shared" si="16"/>
        <v>8607.567030121003</v>
      </c>
      <c r="D110" s="31">
        <f t="shared" si="17"/>
        <v>62.26541727054866</v>
      </c>
      <c r="E110" s="32">
        <f t="shared" si="10"/>
        <v>0</v>
      </c>
      <c r="F110" s="31">
        <f t="shared" si="11"/>
        <v>62.26541727054866</v>
      </c>
      <c r="G110" s="31">
        <f t="shared" si="14"/>
        <v>13.84785272611802</v>
      </c>
      <c r="H110" s="31">
        <f t="shared" si="15"/>
        <v>48.41756454443064</v>
      </c>
      <c r="I110" s="31">
        <f t="shared" si="12"/>
        <v>8593.7191773948853</v>
      </c>
      <c r="J110" s="24"/>
      <c r="K110" s="24"/>
    </row>
    <row r="111" spans="1:11">
      <c r="A111" s="27">
        <f t="shared" si="13"/>
        <v>94</v>
      </c>
      <c r="B111" s="28">
        <f t="shared" si="9"/>
        <v>45170</v>
      </c>
      <c r="C111" s="31">
        <f t="shared" si="16"/>
        <v>8593.7191773948853</v>
      </c>
      <c r="D111" s="31">
        <f t="shared" si="17"/>
        <v>62.26541727054866</v>
      </c>
      <c r="E111" s="32">
        <f t="shared" si="10"/>
        <v>0</v>
      </c>
      <c r="F111" s="31">
        <f t="shared" si="11"/>
        <v>62.26541727054866</v>
      </c>
      <c r="G111" s="31">
        <f t="shared" si="14"/>
        <v>13.925746897702432</v>
      </c>
      <c r="H111" s="31">
        <f t="shared" si="15"/>
        <v>48.339670372846228</v>
      </c>
      <c r="I111" s="31">
        <f t="shared" si="12"/>
        <v>8579.7934304971823</v>
      </c>
      <c r="J111" s="24"/>
      <c r="K111" s="24"/>
    </row>
    <row r="112" spans="1:11">
      <c r="A112" s="27">
        <f t="shared" si="13"/>
        <v>95</v>
      </c>
      <c r="B112" s="28">
        <f t="shared" si="9"/>
        <v>45200</v>
      </c>
      <c r="C112" s="31">
        <f t="shared" si="16"/>
        <v>8579.7934304971823</v>
      </c>
      <c r="D112" s="31">
        <f t="shared" si="17"/>
        <v>62.26541727054866</v>
      </c>
      <c r="E112" s="32">
        <f t="shared" si="10"/>
        <v>0</v>
      </c>
      <c r="F112" s="31">
        <f t="shared" si="11"/>
        <v>62.26541727054866</v>
      </c>
      <c r="G112" s="31">
        <f t="shared" si="14"/>
        <v>14.004079224002005</v>
      </c>
      <c r="H112" s="31">
        <f t="shared" si="15"/>
        <v>48.261338046546655</v>
      </c>
      <c r="I112" s="31">
        <f t="shared" si="12"/>
        <v>8565.7893512731807</v>
      </c>
      <c r="J112" s="24"/>
      <c r="K112" s="24"/>
    </row>
    <row r="113" spans="1:11">
      <c r="A113" s="27">
        <f t="shared" si="13"/>
        <v>96</v>
      </c>
      <c r="B113" s="28">
        <f t="shared" si="9"/>
        <v>45231</v>
      </c>
      <c r="C113" s="31">
        <f t="shared" si="16"/>
        <v>8565.7893512731807</v>
      </c>
      <c r="D113" s="31">
        <f t="shared" si="17"/>
        <v>62.26541727054866</v>
      </c>
      <c r="E113" s="32">
        <f t="shared" si="10"/>
        <v>0</v>
      </c>
      <c r="F113" s="31">
        <f t="shared" si="11"/>
        <v>62.26541727054866</v>
      </c>
      <c r="G113" s="31">
        <f t="shared" si="14"/>
        <v>14.082852169637022</v>
      </c>
      <c r="H113" s="31">
        <f t="shared" si="15"/>
        <v>48.182565100911638</v>
      </c>
      <c r="I113" s="31">
        <f t="shared" si="12"/>
        <v>8551.706499103544</v>
      </c>
      <c r="J113" s="24"/>
      <c r="K113" s="24"/>
    </row>
    <row r="114" spans="1:11">
      <c r="A114" s="27">
        <f t="shared" si="13"/>
        <v>97</v>
      </c>
      <c r="B114" s="28">
        <f t="shared" si="9"/>
        <v>45261</v>
      </c>
      <c r="C114" s="31">
        <f t="shared" si="16"/>
        <v>8551.706499103544</v>
      </c>
      <c r="D114" s="31">
        <f t="shared" si="17"/>
        <v>62.26541727054866</v>
      </c>
      <c r="E114" s="32">
        <f t="shared" si="10"/>
        <v>0</v>
      </c>
      <c r="F114" s="31">
        <f t="shared" si="11"/>
        <v>62.26541727054866</v>
      </c>
      <c r="G114" s="31">
        <f t="shared" si="14"/>
        <v>14.162068213091217</v>
      </c>
      <c r="H114" s="31">
        <f t="shared" si="15"/>
        <v>48.103349057457443</v>
      </c>
      <c r="I114" s="31">
        <f t="shared" si="12"/>
        <v>8537.5444308904534</v>
      </c>
      <c r="J114" s="24"/>
      <c r="K114" s="24"/>
    </row>
    <row r="115" spans="1:11">
      <c r="A115" s="27">
        <f t="shared" si="13"/>
        <v>98</v>
      </c>
      <c r="B115" s="28">
        <f t="shared" si="9"/>
        <v>45292</v>
      </c>
      <c r="C115" s="31">
        <f t="shared" si="16"/>
        <v>8537.5444308904534</v>
      </c>
      <c r="D115" s="31">
        <f t="shared" si="17"/>
        <v>62.26541727054866</v>
      </c>
      <c r="E115" s="32">
        <f t="shared" si="10"/>
        <v>0</v>
      </c>
      <c r="F115" s="31">
        <f t="shared" si="11"/>
        <v>62.26541727054866</v>
      </c>
      <c r="G115" s="31">
        <f t="shared" si="14"/>
        <v>14.241729846789852</v>
      </c>
      <c r="H115" s="31">
        <f t="shared" si="15"/>
        <v>48.023687423758808</v>
      </c>
      <c r="I115" s="31">
        <f t="shared" si="12"/>
        <v>8523.3027010436635</v>
      </c>
      <c r="J115" s="24"/>
      <c r="K115" s="24"/>
    </row>
    <row r="116" spans="1:11">
      <c r="A116" s="27">
        <f t="shared" si="13"/>
        <v>99</v>
      </c>
      <c r="B116" s="28">
        <f t="shared" si="9"/>
        <v>45323</v>
      </c>
      <c r="C116" s="31">
        <f t="shared" si="16"/>
        <v>8523.3027010436635</v>
      </c>
      <c r="D116" s="31">
        <f t="shared" si="17"/>
        <v>62.26541727054866</v>
      </c>
      <c r="E116" s="32">
        <f t="shared" si="10"/>
        <v>0</v>
      </c>
      <c r="F116" s="31">
        <f t="shared" si="11"/>
        <v>62.26541727054866</v>
      </c>
      <c r="G116" s="31">
        <f t="shared" si="14"/>
        <v>14.321839577178054</v>
      </c>
      <c r="H116" s="31">
        <f t="shared" si="15"/>
        <v>47.943577693370607</v>
      </c>
      <c r="I116" s="31">
        <f t="shared" si="12"/>
        <v>8508.9808614664853</v>
      </c>
      <c r="J116" s="24"/>
      <c r="K116" s="24"/>
    </row>
    <row r="117" spans="1:11">
      <c r="A117" s="27">
        <f t="shared" si="13"/>
        <v>100</v>
      </c>
      <c r="B117" s="28">
        <f t="shared" si="9"/>
        <v>45352</v>
      </c>
      <c r="C117" s="31">
        <f t="shared" si="16"/>
        <v>8508.9808614664853</v>
      </c>
      <c r="D117" s="31">
        <f t="shared" si="17"/>
        <v>62.26541727054866</v>
      </c>
      <c r="E117" s="32">
        <f t="shared" si="10"/>
        <v>0</v>
      </c>
      <c r="F117" s="31">
        <f t="shared" si="11"/>
        <v>62.26541727054866</v>
      </c>
      <c r="G117" s="31">
        <f t="shared" si="14"/>
        <v>14.402399924799681</v>
      </c>
      <c r="H117" s="31">
        <f t="shared" si="15"/>
        <v>47.863017345748979</v>
      </c>
      <c r="I117" s="31">
        <f t="shared" si="12"/>
        <v>8494.5784615416851</v>
      </c>
      <c r="J117" s="24"/>
      <c r="K117" s="24"/>
    </row>
    <row r="118" spans="1:11">
      <c r="A118" s="27">
        <f t="shared" si="13"/>
        <v>101</v>
      </c>
      <c r="B118" s="28">
        <f t="shared" si="9"/>
        <v>45383</v>
      </c>
      <c r="C118" s="31">
        <f t="shared" si="16"/>
        <v>8494.5784615416851</v>
      </c>
      <c r="D118" s="31">
        <f t="shared" si="17"/>
        <v>62.26541727054866</v>
      </c>
      <c r="E118" s="32">
        <f t="shared" si="10"/>
        <v>0</v>
      </c>
      <c r="F118" s="31">
        <f t="shared" si="11"/>
        <v>62.26541727054866</v>
      </c>
      <c r="G118" s="31">
        <f t="shared" si="14"/>
        <v>14.483413424376678</v>
      </c>
      <c r="H118" s="31">
        <f t="shared" si="15"/>
        <v>47.782003846171982</v>
      </c>
      <c r="I118" s="31">
        <f t="shared" si="12"/>
        <v>8480.0950481173077</v>
      </c>
      <c r="J118" s="24"/>
      <c r="K118" s="24"/>
    </row>
    <row r="119" spans="1:11">
      <c r="A119" s="27">
        <f t="shared" si="13"/>
        <v>102</v>
      </c>
      <c r="B119" s="28">
        <f t="shared" si="9"/>
        <v>45413</v>
      </c>
      <c r="C119" s="31">
        <f t="shared" si="16"/>
        <v>8480.0950481173077</v>
      </c>
      <c r="D119" s="31">
        <f t="shared" si="17"/>
        <v>62.26541727054866</v>
      </c>
      <c r="E119" s="32">
        <f t="shared" si="10"/>
        <v>0</v>
      </c>
      <c r="F119" s="31">
        <f t="shared" si="11"/>
        <v>62.26541727054866</v>
      </c>
      <c r="G119" s="31">
        <f t="shared" si="14"/>
        <v>14.564882624888796</v>
      </c>
      <c r="H119" s="31">
        <f t="shared" si="15"/>
        <v>47.700534645659864</v>
      </c>
      <c r="I119" s="31">
        <f t="shared" si="12"/>
        <v>8465.5301654924187</v>
      </c>
      <c r="J119" s="24"/>
      <c r="K119" s="24"/>
    </row>
    <row r="120" spans="1:11">
      <c r="A120" s="27">
        <f t="shared" si="13"/>
        <v>103</v>
      </c>
      <c r="B120" s="28">
        <f t="shared" si="9"/>
        <v>45444</v>
      </c>
      <c r="C120" s="31">
        <f t="shared" si="16"/>
        <v>8465.5301654924187</v>
      </c>
      <c r="D120" s="31">
        <f t="shared" si="17"/>
        <v>62.26541727054866</v>
      </c>
      <c r="E120" s="32">
        <f t="shared" si="10"/>
        <v>0</v>
      </c>
      <c r="F120" s="31">
        <f t="shared" si="11"/>
        <v>62.26541727054866</v>
      </c>
      <c r="G120" s="31">
        <f t="shared" si="14"/>
        <v>14.646810089653805</v>
      </c>
      <c r="H120" s="31">
        <f t="shared" si="15"/>
        <v>47.618607180894855</v>
      </c>
      <c r="I120" s="31">
        <f t="shared" si="12"/>
        <v>8450.8833554027642</v>
      </c>
      <c r="J120" s="24"/>
      <c r="K120" s="24"/>
    </row>
    <row r="121" spans="1:11">
      <c r="A121" s="27">
        <f t="shared" si="13"/>
        <v>104</v>
      </c>
      <c r="B121" s="28">
        <f t="shared" si="9"/>
        <v>45474</v>
      </c>
      <c r="C121" s="31">
        <f t="shared" si="16"/>
        <v>8450.8833554027642</v>
      </c>
      <c r="D121" s="31">
        <f t="shared" si="17"/>
        <v>62.26541727054866</v>
      </c>
      <c r="E121" s="32">
        <f t="shared" si="10"/>
        <v>0</v>
      </c>
      <c r="F121" s="31">
        <f t="shared" si="11"/>
        <v>62.26541727054866</v>
      </c>
      <c r="G121" s="31">
        <f t="shared" si="14"/>
        <v>14.729198396408108</v>
      </c>
      <c r="H121" s="31">
        <f t="shared" si="15"/>
        <v>47.536218874140552</v>
      </c>
      <c r="I121" s="31">
        <f t="shared" si="12"/>
        <v>8436.1541570063564</v>
      </c>
      <c r="J121" s="24"/>
      <c r="K121" s="24"/>
    </row>
    <row r="122" spans="1:11">
      <c r="A122" s="27">
        <f t="shared" si="13"/>
        <v>105</v>
      </c>
      <c r="B122" s="28">
        <f t="shared" si="9"/>
        <v>45505</v>
      </c>
      <c r="C122" s="31">
        <f t="shared" si="16"/>
        <v>8436.1541570063564</v>
      </c>
      <c r="D122" s="31">
        <f t="shared" si="17"/>
        <v>62.26541727054866</v>
      </c>
      <c r="E122" s="32">
        <f t="shared" si="10"/>
        <v>0</v>
      </c>
      <c r="F122" s="31">
        <f t="shared" si="11"/>
        <v>62.26541727054866</v>
      </c>
      <c r="G122" s="31">
        <f t="shared" si="14"/>
        <v>14.812050137387907</v>
      </c>
      <c r="H122" s="31">
        <f t="shared" si="15"/>
        <v>47.453367133160754</v>
      </c>
      <c r="I122" s="31">
        <f t="shared" si="12"/>
        <v>8421.3421068689677</v>
      </c>
      <c r="J122" s="24"/>
      <c r="K122" s="24"/>
    </row>
    <row r="123" spans="1:11">
      <c r="A123" s="27">
        <f t="shared" si="13"/>
        <v>106</v>
      </c>
      <c r="B123" s="28">
        <f t="shared" si="9"/>
        <v>45536</v>
      </c>
      <c r="C123" s="31">
        <f t="shared" si="16"/>
        <v>8421.3421068689677</v>
      </c>
      <c r="D123" s="31">
        <f t="shared" si="17"/>
        <v>62.26541727054866</v>
      </c>
      <c r="E123" s="32">
        <f t="shared" si="10"/>
        <v>0</v>
      </c>
      <c r="F123" s="31">
        <f t="shared" si="11"/>
        <v>62.26541727054866</v>
      </c>
      <c r="G123" s="31">
        <f t="shared" si="14"/>
        <v>14.895367919410717</v>
      </c>
      <c r="H123" s="31">
        <f t="shared" si="15"/>
        <v>47.370049351137943</v>
      </c>
      <c r="I123" s="31">
        <f t="shared" si="12"/>
        <v>8406.4467389495567</v>
      </c>
      <c r="J123" s="24"/>
      <c r="K123" s="24"/>
    </row>
    <row r="124" spans="1:11">
      <c r="A124" s="27">
        <f t="shared" si="13"/>
        <v>107</v>
      </c>
      <c r="B124" s="28">
        <f t="shared" si="9"/>
        <v>45566</v>
      </c>
      <c r="C124" s="31">
        <f t="shared" si="16"/>
        <v>8406.4467389495567</v>
      </c>
      <c r="D124" s="31">
        <f t="shared" si="17"/>
        <v>62.26541727054866</v>
      </c>
      <c r="E124" s="32">
        <f t="shared" si="10"/>
        <v>0</v>
      </c>
      <c r="F124" s="31">
        <f t="shared" si="11"/>
        <v>62.26541727054866</v>
      </c>
      <c r="G124" s="31">
        <f t="shared" si="14"/>
        <v>14.979154363957406</v>
      </c>
      <c r="H124" s="31">
        <f t="shared" si="15"/>
        <v>47.286262906591254</v>
      </c>
      <c r="I124" s="31">
        <f t="shared" si="12"/>
        <v>8391.4675845856</v>
      </c>
      <c r="J124" s="24"/>
      <c r="K124" s="24"/>
    </row>
    <row r="125" spans="1:11">
      <c r="A125" s="27">
        <f t="shared" si="13"/>
        <v>108</v>
      </c>
      <c r="B125" s="28">
        <f t="shared" si="9"/>
        <v>45597</v>
      </c>
      <c r="C125" s="31">
        <f t="shared" si="16"/>
        <v>8391.4675845856</v>
      </c>
      <c r="D125" s="31">
        <f t="shared" si="17"/>
        <v>62.26541727054866</v>
      </c>
      <c r="E125" s="32">
        <f t="shared" si="10"/>
        <v>0</v>
      </c>
      <c r="F125" s="31">
        <f t="shared" si="11"/>
        <v>62.26541727054866</v>
      </c>
      <c r="G125" s="31">
        <f t="shared" si="14"/>
        <v>15.063412107254663</v>
      </c>
      <c r="H125" s="31">
        <f t="shared" si="15"/>
        <v>47.202005163293997</v>
      </c>
      <c r="I125" s="31">
        <f t="shared" si="12"/>
        <v>8376.4041724783456</v>
      </c>
      <c r="J125" s="24"/>
      <c r="K125" s="24"/>
    </row>
    <row r="126" spans="1:11">
      <c r="A126" s="27">
        <f t="shared" si="13"/>
        <v>109</v>
      </c>
      <c r="B126" s="28">
        <f t="shared" si="9"/>
        <v>45627</v>
      </c>
      <c r="C126" s="31">
        <f t="shared" si="16"/>
        <v>8376.4041724783456</v>
      </c>
      <c r="D126" s="31">
        <f t="shared" si="17"/>
        <v>62.26541727054866</v>
      </c>
      <c r="E126" s="32">
        <f t="shared" si="10"/>
        <v>0</v>
      </c>
      <c r="F126" s="31">
        <f t="shared" si="11"/>
        <v>62.26541727054866</v>
      </c>
      <c r="G126" s="31">
        <f t="shared" si="14"/>
        <v>15.148143800357964</v>
      </c>
      <c r="H126" s="31">
        <f t="shared" si="15"/>
        <v>47.117273470190696</v>
      </c>
      <c r="I126" s="31">
        <f t="shared" si="12"/>
        <v>8361.2560286779881</v>
      </c>
      <c r="J126" s="24"/>
      <c r="K126" s="24"/>
    </row>
    <row r="127" spans="1:11">
      <c r="A127" s="27">
        <f t="shared" si="13"/>
        <v>110</v>
      </c>
      <c r="B127" s="28">
        <f t="shared" si="9"/>
        <v>45658</v>
      </c>
      <c r="C127" s="31">
        <f t="shared" si="16"/>
        <v>8361.2560286779881</v>
      </c>
      <c r="D127" s="31">
        <f t="shared" si="17"/>
        <v>62.26541727054866</v>
      </c>
      <c r="E127" s="32">
        <f t="shared" si="10"/>
        <v>0</v>
      </c>
      <c r="F127" s="31">
        <f t="shared" si="11"/>
        <v>62.26541727054866</v>
      </c>
      <c r="G127" s="31">
        <f t="shared" si="14"/>
        <v>15.233352109234978</v>
      </c>
      <c r="H127" s="31">
        <f t="shared" si="15"/>
        <v>47.032065161313682</v>
      </c>
      <c r="I127" s="31">
        <f t="shared" si="12"/>
        <v>8346.022676568753</v>
      </c>
      <c r="J127" s="24"/>
      <c r="K127" s="24"/>
    </row>
    <row r="128" spans="1:11">
      <c r="A128" s="27">
        <f t="shared" si="13"/>
        <v>111</v>
      </c>
      <c r="B128" s="28">
        <f t="shared" si="9"/>
        <v>45689</v>
      </c>
      <c r="C128" s="31">
        <f t="shared" si="16"/>
        <v>8346.022676568753</v>
      </c>
      <c r="D128" s="31">
        <f t="shared" si="17"/>
        <v>62.26541727054866</v>
      </c>
      <c r="E128" s="32">
        <f t="shared" si="10"/>
        <v>0</v>
      </c>
      <c r="F128" s="31">
        <f t="shared" si="11"/>
        <v>62.26541727054866</v>
      </c>
      <c r="G128" s="31">
        <f t="shared" si="14"/>
        <v>15.319039714849424</v>
      </c>
      <c r="H128" s="31">
        <f t="shared" si="15"/>
        <v>46.946377555699236</v>
      </c>
      <c r="I128" s="31">
        <f t="shared" si="12"/>
        <v>8330.7036368539029</v>
      </c>
      <c r="J128" s="24"/>
      <c r="K128" s="24"/>
    </row>
    <row r="129" spans="1:11">
      <c r="A129" s="27">
        <f t="shared" si="13"/>
        <v>112</v>
      </c>
      <c r="B129" s="28">
        <f t="shared" si="9"/>
        <v>45717</v>
      </c>
      <c r="C129" s="31">
        <f t="shared" si="16"/>
        <v>8330.7036368539029</v>
      </c>
      <c r="D129" s="31">
        <f t="shared" si="17"/>
        <v>62.26541727054866</v>
      </c>
      <c r="E129" s="32">
        <f t="shared" si="10"/>
        <v>0</v>
      </c>
      <c r="F129" s="31">
        <f t="shared" si="11"/>
        <v>62.26541727054866</v>
      </c>
      <c r="G129" s="31">
        <f t="shared" si="14"/>
        <v>15.405209313245457</v>
      </c>
      <c r="H129" s="31">
        <f t="shared" si="15"/>
        <v>46.860207957303203</v>
      </c>
      <c r="I129" s="31">
        <f t="shared" si="12"/>
        <v>8315.2984275406579</v>
      </c>
      <c r="J129" s="24"/>
      <c r="K129" s="24"/>
    </row>
    <row r="130" spans="1:11">
      <c r="A130" s="27">
        <f t="shared" si="13"/>
        <v>113</v>
      </c>
      <c r="B130" s="28">
        <f t="shared" si="9"/>
        <v>45748</v>
      </c>
      <c r="C130" s="31">
        <f t="shared" si="16"/>
        <v>8315.2984275406579</v>
      </c>
      <c r="D130" s="31">
        <f t="shared" si="17"/>
        <v>62.26541727054866</v>
      </c>
      <c r="E130" s="32">
        <f t="shared" si="10"/>
        <v>0</v>
      </c>
      <c r="F130" s="31">
        <f t="shared" si="11"/>
        <v>62.26541727054866</v>
      </c>
      <c r="G130" s="31">
        <f t="shared" si="14"/>
        <v>15.491863615632454</v>
      </c>
      <c r="H130" s="31">
        <f t="shared" si="15"/>
        <v>46.773553654916206</v>
      </c>
      <c r="I130" s="31">
        <f t="shared" si="12"/>
        <v>8299.8065639250253</v>
      </c>
      <c r="J130" s="24"/>
      <c r="K130" s="24"/>
    </row>
    <row r="131" spans="1:11">
      <c r="A131" s="27">
        <f t="shared" si="13"/>
        <v>114</v>
      </c>
      <c r="B131" s="28">
        <f t="shared" si="9"/>
        <v>45778</v>
      </c>
      <c r="C131" s="31">
        <f t="shared" si="16"/>
        <v>8299.8065639250253</v>
      </c>
      <c r="D131" s="31">
        <f t="shared" si="17"/>
        <v>62.26541727054866</v>
      </c>
      <c r="E131" s="32">
        <f t="shared" si="10"/>
        <v>0</v>
      </c>
      <c r="F131" s="31">
        <f t="shared" si="11"/>
        <v>62.26541727054866</v>
      </c>
      <c r="G131" s="31">
        <f t="shared" si="14"/>
        <v>15.579005348470389</v>
      </c>
      <c r="H131" s="31">
        <f t="shared" si="15"/>
        <v>46.686411922078271</v>
      </c>
      <c r="I131" s="31">
        <f t="shared" si="12"/>
        <v>8284.2275585765547</v>
      </c>
      <c r="J131" s="24"/>
      <c r="K131" s="24"/>
    </row>
    <row r="132" spans="1:11">
      <c r="A132" s="27">
        <f t="shared" si="13"/>
        <v>115</v>
      </c>
      <c r="B132" s="28">
        <f t="shared" si="9"/>
        <v>45809</v>
      </c>
      <c r="C132" s="31">
        <f t="shared" si="16"/>
        <v>8284.2275585765547</v>
      </c>
      <c r="D132" s="31">
        <f t="shared" si="17"/>
        <v>62.26541727054866</v>
      </c>
      <c r="E132" s="32">
        <f t="shared" si="10"/>
        <v>0</v>
      </c>
      <c r="F132" s="31">
        <f t="shared" si="11"/>
        <v>62.26541727054866</v>
      </c>
      <c r="G132" s="31">
        <f t="shared" si="14"/>
        <v>15.666637253555535</v>
      </c>
      <c r="H132" s="31">
        <f t="shared" si="15"/>
        <v>46.598780016993125</v>
      </c>
      <c r="I132" s="31">
        <f t="shared" si="12"/>
        <v>8268.560921323</v>
      </c>
      <c r="J132" s="24"/>
      <c r="K132" s="24"/>
    </row>
    <row r="133" spans="1:11">
      <c r="A133" s="27">
        <f t="shared" si="13"/>
        <v>116</v>
      </c>
      <c r="B133" s="28">
        <f t="shared" si="9"/>
        <v>45839</v>
      </c>
      <c r="C133" s="31">
        <f t="shared" si="16"/>
        <v>8268.560921323</v>
      </c>
      <c r="D133" s="31">
        <f t="shared" si="17"/>
        <v>62.26541727054866</v>
      </c>
      <c r="E133" s="32">
        <f t="shared" si="10"/>
        <v>0</v>
      </c>
      <c r="F133" s="31">
        <f t="shared" si="11"/>
        <v>62.26541727054866</v>
      </c>
      <c r="G133" s="31">
        <f t="shared" si="14"/>
        <v>15.754762088106787</v>
      </c>
      <c r="H133" s="31">
        <f t="shared" si="15"/>
        <v>46.510655182441873</v>
      </c>
      <c r="I133" s="31">
        <f t="shared" si="12"/>
        <v>8252.8061592348931</v>
      </c>
      <c r="J133" s="24"/>
      <c r="K133" s="24"/>
    </row>
    <row r="134" spans="1:11">
      <c r="A134" s="27">
        <f t="shared" si="13"/>
        <v>117</v>
      </c>
      <c r="B134" s="28">
        <f t="shared" si="9"/>
        <v>45870</v>
      </c>
      <c r="C134" s="31">
        <f t="shared" si="16"/>
        <v>8252.8061592348931</v>
      </c>
      <c r="D134" s="31">
        <f t="shared" si="17"/>
        <v>62.26541727054866</v>
      </c>
      <c r="E134" s="32">
        <f t="shared" si="10"/>
        <v>0</v>
      </c>
      <c r="F134" s="31">
        <f t="shared" si="11"/>
        <v>62.26541727054866</v>
      </c>
      <c r="G134" s="31">
        <f t="shared" si="14"/>
        <v>15.843382624852381</v>
      </c>
      <c r="H134" s="31">
        <f t="shared" si="15"/>
        <v>46.422034645696279</v>
      </c>
      <c r="I134" s="31">
        <f t="shared" si="12"/>
        <v>8236.9627766100402</v>
      </c>
      <c r="J134" s="24"/>
      <c r="K134" s="24"/>
    </row>
    <row r="135" spans="1:11">
      <c r="A135" s="27">
        <f t="shared" si="13"/>
        <v>118</v>
      </c>
      <c r="B135" s="28">
        <f t="shared" si="9"/>
        <v>45901</v>
      </c>
      <c r="C135" s="31">
        <f t="shared" si="16"/>
        <v>8236.9627766100402</v>
      </c>
      <c r="D135" s="31">
        <f t="shared" si="17"/>
        <v>62.26541727054866</v>
      </c>
      <c r="E135" s="32">
        <f t="shared" si="10"/>
        <v>0</v>
      </c>
      <c r="F135" s="31">
        <f t="shared" si="11"/>
        <v>62.26541727054866</v>
      </c>
      <c r="G135" s="31">
        <f t="shared" si="14"/>
        <v>15.932501652117182</v>
      </c>
      <c r="H135" s="31">
        <f t="shared" si="15"/>
        <v>46.332915618431478</v>
      </c>
      <c r="I135" s="31">
        <f t="shared" si="12"/>
        <v>8221.0302749579223</v>
      </c>
      <c r="J135" s="24"/>
      <c r="K135" s="24"/>
    </row>
    <row r="136" spans="1:11">
      <c r="A136" s="27">
        <f t="shared" si="13"/>
        <v>119</v>
      </c>
      <c r="B136" s="28">
        <f t="shared" si="9"/>
        <v>45931</v>
      </c>
      <c r="C136" s="31">
        <f t="shared" si="16"/>
        <v>8221.0302749579223</v>
      </c>
      <c r="D136" s="31">
        <f t="shared" si="17"/>
        <v>62.26541727054866</v>
      </c>
      <c r="E136" s="32">
        <f t="shared" si="10"/>
        <v>0</v>
      </c>
      <c r="F136" s="31">
        <f t="shared" si="11"/>
        <v>62.26541727054866</v>
      </c>
      <c r="G136" s="31">
        <f t="shared" si="14"/>
        <v>16.022121973910345</v>
      </c>
      <c r="H136" s="31">
        <f t="shared" si="15"/>
        <v>46.243295296638316</v>
      </c>
      <c r="I136" s="31">
        <f t="shared" si="12"/>
        <v>8205.0081529840118</v>
      </c>
      <c r="J136" s="24"/>
      <c r="K136" s="24"/>
    </row>
    <row r="137" spans="1:11">
      <c r="A137" s="27">
        <f t="shared" si="13"/>
        <v>120</v>
      </c>
      <c r="B137" s="28">
        <f t="shared" si="9"/>
        <v>45962</v>
      </c>
      <c r="C137" s="31">
        <f t="shared" si="16"/>
        <v>8205.0081529840118</v>
      </c>
      <c r="D137" s="31">
        <f t="shared" si="17"/>
        <v>62.26541727054866</v>
      </c>
      <c r="E137" s="32">
        <f t="shared" si="10"/>
        <v>0</v>
      </c>
      <c r="F137" s="31">
        <f t="shared" si="11"/>
        <v>62.26541727054866</v>
      </c>
      <c r="G137" s="31">
        <f t="shared" si="14"/>
        <v>16.112246410013597</v>
      </c>
      <c r="H137" s="31">
        <f t="shared" si="15"/>
        <v>46.153170860535063</v>
      </c>
      <c r="I137" s="31">
        <f t="shared" si="12"/>
        <v>8188.8959065739982</v>
      </c>
      <c r="J137" s="24"/>
      <c r="K137" s="24"/>
    </row>
    <row r="138" spans="1:11">
      <c r="A138" s="27">
        <f t="shared" si="13"/>
        <v>121</v>
      </c>
      <c r="B138" s="28">
        <f t="shared" si="9"/>
        <v>45992</v>
      </c>
      <c r="C138" s="31">
        <f t="shared" si="16"/>
        <v>8188.8959065739982</v>
      </c>
      <c r="D138" s="31">
        <f t="shared" si="17"/>
        <v>62.26541727054866</v>
      </c>
      <c r="E138" s="32">
        <f t="shared" si="10"/>
        <v>0</v>
      </c>
      <c r="F138" s="31">
        <f t="shared" si="11"/>
        <v>62.26541727054866</v>
      </c>
      <c r="G138" s="31">
        <f t="shared" si="14"/>
        <v>16.20287779606992</v>
      </c>
      <c r="H138" s="31">
        <f t="shared" si="15"/>
        <v>46.06253947447874</v>
      </c>
      <c r="I138" s="31">
        <f t="shared" si="12"/>
        <v>8172.6930287779287</v>
      </c>
      <c r="J138" s="24"/>
      <c r="K138" s="24"/>
    </row>
    <row r="139" spans="1:11">
      <c r="A139" s="27">
        <f t="shared" si="13"/>
        <v>122</v>
      </c>
      <c r="B139" s="28">
        <f t="shared" si="9"/>
        <v>46023</v>
      </c>
      <c r="C139" s="31">
        <f t="shared" si="16"/>
        <v>8172.6930287779287</v>
      </c>
      <c r="D139" s="31">
        <f t="shared" si="17"/>
        <v>62.26541727054866</v>
      </c>
      <c r="E139" s="32">
        <f t="shared" si="10"/>
        <v>0</v>
      </c>
      <c r="F139" s="31">
        <f t="shared" si="11"/>
        <v>62.26541727054866</v>
      </c>
      <c r="G139" s="31">
        <f t="shared" si="14"/>
        <v>16.294018983672807</v>
      </c>
      <c r="H139" s="31">
        <f t="shared" si="15"/>
        <v>45.971398286875854</v>
      </c>
      <c r="I139" s="31">
        <f t="shared" si="12"/>
        <v>8156.399009794256</v>
      </c>
      <c r="J139" s="24"/>
      <c r="K139" s="24"/>
    </row>
    <row r="140" spans="1:11">
      <c r="A140" s="27">
        <f t="shared" si="13"/>
        <v>123</v>
      </c>
      <c r="B140" s="28">
        <f t="shared" si="9"/>
        <v>46054</v>
      </c>
      <c r="C140" s="31">
        <f t="shared" si="16"/>
        <v>8156.399009794256</v>
      </c>
      <c r="D140" s="31">
        <f t="shared" si="17"/>
        <v>62.26541727054866</v>
      </c>
      <c r="E140" s="32">
        <f t="shared" si="10"/>
        <v>0</v>
      </c>
      <c r="F140" s="31">
        <f t="shared" si="11"/>
        <v>62.26541727054866</v>
      </c>
      <c r="G140" s="31">
        <f t="shared" si="14"/>
        <v>16.385672840455968</v>
      </c>
      <c r="H140" s="31">
        <f t="shared" si="15"/>
        <v>45.879744430092693</v>
      </c>
      <c r="I140" s="31">
        <f t="shared" si="12"/>
        <v>8140.0133369537998</v>
      </c>
      <c r="J140" s="24"/>
      <c r="K140" s="24"/>
    </row>
    <row r="141" spans="1:11">
      <c r="A141" s="27">
        <f t="shared" si="13"/>
        <v>124</v>
      </c>
      <c r="B141" s="28">
        <f t="shared" si="9"/>
        <v>46082</v>
      </c>
      <c r="C141" s="31">
        <f t="shared" si="16"/>
        <v>8140.0133369537998</v>
      </c>
      <c r="D141" s="31">
        <f t="shared" si="17"/>
        <v>62.26541727054866</v>
      </c>
      <c r="E141" s="32">
        <f t="shared" si="10"/>
        <v>0</v>
      </c>
      <c r="F141" s="31">
        <f t="shared" si="11"/>
        <v>62.26541727054866</v>
      </c>
      <c r="G141" s="31">
        <f t="shared" si="14"/>
        <v>16.477842250183535</v>
      </c>
      <c r="H141" s="31">
        <f t="shared" si="15"/>
        <v>45.787575020365125</v>
      </c>
      <c r="I141" s="31">
        <f t="shared" si="12"/>
        <v>8123.5354947036167</v>
      </c>
      <c r="J141" s="24"/>
      <c r="K141" s="24"/>
    </row>
    <row r="142" spans="1:11">
      <c r="A142" s="27">
        <f t="shared" si="13"/>
        <v>125</v>
      </c>
      <c r="B142" s="28">
        <f t="shared" si="9"/>
        <v>46113</v>
      </c>
      <c r="C142" s="31">
        <f t="shared" si="16"/>
        <v>8123.5354947036167</v>
      </c>
      <c r="D142" s="31">
        <f t="shared" si="17"/>
        <v>62.26541727054866</v>
      </c>
      <c r="E142" s="32">
        <f t="shared" si="10"/>
        <v>0</v>
      </c>
      <c r="F142" s="31">
        <f t="shared" si="11"/>
        <v>62.26541727054866</v>
      </c>
      <c r="G142" s="31">
        <f t="shared" si="14"/>
        <v>16.570530112840814</v>
      </c>
      <c r="H142" s="31">
        <f t="shared" si="15"/>
        <v>45.694887157707846</v>
      </c>
      <c r="I142" s="31">
        <f t="shared" si="12"/>
        <v>8106.9649645907757</v>
      </c>
      <c r="J142" s="24"/>
      <c r="K142" s="24"/>
    </row>
    <row r="143" spans="1:11">
      <c r="A143" s="27">
        <f t="shared" si="13"/>
        <v>126</v>
      </c>
      <c r="B143" s="28">
        <f t="shared" si="9"/>
        <v>46143</v>
      </c>
      <c r="C143" s="31">
        <f t="shared" si="16"/>
        <v>8106.9649645907757</v>
      </c>
      <c r="D143" s="31">
        <f t="shared" si="17"/>
        <v>62.26541727054866</v>
      </c>
      <c r="E143" s="32">
        <f t="shared" si="10"/>
        <v>0</v>
      </c>
      <c r="F143" s="31">
        <f t="shared" si="11"/>
        <v>62.26541727054866</v>
      </c>
      <c r="G143" s="31">
        <f t="shared" si="14"/>
        <v>16.663739344725542</v>
      </c>
      <c r="H143" s="31">
        <f t="shared" si="15"/>
        <v>45.601677925823118</v>
      </c>
      <c r="I143" s="31">
        <f t="shared" si="12"/>
        <v>8090.3012252460503</v>
      </c>
      <c r="J143" s="24"/>
      <c r="K143" s="24"/>
    </row>
    <row r="144" spans="1:11">
      <c r="A144" s="27">
        <f t="shared" si="13"/>
        <v>127</v>
      </c>
      <c r="B144" s="28">
        <f t="shared" si="9"/>
        <v>46174</v>
      </c>
      <c r="C144" s="31">
        <f t="shared" si="16"/>
        <v>8090.3012252460503</v>
      </c>
      <c r="D144" s="31">
        <f t="shared" si="17"/>
        <v>62.26541727054866</v>
      </c>
      <c r="E144" s="32">
        <f t="shared" si="10"/>
        <v>0</v>
      </c>
      <c r="F144" s="31">
        <f t="shared" si="11"/>
        <v>62.26541727054866</v>
      </c>
      <c r="G144" s="31">
        <f t="shared" si="14"/>
        <v>16.75747287853963</v>
      </c>
      <c r="H144" s="31">
        <f t="shared" si="15"/>
        <v>45.50794439200903</v>
      </c>
      <c r="I144" s="31">
        <f t="shared" si="12"/>
        <v>8073.5437523675109</v>
      </c>
      <c r="J144" s="24"/>
      <c r="K144" s="24"/>
    </row>
    <row r="145" spans="1:11">
      <c r="A145" s="27">
        <f t="shared" si="13"/>
        <v>128</v>
      </c>
      <c r="B145" s="28">
        <f t="shared" si="9"/>
        <v>46204</v>
      </c>
      <c r="C145" s="31">
        <f t="shared" si="16"/>
        <v>8073.5437523675109</v>
      </c>
      <c r="D145" s="31">
        <f t="shared" si="17"/>
        <v>62.26541727054866</v>
      </c>
      <c r="E145" s="32">
        <f t="shared" si="10"/>
        <v>0</v>
      </c>
      <c r="F145" s="31">
        <f t="shared" si="11"/>
        <v>62.26541727054866</v>
      </c>
      <c r="G145" s="31">
        <f t="shared" si="14"/>
        <v>16.851733663481411</v>
      </c>
      <c r="H145" s="31">
        <f t="shared" si="15"/>
        <v>45.413683607067249</v>
      </c>
      <c r="I145" s="31">
        <f t="shared" si="12"/>
        <v>8056.6920187040296</v>
      </c>
      <c r="J145" s="24"/>
      <c r="K145" s="24"/>
    </row>
    <row r="146" spans="1:11">
      <c r="A146" s="27">
        <f t="shared" si="13"/>
        <v>129</v>
      </c>
      <c r="B146" s="28">
        <f t="shared" ref="B146:B209" si="18">IF(Pay_Num&lt;&gt;"",DATE(YEAR(Loan_Start),MONTH(Loan_Start)+(Pay_Num)*12/Num_Pmt_Per_Year,DAY(Loan_Start)),"")</f>
        <v>46235</v>
      </c>
      <c r="C146" s="31">
        <f t="shared" si="16"/>
        <v>8056.6920187040296</v>
      </c>
      <c r="D146" s="31">
        <f t="shared" si="17"/>
        <v>62.26541727054866</v>
      </c>
      <c r="E146" s="32">
        <f t="shared" ref="E146:E209" si="19">IF(AND(Pay_Num&lt;&gt;"",Sched_Pay+Scheduled_Extra_Payments&lt;Beg_Bal),Scheduled_Extra_Payments,IF(AND(Pay_Num&lt;&gt;"",Beg_Bal-Sched_Pay&gt;0),Beg_Bal-Sched_Pay,IF(Pay_Num&lt;&gt;"",0,"")))</f>
        <v>0</v>
      </c>
      <c r="F146" s="31">
        <f t="shared" ref="F146:F209" si="20">IF(AND(Pay_Num&lt;&gt;"",Sched_Pay+Extra_Pay&lt;Beg_Bal),Sched_Pay+Extra_Pay,IF(Pay_Num&lt;&gt;"",Beg_Bal,""))</f>
        <v>62.26541727054866</v>
      </c>
      <c r="G146" s="31">
        <f t="shared" si="14"/>
        <v>16.946524665338487</v>
      </c>
      <c r="H146" s="31">
        <f t="shared" si="15"/>
        <v>45.318892605210173</v>
      </c>
      <c r="I146" s="31">
        <f t="shared" ref="I146:I209" si="21">IF(AND(Pay_Num&lt;&gt;"",Sched_Pay+Extra_Pay&lt;Beg_Bal),Beg_Bal-Princ,IF(Pay_Num&lt;&gt;"",0,""))</f>
        <v>8039.7454940386915</v>
      </c>
      <c r="J146" s="24"/>
      <c r="K146" s="24"/>
    </row>
    <row r="147" spans="1:11">
      <c r="A147" s="27">
        <f t="shared" ref="A147:A210" si="22">IF(Values_Entered,A146+1,"")</f>
        <v>130</v>
      </c>
      <c r="B147" s="28">
        <f t="shared" si="18"/>
        <v>46266</v>
      </c>
      <c r="C147" s="31">
        <f t="shared" si="16"/>
        <v>8039.7454940386915</v>
      </c>
      <c r="D147" s="31">
        <f t="shared" si="17"/>
        <v>62.26541727054866</v>
      </c>
      <c r="E147" s="32">
        <f t="shared" si="19"/>
        <v>0</v>
      </c>
      <c r="F147" s="31">
        <f t="shared" si="20"/>
        <v>62.26541727054866</v>
      </c>
      <c r="G147" s="31">
        <f t="shared" ref="G147:G210" si="23">IF(Pay_Num&lt;&gt;"",Total_Pay-Int,"")</f>
        <v>17.041848866581013</v>
      </c>
      <c r="H147" s="31">
        <f t="shared" ref="H147:H210" si="24">IF(Pay_Num&lt;&gt;"",Beg_Bal*Interest_Rate/Num_Pmt_Per_Year,"")</f>
        <v>45.223568403967647</v>
      </c>
      <c r="I147" s="31">
        <f t="shared" si="21"/>
        <v>8022.7036451721106</v>
      </c>
      <c r="J147" s="24"/>
      <c r="K147" s="24"/>
    </row>
    <row r="148" spans="1:11">
      <c r="A148" s="27">
        <f t="shared" si="22"/>
        <v>131</v>
      </c>
      <c r="B148" s="28">
        <f t="shared" si="18"/>
        <v>46296</v>
      </c>
      <c r="C148" s="31">
        <f t="shared" ref="C148:C211" si="25">IF(Pay_Num&lt;&gt;"",I147,"")</f>
        <v>8022.7036451721106</v>
      </c>
      <c r="D148" s="31">
        <f t="shared" ref="D148:D211" si="26">IF(Pay_Num&lt;&gt;"",Scheduled_Monthly_Payment,"")</f>
        <v>62.26541727054866</v>
      </c>
      <c r="E148" s="32">
        <f t="shared" si="19"/>
        <v>0</v>
      </c>
      <c r="F148" s="31">
        <f t="shared" si="20"/>
        <v>62.26541727054866</v>
      </c>
      <c r="G148" s="31">
        <f t="shared" si="23"/>
        <v>17.137709266455531</v>
      </c>
      <c r="H148" s="31">
        <f t="shared" si="24"/>
        <v>45.12770800409313</v>
      </c>
      <c r="I148" s="31">
        <f t="shared" si="21"/>
        <v>8005.5659359056554</v>
      </c>
      <c r="J148" s="24"/>
      <c r="K148" s="24"/>
    </row>
    <row r="149" spans="1:11">
      <c r="A149" s="27">
        <f t="shared" si="22"/>
        <v>132</v>
      </c>
      <c r="B149" s="28">
        <f t="shared" si="18"/>
        <v>46327</v>
      </c>
      <c r="C149" s="31">
        <f t="shared" si="25"/>
        <v>8005.5659359056554</v>
      </c>
      <c r="D149" s="31">
        <f t="shared" si="26"/>
        <v>62.26541727054866</v>
      </c>
      <c r="E149" s="32">
        <f t="shared" si="19"/>
        <v>0</v>
      </c>
      <c r="F149" s="31">
        <f t="shared" si="20"/>
        <v>62.26541727054866</v>
      </c>
      <c r="G149" s="31">
        <f t="shared" si="23"/>
        <v>17.234108881079351</v>
      </c>
      <c r="H149" s="31">
        <f t="shared" si="24"/>
        <v>45.031308389469309</v>
      </c>
      <c r="I149" s="31">
        <f t="shared" si="21"/>
        <v>7988.3318270245763</v>
      </c>
      <c r="J149" s="24"/>
      <c r="K149" s="24"/>
    </row>
    <row r="150" spans="1:11">
      <c r="A150" s="27">
        <f t="shared" si="22"/>
        <v>133</v>
      </c>
      <c r="B150" s="28">
        <f t="shared" si="18"/>
        <v>46357</v>
      </c>
      <c r="C150" s="31">
        <f t="shared" si="25"/>
        <v>7988.3318270245763</v>
      </c>
      <c r="D150" s="31">
        <f t="shared" si="26"/>
        <v>62.26541727054866</v>
      </c>
      <c r="E150" s="32">
        <f t="shared" si="19"/>
        <v>0</v>
      </c>
      <c r="F150" s="31">
        <f t="shared" si="20"/>
        <v>62.26541727054866</v>
      </c>
      <c r="G150" s="31">
        <f t="shared" si="23"/>
        <v>17.331050743535414</v>
      </c>
      <c r="H150" s="31">
        <f t="shared" si="24"/>
        <v>44.934366527013246</v>
      </c>
      <c r="I150" s="31">
        <f t="shared" si="21"/>
        <v>7971.000776281041</v>
      </c>
      <c r="J150" s="24"/>
      <c r="K150" s="24"/>
    </row>
    <row r="151" spans="1:11">
      <c r="A151" s="27">
        <f t="shared" si="22"/>
        <v>134</v>
      </c>
      <c r="B151" s="28">
        <f t="shared" si="18"/>
        <v>46388</v>
      </c>
      <c r="C151" s="31">
        <f t="shared" si="25"/>
        <v>7971.000776281041</v>
      </c>
      <c r="D151" s="31">
        <f t="shared" si="26"/>
        <v>62.26541727054866</v>
      </c>
      <c r="E151" s="32">
        <f t="shared" si="19"/>
        <v>0</v>
      </c>
      <c r="F151" s="31">
        <f t="shared" si="20"/>
        <v>62.26541727054866</v>
      </c>
      <c r="G151" s="31">
        <f t="shared" si="23"/>
        <v>17.428537903967801</v>
      </c>
      <c r="H151" s="31">
        <f t="shared" si="24"/>
        <v>44.83687936658086</v>
      </c>
      <c r="I151" s="31">
        <f t="shared" si="21"/>
        <v>7953.5722383770735</v>
      </c>
      <c r="J151" s="24"/>
      <c r="K151" s="24"/>
    </row>
    <row r="152" spans="1:11">
      <c r="A152" s="27">
        <f t="shared" si="22"/>
        <v>135</v>
      </c>
      <c r="B152" s="28">
        <f t="shared" si="18"/>
        <v>46419</v>
      </c>
      <c r="C152" s="31">
        <f t="shared" si="25"/>
        <v>7953.5722383770735</v>
      </c>
      <c r="D152" s="31">
        <f t="shared" si="26"/>
        <v>62.26541727054866</v>
      </c>
      <c r="E152" s="32">
        <f t="shared" si="19"/>
        <v>0</v>
      </c>
      <c r="F152" s="31">
        <f t="shared" si="20"/>
        <v>62.26541727054866</v>
      </c>
      <c r="G152" s="31">
        <f t="shared" si="23"/>
        <v>17.526573429677612</v>
      </c>
      <c r="H152" s="31">
        <f t="shared" si="24"/>
        <v>44.738843840871048</v>
      </c>
      <c r="I152" s="31">
        <f t="shared" si="21"/>
        <v>7936.0456649473963</v>
      </c>
      <c r="J152" s="24"/>
      <c r="K152" s="24"/>
    </row>
    <row r="153" spans="1:11">
      <c r="A153" s="27">
        <f t="shared" si="22"/>
        <v>136</v>
      </c>
      <c r="B153" s="28">
        <f t="shared" si="18"/>
        <v>46447</v>
      </c>
      <c r="C153" s="31">
        <f t="shared" si="25"/>
        <v>7936.0456649473963</v>
      </c>
      <c r="D153" s="31">
        <f t="shared" si="26"/>
        <v>62.26541727054866</v>
      </c>
      <c r="E153" s="32">
        <f t="shared" si="19"/>
        <v>0</v>
      </c>
      <c r="F153" s="31">
        <f t="shared" si="20"/>
        <v>62.26541727054866</v>
      </c>
      <c r="G153" s="31">
        <f t="shared" si="23"/>
        <v>17.625160405219546</v>
      </c>
      <c r="H153" s="31">
        <f t="shared" si="24"/>
        <v>44.640256865329114</v>
      </c>
      <c r="I153" s="31">
        <f t="shared" si="21"/>
        <v>7918.4205045421768</v>
      </c>
      <c r="J153" s="24"/>
      <c r="K153" s="24"/>
    </row>
    <row r="154" spans="1:11">
      <c r="A154" s="27">
        <f t="shared" si="22"/>
        <v>137</v>
      </c>
      <c r="B154" s="28">
        <f t="shared" si="18"/>
        <v>46478</v>
      </c>
      <c r="C154" s="31">
        <f t="shared" si="25"/>
        <v>7918.4205045421768</v>
      </c>
      <c r="D154" s="31">
        <f t="shared" si="26"/>
        <v>62.26541727054866</v>
      </c>
      <c r="E154" s="32">
        <f t="shared" si="19"/>
        <v>0</v>
      </c>
      <c r="F154" s="31">
        <f t="shared" si="20"/>
        <v>62.26541727054866</v>
      </c>
      <c r="G154" s="31">
        <f t="shared" si="23"/>
        <v>17.724301932498918</v>
      </c>
      <c r="H154" s="31">
        <f t="shared" si="24"/>
        <v>44.541115338049742</v>
      </c>
      <c r="I154" s="31">
        <f t="shared" si="21"/>
        <v>7900.696202609678</v>
      </c>
      <c r="J154" s="24"/>
      <c r="K154" s="24"/>
    </row>
    <row r="155" spans="1:11">
      <c r="A155" s="27">
        <f t="shared" si="22"/>
        <v>138</v>
      </c>
      <c r="B155" s="28">
        <f t="shared" si="18"/>
        <v>46508</v>
      </c>
      <c r="C155" s="31">
        <f t="shared" si="25"/>
        <v>7900.696202609678</v>
      </c>
      <c r="D155" s="31">
        <f t="shared" si="26"/>
        <v>62.26541727054866</v>
      </c>
      <c r="E155" s="32">
        <f t="shared" si="19"/>
        <v>0</v>
      </c>
      <c r="F155" s="31">
        <f t="shared" si="20"/>
        <v>62.26541727054866</v>
      </c>
      <c r="G155" s="31">
        <f t="shared" si="23"/>
        <v>17.82400113086922</v>
      </c>
      <c r="H155" s="31">
        <f t="shared" si="24"/>
        <v>44.44141613967944</v>
      </c>
      <c r="I155" s="31">
        <f t="shared" si="21"/>
        <v>7882.8722014788091</v>
      </c>
      <c r="J155" s="24"/>
      <c r="K155" s="24"/>
    </row>
    <row r="156" spans="1:11">
      <c r="A156" s="27">
        <f t="shared" si="22"/>
        <v>139</v>
      </c>
      <c r="B156" s="28">
        <f t="shared" si="18"/>
        <v>46539</v>
      </c>
      <c r="C156" s="31">
        <f t="shared" si="25"/>
        <v>7882.8722014788091</v>
      </c>
      <c r="D156" s="31">
        <f t="shared" si="26"/>
        <v>62.26541727054866</v>
      </c>
      <c r="E156" s="32">
        <f t="shared" si="19"/>
        <v>0</v>
      </c>
      <c r="F156" s="31">
        <f t="shared" si="20"/>
        <v>62.26541727054866</v>
      </c>
      <c r="G156" s="31">
        <f t="shared" si="23"/>
        <v>17.92426113723036</v>
      </c>
      <c r="H156" s="31">
        <f t="shared" si="24"/>
        <v>44.3411561333183</v>
      </c>
      <c r="I156" s="31">
        <f t="shared" si="21"/>
        <v>7864.9479403415789</v>
      </c>
      <c r="J156" s="24"/>
      <c r="K156" s="24"/>
    </row>
    <row r="157" spans="1:11">
      <c r="A157" s="27">
        <f t="shared" si="22"/>
        <v>140</v>
      </c>
      <c r="B157" s="28">
        <f t="shared" si="18"/>
        <v>46569</v>
      </c>
      <c r="C157" s="31">
        <f t="shared" si="25"/>
        <v>7864.9479403415789</v>
      </c>
      <c r="D157" s="31">
        <f t="shared" si="26"/>
        <v>62.26541727054866</v>
      </c>
      <c r="E157" s="32">
        <f t="shared" si="19"/>
        <v>0</v>
      </c>
      <c r="F157" s="31">
        <f t="shared" si="20"/>
        <v>62.26541727054866</v>
      </c>
      <c r="G157" s="31">
        <f t="shared" si="23"/>
        <v>18.025085106127278</v>
      </c>
      <c r="H157" s="31">
        <f t="shared" si="24"/>
        <v>44.240332164421382</v>
      </c>
      <c r="I157" s="31">
        <f t="shared" si="21"/>
        <v>7846.9228552354516</v>
      </c>
      <c r="J157" s="24"/>
      <c r="K157" s="24"/>
    </row>
    <row r="158" spans="1:11">
      <c r="A158" s="27">
        <f t="shared" si="22"/>
        <v>141</v>
      </c>
      <c r="B158" s="28">
        <f t="shared" si="18"/>
        <v>46600</v>
      </c>
      <c r="C158" s="31">
        <f t="shared" si="25"/>
        <v>7846.9228552354516</v>
      </c>
      <c r="D158" s="31">
        <f t="shared" si="26"/>
        <v>62.26541727054866</v>
      </c>
      <c r="E158" s="32">
        <f t="shared" si="19"/>
        <v>0</v>
      </c>
      <c r="F158" s="31">
        <f t="shared" si="20"/>
        <v>62.26541727054866</v>
      </c>
      <c r="G158" s="31">
        <f t="shared" si="23"/>
        <v>18.126476209849244</v>
      </c>
      <c r="H158" s="31">
        <f t="shared" si="24"/>
        <v>44.138941060699416</v>
      </c>
      <c r="I158" s="31">
        <f t="shared" si="21"/>
        <v>7828.7963790256026</v>
      </c>
      <c r="J158" s="24"/>
      <c r="K158" s="24"/>
    </row>
    <row r="159" spans="1:11">
      <c r="A159" s="27">
        <f t="shared" si="22"/>
        <v>142</v>
      </c>
      <c r="B159" s="28">
        <f t="shared" si="18"/>
        <v>46631</v>
      </c>
      <c r="C159" s="31">
        <f t="shared" si="25"/>
        <v>7828.7963790256026</v>
      </c>
      <c r="D159" s="31">
        <f t="shared" si="26"/>
        <v>62.26541727054866</v>
      </c>
      <c r="E159" s="32">
        <f t="shared" si="19"/>
        <v>0</v>
      </c>
      <c r="F159" s="31">
        <f t="shared" si="20"/>
        <v>62.26541727054866</v>
      </c>
      <c r="G159" s="31">
        <f t="shared" si="23"/>
        <v>18.228437638529641</v>
      </c>
      <c r="H159" s="31">
        <f t="shared" si="24"/>
        <v>44.036979632019019</v>
      </c>
      <c r="I159" s="31">
        <f t="shared" si="21"/>
        <v>7810.567941387073</v>
      </c>
      <c r="J159" s="24"/>
      <c r="K159" s="24"/>
    </row>
    <row r="160" spans="1:11">
      <c r="A160" s="27">
        <f t="shared" si="22"/>
        <v>143</v>
      </c>
      <c r="B160" s="28">
        <f t="shared" si="18"/>
        <v>46661</v>
      </c>
      <c r="C160" s="31">
        <f t="shared" si="25"/>
        <v>7810.567941387073</v>
      </c>
      <c r="D160" s="31">
        <f t="shared" si="26"/>
        <v>62.26541727054866</v>
      </c>
      <c r="E160" s="32">
        <f t="shared" si="19"/>
        <v>0</v>
      </c>
      <c r="F160" s="31">
        <f t="shared" si="20"/>
        <v>62.26541727054866</v>
      </c>
      <c r="G160" s="31">
        <f t="shared" si="23"/>
        <v>18.330972600246369</v>
      </c>
      <c r="H160" s="31">
        <f t="shared" si="24"/>
        <v>43.934444670302291</v>
      </c>
      <c r="I160" s="31">
        <f t="shared" si="21"/>
        <v>7792.2369687868268</v>
      </c>
      <c r="J160" s="24"/>
      <c r="K160" s="24"/>
    </row>
    <row r="161" spans="1:11">
      <c r="A161" s="27">
        <f t="shared" si="22"/>
        <v>144</v>
      </c>
      <c r="B161" s="28">
        <f t="shared" si="18"/>
        <v>46692</v>
      </c>
      <c r="C161" s="31">
        <f t="shared" si="25"/>
        <v>7792.2369687868268</v>
      </c>
      <c r="D161" s="31">
        <f t="shared" si="26"/>
        <v>62.26541727054866</v>
      </c>
      <c r="E161" s="32">
        <f t="shared" si="19"/>
        <v>0</v>
      </c>
      <c r="F161" s="31">
        <f t="shared" si="20"/>
        <v>62.26541727054866</v>
      </c>
      <c r="G161" s="31">
        <f t="shared" si="23"/>
        <v>18.434084321122761</v>
      </c>
      <c r="H161" s="31">
        <f t="shared" si="24"/>
        <v>43.831332949425899</v>
      </c>
      <c r="I161" s="31">
        <f t="shared" si="21"/>
        <v>7773.8028844657038</v>
      </c>
      <c r="J161" s="24"/>
      <c r="K161" s="24"/>
    </row>
    <row r="162" spans="1:11">
      <c r="A162" s="27">
        <f t="shared" si="22"/>
        <v>145</v>
      </c>
      <c r="B162" s="28">
        <f t="shared" si="18"/>
        <v>46722</v>
      </c>
      <c r="C162" s="31">
        <f t="shared" si="25"/>
        <v>7773.8028844657038</v>
      </c>
      <c r="D162" s="31">
        <f t="shared" si="26"/>
        <v>62.26541727054866</v>
      </c>
      <c r="E162" s="32">
        <f t="shared" si="19"/>
        <v>0</v>
      </c>
      <c r="F162" s="31">
        <f t="shared" si="20"/>
        <v>62.26541727054866</v>
      </c>
      <c r="G162" s="31">
        <f t="shared" si="23"/>
        <v>18.537776045429077</v>
      </c>
      <c r="H162" s="31">
        <f t="shared" si="24"/>
        <v>43.727641225119584</v>
      </c>
      <c r="I162" s="31">
        <f t="shared" si="21"/>
        <v>7755.2651084202744</v>
      </c>
      <c r="J162" s="24"/>
      <c r="K162" s="24"/>
    </row>
    <row r="163" spans="1:11">
      <c r="A163" s="27">
        <f t="shared" si="22"/>
        <v>146</v>
      </c>
      <c r="B163" s="28">
        <f t="shared" si="18"/>
        <v>46753</v>
      </c>
      <c r="C163" s="31">
        <f t="shared" si="25"/>
        <v>7755.2651084202744</v>
      </c>
      <c r="D163" s="31">
        <f t="shared" si="26"/>
        <v>62.26541727054866</v>
      </c>
      <c r="E163" s="32">
        <f t="shared" si="19"/>
        <v>0</v>
      </c>
      <c r="F163" s="31">
        <f t="shared" si="20"/>
        <v>62.26541727054866</v>
      </c>
      <c r="G163" s="31">
        <f t="shared" si="23"/>
        <v>18.642051035684609</v>
      </c>
      <c r="H163" s="31">
        <f t="shared" si="24"/>
        <v>43.623366234864051</v>
      </c>
      <c r="I163" s="31">
        <f t="shared" si="21"/>
        <v>7736.6230573845896</v>
      </c>
      <c r="J163" s="24"/>
      <c r="K163" s="24"/>
    </row>
    <row r="164" spans="1:11">
      <c r="A164" s="27">
        <f t="shared" si="22"/>
        <v>147</v>
      </c>
      <c r="B164" s="28">
        <f t="shared" si="18"/>
        <v>46784</v>
      </c>
      <c r="C164" s="31">
        <f t="shared" si="25"/>
        <v>7736.6230573845896</v>
      </c>
      <c r="D164" s="31">
        <f t="shared" si="26"/>
        <v>62.26541727054866</v>
      </c>
      <c r="E164" s="32">
        <f t="shared" si="19"/>
        <v>0</v>
      </c>
      <c r="F164" s="31">
        <f t="shared" si="20"/>
        <v>62.26541727054866</v>
      </c>
      <c r="G164" s="31">
        <f t="shared" si="23"/>
        <v>18.746912572760337</v>
      </c>
      <c r="H164" s="31">
        <f t="shared" si="24"/>
        <v>43.518504697788323</v>
      </c>
      <c r="I164" s="31">
        <f t="shared" si="21"/>
        <v>7717.8761448118294</v>
      </c>
      <c r="J164" s="24"/>
      <c r="K164" s="24"/>
    </row>
    <row r="165" spans="1:11">
      <c r="A165" s="27">
        <f t="shared" si="22"/>
        <v>148</v>
      </c>
      <c r="B165" s="28">
        <f t="shared" si="18"/>
        <v>46813</v>
      </c>
      <c r="C165" s="31">
        <f t="shared" si="25"/>
        <v>7717.8761448118294</v>
      </c>
      <c r="D165" s="31">
        <f t="shared" si="26"/>
        <v>62.26541727054866</v>
      </c>
      <c r="E165" s="32">
        <f t="shared" si="19"/>
        <v>0</v>
      </c>
      <c r="F165" s="31">
        <f t="shared" si="20"/>
        <v>62.26541727054866</v>
      </c>
      <c r="G165" s="31">
        <f t="shared" si="23"/>
        <v>18.852363955982113</v>
      </c>
      <c r="H165" s="31">
        <f t="shared" si="24"/>
        <v>43.413053314566547</v>
      </c>
      <c r="I165" s="31">
        <f t="shared" si="21"/>
        <v>7699.0237808558477</v>
      </c>
      <c r="J165" s="24"/>
      <c r="K165" s="24"/>
    </row>
    <row r="166" spans="1:11">
      <c r="A166" s="27">
        <f t="shared" si="22"/>
        <v>149</v>
      </c>
      <c r="B166" s="28">
        <f t="shared" si="18"/>
        <v>46844</v>
      </c>
      <c r="C166" s="31">
        <f t="shared" si="25"/>
        <v>7699.0237808558477</v>
      </c>
      <c r="D166" s="31">
        <f t="shared" si="26"/>
        <v>62.26541727054866</v>
      </c>
      <c r="E166" s="32">
        <f t="shared" si="19"/>
        <v>0</v>
      </c>
      <c r="F166" s="31">
        <f t="shared" si="20"/>
        <v>62.26541727054866</v>
      </c>
      <c r="G166" s="31">
        <f t="shared" si="23"/>
        <v>18.958408503234509</v>
      </c>
      <c r="H166" s="31">
        <f t="shared" si="24"/>
        <v>43.307008767314151</v>
      </c>
      <c r="I166" s="31">
        <f t="shared" si="21"/>
        <v>7680.0653723526129</v>
      </c>
      <c r="J166" s="24"/>
      <c r="K166" s="24"/>
    </row>
    <row r="167" spans="1:11">
      <c r="A167" s="27">
        <f t="shared" si="22"/>
        <v>150</v>
      </c>
      <c r="B167" s="28">
        <f t="shared" si="18"/>
        <v>46874</v>
      </c>
      <c r="C167" s="31">
        <f t="shared" si="25"/>
        <v>7680.0653723526129</v>
      </c>
      <c r="D167" s="31">
        <f t="shared" si="26"/>
        <v>62.26541727054866</v>
      </c>
      <c r="E167" s="32">
        <f t="shared" si="19"/>
        <v>0</v>
      </c>
      <c r="F167" s="31">
        <f t="shared" si="20"/>
        <v>62.26541727054866</v>
      </c>
      <c r="G167" s="31">
        <f t="shared" si="23"/>
        <v>19.065049551065215</v>
      </c>
      <c r="H167" s="31">
        <f t="shared" si="24"/>
        <v>43.200367719483445</v>
      </c>
      <c r="I167" s="31">
        <f t="shared" si="21"/>
        <v>7661.0003228015476</v>
      </c>
      <c r="J167" s="24"/>
      <c r="K167" s="24"/>
    </row>
    <row r="168" spans="1:11">
      <c r="A168" s="27">
        <f t="shared" si="22"/>
        <v>151</v>
      </c>
      <c r="B168" s="28">
        <f t="shared" si="18"/>
        <v>46905</v>
      </c>
      <c r="C168" s="31">
        <f t="shared" si="25"/>
        <v>7661.0003228015476</v>
      </c>
      <c r="D168" s="31">
        <f t="shared" si="26"/>
        <v>62.26541727054866</v>
      </c>
      <c r="E168" s="32">
        <f t="shared" si="19"/>
        <v>0</v>
      </c>
      <c r="F168" s="31">
        <f t="shared" si="20"/>
        <v>62.26541727054866</v>
      </c>
      <c r="G168" s="31">
        <f t="shared" si="23"/>
        <v>19.172290454789959</v>
      </c>
      <c r="H168" s="31">
        <f t="shared" si="24"/>
        <v>43.093126815758701</v>
      </c>
      <c r="I168" s="31">
        <f t="shared" si="21"/>
        <v>7641.8280323467579</v>
      </c>
      <c r="J168" s="24"/>
      <c r="K168" s="24"/>
    </row>
    <row r="169" spans="1:11">
      <c r="A169" s="27">
        <f t="shared" si="22"/>
        <v>152</v>
      </c>
      <c r="B169" s="28">
        <f t="shared" si="18"/>
        <v>46935</v>
      </c>
      <c r="C169" s="31">
        <f t="shared" si="25"/>
        <v>7641.8280323467579</v>
      </c>
      <c r="D169" s="31">
        <f t="shared" si="26"/>
        <v>62.26541727054866</v>
      </c>
      <c r="E169" s="32">
        <f t="shared" si="19"/>
        <v>0</v>
      </c>
      <c r="F169" s="31">
        <f t="shared" si="20"/>
        <v>62.26541727054866</v>
      </c>
      <c r="G169" s="31">
        <f t="shared" si="23"/>
        <v>19.280134588598145</v>
      </c>
      <c r="H169" s="31">
        <f t="shared" si="24"/>
        <v>42.985282681950515</v>
      </c>
      <c r="I169" s="31">
        <f t="shared" si="21"/>
        <v>7622.5478977581597</v>
      </c>
      <c r="J169" s="24"/>
      <c r="K169" s="24"/>
    </row>
    <row r="170" spans="1:11">
      <c r="A170" s="27">
        <f t="shared" si="22"/>
        <v>153</v>
      </c>
      <c r="B170" s="28">
        <f t="shared" si="18"/>
        <v>46966</v>
      </c>
      <c r="C170" s="31">
        <f t="shared" si="25"/>
        <v>7622.5478977581597</v>
      </c>
      <c r="D170" s="31">
        <f t="shared" si="26"/>
        <v>62.26541727054866</v>
      </c>
      <c r="E170" s="32">
        <f t="shared" si="19"/>
        <v>0</v>
      </c>
      <c r="F170" s="31">
        <f t="shared" si="20"/>
        <v>62.26541727054866</v>
      </c>
      <c r="G170" s="31">
        <f t="shared" si="23"/>
        <v>19.38858534565901</v>
      </c>
      <c r="H170" s="31">
        <f t="shared" si="24"/>
        <v>42.87683192488965</v>
      </c>
      <c r="I170" s="31">
        <f t="shared" si="21"/>
        <v>7603.1593124125011</v>
      </c>
      <c r="J170" s="24"/>
      <c r="K170" s="24"/>
    </row>
    <row r="171" spans="1:11">
      <c r="A171" s="27">
        <f t="shared" si="22"/>
        <v>154</v>
      </c>
      <c r="B171" s="28">
        <f t="shared" si="18"/>
        <v>46997</v>
      </c>
      <c r="C171" s="31">
        <f t="shared" si="25"/>
        <v>7603.1593124125011</v>
      </c>
      <c r="D171" s="31">
        <f t="shared" si="26"/>
        <v>62.26541727054866</v>
      </c>
      <c r="E171" s="32">
        <f t="shared" si="19"/>
        <v>0</v>
      </c>
      <c r="F171" s="31">
        <f t="shared" si="20"/>
        <v>62.26541727054866</v>
      </c>
      <c r="G171" s="31">
        <f t="shared" si="23"/>
        <v>19.49764613822834</v>
      </c>
      <c r="H171" s="31">
        <f t="shared" si="24"/>
        <v>42.76777113232032</v>
      </c>
      <c r="I171" s="31">
        <f t="shared" si="21"/>
        <v>7583.6616662742726</v>
      </c>
      <c r="J171" s="24"/>
      <c r="K171" s="24"/>
    </row>
    <row r="172" spans="1:11">
      <c r="A172" s="27">
        <f t="shared" si="22"/>
        <v>155</v>
      </c>
      <c r="B172" s="28">
        <f t="shared" si="18"/>
        <v>47027</v>
      </c>
      <c r="C172" s="31">
        <f t="shared" si="25"/>
        <v>7583.6616662742726</v>
      </c>
      <c r="D172" s="31">
        <f t="shared" si="26"/>
        <v>62.26541727054866</v>
      </c>
      <c r="E172" s="32">
        <f t="shared" si="19"/>
        <v>0</v>
      </c>
      <c r="F172" s="31">
        <f t="shared" si="20"/>
        <v>62.26541727054866</v>
      </c>
      <c r="G172" s="31">
        <f t="shared" si="23"/>
        <v>19.607320397755871</v>
      </c>
      <c r="H172" s="31">
        <f t="shared" si="24"/>
        <v>42.65809687279279</v>
      </c>
      <c r="I172" s="31">
        <f t="shared" si="21"/>
        <v>7564.0543458765169</v>
      </c>
      <c r="J172" s="24"/>
      <c r="K172" s="24"/>
    </row>
    <row r="173" spans="1:11">
      <c r="A173" s="27">
        <f t="shared" si="22"/>
        <v>156</v>
      </c>
      <c r="B173" s="28">
        <f t="shared" si="18"/>
        <v>47058</v>
      </c>
      <c r="C173" s="31">
        <f t="shared" si="25"/>
        <v>7564.0543458765169</v>
      </c>
      <c r="D173" s="31">
        <f t="shared" si="26"/>
        <v>62.26541727054866</v>
      </c>
      <c r="E173" s="32">
        <f t="shared" si="19"/>
        <v>0</v>
      </c>
      <c r="F173" s="31">
        <f t="shared" si="20"/>
        <v>62.26541727054866</v>
      </c>
      <c r="G173" s="31">
        <f t="shared" si="23"/>
        <v>19.717611574993249</v>
      </c>
      <c r="H173" s="31">
        <f t="shared" si="24"/>
        <v>42.547805695555411</v>
      </c>
      <c r="I173" s="31">
        <f t="shared" si="21"/>
        <v>7544.3367343015234</v>
      </c>
      <c r="J173" s="24"/>
      <c r="K173" s="24"/>
    </row>
    <row r="174" spans="1:11">
      <c r="A174" s="27">
        <f t="shared" si="22"/>
        <v>157</v>
      </c>
      <c r="B174" s="28">
        <f t="shared" si="18"/>
        <v>47088</v>
      </c>
      <c r="C174" s="31">
        <f t="shared" si="25"/>
        <v>7544.3367343015234</v>
      </c>
      <c r="D174" s="31">
        <f t="shared" si="26"/>
        <v>62.26541727054866</v>
      </c>
      <c r="E174" s="32">
        <f t="shared" si="19"/>
        <v>0</v>
      </c>
      <c r="F174" s="31">
        <f t="shared" si="20"/>
        <v>62.26541727054866</v>
      </c>
      <c r="G174" s="31">
        <f t="shared" si="23"/>
        <v>19.82852314010259</v>
      </c>
      <c r="H174" s="31">
        <f t="shared" si="24"/>
        <v>42.436894130446071</v>
      </c>
      <c r="I174" s="31">
        <f t="shared" si="21"/>
        <v>7524.5082111614211</v>
      </c>
      <c r="J174" s="24"/>
      <c r="K174" s="24"/>
    </row>
    <row r="175" spans="1:11">
      <c r="A175" s="27">
        <f t="shared" si="22"/>
        <v>158</v>
      </c>
      <c r="B175" s="28">
        <f t="shared" si="18"/>
        <v>47119</v>
      </c>
      <c r="C175" s="31">
        <f t="shared" si="25"/>
        <v>7524.5082111614211</v>
      </c>
      <c r="D175" s="31">
        <f t="shared" si="26"/>
        <v>62.26541727054866</v>
      </c>
      <c r="E175" s="32">
        <f t="shared" si="19"/>
        <v>0</v>
      </c>
      <c r="F175" s="31">
        <f t="shared" si="20"/>
        <v>62.26541727054866</v>
      </c>
      <c r="G175" s="31">
        <f t="shared" si="23"/>
        <v>19.940058582765666</v>
      </c>
      <c r="H175" s="31">
        <f t="shared" si="24"/>
        <v>42.325358687782995</v>
      </c>
      <c r="I175" s="31">
        <f t="shared" si="21"/>
        <v>7504.5681525786558</v>
      </c>
      <c r="J175" s="24"/>
      <c r="K175" s="24"/>
    </row>
    <row r="176" spans="1:11">
      <c r="A176" s="27">
        <f t="shared" si="22"/>
        <v>159</v>
      </c>
      <c r="B176" s="28">
        <f t="shared" si="18"/>
        <v>47150</v>
      </c>
      <c r="C176" s="31">
        <f t="shared" si="25"/>
        <v>7504.5681525786558</v>
      </c>
      <c r="D176" s="31">
        <f t="shared" si="26"/>
        <v>62.26541727054866</v>
      </c>
      <c r="E176" s="32">
        <f t="shared" si="19"/>
        <v>0</v>
      </c>
      <c r="F176" s="31">
        <f t="shared" si="20"/>
        <v>62.26541727054866</v>
      </c>
      <c r="G176" s="31">
        <f t="shared" si="23"/>
        <v>20.052221412293719</v>
      </c>
      <c r="H176" s="31">
        <f t="shared" si="24"/>
        <v>42.213195858254942</v>
      </c>
      <c r="I176" s="31">
        <f t="shared" si="21"/>
        <v>7484.515931166362</v>
      </c>
      <c r="J176" s="24"/>
      <c r="K176" s="24"/>
    </row>
    <row r="177" spans="1:11">
      <c r="A177" s="27">
        <f t="shared" si="22"/>
        <v>160</v>
      </c>
      <c r="B177" s="28">
        <f t="shared" si="18"/>
        <v>47178</v>
      </c>
      <c r="C177" s="31">
        <f t="shared" si="25"/>
        <v>7484.515931166362</v>
      </c>
      <c r="D177" s="31">
        <f t="shared" si="26"/>
        <v>62.26541727054866</v>
      </c>
      <c r="E177" s="32">
        <f t="shared" si="19"/>
        <v>0</v>
      </c>
      <c r="F177" s="31">
        <f t="shared" si="20"/>
        <v>62.26541727054866</v>
      </c>
      <c r="G177" s="31">
        <f t="shared" si="23"/>
        <v>20.165015157737869</v>
      </c>
      <c r="H177" s="31">
        <f t="shared" si="24"/>
        <v>42.100402112810791</v>
      </c>
      <c r="I177" s="31">
        <f t="shared" si="21"/>
        <v>7464.3509160086242</v>
      </c>
      <c r="J177" s="24"/>
      <c r="K177" s="24"/>
    </row>
    <row r="178" spans="1:11">
      <c r="A178" s="27">
        <f t="shared" si="22"/>
        <v>161</v>
      </c>
      <c r="B178" s="28">
        <f t="shared" si="18"/>
        <v>47209</v>
      </c>
      <c r="C178" s="31">
        <f t="shared" si="25"/>
        <v>7464.3509160086242</v>
      </c>
      <c r="D178" s="31">
        <f t="shared" si="26"/>
        <v>62.26541727054866</v>
      </c>
      <c r="E178" s="32">
        <f t="shared" si="19"/>
        <v>0</v>
      </c>
      <c r="F178" s="31">
        <f t="shared" si="20"/>
        <v>62.26541727054866</v>
      </c>
      <c r="G178" s="31">
        <f t="shared" si="23"/>
        <v>20.278443368000147</v>
      </c>
      <c r="H178" s="31">
        <f t="shared" si="24"/>
        <v>41.986973902548513</v>
      </c>
      <c r="I178" s="31">
        <f t="shared" si="21"/>
        <v>7444.0724726406243</v>
      </c>
      <c r="J178" s="24"/>
      <c r="K178" s="24"/>
    </row>
    <row r="179" spans="1:11">
      <c r="A179" s="27">
        <f t="shared" si="22"/>
        <v>162</v>
      </c>
      <c r="B179" s="28">
        <f t="shared" si="18"/>
        <v>47239</v>
      </c>
      <c r="C179" s="31">
        <f t="shared" si="25"/>
        <v>7444.0724726406243</v>
      </c>
      <c r="D179" s="31">
        <f t="shared" si="26"/>
        <v>62.26541727054866</v>
      </c>
      <c r="E179" s="32">
        <f t="shared" si="19"/>
        <v>0</v>
      </c>
      <c r="F179" s="31">
        <f t="shared" si="20"/>
        <v>62.26541727054866</v>
      </c>
      <c r="G179" s="31">
        <f t="shared" si="23"/>
        <v>20.392509611945144</v>
      </c>
      <c r="H179" s="31">
        <f t="shared" si="24"/>
        <v>41.872907658603516</v>
      </c>
      <c r="I179" s="31">
        <f t="shared" si="21"/>
        <v>7423.6799630286787</v>
      </c>
      <c r="J179" s="24"/>
      <c r="K179" s="24"/>
    </row>
    <row r="180" spans="1:11">
      <c r="A180" s="27">
        <f t="shared" si="22"/>
        <v>163</v>
      </c>
      <c r="B180" s="28">
        <f t="shared" si="18"/>
        <v>47270</v>
      </c>
      <c r="C180" s="31">
        <f t="shared" si="25"/>
        <v>7423.6799630286787</v>
      </c>
      <c r="D180" s="31">
        <f t="shared" si="26"/>
        <v>62.26541727054866</v>
      </c>
      <c r="E180" s="32">
        <f t="shared" si="19"/>
        <v>0</v>
      </c>
      <c r="F180" s="31">
        <f t="shared" si="20"/>
        <v>62.26541727054866</v>
      </c>
      <c r="G180" s="31">
        <f t="shared" si="23"/>
        <v>20.507217478512338</v>
      </c>
      <c r="H180" s="31">
        <f t="shared" si="24"/>
        <v>41.758199792036322</v>
      </c>
      <c r="I180" s="31">
        <f t="shared" si="21"/>
        <v>7403.1727455501659</v>
      </c>
      <c r="J180" s="24"/>
      <c r="K180" s="24"/>
    </row>
    <row r="181" spans="1:11">
      <c r="A181" s="27">
        <f t="shared" si="22"/>
        <v>164</v>
      </c>
      <c r="B181" s="28">
        <f t="shared" si="18"/>
        <v>47300</v>
      </c>
      <c r="C181" s="31">
        <f t="shared" si="25"/>
        <v>7403.1727455501659</v>
      </c>
      <c r="D181" s="31">
        <f t="shared" si="26"/>
        <v>62.26541727054866</v>
      </c>
      <c r="E181" s="32">
        <f t="shared" si="19"/>
        <v>0</v>
      </c>
      <c r="F181" s="31">
        <f t="shared" si="20"/>
        <v>62.26541727054866</v>
      </c>
      <c r="G181" s="31">
        <f t="shared" si="23"/>
        <v>20.622570576828977</v>
      </c>
      <c r="H181" s="31">
        <f t="shared" si="24"/>
        <v>41.642846693719683</v>
      </c>
      <c r="I181" s="31">
        <f t="shared" si="21"/>
        <v>7382.5501749733367</v>
      </c>
      <c r="J181" s="24"/>
      <c r="K181" s="24"/>
    </row>
    <row r="182" spans="1:11">
      <c r="A182" s="27">
        <f t="shared" si="22"/>
        <v>165</v>
      </c>
      <c r="B182" s="28">
        <f t="shared" si="18"/>
        <v>47331</v>
      </c>
      <c r="C182" s="31">
        <f t="shared" si="25"/>
        <v>7382.5501749733367</v>
      </c>
      <c r="D182" s="31">
        <f t="shared" si="26"/>
        <v>62.26541727054866</v>
      </c>
      <c r="E182" s="32">
        <f t="shared" si="19"/>
        <v>0</v>
      </c>
      <c r="F182" s="31">
        <f t="shared" si="20"/>
        <v>62.26541727054866</v>
      </c>
      <c r="G182" s="31">
        <f t="shared" si="23"/>
        <v>20.738572536323638</v>
      </c>
      <c r="H182" s="31">
        <f t="shared" si="24"/>
        <v>41.526844734225023</v>
      </c>
      <c r="I182" s="31">
        <f t="shared" si="21"/>
        <v>7361.8116024370129</v>
      </c>
      <c r="J182" s="24"/>
      <c r="K182" s="24"/>
    </row>
    <row r="183" spans="1:11">
      <c r="A183" s="27">
        <f t="shared" si="22"/>
        <v>166</v>
      </c>
      <c r="B183" s="28">
        <f t="shared" si="18"/>
        <v>47362</v>
      </c>
      <c r="C183" s="31">
        <f t="shared" si="25"/>
        <v>7361.8116024370129</v>
      </c>
      <c r="D183" s="31">
        <f t="shared" si="26"/>
        <v>62.26541727054866</v>
      </c>
      <c r="E183" s="32">
        <f t="shared" si="19"/>
        <v>0</v>
      </c>
      <c r="F183" s="31">
        <f t="shared" si="20"/>
        <v>62.26541727054866</v>
      </c>
      <c r="G183" s="31">
        <f t="shared" si="23"/>
        <v>20.855227006840458</v>
      </c>
      <c r="H183" s="31">
        <f t="shared" si="24"/>
        <v>41.410190263708202</v>
      </c>
      <c r="I183" s="31">
        <f t="shared" si="21"/>
        <v>7340.9563754301726</v>
      </c>
      <c r="J183" s="24"/>
      <c r="K183" s="24"/>
    </row>
    <row r="184" spans="1:11">
      <c r="A184" s="27">
        <f t="shared" si="22"/>
        <v>167</v>
      </c>
      <c r="B184" s="28">
        <f t="shared" si="18"/>
        <v>47392</v>
      </c>
      <c r="C184" s="31">
        <f t="shared" si="25"/>
        <v>7340.9563754301726</v>
      </c>
      <c r="D184" s="31">
        <f t="shared" si="26"/>
        <v>62.26541727054866</v>
      </c>
      <c r="E184" s="32">
        <f t="shared" si="19"/>
        <v>0</v>
      </c>
      <c r="F184" s="31">
        <f t="shared" si="20"/>
        <v>62.26541727054866</v>
      </c>
      <c r="G184" s="31">
        <f t="shared" si="23"/>
        <v>20.972537658753936</v>
      </c>
      <c r="H184" s="31">
        <f t="shared" si="24"/>
        <v>41.292879611794724</v>
      </c>
      <c r="I184" s="31">
        <f t="shared" si="21"/>
        <v>7319.9838377714186</v>
      </c>
      <c r="J184" s="24"/>
      <c r="K184" s="24"/>
    </row>
    <row r="185" spans="1:11">
      <c r="A185" s="27">
        <f t="shared" si="22"/>
        <v>168</v>
      </c>
      <c r="B185" s="28">
        <f t="shared" si="18"/>
        <v>47423</v>
      </c>
      <c r="C185" s="31">
        <f t="shared" si="25"/>
        <v>7319.9838377714186</v>
      </c>
      <c r="D185" s="31">
        <f t="shared" si="26"/>
        <v>62.26541727054866</v>
      </c>
      <c r="E185" s="32">
        <f t="shared" si="19"/>
        <v>0</v>
      </c>
      <c r="F185" s="31">
        <f t="shared" si="20"/>
        <v>62.26541727054866</v>
      </c>
      <c r="G185" s="31">
        <f t="shared" si="23"/>
        <v>21.090508183084424</v>
      </c>
      <c r="H185" s="31">
        <f t="shared" si="24"/>
        <v>41.174909087464236</v>
      </c>
      <c r="I185" s="31">
        <f t="shared" si="21"/>
        <v>7298.8933295883344</v>
      </c>
      <c r="J185" s="24"/>
      <c r="K185" s="24"/>
    </row>
    <row r="186" spans="1:11">
      <c r="A186" s="27">
        <f t="shared" si="22"/>
        <v>169</v>
      </c>
      <c r="B186" s="28">
        <f t="shared" si="18"/>
        <v>47453</v>
      </c>
      <c r="C186" s="31">
        <f t="shared" si="25"/>
        <v>7298.8933295883344</v>
      </c>
      <c r="D186" s="31">
        <f t="shared" si="26"/>
        <v>62.26541727054866</v>
      </c>
      <c r="E186" s="32">
        <f t="shared" si="19"/>
        <v>0</v>
      </c>
      <c r="F186" s="31">
        <f t="shared" si="20"/>
        <v>62.26541727054866</v>
      </c>
      <c r="G186" s="31">
        <f t="shared" si="23"/>
        <v>21.209142291614278</v>
      </c>
      <c r="H186" s="31">
        <f t="shared" si="24"/>
        <v>41.056274978934383</v>
      </c>
      <c r="I186" s="31">
        <f t="shared" si="21"/>
        <v>7277.6841872967198</v>
      </c>
      <c r="J186" s="24"/>
      <c r="K186" s="24"/>
    </row>
    <row r="187" spans="1:11">
      <c r="A187" s="27">
        <f t="shared" si="22"/>
        <v>170</v>
      </c>
      <c r="B187" s="28">
        <f t="shared" si="18"/>
        <v>47484</v>
      </c>
      <c r="C187" s="31">
        <f t="shared" si="25"/>
        <v>7277.6841872967198</v>
      </c>
      <c r="D187" s="31">
        <f t="shared" si="26"/>
        <v>62.26541727054866</v>
      </c>
      <c r="E187" s="32">
        <f t="shared" si="19"/>
        <v>0</v>
      </c>
      <c r="F187" s="31">
        <f t="shared" si="20"/>
        <v>62.26541727054866</v>
      </c>
      <c r="G187" s="31">
        <f t="shared" si="23"/>
        <v>21.32844371700461</v>
      </c>
      <c r="H187" s="31">
        <f t="shared" si="24"/>
        <v>40.93697355354405</v>
      </c>
      <c r="I187" s="31">
        <f t="shared" si="21"/>
        <v>7256.3557435797147</v>
      </c>
      <c r="J187" s="24"/>
      <c r="K187" s="24"/>
    </row>
    <row r="188" spans="1:11">
      <c r="A188" s="27">
        <f t="shared" si="22"/>
        <v>171</v>
      </c>
      <c r="B188" s="28">
        <f t="shared" si="18"/>
        <v>47515</v>
      </c>
      <c r="C188" s="31">
        <f t="shared" si="25"/>
        <v>7256.3557435797147</v>
      </c>
      <c r="D188" s="31">
        <f t="shared" si="26"/>
        <v>62.26541727054866</v>
      </c>
      <c r="E188" s="32">
        <f t="shared" si="19"/>
        <v>0</v>
      </c>
      <c r="F188" s="31">
        <f t="shared" si="20"/>
        <v>62.26541727054866</v>
      </c>
      <c r="G188" s="31">
        <f t="shared" si="23"/>
        <v>21.448416212912761</v>
      </c>
      <c r="H188" s="31">
        <f t="shared" si="24"/>
        <v>40.817001057635899</v>
      </c>
      <c r="I188" s="31">
        <f t="shared" si="21"/>
        <v>7234.9073273668018</v>
      </c>
      <c r="J188" s="24"/>
      <c r="K188" s="24"/>
    </row>
    <row r="189" spans="1:11">
      <c r="A189" s="27">
        <f t="shared" si="22"/>
        <v>172</v>
      </c>
      <c r="B189" s="28">
        <f t="shared" si="18"/>
        <v>47543</v>
      </c>
      <c r="C189" s="31">
        <f t="shared" si="25"/>
        <v>7234.9073273668018</v>
      </c>
      <c r="D189" s="31">
        <f t="shared" si="26"/>
        <v>62.26541727054866</v>
      </c>
      <c r="E189" s="32">
        <f t="shared" si="19"/>
        <v>0</v>
      </c>
      <c r="F189" s="31">
        <f t="shared" si="20"/>
        <v>62.26541727054866</v>
      </c>
      <c r="G189" s="31">
        <f t="shared" si="23"/>
        <v>21.5690635541104</v>
      </c>
      <c r="H189" s="31">
        <f t="shared" si="24"/>
        <v>40.69635371643826</v>
      </c>
      <c r="I189" s="31">
        <f t="shared" si="21"/>
        <v>7213.3382638126914</v>
      </c>
      <c r="J189" s="24"/>
      <c r="K189" s="24"/>
    </row>
    <row r="190" spans="1:11">
      <c r="A190" s="27">
        <f t="shared" si="22"/>
        <v>173</v>
      </c>
      <c r="B190" s="28">
        <f t="shared" si="18"/>
        <v>47574</v>
      </c>
      <c r="C190" s="31">
        <f t="shared" si="25"/>
        <v>7213.3382638126914</v>
      </c>
      <c r="D190" s="31">
        <f t="shared" si="26"/>
        <v>62.26541727054866</v>
      </c>
      <c r="E190" s="32">
        <f t="shared" si="19"/>
        <v>0</v>
      </c>
      <c r="F190" s="31">
        <f t="shared" si="20"/>
        <v>62.26541727054866</v>
      </c>
      <c r="G190" s="31">
        <f t="shared" si="23"/>
        <v>21.690389536602268</v>
      </c>
      <c r="H190" s="31">
        <f t="shared" si="24"/>
        <v>40.575027733946392</v>
      </c>
      <c r="I190" s="31">
        <f t="shared" si="21"/>
        <v>7191.6478742760892</v>
      </c>
      <c r="J190" s="24"/>
      <c r="K190" s="24"/>
    </row>
    <row r="191" spans="1:11">
      <c r="A191" s="27">
        <f t="shared" si="22"/>
        <v>174</v>
      </c>
      <c r="B191" s="28">
        <f t="shared" si="18"/>
        <v>47604</v>
      </c>
      <c r="C191" s="31">
        <f t="shared" si="25"/>
        <v>7191.6478742760892</v>
      </c>
      <c r="D191" s="31">
        <f t="shared" si="26"/>
        <v>62.26541727054866</v>
      </c>
      <c r="E191" s="32">
        <f t="shared" si="19"/>
        <v>0</v>
      </c>
      <c r="F191" s="31">
        <f t="shared" si="20"/>
        <v>62.26541727054866</v>
      </c>
      <c r="G191" s="31">
        <f t="shared" si="23"/>
        <v>21.812397977745654</v>
      </c>
      <c r="H191" s="31">
        <f t="shared" si="24"/>
        <v>40.453019292803006</v>
      </c>
      <c r="I191" s="31">
        <f t="shared" si="21"/>
        <v>7169.8354762983436</v>
      </c>
      <c r="J191" s="24"/>
      <c r="K191" s="24"/>
    </row>
    <row r="192" spans="1:11">
      <c r="A192" s="27">
        <f t="shared" si="22"/>
        <v>175</v>
      </c>
      <c r="B192" s="28">
        <f t="shared" si="18"/>
        <v>47635</v>
      </c>
      <c r="C192" s="31">
        <f t="shared" si="25"/>
        <v>7169.8354762983436</v>
      </c>
      <c r="D192" s="31">
        <f t="shared" si="26"/>
        <v>62.26541727054866</v>
      </c>
      <c r="E192" s="32">
        <f t="shared" si="19"/>
        <v>0</v>
      </c>
      <c r="F192" s="31">
        <f t="shared" si="20"/>
        <v>62.26541727054866</v>
      </c>
      <c r="G192" s="31">
        <f t="shared" si="23"/>
        <v>21.935092716370477</v>
      </c>
      <c r="H192" s="31">
        <f t="shared" si="24"/>
        <v>40.330324554178183</v>
      </c>
      <c r="I192" s="31">
        <f t="shared" si="21"/>
        <v>7147.9003835819731</v>
      </c>
      <c r="J192" s="24"/>
      <c r="K192" s="24"/>
    </row>
    <row r="193" spans="1:11">
      <c r="A193" s="27">
        <f t="shared" si="22"/>
        <v>176</v>
      </c>
      <c r="B193" s="28">
        <f t="shared" si="18"/>
        <v>47665</v>
      </c>
      <c r="C193" s="31">
        <f t="shared" si="25"/>
        <v>7147.9003835819731</v>
      </c>
      <c r="D193" s="31">
        <f t="shared" si="26"/>
        <v>62.26541727054866</v>
      </c>
      <c r="E193" s="32">
        <f t="shared" si="19"/>
        <v>0</v>
      </c>
      <c r="F193" s="31">
        <f t="shared" si="20"/>
        <v>62.26541727054866</v>
      </c>
      <c r="G193" s="31">
        <f t="shared" si="23"/>
        <v>22.058477612900063</v>
      </c>
      <c r="H193" s="31">
        <f t="shared" si="24"/>
        <v>40.206939657648597</v>
      </c>
      <c r="I193" s="31">
        <f t="shared" si="21"/>
        <v>7125.8419059690732</v>
      </c>
      <c r="J193" s="24"/>
      <c r="K193" s="24"/>
    </row>
    <row r="194" spans="1:11">
      <c r="A194" s="27">
        <f t="shared" si="22"/>
        <v>177</v>
      </c>
      <c r="B194" s="28">
        <f t="shared" si="18"/>
        <v>47696</v>
      </c>
      <c r="C194" s="31">
        <f t="shared" si="25"/>
        <v>7125.8419059690732</v>
      </c>
      <c r="D194" s="31">
        <f t="shared" si="26"/>
        <v>62.26541727054866</v>
      </c>
      <c r="E194" s="32">
        <f t="shared" si="19"/>
        <v>0</v>
      </c>
      <c r="F194" s="31">
        <f t="shared" si="20"/>
        <v>62.26541727054866</v>
      </c>
      <c r="G194" s="31">
        <f t="shared" si="23"/>
        <v>22.182556549472622</v>
      </c>
      <c r="H194" s="31">
        <f t="shared" si="24"/>
        <v>40.082860721076038</v>
      </c>
      <c r="I194" s="31">
        <f t="shared" si="21"/>
        <v>7103.6593494196004</v>
      </c>
      <c r="J194" s="24"/>
      <c r="K194" s="24"/>
    </row>
    <row r="195" spans="1:11">
      <c r="A195" s="27">
        <f t="shared" si="22"/>
        <v>178</v>
      </c>
      <c r="B195" s="28">
        <f t="shared" si="18"/>
        <v>47727</v>
      </c>
      <c r="C195" s="31">
        <f t="shared" si="25"/>
        <v>7103.6593494196004</v>
      </c>
      <c r="D195" s="31">
        <f t="shared" si="26"/>
        <v>62.26541727054866</v>
      </c>
      <c r="E195" s="32">
        <f t="shared" si="19"/>
        <v>0</v>
      </c>
      <c r="F195" s="31">
        <f t="shared" si="20"/>
        <v>62.26541727054866</v>
      </c>
      <c r="G195" s="31">
        <f t="shared" si="23"/>
        <v>22.307333430063409</v>
      </c>
      <c r="H195" s="31">
        <f t="shared" si="24"/>
        <v>39.958083840485251</v>
      </c>
      <c r="I195" s="31">
        <f t="shared" si="21"/>
        <v>7081.352015989537</v>
      </c>
      <c r="J195" s="24"/>
      <c r="K195" s="24"/>
    </row>
    <row r="196" spans="1:11">
      <c r="A196" s="27">
        <f t="shared" si="22"/>
        <v>179</v>
      </c>
      <c r="B196" s="28">
        <f t="shared" si="18"/>
        <v>47757</v>
      </c>
      <c r="C196" s="31">
        <f t="shared" si="25"/>
        <v>7081.352015989537</v>
      </c>
      <c r="D196" s="31">
        <f t="shared" si="26"/>
        <v>62.26541727054866</v>
      </c>
      <c r="E196" s="32">
        <f t="shared" si="19"/>
        <v>0</v>
      </c>
      <c r="F196" s="31">
        <f t="shared" si="20"/>
        <v>62.26541727054866</v>
      </c>
      <c r="G196" s="31">
        <f t="shared" si="23"/>
        <v>22.432812180607513</v>
      </c>
      <c r="H196" s="31">
        <f t="shared" si="24"/>
        <v>39.832605089941147</v>
      </c>
      <c r="I196" s="31">
        <f t="shared" si="21"/>
        <v>7058.9192038089295</v>
      </c>
      <c r="J196" s="24"/>
      <c r="K196" s="24"/>
    </row>
    <row r="197" spans="1:11">
      <c r="A197" s="27">
        <f t="shared" si="22"/>
        <v>180</v>
      </c>
      <c r="B197" s="28">
        <f t="shared" si="18"/>
        <v>47788</v>
      </c>
      <c r="C197" s="31">
        <f t="shared" si="25"/>
        <v>7058.9192038089295</v>
      </c>
      <c r="D197" s="31">
        <f t="shared" si="26"/>
        <v>62.26541727054866</v>
      </c>
      <c r="E197" s="32">
        <f t="shared" si="19"/>
        <v>0</v>
      </c>
      <c r="F197" s="31">
        <f t="shared" si="20"/>
        <v>62.26541727054866</v>
      </c>
      <c r="G197" s="31">
        <f t="shared" si="23"/>
        <v>22.55899674912343</v>
      </c>
      <c r="H197" s="31">
        <f t="shared" si="24"/>
        <v>39.70642052142523</v>
      </c>
      <c r="I197" s="31">
        <f t="shared" si="21"/>
        <v>7036.3602070598063</v>
      </c>
      <c r="J197" s="24"/>
      <c r="K197" s="24"/>
    </row>
    <row r="198" spans="1:11">
      <c r="A198" s="27">
        <f t="shared" si="22"/>
        <v>181</v>
      </c>
      <c r="B198" s="28">
        <f t="shared" si="18"/>
        <v>47818</v>
      </c>
      <c r="C198" s="31">
        <f t="shared" si="25"/>
        <v>7036.3602070598063</v>
      </c>
      <c r="D198" s="31">
        <f t="shared" si="26"/>
        <v>62.26541727054866</v>
      </c>
      <c r="E198" s="32">
        <f t="shared" si="19"/>
        <v>0</v>
      </c>
      <c r="F198" s="31">
        <f t="shared" si="20"/>
        <v>62.26541727054866</v>
      </c>
      <c r="G198" s="31">
        <f t="shared" si="23"/>
        <v>22.685891105837243</v>
      </c>
      <c r="H198" s="31">
        <f t="shared" si="24"/>
        <v>39.579526164711417</v>
      </c>
      <c r="I198" s="31">
        <f t="shared" si="21"/>
        <v>7013.6743159539692</v>
      </c>
      <c r="J198" s="24"/>
      <c r="K198" s="24"/>
    </row>
    <row r="199" spans="1:11">
      <c r="A199" s="27">
        <f t="shared" si="22"/>
        <v>182</v>
      </c>
      <c r="B199" s="28">
        <f t="shared" si="18"/>
        <v>47849</v>
      </c>
      <c r="C199" s="31">
        <f t="shared" si="25"/>
        <v>7013.6743159539692</v>
      </c>
      <c r="D199" s="31">
        <f t="shared" si="26"/>
        <v>62.26541727054866</v>
      </c>
      <c r="E199" s="32">
        <f t="shared" si="19"/>
        <v>0</v>
      </c>
      <c r="F199" s="31">
        <f t="shared" si="20"/>
        <v>62.26541727054866</v>
      </c>
      <c r="G199" s="31">
        <f t="shared" si="23"/>
        <v>22.813499243307582</v>
      </c>
      <c r="H199" s="31">
        <f t="shared" si="24"/>
        <v>39.451918027241078</v>
      </c>
      <c r="I199" s="31">
        <f t="shared" si="21"/>
        <v>6990.8608167106613</v>
      </c>
      <c r="J199" s="24"/>
      <c r="K199" s="24"/>
    </row>
    <row r="200" spans="1:11">
      <c r="A200" s="27">
        <f t="shared" si="22"/>
        <v>183</v>
      </c>
      <c r="B200" s="28">
        <f t="shared" si="18"/>
        <v>47880</v>
      </c>
      <c r="C200" s="31">
        <f t="shared" si="25"/>
        <v>6990.8608167106613</v>
      </c>
      <c r="D200" s="31">
        <f t="shared" si="26"/>
        <v>62.26541727054866</v>
      </c>
      <c r="E200" s="32">
        <f t="shared" si="19"/>
        <v>0</v>
      </c>
      <c r="F200" s="31">
        <f t="shared" si="20"/>
        <v>62.26541727054866</v>
      </c>
      <c r="G200" s="31">
        <f t="shared" si="23"/>
        <v>22.941825176551191</v>
      </c>
      <c r="H200" s="31">
        <f t="shared" si="24"/>
        <v>39.323592093997469</v>
      </c>
      <c r="I200" s="31">
        <f t="shared" si="21"/>
        <v>6967.9189915341103</v>
      </c>
      <c r="J200" s="24"/>
      <c r="K200" s="24"/>
    </row>
    <row r="201" spans="1:11">
      <c r="A201" s="27">
        <f t="shared" si="22"/>
        <v>184</v>
      </c>
      <c r="B201" s="28">
        <f t="shared" si="18"/>
        <v>47908</v>
      </c>
      <c r="C201" s="31">
        <f t="shared" si="25"/>
        <v>6967.9189915341103</v>
      </c>
      <c r="D201" s="31">
        <f t="shared" si="26"/>
        <v>62.26541727054866</v>
      </c>
      <c r="E201" s="32">
        <f t="shared" si="19"/>
        <v>0</v>
      </c>
      <c r="F201" s="31">
        <f t="shared" si="20"/>
        <v>62.26541727054866</v>
      </c>
      <c r="G201" s="31">
        <f t="shared" si="23"/>
        <v>23.070872943169292</v>
      </c>
      <c r="H201" s="31">
        <f t="shared" si="24"/>
        <v>39.194544327379369</v>
      </c>
      <c r="I201" s="31">
        <f t="shared" si="21"/>
        <v>6944.8481185909413</v>
      </c>
      <c r="J201" s="24"/>
      <c r="K201" s="24"/>
    </row>
    <row r="202" spans="1:11">
      <c r="A202" s="27">
        <f t="shared" si="22"/>
        <v>185</v>
      </c>
      <c r="B202" s="28">
        <f t="shared" si="18"/>
        <v>47939</v>
      </c>
      <c r="C202" s="31">
        <f t="shared" si="25"/>
        <v>6944.8481185909413</v>
      </c>
      <c r="D202" s="31">
        <f t="shared" si="26"/>
        <v>62.26541727054866</v>
      </c>
      <c r="E202" s="32">
        <f t="shared" si="19"/>
        <v>0</v>
      </c>
      <c r="F202" s="31">
        <f t="shared" si="20"/>
        <v>62.26541727054866</v>
      </c>
      <c r="G202" s="31">
        <f t="shared" si="23"/>
        <v>23.20064660347461</v>
      </c>
      <c r="H202" s="31">
        <f t="shared" si="24"/>
        <v>39.06477066707405</v>
      </c>
      <c r="I202" s="31">
        <f t="shared" si="21"/>
        <v>6921.6474719874668</v>
      </c>
      <c r="J202" s="24"/>
      <c r="K202" s="24"/>
    </row>
    <row r="203" spans="1:11">
      <c r="A203" s="27">
        <f t="shared" si="22"/>
        <v>186</v>
      </c>
      <c r="B203" s="28">
        <f t="shared" si="18"/>
        <v>47969</v>
      </c>
      <c r="C203" s="31">
        <f t="shared" si="25"/>
        <v>6921.6474719874668</v>
      </c>
      <c r="D203" s="31">
        <f t="shared" si="26"/>
        <v>62.26541727054866</v>
      </c>
      <c r="E203" s="32">
        <f t="shared" si="19"/>
        <v>0</v>
      </c>
      <c r="F203" s="31">
        <f t="shared" si="20"/>
        <v>62.26541727054866</v>
      </c>
      <c r="G203" s="31">
        <f t="shared" si="23"/>
        <v>23.331150240619152</v>
      </c>
      <c r="H203" s="31">
        <f t="shared" si="24"/>
        <v>38.934267029929508</v>
      </c>
      <c r="I203" s="31">
        <f t="shared" si="21"/>
        <v>6898.3163217468473</v>
      </c>
      <c r="J203" s="24"/>
      <c r="K203" s="24"/>
    </row>
    <row r="204" spans="1:11">
      <c r="A204" s="27">
        <f t="shared" si="22"/>
        <v>187</v>
      </c>
      <c r="B204" s="28">
        <f t="shared" si="18"/>
        <v>48000</v>
      </c>
      <c r="C204" s="31">
        <f t="shared" si="25"/>
        <v>6898.3163217468473</v>
      </c>
      <c r="D204" s="31">
        <f t="shared" si="26"/>
        <v>62.26541727054866</v>
      </c>
      <c r="E204" s="32">
        <f t="shared" si="19"/>
        <v>0</v>
      </c>
      <c r="F204" s="31">
        <f t="shared" si="20"/>
        <v>62.26541727054866</v>
      </c>
      <c r="G204" s="31">
        <f t="shared" si="23"/>
        <v>23.462387960722637</v>
      </c>
      <c r="H204" s="31">
        <f t="shared" si="24"/>
        <v>38.803029309826023</v>
      </c>
      <c r="I204" s="31">
        <f t="shared" si="21"/>
        <v>6874.8539337861248</v>
      </c>
      <c r="J204" s="24"/>
      <c r="K204" s="24"/>
    </row>
    <row r="205" spans="1:11">
      <c r="A205" s="27">
        <f t="shared" si="22"/>
        <v>188</v>
      </c>
      <c r="B205" s="28">
        <f t="shared" si="18"/>
        <v>48030</v>
      </c>
      <c r="C205" s="31">
        <f t="shared" si="25"/>
        <v>6874.8539337861248</v>
      </c>
      <c r="D205" s="31">
        <f t="shared" si="26"/>
        <v>62.26541727054866</v>
      </c>
      <c r="E205" s="32">
        <f t="shared" si="19"/>
        <v>0</v>
      </c>
      <c r="F205" s="31">
        <f t="shared" si="20"/>
        <v>62.26541727054866</v>
      </c>
      <c r="G205" s="31">
        <f t="shared" si="23"/>
        <v>23.594363893001706</v>
      </c>
      <c r="H205" s="31">
        <f t="shared" si="24"/>
        <v>38.671053377546954</v>
      </c>
      <c r="I205" s="31">
        <f t="shared" si="21"/>
        <v>6851.2595698931227</v>
      </c>
      <c r="J205" s="24"/>
      <c r="K205" s="24"/>
    </row>
    <row r="206" spans="1:11">
      <c r="A206" s="27">
        <f t="shared" si="22"/>
        <v>189</v>
      </c>
      <c r="B206" s="28">
        <f t="shared" si="18"/>
        <v>48061</v>
      </c>
      <c r="C206" s="31">
        <f t="shared" si="25"/>
        <v>6851.2595698931227</v>
      </c>
      <c r="D206" s="31">
        <f t="shared" si="26"/>
        <v>62.26541727054866</v>
      </c>
      <c r="E206" s="32">
        <f t="shared" si="19"/>
        <v>0</v>
      </c>
      <c r="F206" s="31">
        <f t="shared" si="20"/>
        <v>62.26541727054866</v>
      </c>
      <c r="G206" s="31">
        <f t="shared" si="23"/>
        <v>23.727082189899846</v>
      </c>
      <c r="H206" s="31">
        <f t="shared" si="24"/>
        <v>38.538335080648814</v>
      </c>
      <c r="I206" s="31">
        <f t="shared" si="21"/>
        <v>6827.5324877032226</v>
      </c>
      <c r="J206" s="24"/>
      <c r="K206" s="24"/>
    </row>
    <row r="207" spans="1:11">
      <c r="A207" s="27">
        <f t="shared" si="22"/>
        <v>190</v>
      </c>
      <c r="B207" s="28">
        <f t="shared" si="18"/>
        <v>48092</v>
      </c>
      <c r="C207" s="31">
        <f t="shared" si="25"/>
        <v>6827.5324877032226</v>
      </c>
      <c r="D207" s="31">
        <f t="shared" si="26"/>
        <v>62.26541727054866</v>
      </c>
      <c r="E207" s="32">
        <f t="shared" si="19"/>
        <v>0</v>
      </c>
      <c r="F207" s="31">
        <f t="shared" si="20"/>
        <v>62.26541727054866</v>
      </c>
      <c r="G207" s="31">
        <f t="shared" si="23"/>
        <v>23.860547027218033</v>
      </c>
      <c r="H207" s="31">
        <f t="shared" si="24"/>
        <v>38.404870243330627</v>
      </c>
      <c r="I207" s="31">
        <f t="shared" si="21"/>
        <v>6803.6719406760049</v>
      </c>
      <c r="J207" s="24"/>
      <c r="K207" s="24"/>
    </row>
    <row r="208" spans="1:11">
      <c r="A208" s="27">
        <f t="shared" si="22"/>
        <v>191</v>
      </c>
      <c r="B208" s="28">
        <f t="shared" si="18"/>
        <v>48122</v>
      </c>
      <c r="C208" s="31">
        <f t="shared" si="25"/>
        <v>6803.6719406760049</v>
      </c>
      <c r="D208" s="31">
        <f t="shared" si="26"/>
        <v>62.26541727054866</v>
      </c>
      <c r="E208" s="32">
        <f t="shared" si="19"/>
        <v>0</v>
      </c>
      <c r="F208" s="31">
        <f t="shared" si="20"/>
        <v>62.26541727054866</v>
      </c>
      <c r="G208" s="31">
        <f t="shared" si="23"/>
        <v>23.994762604246134</v>
      </c>
      <c r="H208" s="31">
        <f t="shared" si="24"/>
        <v>38.270654666302526</v>
      </c>
      <c r="I208" s="31">
        <f t="shared" si="21"/>
        <v>6779.677178071759</v>
      </c>
      <c r="J208" s="24"/>
      <c r="K208" s="24"/>
    </row>
    <row r="209" spans="1:11">
      <c r="A209" s="27">
        <f t="shared" si="22"/>
        <v>192</v>
      </c>
      <c r="B209" s="28">
        <f t="shared" si="18"/>
        <v>48153</v>
      </c>
      <c r="C209" s="31">
        <f t="shared" si="25"/>
        <v>6779.677178071759</v>
      </c>
      <c r="D209" s="31">
        <f t="shared" si="26"/>
        <v>62.26541727054866</v>
      </c>
      <c r="E209" s="32">
        <f t="shared" si="19"/>
        <v>0</v>
      </c>
      <c r="F209" s="31">
        <f t="shared" si="20"/>
        <v>62.26541727054866</v>
      </c>
      <c r="G209" s="31">
        <f t="shared" si="23"/>
        <v>24.12973314389501</v>
      </c>
      <c r="H209" s="31">
        <f t="shared" si="24"/>
        <v>38.135684126653651</v>
      </c>
      <c r="I209" s="31">
        <f t="shared" si="21"/>
        <v>6755.5474449278645</v>
      </c>
      <c r="J209" s="24"/>
      <c r="K209" s="24"/>
    </row>
    <row r="210" spans="1:11">
      <c r="A210" s="27">
        <f t="shared" si="22"/>
        <v>193</v>
      </c>
      <c r="B210" s="28">
        <f t="shared" ref="B210:B273" si="27">IF(Pay_Num&lt;&gt;"",DATE(YEAR(Loan_Start),MONTH(Loan_Start)+(Pay_Num)*12/Num_Pmt_Per_Year,DAY(Loan_Start)),"")</f>
        <v>48183</v>
      </c>
      <c r="C210" s="31">
        <f t="shared" si="25"/>
        <v>6755.5474449278645</v>
      </c>
      <c r="D210" s="31">
        <f t="shared" si="26"/>
        <v>62.26541727054866</v>
      </c>
      <c r="E210" s="32">
        <f t="shared" ref="E210:E273" si="28">IF(AND(Pay_Num&lt;&gt;"",Sched_Pay+Scheduled_Extra_Payments&lt;Beg_Bal),Scheduled_Extra_Payments,IF(AND(Pay_Num&lt;&gt;"",Beg_Bal-Sched_Pay&gt;0),Beg_Bal-Sched_Pay,IF(Pay_Num&lt;&gt;"",0,"")))</f>
        <v>0</v>
      </c>
      <c r="F210" s="31">
        <f t="shared" ref="F210:F273" si="29">IF(AND(Pay_Num&lt;&gt;"",Sched_Pay+Extra_Pay&lt;Beg_Bal),Sched_Pay+Extra_Pay,IF(Pay_Num&lt;&gt;"",Beg_Bal,""))</f>
        <v>62.26541727054866</v>
      </c>
      <c r="G210" s="31">
        <f t="shared" si="23"/>
        <v>24.265462892829419</v>
      </c>
      <c r="H210" s="31">
        <f t="shared" si="24"/>
        <v>37.999954377719241</v>
      </c>
      <c r="I210" s="31">
        <f t="shared" ref="I210:I273" si="30">IF(AND(Pay_Num&lt;&gt;"",Sched_Pay+Extra_Pay&lt;Beg_Bal),Beg_Bal-Princ,IF(Pay_Num&lt;&gt;"",0,""))</f>
        <v>6731.2819820350351</v>
      </c>
      <c r="J210" s="24"/>
      <c r="K210" s="24"/>
    </row>
    <row r="211" spans="1:11">
      <c r="A211" s="27">
        <f t="shared" ref="A211:A274" si="31">IF(Values_Entered,A210+1,"")</f>
        <v>194</v>
      </c>
      <c r="B211" s="28">
        <f t="shared" si="27"/>
        <v>48214</v>
      </c>
      <c r="C211" s="31">
        <f t="shared" si="25"/>
        <v>6731.2819820350351</v>
      </c>
      <c r="D211" s="31">
        <f t="shared" si="26"/>
        <v>62.26541727054866</v>
      </c>
      <c r="E211" s="32">
        <f t="shared" si="28"/>
        <v>0</v>
      </c>
      <c r="F211" s="31">
        <f t="shared" si="29"/>
        <v>62.26541727054866</v>
      </c>
      <c r="G211" s="31">
        <f t="shared" ref="G211:G274" si="32">IF(Pay_Num&lt;&gt;"",Total_Pay-Int,"")</f>
        <v>24.401956121601586</v>
      </c>
      <c r="H211" s="31">
        <f t="shared" ref="H211:H274" si="33">IF(Pay_Num&lt;&gt;"",Beg_Bal*Interest_Rate/Num_Pmt_Per_Year,"")</f>
        <v>37.863461148947074</v>
      </c>
      <c r="I211" s="31">
        <f t="shared" si="30"/>
        <v>6706.8800259134332</v>
      </c>
      <c r="J211" s="24"/>
      <c r="K211" s="24"/>
    </row>
    <row r="212" spans="1:11">
      <c r="A212" s="27">
        <f t="shared" si="31"/>
        <v>195</v>
      </c>
      <c r="B212" s="28">
        <f t="shared" si="27"/>
        <v>48245</v>
      </c>
      <c r="C212" s="31">
        <f t="shared" ref="C212:C275" si="34">IF(Pay_Num&lt;&gt;"",I211,"")</f>
        <v>6706.8800259134332</v>
      </c>
      <c r="D212" s="31">
        <f t="shared" ref="D212:D275" si="35">IF(Pay_Num&lt;&gt;"",Scheduled_Monthly_Payment,"")</f>
        <v>62.26541727054866</v>
      </c>
      <c r="E212" s="32">
        <f t="shared" si="28"/>
        <v>0</v>
      </c>
      <c r="F212" s="31">
        <f t="shared" si="29"/>
        <v>62.26541727054866</v>
      </c>
      <c r="G212" s="31">
        <f t="shared" si="32"/>
        <v>24.539217124785594</v>
      </c>
      <c r="H212" s="31">
        <f t="shared" si="33"/>
        <v>37.726200145763066</v>
      </c>
      <c r="I212" s="31">
        <f t="shared" si="30"/>
        <v>6682.3408087886473</v>
      </c>
      <c r="J212" s="24"/>
      <c r="K212" s="24"/>
    </row>
    <row r="213" spans="1:11">
      <c r="A213" s="27">
        <f t="shared" si="31"/>
        <v>196</v>
      </c>
      <c r="B213" s="28">
        <f t="shared" si="27"/>
        <v>48274</v>
      </c>
      <c r="C213" s="31">
        <f t="shared" si="34"/>
        <v>6682.3408087886473</v>
      </c>
      <c r="D213" s="31">
        <f t="shared" si="35"/>
        <v>62.26541727054866</v>
      </c>
      <c r="E213" s="32">
        <f t="shared" si="28"/>
        <v>0</v>
      </c>
      <c r="F213" s="31">
        <f t="shared" si="29"/>
        <v>62.26541727054866</v>
      </c>
      <c r="G213" s="31">
        <f t="shared" si="32"/>
        <v>24.677250221112516</v>
      </c>
      <c r="H213" s="31">
        <f t="shared" si="33"/>
        <v>37.588167049436144</v>
      </c>
      <c r="I213" s="31">
        <f t="shared" si="30"/>
        <v>6657.6635585675349</v>
      </c>
      <c r="J213" s="24"/>
      <c r="K213" s="24"/>
    </row>
    <row r="214" spans="1:11">
      <c r="A214" s="27">
        <f t="shared" si="31"/>
        <v>197</v>
      </c>
      <c r="B214" s="28">
        <f t="shared" si="27"/>
        <v>48305</v>
      </c>
      <c r="C214" s="31">
        <f t="shared" si="34"/>
        <v>6657.6635585675349</v>
      </c>
      <c r="D214" s="31">
        <f t="shared" si="35"/>
        <v>62.26541727054866</v>
      </c>
      <c r="E214" s="32">
        <f t="shared" si="28"/>
        <v>0</v>
      </c>
      <c r="F214" s="31">
        <f t="shared" si="29"/>
        <v>62.26541727054866</v>
      </c>
      <c r="G214" s="31">
        <f t="shared" si="32"/>
        <v>24.816059753606275</v>
      </c>
      <c r="H214" s="31">
        <f t="shared" si="33"/>
        <v>37.449357516942385</v>
      </c>
      <c r="I214" s="31">
        <f t="shared" si="30"/>
        <v>6632.8474988139287</v>
      </c>
      <c r="J214" s="24"/>
      <c r="K214" s="24"/>
    </row>
    <row r="215" spans="1:11">
      <c r="A215" s="27">
        <f t="shared" si="31"/>
        <v>198</v>
      </c>
      <c r="B215" s="28">
        <f t="shared" si="27"/>
        <v>48335</v>
      </c>
      <c r="C215" s="31">
        <f t="shared" si="34"/>
        <v>6632.8474988139287</v>
      </c>
      <c r="D215" s="31">
        <f t="shared" si="35"/>
        <v>62.26541727054866</v>
      </c>
      <c r="E215" s="32">
        <f t="shared" si="28"/>
        <v>0</v>
      </c>
      <c r="F215" s="31">
        <f t="shared" si="29"/>
        <v>62.26541727054866</v>
      </c>
      <c r="G215" s="31">
        <f t="shared" si="32"/>
        <v>24.955650089720308</v>
      </c>
      <c r="H215" s="31">
        <f t="shared" si="33"/>
        <v>37.309767180828352</v>
      </c>
      <c r="I215" s="31">
        <f t="shared" si="30"/>
        <v>6607.8918487242081</v>
      </c>
      <c r="J215" s="24"/>
      <c r="K215" s="24"/>
    </row>
    <row r="216" spans="1:11">
      <c r="A216" s="27">
        <f t="shared" si="31"/>
        <v>199</v>
      </c>
      <c r="B216" s="28">
        <f t="shared" si="27"/>
        <v>48366</v>
      </c>
      <c r="C216" s="31">
        <f t="shared" si="34"/>
        <v>6607.8918487242081</v>
      </c>
      <c r="D216" s="31">
        <f t="shared" si="35"/>
        <v>62.26541727054866</v>
      </c>
      <c r="E216" s="32">
        <f t="shared" si="28"/>
        <v>0</v>
      </c>
      <c r="F216" s="31">
        <f t="shared" si="29"/>
        <v>62.26541727054866</v>
      </c>
      <c r="G216" s="31">
        <f t="shared" si="32"/>
        <v>25.096025621474986</v>
      </c>
      <c r="H216" s="31">
        <f t="shared" si="33"/>
        <v>37.169391649073674</v>
      </c>
      <c r="I216" s="31">
        <f t="shared" si="30"/>
        <v>6582.7958231027333</v>
      </c>
      <c r="J216" s="24"/>
      <c r="K216" s="24"/>
    </row>
    <row r="217" spans="1:11">
      <c r="A217" s="27">
        <f t="shared" si="31"/>
        <v>200</v>
      </c>
      <c r="B217" s="28">
        <f t="shared" si="27"/>
        <v>48396</v>
      </c>
      <c r="C217" s="31">
        <f t="shared" si="34"/>
        <v>6582.7958231027333</v>
      </c>
      <c r="D217" s="31">
        <f t="shared" si="35"/>
        <v>62.26541727054866</v>
      </c>
      <c r="E217" s="32">
        <f t="shared" si="28"/>
        <v>0</v>
      </c>
      <c r="F217" s="31">
        <f t="shared" si="29"/>
        <v>62.26541727054866</v>
      </c>
      <c r="G217" s="31">
        <f t="shared" si="32"/>
        <v>25.237190765595784</v>
      </c>
      <c r="H217" s="31">
        <f t="shared" si="33"/>
        <v>37.028226504952876</v>
      </c>
      <c r="I217" s="31">
        <f t="shared" si="30"/>
        <v>6557.5586323371372</v>
      </c>
      <c r="J217" s="24"/>
      <c r="K217" s="24"/>
    </row>
    <row r="218" spans="1:11">
      <c r="A218" s="27">
        <f t="shared" si="31"/>
        <v>201</v>
      </c>
      <c r="B218" s="28">
        <f t="shared" si="27"/>
        <v>48427</v>
      </c>
      <c r="C218" s="31">
        <f t="shared" si="34"/>
        <v>6557.5586323371372</v>
      </c>
      <c r="D218" s="31">
        <f t="shared" si="35"/>
        <v>62.26541727054866</v>
      </c>
      <c r="E218" s="32">
        <f t="shared" si="28"/>
        <v>0</v>
      </c>
      <c r="F218" s="31">
        <f t="shared" si="29"/>
        <v>62.26541727054866</v>
      </c>
      <c r="G218" s="31">
        <f t="shared" si="32"/>
        <v>25.37914996365226</v>
      </c>
      <c r="H218" s="31">
        <f t="shared" si="33"/>
        <v>36.8862673068964</v>
      </c>
      <c r="I218" s="31">
        <f t="shared" si="30"/>
        <v>6532.1794823734845</v>
      </c>
      <c r="J218" s="24"/>
      <c r="K218" s="24"/>
    </row>
    <row r="219" spans="1:11">
      <c r="A219" s="27">
        <f t="shared" si="31"/>
        <v>202</v>
      </c>
      <c r="B219" s="28">
        <f t="shared" si="27"/>
        <v>48458</v>
      </c>
      <c r="C219" s="31">
        <f t="shared" si="34"/>
        <v>6532.1794823734845</v>
      </c>
      <c r="D219" s="31">
        <f t="shared" si="35"/>
        <v>62.26541727054866</v>
      </c>
      <c r="E219" s="32">
        <f t="shared" si="28"/>
        <v>0</v>
      </c>
      <c r="F219" s="31">
        <f t="shared" si="29"/>
        <v>62.26541727054866</v>
      </c>
      <c r="G219" s="31">
        <f t="shared" si="32"/>
        <v>25.521907682197806</v>
      </c>
      <c r="H219" s="31">
        <f t="shared" si="33"/>
        <v>36.743509588350854</v>
      </c>
      <c r="I219" s="31">
        <f t="shared" si="30"/>
        <v>6506.6575746912868</v>
      </c>
      <c r="J219" s="24"/>
      <c r="K219" s="24"/>
    </row>
    <row r="220" spans="1:11">
      <c r="A220" s="27">
        <f t="shared" si="31"/>
        <v>203</v>
      </c>
      <c r="B220" s="28">
        <f t="shared" si="27"/>
        <v>48488</v>
      </c>
      <c r="C220" s="31">
        <f t="shared" si="34"/>
        <v>6506.6575746912868</v>
      </c>
      <c r="D220" s="31">
        <f t="shared" si="35"/>
        <v>62.26541727054866</v>
      </c>
      <c r="E220" s="32">
        <f t="shared" si="28"/>
        <v>0</v>
      </c>
      <c r="F220" s="31">
        <f t="shared" si="29"/>
        <v>62.26541727054866</v>
      </c>
      <c r="G220" s="31">
        <f t="shared" si="32"/>
        <v>25.665468412910172</v>
      </c>
      <c r="H220" s="31">
        <f t="shared" si="33"/>
        <v>36.599948857638488</v>
      </c>
      <c r="I220" s="31">
        <f t="shared" si="30"/>
        <v>6480.9921062783769</v>
      </c>
      <c r="J220" s="24"/>
      <c r="K220" s="24"/>
    </row>
    <row r="221" spans="1:11">
      <c r="A221" s="27">
        <f t="shared" si="31"/>
        <v>204</v>
      </c>
      <c r="B221" s="28">
        <f t="shared" si="27"/>
        <v>48519</v>
      </c>
      <c r="C221" s="31">
        <f t="shared" si="34"/>
        <v>6480.9921062783769</v>
      </c>
      <c r="D221" s="31">
        <f t="shared" si="35"/>
        <v>62.26541727054866</v>
      </c>
      <c r="E221" s="32">
        <f t="shared" si="28"/>
        <v>0</v>
      </c>
      <c r="F221" s="31">
        <f t="shared" si="29"/>
        <v>62.26541727054866</v>
      </c>
      <c r="G221" s="31">
        <f t="shared" si="32"/>
        <v>25.809836672732786</v>
      </c>
      <c r="H221" s="31">
        <f t="shared" si="33"/>
        <v>36.455580597815874</v>
      </c>
      <c r="I221" s="31">
        <f t="shared" si="30"/>
        <v>6455.1822696056443</v>
      </c>
      <c r="J221" s="24"/>
      <c r="K221" s="24"/>
    </row>
    <row r="222" spans="1:11">
      <c r="A222" s="27">
        <f t="shared" si="31"/>
        <v>205</v>
      </c>
      <c r="B222" s="28">
        <f t="shared" si="27"/>
        <v>48549</v>
      </c>
      <c r="C222" s="31">
        <f t="shared" si="34"/>
        <v>6455.1822696056443</v>
      </c>
      <c r="D222" s="31">
        <f t="shared" si="35"/>
        <v>62.26541727054866</v>
      </c>
      <c r="E222" s="32">
        <f t="shared" si="28"/>
        <v>0</v>
      </c>
      <c r="F222" s="31">
        <f t="shared" si="29"/>
        <v>62.26541727054866</v>
      </c>
      <c r="G222" s="31">
        <f t="shared" si="32"/>
        <v>25.955017004016909</v>
      </c>
      <c r="H222" s="31">
        <f t="shared" si="33"/>
        <v>36.310400266531751</v>
      </c>
      <c r="I222" s="31">
        <f t="shared" si="30"/>
        <v>6429.2272526016277</v>
      </c>
      <c r="J222" s="24"/>
      <c r="K222" s="24"/>
    </row>
    <row r="223" spans="1:11">
      <c r="A223" s="27">
        <f t="shared" si="31"/>
        <v>206</v>
      </c>
      <c r="B223" s="28">
        <f t="shared" si="27"/>
        <v>48580</v>
      </c>
      <c r="C223" s="31">
        <f t="shared" si="34"/>
        <v>6429.2272526016277</v>
      </c>
      <c r="D223" s="31">
        <f t="shared" si="35"/>
        <v>62.26541727054866</v>
      </c>
      <c r="E223" s="32">
        <f t="shared" si="28"/>
        <v>0</v>
      </c>
      <c r="F223" s="31">
        <f t="shared" si="29"/>
        <v>62.26541727054866</v>
      </c>
      <c r="G223" s="31">
        <f t="shared" si="32"/>
        <v>26.101013974664504</v>
      </c>
      <c r="H223" s="31">
        <f t="shared" si="33"/>
        <v>36.164403295884156</v>
      </c>
      <c r="I223" s="31">
        <f t="shared" si="30"/>
        <v>6403.1262386269636</v>
      </c>
      <c r="J223" s="24"/>
      <c r="K223" s="24"/>
    </row>
    <row r="224" spans="1:11">
      <c r="A224" s="27">
        <f t="shared" si="31"/>
        <v>207</v>
      </c>
      <c r="B224" s="28">
        <f t="shared" si="27"/>
        <v>48611</v>
      </c>
      <c r="C224" s="31">
        <f t="shared" si="34"/>
        <v>6403.1262386269636</v>
      </c>
      <c r="D224" s="31">
        <f t="shared" si="35"/>
        <v>62.26541727054866</v>
      </c>
      <c r="E224" s="32">
        <f t="shared" si="28"/>
        <v>0</v>
      </c>
      <c r="F224" s="31">
        <f t="shared" si="29"/>
        <v>62.26541727054866</v>
      </c>
      <c r="G224" s="31">
        <f t="shared" si="32"/>
        <v>26.247832178271992</v>
      </c>
      <c r="H224" s="31">
        <f t="shared" si="33"/>
        <v>36.017585092276668</v>
      </c>
      <c r="I224" s="31">
        <f t="shared" si="30"/>
        <v>6376.8784064486917</v>
      </c>
      <c r="J224" s="24"/>
      <c r="K224" s="24"/>
    </row>
    <row r="225" spans="1:11">
      <c r="A225" s="27">
        <f t="shared" si="31"/>
        <v>208</v>
      </c>
      <c r="B225" s="28">
        <f t="shared" si="27"/>
        <v>48639</v>
      </c>
      <c r="C225" s="31">
        <f t="shared" si="34"/>
        <v>6376.8784064486917</v>
      </c>
      <c r="D225" s="31">
        <f t="shared" si="35"/>
        <v>62.26541727054866</v>
      </c>
      <c r="E225" s="32">
        <f t="shared" si="28"/>
        <v>0</v>
      </c>
      <c r="F225" s="31">
        <f t="shared" si="29"/>
        <v>62.26541727054866</v>
      </c>
      <c r="G225" s="31">
        <f t="shared" si="32"/>
        <v>26.395476234274767</v>
      </c>
      <c r="H225" s="31">
        <f t="shared" si="33"/>
        <v>35.869941036273893</v>
      </c>
      <c r="I225" s="31">
        <f t="shared" si="30"/>
        <v>6350.4829302144171</v>
      </c>
      <c r="J225" s="24"/>
      <c r="K225" s="24"/>
    </row>
    <row r="226" spans="1:11">
      <c r="A226" s="27">
        <f t="shared" si="31"/>
        <v>209</v>
      </c>
      <c r="B226" s="28">
        <f t="shared" si="27"/>
        <v>48670</v>
      </c>
      <c r="C226" s="31">
        <f t="shared" si="34"/>
        <v>6350.4829302144171</v>
      </c>
      <c r="D226" s="31">
        <f t="shared" si="35"/>
        <v>62.26541727054866</v>
      </c>
      <c r="E226" s="32">
        <f t="shared" si="28"/>
        <v>0</v>
      </c>
      <c r="F226" s="31">
        <f t="shared" si="29"/>
        <v>62.26541727054866</v>
      </c>
      <c r="G226" s="31">
        <f t="shared" si="32"/>
        <v>26.543950788092559</v>
      </c>
      <c r="H226" s="31">
        <f t="shared" si="33"/>
        <v>35.721466482456101</v>
      </c>
      <c r="I226" s="31">
        <f t="shared" si="30"/>
        <v>6323.9389794263243</v>
      </c>
      <c r="J226" s="24"/>
      <c r="K226" s="24"/>
    </row>
    <row r="227" spans="1:11">
      <c r="A227" s="27">
        <f t="shared" si="31"/>
        <v>210</v>
      </c>
      <c r="B227" s="28">
        <f t="shared" si="27"/>
        <v>48700</v>
      </c>
      <c r="C227" s="31">
        <f t="shared" si="34"/>
        <v>6323.9389794263243</v>
      </c>
      <c r="D227" s="31">
        <f t="shared" si="35"/>
        <v>62.26541727054866</v>
      </c>
      <c r="E227" s="32">
        <f t="shared" si="28"/>
        <v>0</v>
      </c>
      <c r="F227" s="31">
        <f t="shared" si="29"/>
        <v>62.26541727054866</v>
      </c>
      <c r="G227" s="31">
        <f t="shared" si="32"/>
        <v>26.693260511275582</v>
      </c>
      <c r="H227" s="31">
        <f t="shared" si="33"/>
        <v>35.572156759273078</v>
      </c>
      <c r="I227" s="31">
        <f t="shared" si="30"/>
        <v>6297.2457189150491</v>
      </c>
      <c r="J227" s="24"/>
      <c r="K227" s="24"/>
    </row>
    <row r="228" spans="1:11">
      <c r="A228" s="27">
        <f t="shared" si="31"/>
        <v>211</v>
      </c>
      <c r="B228" s="28">
        <f t="shared" si="27"/>
        <v>48731</v>
      </c>
      <c r="C228" s="31">
        <f t="shared" si="34"/>
        <v>6297.2457189150491</v>
      </c>
      <c r="D228" s="31">
        <f t="shared" si="35"/>
        <v>62.26541727054866</v>
      </c>
      <c r="E228" s="32">
        <f t="shared" si="28"/>
        <v>0</v>
      </c>
      <c r="F228" s="31">
        <f t="shared" si="29"/>
        <v>62.26541727054866</v>
      </c>
      <c r="G228" s="31">
        <f t="shared" si="32"/>
        <v>26.843410101651507</v>
      </c>
      <c r="H228" s="31">
        <f t="shared" si="33"/>
        <v>35.422007168897153</v>
      </c>
      <c r="I228" s="31">
        <f t="shared" si="30"/>
        <v>6270.4023088133972</v>
      </c>
      <c r="J228" s="24"/>
      <c r="K228" s="24"/>
    </row>
    <row r="229" spans="1:11">
      <c r="A229" s="27">
        <f t="shared" si="31"/>
        <v>212</v>
      </c>
      <c r="B229" s="28">
        <f t="shared" si="27"/>
        <v>48761</v>
      </c>
      <c r="C229" s="31">
        <f t="shared" si="34"/>
        <v>6270.4023088133972</v>
      </c>
      <c r="D229" s="31">
        <f t="shared" si="35"/>
        <v>62.26541727054866</v>
      </c>
      <c r="E229" s="32">
        <f t="shared" si="28"/>
        <v>0</v>
      </c>
      <c r="F229" s="31">
        <f t="shared" si="29"/>
        <v>62.26541727054866</v>
      </c>
      <c r="G229" s="31">
        <f t="shared" si="32"/>
        <v>26.994404283473301</v>
      </c>
      <c r="H229" s="31">
        <f t="shared" si="33"/>
        <v>35.271012987075359</v>
      </c>
      <c r="I229" s="31">
        <f t="shared" si="30"/>
        <v>6243.4079045299241</v>
      </c>
      <c r="J229" s="24"/>
      <c r="K229" s="24"/>
    </row>
    <row r="230" spans="1:11">
      <c r="A230" s="27">
        <f t="shared" si="31"/>
        <v>213</v>
      </c>
      <c r="B230" s="28">
        <f t="shared" si="27"/>
        <v>48792</v>
      </c>
      <c r="C230" s="31">
        <f t="shared" si="34"/>
        <v>6243.4079045299241</v>
      </c>
      <c r="D230" s="31">
        <f t="shared" si="35"/>
        <v>62.26541727054866</v>
      </c>
      <c r="E230" s="32">
        <f t="shared" si="28"/>
        <v>0</v>
      </c>
      <c r="F230" s="31">
        <f t="shared" si="29"/>
        <v>62.26541727054866</v>
      </c>
      <c r="G230" s="31">
        <f t="shared" si="32"/>
        <v>27.146247807567832</v>
      </c>
      <c r="H230" s="31">
        <f t="shared" si="33"/>
        <v>35.119169462980828</v>
      </c>
      <c r="I230" s="31">
        <f t="shared" si="30"/>
        <v>6216.2616567223558</v>
      </c>
      <c r="J230" s="24"/>
      <c r="K230" s="24"/>
    </row>
    <row r="231" spans="1:11">
      <c r="A231" s="27">
        <f t="shared" si="31"/>
        <v>214</v>
      </c>
      <c r="B231" s="28">
        <f t="shared" si="27"/>
        <v>48823</v>
      </c>
      <c r="C231" s="31">
        <f t="shared" si="34"/>
        <v>6216.2616567223558</v>
      </c>
      <c r="D231" s="31">
        <f t="shared" si="35"/>
        <v>62.26541727054866</v>
      </c>
      <c r="E231" s="32">
        <f t="shared" si="28"/>
        <v>0</v>
      </c>
      <c r="F231" s="31">
        <f t="shared" si="29"/>
        <v>62.26541727054866</v>
      </c>
      <c r="G231" s="31">
        <f t="shared" si="32"/>
        <v>27.298945451485409</v>
      </c>
      <c r="H231" s="31">
        <f t="shared" si="33"/>
        <v>34.966471819063251</v>
      </c>
      <c r="I231" s="31">
        <f t="shared" si="30"/>
        <v>6188.9627112708704</v>
      </c>
      <c r="J231" s="24"/>
      <c r="K231" s="24"/>
    </row>
    <row r="232" spans="1:11">
      <c r="A232" s="27">
        <f t="shared" si="31"/>
        <v>215</v>
      </c>
      <c r="B232" s="28">
        <f t="shared" si="27"/>
        <v>48853</v>
      </c>
      <c r="C232" s="31">
        <f t="shared" si="34"/>
        <v>6188.9627112708704</v>
      </c>
      <c r="D232" s="31">
        <f t="shared" si="35"/>
        <v>62.26541727054866</v>
      </c>
      <c r="E232" s="32">
        <f t="shared" si="28"/>
        <v>0</v>
      </c>
      <c r="F232" s="31">
        <f t="shared" si="29"/>
        <v>62.26541727054866</v>
      </c>
      <c r="G232" s="31">
        <f t="shared" si="32"/>
        <v>27.452502019650012</v>
      </c>
      <c r="H232" s="31">
        <f t="shared" si="33"/>
        <v>34.812915250898648</v>
      </c>
      <c r="I232" s="31">
        <f t="shared" si="30"/>
        <v>6161.5102092512207</v>
      </c>
      <c r="J232" s="24"/>
      <c r="K232" s="24"/>
    </row>
    <row r="233" spans="1:11">
      <c r="A233" s="27">
        <f t="shared" si="31"/>
        <v>216</v>
      </c>
      <c r="B233" s="28">
        <f t="shared" si="27"/>
        <v>48884</v>
      </c>
      <c r="C233" s="31">
        <f t="shared" si="34"/>
        <v>6161.5102092512207</v>
      </c>
      <c r="D233" s="31">
        <f t="shared" si="35"/>
        <v>62.26541727054866</v>
      </c>
      <c r="E233" s="32">
        <f t="shared" si="28"/>
        <v>0</v>
      </c>
      <c r="F233" s="31">
        <f t="shared" si="29"/>
        <v>62.26541727054866</v>
      </c>
      <c r="G233" s="31">
        <f t="shared" si="32"/>
        <v>27.60692234351054</v>
      </c>
      <c r="H233" s="31">
        <f t="shared" si="33"/>
        <v>34.65849492703812</v>
      </c>
      <c r="I233" s="31">
        <f t="shared" si="30"/>
        <v>6133.90328690771</v>
      </c>
      <c r="J233" s="24"/>
      <c r="K233" s="24"/>
    </row>
    <row r="234" spans="1:11">
      <c r="A234" s="27">
        <f t="shared" si="31"/>
        <v>217</v>
      </c>
      <c r="B234" s="28">
        <f t="shared" si="27"/>
        <v>48914</v>
      </c>
      <c r="C234" s="31">
        <f t="shared" si="34"/>
        <v>6133.90328690771</v>
      </c>
      <c r="D234" s="31">
        <f t="shared" si="35"/>
        <v>62.26541727054866</v>
      </c>
      <c r="E234" s="32">
        <f t="shared" si="28"/>
        <v>0</v>
      </c>
      <c r="F234" s="31">
        <f t="shared" si="29"/>
        <v>62.26541727054866</v>
      </c>
      <c r="G234" s="31">
        <f t="shared" si="32"/>
        <v>27.762211281692785</v>
      </c>
      <c r="H234" s="31">
        <f t="shared" si="33"/>
        <v>34.503205988855875</v>
      </c>
      <c r="I234" s="31">
        <f t="shared" si="30"/>
        <v>6106.1410756260175</v>
      </c>
      <c r="J234" s="24"/>
      <c r="K234" s="24"/>
    </row>
    <row r="235" spans="1:11">
      <c r="A235" s="27">
        <f t="shared" si="31"/>
        <v>218</v>
      </c>
      <c r="B235" s="28">
        <f t="shared" si="27"/>
        <v>48945</v>
      </c>
      <c r="C235" s="31">
        <f t="shared" si="34"/>
        <v>6106.1410756260175</v>
      </c>
      <c r="D235" s="31">
        <f t="shared" si="35"/>
        <v>62.26541727054866</v>
      </c>
      <c r="E235" s="32">
        <f t="shared" si="28"/>
        <v>0</v>
      </c>
      <c r="F235" s="31">
        <f t="shared" si="29"/>
        <v>62.26541727054866</v>
      </c>
      <c r="G235" s="31">
        <f t="shared" si="32"/>
        <v>27.91837372015231</v>
      </c>
      <c r="H235" s="31">
        <f t="shared" si="33"/>
        <v>34.34704355039635</v>
      </c>
      <c r="I235" s="31">
        <f t="shared" si="30"/>
        <v>6078.2227019058655</v>
      </c>
      <c r="J235" s="24"/>
      <c r="K235" s="24"/>
    </row>
    <row r="236" spans="1:11">
      <c r="A236" s="27">
        <f t="shared" si="31"/>
        <v>219</v>
      </c>
      <c r="B236" s="28">
        <f t="shared" si="27"/>
        <v>48976</v>
      </c>
      <c r="C236" s="31">
        <f t="shared" si="34"/>
        <v>6078.2227019058655</v>
      </c>
      <c r="D236" s="31">
        <f t="shared" si="35"/>
        <v>62.26541727054866</v>
      </c>
      <c r="E236" s="32">
        <f t="shared" si="28"/>
        <v>0</v>
      </c>
      <c r="F236" s="31">
        <f t="shared" si="29"/>
        <v>62.26541727054866</v>
      </c>
      <c r="G236" s="31">
        <f t="shared" si="32"/>
        <v>28.075414572328164</v>
      </c>
      <c r="H236" s="31">
        <f t="shared" si="33"/>
        <v>34.190002698220496</v>
      </c>
      <c r="I236" s="31">
        <f t="shared" si="30"/>
        <v>6050.147287333537</v>
      </c>
      <c r="J236" s="24"/>
      <c r="K236" s="24"/>
    </row>
    <row r="237" spans="1:11">
      <c r="A237" s="27">
        <f t="shared" si="31"/>
        <v>220</v>
      </c>
      <c r="B237" s="28">
        <f t="shared" si="27"/>
        <v>49004</v>
      </c>
      <c r="C237" s="31">
        <f t="shared" si="34"/>
        <v>6050.147287333537</v>
      </c>
      <c r="D237" s="31">
        <f t="shared" si="35"/>
        <v>62.26541727054866</v>
      </c>
      <c r="E237" s="32">
        <f t="shared" si="28"/>
        <v>0</v>
      </c>
      <c r="F237" s="31">
        <f t="shared" si="29"/>
        <v>62.26541727054866</v>
      </c>
      <c r="G237" s="31">
        <f t="shared" si="32"/>
        <v>28.233338779297512</v>
      </c>
      <c r="H237" s="31">
        <f t="shared" si="33"/>
        <v>34.032078491251148</v>
      </c>
      <c r="I237" s="31">
        <f t="shared" si="30"/>
        <v>6021.9139485542391</v>
      </c>
      <c r="J237" s="24"/>
      <c r="K237" s="24"/>
    </row>
    <row r="238" spans="1:11">
      <c r="A238" s="27">
        <f t="shared" si="31"/>
        <v>221</v>
      </c>
      <c r="B238" s="28">
        <f t="shared" si="27"/>
        <v>49035</v>
      </c>
      <c r="C238" s="31">
        <f t="shared" si="34"/>
        <v>6021.9139485542391</v>
      </c>
      <c r="D238" s="31">
        <f t="shared" si="35"/>
        <v>62.26541727054866</v>
      </c>
      <c r="E238" s="32">
        <f t="shared" si="28"/>
        <v>0</v>
      </c>
      <c r="F238" s="31">
        <f t="shared" si="29"/>
        <v>62.26541727054866</v>
      </c>
      <c r="G238" s="31">
        <f t="shared" si="32"/>
        <v>28.392151309931066</v>
      </c>
      <c r="H238" s="31">
        <f t="shared" si="33"/>
        <v>33.873265960617594</v>
      </c>
      <c r="I238" s="31">
        <f t="shared" si="30"/>
        <v>5993.5217972443079</v>
      </c>
      <c r="J238" s="24"/>
      <c r="K238" s="24"/>
    </row>
    <row r="239" spans="1:11">
      <c r="A239" s="27">
        <f t="shared" si="31"/>
        <v>222</v>
      </c>
      <c r="B239" s="28">
        <f t="shared" si="27"/>
        <v>49065</v>
      </c>
      <c r="C239" s="31">
        <f t="shared" si="34"/>
        <v>5993.5217972443079</v>
      </c>
      <c r="D239" s="31">
        <f t="shared" si="35"/>
        <v>62.26541727054866</v>
      </c>
      <c r="E239" s="32">
        <f t="shared" si="28"/>
        <v>0</v>
      </c>
      <c r="F239" s="31">
        <f t="shared" si="29"/>
        <v>62.26541727054866</v>
      </c>
      <c r="G239" s="31">
        <f t="shared" si="32"/>
        <v>28.551857161049426</v>
      </c>
      <c r="H239" s="31">
        <f t="shared" si="33"/>
        <v>33.713560109499234</v>
      </c>
      <c r="I239" s="31">
        <f t="shared" si="30"/>
        <v>5964.9699400832587</v>
      </c>
      <c r="J239" s="24"/>
      <c r="K239" s="24"/>
    </row>
    <row r="240" spans="1:11">
      <c r="A240" s="27">
        <f t="shared" si="31"/>
        <v>223</v>
      </c>
      <c r="B240" s="28">
        <f t="shared" si="27"/>
        <v>49096</v>
      </c>
      <c r="C240" s="31">
        <f t="shared" si="34"/>
        <v>5964.9699400832587</v>
      </c>
      <c r="D240" s="31">
        <f t="shared" si="35"/>
        <v>62.26541727054866</v>
      </c>
      <c r="E240" s="32">
        <f t="shared" si="28"/>
        <v>0</v>
      </c>
      <c r="F240" s="31">
        <f t="shared" si="29"/>
        <v>62.26541727054866</v>
      </c>
      <c r="G240" s="31">
        <f t="shared" si="32"/>
        <v>28.712461357580324</v>
      </c>
      <c r="H240" s="31">
        <f t="shared" si="33"/>
        <v>33.552955912968336</v>
      </c>
      <c r="I240" s="31">
        <f t="shared" si="30"/>
        <v>5936.2574787256781</v>
      </c>
      <c r="J240" s="24"/>
      <c r="K240" s="24"/>
    </row>
    <row r="241" spans="1:11">
      <c r="A241" s="27">
        <f t="shared" si="31"/>
        <v>224</v>
      </c>
      <c r="B241" s="28">
        <f t="shared" si="27"/>
        <v>49126</v>
      </c>
      <c r="C241" s="31">
        <f t="shared" si="34"/>
        <v>5936.2574787256781</v>
      </c>
      <c r="D241" s="31">
        <f t="shared" si="35"/>
        <v>62.26541727054866</v>
      </c>
      <c r="E241" s="32">
        <f t="shared" si="28"/>
        <v>0</v>
      </c>
      <c r="F241" s="31">
        <f t="shared" si="29"/>
        <v>62.26541727054866</v>
      </c>
      <c r="G241" s="31">
        <f t="shared" si="32"/>
        <v>28.873968952716723</v>
      </c>
      <c r="H241" s="31">
        <f t="shared" si="33"/>
        <v>33.391448317831937</v>
      </c>
      <c r="I241" s="31">
        <f t="shared" si="30"/>
        <v>5907.3835097729616</v>
      </c>
      <c r="J241" s="24"/>
      <c r="K241" s="24"/>
    </row>
    <row r="242" spans="1:11">
      <c r="A242" s="27">
        <f t="shared" si="31"/>
        <v>225</v>
      </c>
      <c r="B242" s="28">
        <f t="shared" si="27"/>
        <v>49157</v>
      </c>
      <c r="C242" s="31">
        <f t="shared" si="34"/>
        <v>5907.3835097729616</v>
      </c>
      <c r="D242" s="31">
        <f t="shared" si="35"/>
        <v>62.26541727054866</v>
      </c>
      <c r="E242" s="32">
        <f t="shared" si="28"/>
        <v>0</v>
      </c>
      <c r="F242" s="31">
        <f t="shared" si="29"/>
        <v>62.26541727054866</v>
      </c>
      <c r="G242" s="31">
        <f t="shared" si="32"/>
        <v>29.036385028075749</v>
      </c>
      <c r="H242" s="31">
        <f t="shared" si="33"/>
        <v>33.229032242472911</v>
      </c>
      <c r="I242" s="31">
        <f t="shared" si="30"/>
        <v>5878.3471247448861</v>
      </c>
      <c r="J242" s="24"/>
      <c r="K242" s="24"/>
    </row>
    <row r="243" spans="1:11">
      <c r="A243" s="27">
        <f t="shared" si="31"/>
        <v>226</v>
      </c>
      <c r="B243" s="28">
        <f t="shared" si="27"/>
        <v>49188</v>
      </c>
      <c r="C243" s="31">
        <f t="shared" si="34"/>
        <v>5878.3471247448861</v>
      </c>
      <c r="D243" s="31">
        <f t="shared" si="35"/>
        <v>62.26541727054866</v>
      </c>
      <c r="E243" s="32">
        <f t="shared" si="28"/>
        <v>0</v>
      </c>
      <c r="F243" s="31">
        <f t="shared" si="29"/>
        <v>62.26541727054866</v>
      </c>
      <c r="G243" s="31">
        <f t="shared" si="32"/>
        <v>29.199714693858674</v>
      </c>
      <c r="H243" s="31">
        <f t="shared" si="33"/>
        <v>33.065702576689986</v>
      </c>
      <c r="I243" s="31">
        <f t="shared" si="30"/>
        <v>5849.1474100510277</v>
      </c>
      <c r="J243" s="24"/>
      <c r="K243" s="24"/>
    </row>
    <row r="244" spans="1:11">
      <c r="A244" s="27">
        <f t="shared" si="31"/>
        <v>227</v>
      </c>
      <c r="B244" s="28">
        <f t="shared" si="27"/>
        <v>49218</v>
      </c>
      <c r="C244" s="31">
        <f t="shared" si="34"/>
        <v>5849.1474100510277</v>
      </c>
      <c r="D244" s="31">
        <f t="shared" si="35"/>
        <v>62.26541727054866</v>
      </c>
      <c r="E244" s="32">
        <f t="shared" si="28"/>
        <v>0</v>
      </c>
      <c r="F244" s="31">
        <f t="shared" si="29"/>
        <v>62.26541727054866</v>
      </c>
      <c r="G244" s="31">
        <f t="shared" si="32"/>
        <v>29.363963089011627</v>
      </c>
      <c r="H244" s="31">
        <f t="shared" si="33"/>
        <v>32.901454181537034</v>
      </c>
      <c r="I244" s="31">
        <f t="shared" si="30"/>
        <v>5819.7834469620157</v>
      </c>
      <c r="J244" s="24"/>
      <c r="K244" s="24"/>
    </row>
    <row r="245" spans="1:11">
      <c r="A245" s="27">
        <f t="shared" si="31"/>
        <v>228</v>
      </c>
      <c r="B245" s="28">
        <f t="shared" si="27"/>
        <v>49249</v>
      </c>
      <c r="C245" s="31">
        <f t="shared" si="34"/>
        <v>5819.7834469620157</v>
      </c>
      <c r="D245" s="31">
        <f t="shared" si="35"/>
        <v>62.26541727054866</v>
      </c>
      <c r="E245" s="32">
        <f t="shared" si="28"/>
        <v>0</v>
      </c>
      <c r="F245" s="31">
        <f t="shared" si="29"/>
        <v>62.26541727054866</v>
      </c>
      <c r="G245" s="31">
        <f t="shared" si="32"/>
        <v>29.52913538138732</v>
      </c>
      <c r="H245" s="31">
        <f t="shared" si="33"/>
        <v>32.73628188916134</v>
      </c>
      <c r="I245" s="31">
        <f t="shared" si="30"/>
        <v>5790.2543115806284</v>
      </c>
      <c r="J245" s="24"/>
      <c r="K245" s="24"/>
    </row>
    <row r="246" spans="1:11">
      <c r="A246" s="27">
        <f t="shared" si="31"/>
        <v>229</v>
      </c>
      <c r="B246" s="28">
        <f t="shared" si="27"/>
        <v>49279</v>
      </c>
      <c r="C246" s="31">
        <f t="shared" si="34"/>
        <v>5790.2543115806284</v>
      </c>
      <c r="D246" s="31">
        <f t="shared" si="35"/>
        <v>62.26541727054866</v>
      </c>
      <c r="E246" s="32">
        <f t="shared" si="28"/>
        <v>0</v>
      </c>
      <c r="F246" s="31">
        <f t="shared" si="29"/>
        <v>62.26541727054866</v>
      </c>
      <c r="G246" s="31">
        <f t="shared" si="32"/>
        <v>29.695236767907623</v>
      </c>
      <c r="H246" s="31">
        <f t="shared" si="33"/>
        <v>32.570180502641037</v>
      </c>
      <c r="I246" s="31">
        <f t="shared" si="30"/>
        <v>5760.5590748127206</v>
      </c>
      <c r="J246" s="24"/>
      <c r="K246" s="24"/>
    </row>
    <row r="247" spans="1:11">
      <c r="A247" s="27">
        <f t="shared" si="31"/>
        <v>230</v>
      </c>
      <c r="B247" s="28">
        <f t="shared" si="27"/>
        <v>49310</v>
      </c>
      <c r="C247" s="31">
        <f t="shared" si="34"/>
        <v>5760.5590748127206</v>
      </c>
      <c r="D247" s="31">
        <f t="shared" si="35"/>
        <v>62.26541727054866</v>
      </c>
      <c r="E247" s="32">
        <f t="shared" si="28"/>
        <v>0</v>
      </c>
      <c r="F247" s="31">
        <f t="shared" si="29"/>
        <v>62.26541727054866</v>
      </c>
      <c r="G247" s="31">
        <f t="shared" si="32"/>
        <v>29.862272474727106</v>
      </c>
      <c r="H247" s="31">
        <f t="shared" si="33"/>
        <v>32.403144795821554</v>
      </c>
      <c r="I247" s="31">
        <f t="shared" si="30"/>
        <v>5730.6968023379932</v>
      </c>
      <c r="J247" s="24"/>
      <c r="K247" s="24"/>
    </row>
    <row r="248" spans="1:11">
      <c r="A248" s="27">
        <f t="shared" si="31"/>
        <v>231</v>
      </c>
      <c r="B248" s="28">
        <f t="shared" si="27"/>
        <v>49341</v>
      </c>
      <c r="C248" s="31">
        <f t="shared" si="34"/>
        <v>5730.6968023379932</v>
      </c>
      <c r="D248" s="31">
        <f t="shared" si="35"/>
        <v>62.26541727054866</v>
      </c>
      <c r="E248" s="32">
        <f t="shared" si="28"/>
        <v>0</v>
      </c>
      <c r="F248" s="31">
        <f t="shared" si="29"/>
        <v>62.26541727054866</v>
      </c>
      <c r="G248" s="31">
        <f t="shared" si="32"/>
        <v>30.030247757397447</v>
      </c>
      <c r="H248" s="31">
        <f t="shared" si="33"/>
        <v>32.235169513151213</v>
      </c>
      <c r="I248" s="31">
        <f t="shared" si="30"/>
        <v>5700.6665545805954</v>
      </c>
      <c r="J248" s="24"/>
      <c r="K248" s="24"/>
    </row>
    <row r="249" spans="1:11">
      <c r="A249" s="27">
        <f t="shared" si="31"/>
        <v>232</v>
      </c>
      <c r="B249" s="28">
        <f t="shared" si="27"/>
        <v>49369</v>
      </c>
      <c r="C249" s="31">
        <f t="shared" si="34"/>
        <v>5700.6665545805954</v>
      </c>
      <c r="D249" s="31">
        <f t="shared" si="35"/>
        <v>62.26541727054866</v>
      </c>
      <c r="E249" s="32">
        <f t="shared" si="28"/>
        <v>0</v>
      </c>
      <c r="F249" s="31">
        <f t="shared" si="29"/>
        <v>62.26541727054866</v>
      </c>
      <c r="G249" s="31">
        <f t="shared" si="32"/>
        <v>30.199167901032808</v>
      </c>
      <c r="H249" s="31">
        <f t="shared" si="33"/>
        <v>32.066249369515852</v>
      </c>
      <c r="I249" s="31">
        <f t="shared" si="30"/>
        <v>5670.4673866795629</v>
      </c>
      <c r="J249" s="24"/>
      <c r="K249" s="24"/>
    </row>
    <row r="250" spans="1:11">
      <c r="A250" s="27">
        <f t="shared" si="31"/>
        <v>233</v>
      </c>
      <c r="B250" s="28">
        <f t="shared" si="27"/>
        <v>49400</v>
      </c>
      <c r="C250" s="31">
        <f t="shared" si="34"/>
        <v>5670.4673866795629</v>
      </c>
      <c r="D250" s="31">
        <f t="shared" si="35"/>
        <v>62.26541727054866</v>
      </c>
      <c r="E250" s="32">
        <f t="shared" si="28"/>
        <v>0</v>
      </c>
      <c r="F250" s="31">
        <f t="shared" si="29"/>
        <v>62.26541727054866</v>
      </c>
      <c r="G250" s="31">
        <f t="shared" si="32"/>
        <v>30.369038220476117</v>
      </c>
      <c r="H250" s="31">
        <f t="shared" si="33"/>
        <v>31.896379050072543</v>
      </c>
      <c r="I250" s="31">
        <f t="shared" si="30"/>
        <v>5640.098348459087</v>
      </c>
      <c r="J250" s="24"/>
      <c r="K250" s="24"/>
    </row>
    <row r="251" spans="1:11">
      <c r="A251" s="27">
        <f t="shared" si="31"/>
        <v>234</v>
      </c>
      <c r="B251" s="28">
        <f t="shared" si="27"/>
        <v>49430</v>
      </c>
      <c r="C251" s="31">
        <f t="shared" si="34"/>
        <v>5640.098348459087</v>
      </c>
      <c r="D251" s="31">
        <f t="shared" si="35"/>
        <v>62.26541727054866</v>
      </c>
      <c r="E251" s="32">
        <f t="shared" si="28"/>
        <v>0</v>
      </c>
      <c r="F251" s="31">
        <f t="shared" si="29"/>
        <v>62.26541727054866</v>
      </c>
      <c r="G251" s="31">
        <f t="shared" si="32"/>
        <v>30.539864060466293</v>
      </c>
      <c r="H251" s="31">
        <f t="shared" si="33"/>
        <v>31.725553210082367</v>
      </c>
      <c r="I251" s="31">
        <f t="shared" si="30"/>
        <v>5609.5584843986207</v>
      </c>
      <c r="J251" s="24"/>
      <c r="K251" s="24"/>
    </row>
    <row r="252" spans="1:11">
      <c r="A252" s="27">
        <f t="shared" si="31"/>
        <v>235</v>
      </c>
      <c r="B252" s="28">
        <f t="shared" si="27"/>
        <v>49461</v>
      </c>
      <c r="C252" s="31">
        <f t="shared" si="34"/>
        <v>5609.5584843986207</v>
      </c>
      <c r="D252" s="31">
        <f t="shared" si="35"/>
        <v>62.26541727054866</v>
      </c>
      <c r="E252" s="32">
        <f t="shared" si="28"/>
        <v>0</v>
      </c>
      <c r="F252" s="31">
        <f t="shared" si="29"/>
        <v>62.26541727054866</v>
      </c>
      <c r="G252" s="31">
        <f t="shared" si="32"/>
        <v>30.711650795806417</v>
      </c>
      <c r="H252" s="31">
        <f t="shared" si="33"/>
        <v>31.553766474742243</v>
      </c>
      <c r="I252" s="31">
        <f t="shared" si="30"/>
        <v>5578.8468336028145</v>
      </c>
      <c r="J252" s="24"/>
      <c r="K252" s="24"/>
    </row>
    <row r="253" spans="1:11">
      <c r="A253" s="27">
        <f t="shared" si="31"/>
        <v>236</v>
      </c>
      <c r="B253" s="28">
        <f t="shared" si="27"/>
        <v>49491</v>
      </c>
      <c r="C253" s="31">
        <f t="shared" si="34"/>
        <v>5578.8468336028145</v>
      </c>
      <c r="D253" s="31">
        <f t="shared" si="35"/>
        <v>62.26541727054866</v>
      </c>
      <c r="E253" s="32">
        <f t="shared" si="28"/>
        <v>0</v>
      </c>
      <c r="F253" s="31">
        <f t="shared" si="29"/>
        <v>62.26541727054866</v>
      </c>
      <c r="G253" s="31">
        <f t="shared" si="32"/>
        <v>30.884403831532826</v>
      </c>
      <c r="H253" s="31">
        <f t="shared" si="33"/>
        <v>31.381013439015835</v>
      </c>
      <c r="I253" s="31">
        <f t="shared" si="30"/>
        <v>5547.9624297712817</v>
      </c>
      <c r="J253" s="24"/>
      <c r="K253" s="24"/>
    </row>
    <row r="254" spans="1:11">
      <c r="A254" s="27">
        <f t="shared" si="31"/>
        <v>237</v>
      </c>
      <c r="B254" s="28">
        <f t="shared" si="27"/>
        <v>49522</v>
      </c>
      <c r="C254" s="31">
        <f t="shared" si="34"/>
        <v>5547.9624297712817</v>
      </c>
      <c r="D254" s="31">
        <f t="shared" si="35"/>
        <v>62.26541727054866</v>
      </c>
      <c r="E254" s="32">
        <f t="shared" si="28"/>
        <v>0</v>
      </c>
      <c r="F254" s="31">
        <f t="shared" si="29"/>
        <v>62.26541727054866</v>
      </c>
      <c r="G254" s="31">
        <f t="shared" si="32"/>
        <v>31.058128603085198</v>
      </c>
      <c r="H254" s="31">
        <f t="shared" si="33"/>
        <v>31.207288667463462</v>
      </c>
      <c r="I254" s="31">
        <f t="shared" si="30"/>
        <v>5516.9043011681961</v>
      </c>
      <c r="J254" s="24"/>
      <c r="K254" s="24"/>
    </row>
    <row r="255" spans="1:11">
      <c r="A255" s="27">
        <f t="shared" si="31"/>
        <v>238</v>
      </c>
      <c r="B255" s="28">
        <f t="shared" si="27"/>
        <v>49553</v>
      </c>
      <c r="C255" s="31">
        <f t="shared" si="34"/>
        <v>5516.9043011681961</v>
      </c>
      <c r="D255" s="31">
        <f t="shared" si="35"/>
        <v>62.26541727054866</v>
      </c>
      <c r="E255" s="32">
        <f t="shared" si="28"/>
        <v>0</v>
      </c>
      <c r="F255" s="31">
        <f t="shared" si="29"/>
        <v>62.26541727054866</v>
      </c>
      <c r="G255" s="31">
        <f t="shared" si="32"/>
        <v>31.232830576477557</v>
      </c>
      <c r="H255" s="31">
        <f t="shared" si="33"/>
        <v>31.032586694071103</v>
      </c>
      <c r="I255" s="31">
        <f t="shared" si="30"/>
        <v>5485.6714705917184</v>
      </c>
      <c r="J255" s="24"/>
      <c r="K255" s="24"/>
    </row>
    <row r="256" spans="1:11">
      <c r="A256" s="27">
        <f t="shared" si="31"/>
        <v>239</v>
      </c>
      <c r="B256" s="28">
        <f t="shared" si="27"/>
        <v>49583</v>
      </c>
      <c r="C256" s="31">
        <f t="shared" si="34"/>
        <v>5485.6714705917184</v>
      </c>
      <c r="D256" s="31">
        <f t="shared" si="35"/>
        <v>62.26541727054866</v>
      </c>
      <c r="E256" s="32">
        <f t="shared" si="28"/>
        <v>0</v>
      </c>
      <c r="F256" s="31">
        <f t="shared" si="29"/>
        <v>62.26541727054866</v>
      </c>
      <c r="G256" s="31">
        <f t="shared" si="32"/>
        <v>31.408515248470241</v>
      </c>
      <c r="H256" s="31">
        <f t="shared" si="33"/>
        <v>30.856902022078419</v>
      </c>
      <c r="I256" s="31">
        <f t="shared" si="30"/>
        <v>5454.262955343248</v>
      </c>
      <c r="J256" s="24"/>
      <c r="K256" s="24"/>
    </row>
    <row r="257" spans="1:11">
      <c r="A257" s="27">
        <f t="shared" si="31"/>
        <v>240</v>
      </c>
      <c r="B257" s="28">
        <f t="shared" si="27"/>
        <v>49614</v>
      </c>
      <c r="C257" s="31">
        <f t="shared" si="34"/>
        <v>5454.262955343248</v>
      </c>
      <c r="D257" s="31">
        <f t="shared" si="35"/>
        <v>62.26541727054866</v>
      </c>
      <c r="E257" s="32">
        <f t="shared" si="28"/>
        <v>0</v>
      </c>
      <c r="F257" s="31">
        <f t="shared" si="29"/>
        <v>62.26541727054866</v>
      </c>
      <c r="G257" s="31">
        <f t="shared" si="32"/>
        <v>31.585188146742887</v>
      </c>
      <c r="H257" s="31">
        <f t="shared" si="33"/>
        <v>30.680229123805773</v>
      </c>
      <c r="I257" s="31">
        <f t="shared" si="30"/>
        <v>5422.6777671965056</v>
      </c>
      <c r="J257" s="24"/>
      <c r="K257" s="24"/>
    </row>
    <row r="258" spans="1:11">
      <c r="A258" s="27">
        <f t="shared" si="31"/>
        <v>241</v>
      </c>
      <c r="B258" s="28">
        <f t="shared" si="27"/>
        <v>49644</v>
      </c>
      <c r="C258" s="31">
        <f t="shared" si="34"/>
        <v>5422.6777671965056</v>
      </c>
      <c r="D258" s="31">
        <f t="shared" si="35"/>
        <v>62.26541727054866</v>
      </c>
      <c r="E258" s="32">
        <f t="shared" si="28"/>
        <v>0</v>
      </c>
      <c r="F258" s="31">
        <f t="shared" si="29"/>
        <v>62.26541727054866</v>
      </c>
      <c r="G258" s="31">
        <f t="shared" si="32"/>
        <v>31.762854830068314</v>
      </c>
      <c r="H258" s="31">
        <f t="shared" si="33"/>
        <v>30.502562440480347</v>
      </c>
      <c r="I258" s="31">
        <f t="shared" si="30"/>
        <v>5390.9149123664374</v>
      </c>
      <c r="J258" s="24"/>
      <c r="K258" s="24"/>
    </row>
    <row r="259" spans="1:11">
      <c r="A259" s="27">
        <f t="shared" si="31"/>
        <v>242</v>
      </c>
      <c r="B259" s="28">
        <f t="shared" si="27"/>
        <v>49675</v>
      </c>
      <c r="C259" s="31">
        <f t="shared" si="34"/>
        <v>5390.9149123664374</v>
      </c>
      <c r="D259" s="31">
        <f t="shared" si="35"/>
        <v>62.26541727054866</v>
      </c>
      <c r="E259" s="32">
        <f t="shared" si="28"/>
        <v>0</v>
      </c>
      <c r="F259" s="31">
        <f t="shared" si="29"/>
        <v>62.26541727054866</v>
      </c>
      <c r="G259" s="31">
        <f t="shared" si="32"/>
        <v>31.94152088848745</v>
      </c>
      <c r="H259" s="31">
        <f t="shared" si="33"/>
        <v>30.323896382061211</v>
      </c>
      <c r="I259" s="31">
        <f t="shared" si="30"/>
        <v>5358.9733914779499</v>
      </c>
      <c r="J259" s="24"/>
      <c r="K259" s="24"/>
    </row>
    <row r="260" spans="1:11">
      <c r="A260" s="27">
        <f t="shared" si="31"/>
        <v>243</v>
      </c>
      <c r="B260" s="28">
        <f t="shared" si="27"/>
        <v>49706</v>
      </c>
      <c r="C260" s="31">
        <f t="shared" si="34"/>
        <v>5358.9733914779499</v>
      </c>
      <c r="D260" s="31">
        <f t="shared" si="35"/>
        <v>62.26541727054866</v>
      </c>
      <c r="E260" s="32">
        <f t="shared" si="28"/>
        <v>0</v>
      </c>
      <c r="F260" s="31">
        <f t="shared" si="29"/>
        <v>62.26541727054866</v>
      </c>
      <c r="G260" s="31">
        <f t="shared" si="32"/>
        <v>32.121191943485186</v>
      </c>
      <c r="H260" s="31">
        <f t="shared" si="33"/>
        <v>30.14422532706347</v>
      </c>
      <c r="I260" s="31">
        <f t="shared" si="30"/>
        <v>5326.8521995344645</v>
      </c>
      <c r="J260" s="24"/>
      <c r="K260" s="24"/>
    </row>
    <row r="261" spans="1:11">
      <c r="A261" s="27">
        <f t="shared" si="31"/>
        <v>244</v>
      </c>
      <c r="B261" s="28">
        <f t="shared" si="27"/>
        <v>49735</v>
      </c>
      <c r="C261" s="31">
        <f t="shared" si="34"/>
        <v>5326.8521995344645</v>
      </c>
      <c r="D261" s="31">
        <f t="shared" si="35"/>
        <v>62.26541727054866</v>
      </c>
      <c r="E261" s="32">
        <f t="shared" si="28"/>
        <v>0</v>
      </c>
      <c r="F261" s="31">
        <f t="shared" si="29"/>
        <v>62.26541727054866</v>
      </c>
      <c r="G261" s="31">
        <f t="shared" si="32"/>
        <v>32.301873648167295</v>
      </c>
      <c r="H261" s="31">
        <f t="shared" si="33"/>
        <v>29.963543622381366</v>
      </c>
      <c r="I261" s="31">
        <f t="shared" si="30"/>
        <v>5294.5503258862973</v>
      </c>
      <c r="J261" s="24"/>
      <c r="K261" s="24"/>
    </row>
    <row r="262" spans="1:11">
      <c r="A262" s="27">
        <f t="shared" si="31"/>
        <v>245</v>
      </c>
      <c r="B262" s="28">
        <f t="shared" si="27"/>
        <v>49766</v>
      </c>
      <c r="C262" s="31">
        <f t="shared" si="34"/>
        <v>5294.5503258862973</v>
      </c>
      <c r="D262" s="31">
        <f t="shared" si="35"/>
        <v>62.26541727054866</v>
      </c>
      <c r="E262" s="32">
        <f t="shared" si="28"/>
        <v>0</v>
      </c>
      <c r="F262" s="31">
        <f t="shared" si="29"/>
        <v>62.26541727054866</v>
      </c>
      <c r="G262" s="31">
        <f t="shared" si="32"/>
        <v>32.483571687438236</v>
      </c>
      <c r="H262" s="31">
        <f t="shared" si="33"/>
        <v>29.781845583110425</v>
      </c>
      <c r="I262" s="31">
        <f t="shared" si="30"/>
        <v>5262.0667541988587</v>
      </c>
      <c r="J262" s="24"/>
      <c r="K262" s="24"/>
    </row>
    <row r="263" spans="1:11">
      <c r="A263" s="27">
        <f t="shared" si="31"/>
        <v>246</v>
      </c>
      <c r="B263" s="28">
        <f t="shared" si="27"/>
        <v>49796</v>
      </c>
      <c r="C263" s="31">
        <f t="shared" si="34"/>
        <v>5262.0667541988587</v>
      </c>
      <c r="D263" s="31">
        <f t="shared" si="35"/>
        <v>62.26541727054866</v>
      </c>
      <c r="E263" s="32">
        <f t="shared" si="28"/>
        <v>0</v>
      </c>
      <c r="F263" s="31">
        <f t="shared" si="29"/>
        <v>62.26541727054866</v>
      </c>
      <c r="G263" s="31">
        <f t="shared" si="32"/>
        <v>32.666291778180081</v>
      </c>
      <c r="H263" s="31">
        <f t="shared" si="33"/>
        <v>29.599125492368582</v>
      </c>
      <c r="I263" s="31">
        <f t="shared" si="30"/>
        <v>5229.4004624206782</v>
      </c>
      <c r="J263" s="24"/>
      <c r="K263" s="24"/>
    </row>
    <row r="264" spans="1:11">
      <c r="A264" s="27">
        <f t="shared" si="31"/>
        <v>247</v>
      </c>
      <c r="B264" s="28">
        <f t="shared" si="27"/>
        <v>49827</v>
      </c>
      <c r="C264" s="31">
        <f t="shared" si="34"/>
        <v>5229.4004624206782</v>
      </c>
      <c r="D264" s="31">
        <f t="shared" si="35"/>
        <v>62.26541727054866</v>
      </c>
      <c r="E264" s="32">
        <f t="shared" si="28"/>
        <v>0</v>
      </c>
      <c r="F264" s="31">
        <f t="shared" si="29"/>
        <v>62.26541727054866</v>
      </c>
      <c r="G264" s="31">
        <f t="shared" si="32"/>
        <v>32.850039669432341</v>
      </c>
      <c r="H264" s="31">
        <f t="shared" si="33"/>
        <v>29.415377601116319</v>
      </c>
      <c r="I264" s="31">
        <f t="shared" si="30"/>
        <v>5196.5504227512456</v>
      </c>
      <c r="J264" s="24"/>
      <c r="K264" s="24"/>
    </row>
    <row r="265" spans="1:11">
      <c r="A265" s="27">
        <f t="shared" si="31"/>
        <v>248</v>
      </c>
      <c r="B265" s="28">
        <f t="shared" si="27"/>
        <v>49857</v>
      </c>
      <c r="C265" s="31">
        <f t="shared" si="34"/>
        <v>5196.5504227512456</v>
      </c>
      <c r="D265" s="31">
        <f t="shared" si="35"/>
        <v>62.26541727054866</v>
      </c>
      <c r="E265" s="32">
        <f t="shared" si="28"/>
        <v>0</v>
      </c>
      <c r="F265" s="31">
        <f t="shared" si="29"/>
        <v>62.26541727054866</v>
      </c>
      <c r="G265" s="31">
        <f t="shared" si="32"/>
        <v>33.034821142572902</v>
      </c>
      <c r="H265" s="31">
        <f t="shared" si="33"/>
        <v>29.230596127975758</v>
      </c>
      <c r="I265" s="31">
        <f t="shared" si="30"/>
        <v>5163.515601608673</v>
      </c>
      <c r="J265" s="24"/>
      <c r="K265" s="24"/>
    </row>
    <row r="266" spans="1:11">
      <c r="A266" s="27">
        <f t="shared" si="31"/>
        <v>249</v>
      </c>
      <c r="B266" s="28">
        <f t="shared" si="27"/>
        <v>49888</v>
      </c>
      <c r="C266" s="31">
        <f t="shared" si="34"/>
        <v>5163.515601608673</v>
      </c>
      <c r="D266" s="31">
        <f t="shared" si="35"/>
        <v>62.26541727054866</v>
      </c>
      <c r="E266" s="32">
        <f t="shared" si="28"/>
        <v>0</v>
      </c>
      <c r="F266" s="31">
        <f t="shared" si="29"/>
        <v>62.26541727054866</v>
      </c>
      <c r="G266" s="31">
        <f t="shared" si="32"/>
        <v>33.220642011499876</v>
      </c>
      <c r="H266" s="31">
        <f t="shared" si="33"/>
        <v>29.044775259048787</v>
      </c>
      <c r="I266" s="31">
        <f t="shared" si="30"/>
        <v>5130.2949595971731</v>
      </c>
      <c r="J266" s="24"/>
      <c r="K266" s="24"/>
    </row>
    <row r="267" spans="1:11">
      <c r="A267" s="27">
        <f t="shared" si="31"/>
        <v>250</v>
      </c>
      <c r="B267" s="28">
        <f t="shared" si="27"/>
        <v>49919</v>
      </c>
      <c r="C267" s="31">
        <f t="shared" si="34"/>
        <v>5130.2949595971731</v>
      </c>
      <c r="D267" s="31">
        <f t="shared" si="35"/>
        <v>62.26541727054866</v>
      </c>
      <c r="E267" s="32">
        <f t="shared" si="28"/>
        <v>0</v>
      </c>
      <c r="F267" s="31">
        <f t="shared" si="29"/>
        <v>62.26541727054866</v>
      </c>
      <c r="G267" s="31">
        <f t="shared" si="32"/>
        <v>33.407508122814562</v>
      </c>
      <c r="H267" s="31">
        <f t="shared" si="33"/>
        <v>28.857909147734102</v>
      </c>
      <c r="I267" s="31">
        <f t="shared" si="30"/>
        <v>5096.8874514743584</v>
      </c>
      <c r="J267" s="24"/>
      <c r="K267" s="24"/>
    </row>
    <row r="268" spans="1:11">
      <c r="A268" s="27">
        <f t="shared" si="31"/>
        <v>251</v>
      </c>
      <c r="B268" s="28">
        <f t="shared" si="27"/>
        <v>49949</v>
      </c>
      <c r="C268" s="31">
        <f t="shared" si="34"/>
        <v>5096.8874514743584</v>
      </c>
      <c r="D268" s="31">
        <f t="shared" si="35"/>
        <v>62.26541727054866</v>
      </c>
      <c r="E268" s="32">
        <f t="shared" si="28"/>
        <v>0</v>
      </c>
      <c r="F268" s="31">
        <f t="shared" si="29"/>
        <v>62.26541727054866</v>
      </c>
      <c r="G268" s="31">
        <f t="shared" si="32"/>
        <v>33.595425356005393</v>
      </c>
      <c r="H268" s="31">
        <f t="shared" si="33"/>
        <v>28.669991914543271</v>
      </c>
      <c r="I268" s="31">
        <f t="shared" si="30"/>
        <v>5063.2920261183526</v>
      </c>
      <c r="J268" s="24"/>
      <c r="K268" s="24"/>
    </row>
    <row r="269" spans="1:11">
      <c r="A269" s="27">
        <f t="shared" si="31"/>
        <v>252</v>
      </c>
      <c r="B269" s="28">
        <f t="shared" si="27"/>
        <v>49980</v>
      </c>
      <c r="C269" s="31">
        <f t="shared" si="34"/>
        <v>5063.2920261183526</v>
      </c>
      <c r="D269" s="31">
        <f t="shared" si="35"/>
        <v>62.26541727054866</v>
      </c>
      <c r="E269" s="32">
        <f t="shared" si="28"/>
        <v>0</v>
      </c>
      <c r="F269" s="31">
        <f t="shared" si="29"/>
        <v>62.26541727054866</v>
      </c>
      <c r="G269" s="31">
        <f t="shared" si="32"/>
        <v>33.784399623632922</v>
      </c>
      <c r="H269" s="31">
        <f t="shared" si="33"/>
        <v>28.481017646915735</v>
      </c>
      <c r="I269" s="31">
        <f t="shared" si="30"/>
        <v>5029.5076264947193</v>
      </c>
      <c r="J269" s="24"/>
      <c r="K269" s="24"/>
    </row>
    <row r="270" spans="1:11">
      <c r="A270" s="27">
        <f t="shared" si="31"/>
        <v>253</v>
      </c>
      <c r="B270" s="28">
        <f t="shared" si="27"/>
        <v>50010</v>
      </c>
      <c r="C270" s="31">
        <f t="shared" si="34"/>
        <v>5029.5076264947193</v>
      </c>
      <c r="D270" s="31">
        <f t="shared" si="35"/>
        <v>62.26541727054866</v>
      </c>
      <c r="E270" s="32">
        <f t="shared" si="28"/>
        <v>0</v>
      </c>
      <c r="F270" s="31">
        <f t="shared" si="29"/>
        <v>62.26541727054866</v>
      </c>
      <c r="G270" s="31">
        <f t="shared" si="32"/>
        <v>33.974436871515863</v>
      </c>
      <c r="H270" s="31">
        <f t="shared" si="33"/>
        <v>28.290980399032801</v>
      </c>
      <c r="I270" s="31">
        <f t="shared" si="30"/>
        <v>4995.5331896232037</v>
      </c>
      <c r="J270" s="24"/>
      <c r="K270" s="24"/>
    </row>
    <row r="271" spans="1:11">
      <c r="A271" s="27">
        <f t="shared" si="31"/>
        <v>254</v>
      </c>
      <c r="B271" s="28">
        <f t="shared" si="27"/>
        <v>50041</v>
      </c>
      <c r="C271" s="31">
        <f t="shared" si="34"/>
        <v>4995.5331896232037</v>
      </c>
      <c r="D271" s="31">
        <f t="shared" si="35"/>
        <v>62.26541727054866</v>
      </c>
      <c r="E271" s="32">
        <f t="shared" si="28"/>
        <v>0</v>
      </c>
      <c r="F271" s="31">
        <f t="shared" si="29"/>
        <v>62.26541727054866</v>
      </c>
      <c r="G271" s="31">
        <f t="shared" si="32"/>
        <v>34.165543078918134</v>
      </c>
      <c r="H271" s="31">
        <f t="shared" si="33"/>
        <v>28.099874191630523</v>
      </c>
      <c r="I271" s="31">
        <f t="shared" si="30"/>
        <v>4961.3676465442859</v>
      </c>
      <c r="J271" s="24"/>
      <c r="K271" s="24"/>
    </row>
    <row r="272" spans="1:11">
      <c r="A272" s="27">
        <f t="shared" si="31"/>
        <v>255</v>
      </c>
      <c r="B272" s="28">
        <f t="shared" si="27"/>
        <v>50072</v>
      </c>
      <c r="C272" s="31">
        <f t="shared" si="34"/>
        <v>4961.3676465442859</v>
      </c>
      <c r="D272" s="31">
        <f t="shared" si="35"/>
        <v>62.26541727054866</v>
      </c>
      <c r="E272" s="32">
        <f t="shared" si="28"/>
        <v>0</v>
      </c>
      <c r="F272" s="31">
        <f t="shared" si="29"/>
        <v>62.26541727054866</v>
      </c>
      <c r="G272" s="31">
        <f t="shared" si="32"/>
        <v>34.357724258737051</v>
      </c>
      <c r="H272" s="31">
        <f t="shared" si="33"/>
        <v>27.907693011811613</v>
      </c>
      <c r="I272" s="31">
        <f t="shared" si="30"/>
        <v>4927.0099222855488</v>
      </c>
      <c r="J272" s="24"/>
      <c r="K272" s="24"/>
    </row>
    <row r="273" spans="1:11">
      <c r="A273" s="27">
        <f t="shared" si="31"/>
        <v>256</v>
      </c>
      <c r="B273" s="28">
        <f t="shared" si="27"/>
        <v>50100</v>
      </c>
      <c r="C273" s="31">
        <f t="shared" si="34"/>
        <v>4927.0099222855488</v>
      </c>
      <c r="D273" s="31">
        <f t="shared" si="35"/>
        <v>62.26541727054866</v>
      </c>
      <c r="E273" s="32">
        <f t="shared" si="28"/>
        <v>0</v>
      </c>
      <c r="F273" s="31">
        <f t="shared" si="29"/>
        <v>62.26541727054866</v>
      </c>
      <c r="G273" s="31">
        <f t="shared" si="32"/>
        <v>34.550986457692446</v>
      </c>
      <c r="H273" s="31">
        <f t="shared" si="33"/>
        <v>27.714430812856211</v>
      </c>
      <c r="I273" s="31">
        <f t="shared" si="30"/>
        <v>4892.4589358278563</v>
      </c>
      <c r="J273" s="24"/>
      <c r="K273" s="24"/>
    </row>
    <row r="274" spans="1:11">
      <c r="A274" s="27">
        <f t="shared" si="31"/>
        <v>257</v>
      </c>
      <c r="B274" s="28">
        <f t="shared" ref="B274:B337" si="36">IF(Pay_Num&lt;&gt;"",DATE(YEAR(Loan_Start),MONTH(Loan_Start)+(Pay_Num)*12/Num_Pmt_Per_Year,DAY(Loan_Start)),"")</f>
        <v>50131</v>
      </c>
      <c r="C274" s="31">
        <f t="shared" si="34"/>
        <v>4892.4589358278563</v>
      </c>
      <c r="D274" s="31">
        <f t="shared" si="35"/>
        <v>62.26541727054866</v>
      </c>
      <c r="E274" s="32">
        <f t="shared" ref="E274:E337" si="37">IF(AND(Pay_Num&lt;&gt;"",Sched_Pay+Scheduled_Extra_Payments&lt;Beg_Bal),Scheduled_Extra_Payments,IF(AND(Pay_Num&lt;&gt;"",Beg_Bal-Sched_Pay&gt;0),Beg_Bal-Sched_Pay,IF(Pay_Num&lt;&gt;"",0,"")))</f>
        <v>0</v>
      </c>
      <c r="F274" s="31">
        <f t="shared" ref="F274:F337" si="38">IF(AND(Pay_Num&lt;&gt;"",Sched_Pay+Extra_Pay&lt;Beg_Bal),Sched_Pay+Extra_Pay,IF(Pay_Num&lt;&gt;"",Beg_Bal,""))</f>
        <v>62.26541727054866</v>
      </c>
      <c r="G274" s="31">
        <f t="shared" si="32"/>
        <v>34.745335756516965</v>
      </c>
      <c r="H274" s="31">
        <f t="shared" si="33"/>
        <v>27.520081514031691</v>
      </c>
      <c r="I274" s="31">
        <f t="shared" ref="I274:I337" si="39">IF(AND(Pay_Num&lt;&gt;"",Sched_Pay+Extra_Pay&lt;Beg_Bal),Beg_Bal-Princ,IF(Pay_Num&lt;&gt;"",0,""))</f>
        <v>4857.713600071339</v>
      </c>
      <c r="J274" s="24"/>
      <c r="K274" s="24"/>
    </row>
    <row r="275" spans="1:11">
      <c r="A275" s="27">
        <f t="shared" ref="A275:A338" si="40">IF(Values_Entered,A274+1,"")</f>
        <v>258</v>
      </c>
      <c r="B275" s="28">
        <f t="shared" si="36"/>
        <v>50161</v>
      </c>
      <c r="C275" s="31">
        <f t="shared" si="34"/>
        <v>4857.713600071339</v>
      </c>
      <c r="D275" s="31">
        <f t="shared" si="35"/>
        <v>62.26541727054866</v>
      </c>
      <c r="E275" s="32">
        <f t="shared" si="37"/>
        <v>0</v>
      </c>
      <c r="F275" s="31">
        <f t="shared" si="38"/>
        <v>62.26541727054866</v>
      </c>
      <c r="G275" s="31">
        <f t="shared" ref="G275:G338" si="41">IF(Pay_Num&lt;&gt;"",Total_Pay-Int,"")</f>
        <v>34.940778270147376</v>
      </c>
      <c r="H275" s="31">
        <f t="shared" ref="H275:H338" si="42">IF(Pay_Num&lt;&gt;"",Beg_Bal*Interest_Rate/Num_Pmt_Per_Year,"")</f>
        <v>27.32463900040128</v>
      </c>
      <c r="I275" s="31">
        <f t="shared" si="39"/>
        <v>4822.7728218011916</v>
      </c>
      <c r="J275" s="24"/>
      <c r="K275" s="24"/>
    </row>
    <row r="276" spans="1:11">
      <c r="A276" s="27">
        <f t="shared" si="40"/>
        <v>259</v>
      </c>
      <c r="B276" s="28">
        <f t="shared" si="36"/>
        <v>50192</v>
      </c>
      <c r="C276" s="31">
        <f t="shared" ref="C276:C339" si="43">IF(Pay_Num&lt;&gt;"",I275,"")</f>
        <v>4822.7728218011916</v>
      </c>
      <c r="D276" s="31">
        <f t="shared" ref="D276:D339" si="44">IF(Pay_Num&lt;&gt;"",Scheduled_Monthly_Payment,"")</f>
        <v>62.26541727054866</v>
      </c>
      <c r="E276" s="32">
        <f t="shared" si="37"/>
        <v>0</v>
      </c>
      <c r="F276" s="31">
        <f t="shared" si="38"/>
        <v>62.26541727054866</v>
      </c>
      <c r="G276" s="31">
        <f t="shared" si="41"/>
        <v>35.137320147916952</v>
      </c>
      <c r="H276" s="31">
        <f t="shared" si="42"/>
        <v>27.128097122631704</v>
      </c>
      <c r="I276" s="31">
        <f t="shared" si="39"/>
        <v>4787.6355016532743</v>
      </c>
      <c r="J276" s="24"/>
      <c r="K276" s="24"/>
    </row>
    <row r="277" spans="1:11">
      <c r="A277" s="27">
        <f t="shared" si="40"/>
        <v>260</v>
      </c>
      <c r="B277" s="28">
        <f t="shared" si="36"/>
        <v>50222</v>
      </c>
      <c r="C277" s="31">
        <f t="shared" si="43"/>
        <v>4787.6355016532743</v>
      </c>
      <c r="D277" s="31">
        <f t="shared" si="44"/>
        <v>62.26541727054866</v>
      </c>
      <c r="E277" s="32">
        <f t="shared" si="37"/>
        <v>0</v>
      </c>
      <c r="F277" s="31">
        <f t="shared" si="38"/>
        <v>62.26541727054866</v>
      </c>
      <c r="G277" s="31">
        <f t="shared" si="41"/>
        <v>35.33496757374899</v>
      </c>
      <c r="H277" s="31">
        <f t="shared" si="42"/>
        <v>26.93044969679967</v>
      </c>
      <c r="I277" s="31">
        <f t="shared" si="39"/>
        <v>4752.3005340795253</v>
      </c>
      <c r="J277" s="24"/>
      <c r="K277" s="24"/>
    </row>
    <row r="278" spans="1:11">
      <c r="A278" s="27">
        <f t="shared" si="40"/>
        <v>261</v>
      </c>
      <c r="B278" s="28">
        <f t="shared" si="36"/>
        <v>50253</v>
      </c>
      <c r="C278" s="31">
        <f t="shared" si="43"/>
        <v>4752.3005340795253</v>
      </c>
      <c r="D278" s="31">
        <f t="shared" si="44"/>
        <v>62.26541727054866</v>
      </c>
      <c r="E278" s="32">
        <f t="shared" si="37"/>
        <v>0</v>
      </c>
      <c r="F278" s="31">
        <f t="shared" si="38"/>
        <v>62.26541727054866</v>
      </c>
      <c r="G278" s="31">
        <f t="shared" si="41"/>
        <v>35.533726766351329</v>
      </c>
      <c r="H278" s="31">
        <f t="shared" si="42"/>
        <v>26.731690504197331</v>
      </c>
      <c r="I278" s="31">
        <f t="shared" si="39"/>
        <v>4716.7668073131736</v>
      </c>
      <c r="J278" s="24"/>
      <c r="K278" s="24"/>
    </row>
    <row r="279" spans="1:11">
      <c r="A279" s="27">
        <f t="shared" si="40"/>
        <v>262</v>
      </c>
      <c r="B279" s="28">
        <f t="shared" si="36"/>
        <v>50284</v>
      </c>
      <c r="C279" s="31">
        <f t="shared" si="43"/>
        <v>4716.7668073131736</v>
      </c>
      <c r="D279" s="31">
        <f t="shared" si="44"/>
        <v>62.26541727054866</v>
      </c>
      <c r="E279" s="32">
        <f t="shared" si="37"/>
        <v>0</v>
      </c>
      <c r="F279" s="31">
        <f t="shared" si="38"/>
        <v>62.26541727054866</v>
      </c>
      <c r="G279" s="31">
        <f t="shared" si="41"/>
        <v>35.733603979412059</v>
      </c>
      <c r="H279" s="31">
        <f t="shared" si="42"/>
        <v>26.531813291136601</v>
      </c>
      <c r="I279" s="31">
        <f t="shared" si="39"/>
        <v>4681.0332033337618</v>
      </c>
      <c r="J279" s="24"/>
      <c r="K279" s="24"/>
    </row>
    <row r="280" spans="1:11">
      <c r="A280" s="27">
        <f t="shared" si="40"/>
        <v>263</v>
      </c>
      <c r="B280" s="28">
        <f t="shared" si="36"/>
        <v>50314</v>
      </c>
      <c r="C280" s="31">
        <f t="shared" si="43"/>
        <v>4681.0332033337618</v>
      </c>
      <c r="D280" s="31">
        <f t="shared" si="44"/>
        <v>62.26541727054866</v>
      </c>
      <c r="E280" s="32">
        <f t="shared" si="37"/>
        <v>0</v>
      </c>
      <c r="F280" s="31">
        <f t="shared" si="38"/>
        <v>62.26541727054866</v>
      </c>
      <c r="G280" s="31">
        <f t="shared" si="41"/>
        <v>35.934605501796248</v>
      </c>
      <c r="H280" s="31">
        <f t="shared" si="42"/>
        <v>26.330811768752412</v>
      </c>
      <c r="I280" s="31">
        <f t="shared" si="39"/>
        <v>4645.0985978319659</v>
      </c>
      <c r="J280" s="24"/>
      <c r="K280" s="24"/>
    </row>
    <row r="281" spans="1:11">
      <c r="A281" s="27">
        <f t="shared" si="40"/>
        <v>264</v>
      </c>
      <c r="B281" s="28">
        <f t="shared" si="36"/>
        <v>50345</v>
      </c>
      <c r="C281" s="31">
        <f t="shared" si="43"/>
        <v>4645.0985978319659</v>
      </c>
      <c r="D281" s="31">
        <f t="shared" si="44"/>
        <v>62.26541727054866</v>
      </c>
      <c r="E281" s="32">
        <f t="shared" si="37"/>
        <v>0</v>
      </c>
      <c r="F281" s="31">
        <f t="shared" si="38"/>
        <v>62.26541727054866</v>
      </c>
      <c r="G281" s="31">
        <f t="shared" si="41"/>
        <v>36.136737657743851</v>
      </c>
      <c r="H281" s="31">
        <f t="shared" si="42"/>
        <v>26.128679612804813</v>
      </c>
      <c r="I281" s="31">
        <f t="shared" si="39"/>
        <v>4608.9618601742222</v>
      </c>
      <c r="J281" s="24"/>
      <c r="K281" s="24"/>
    </row>
    <row r="282" spans="1:11">
      <c r="A282" s="27">
        <f t="shared" si="40"/>
        <v>265</v>
      </c>
      <c r="B282" s="28">
        <f t="shared" si="36"/>
        <v>50375</v>
      </c>
      <c r="C282" s="31">
        <f t="shared" si="43"/>
        <v>4608.9618601742222</v>
      </c>
      <c r="D282" s="31">
        <f t="shared" si="44"/>
        <v>62.26541727054866</v>
      </c>
      <c r="E282" s="32">
        <f t="shared" si="37"/>
        <v>0</v>
      </c>
      <c r="F282" s="31">
        <f t="shared" si="38"/>
        <v>62.26541727054866</v>
      </c>
      <c r="G282" s="31">
        <f t="shared" si="41"/>
        <v>36.340006807068661</v>
      </c>
      <c r="H282" s="31">
        <f t="shared" si="42"/>
        <v>25.925410463480002</v>
      </c>
      <c r="I282" s="31">
        <f t="shared" si="39"/>
        <v>4572.6218533671536</v>
      </c>
      <c r="J282" s="24"/>
      <c r="K282" s="24"/>
    </row>
    <row r="283" spans="1:11">
      <c r="A283" s="27">
        <f t="shared" si="40"/>
        <v>266</v>
      </c>
      <c r="B283" s="28">
        <f t="shared" si="36"/>
        <v>50406</v>
      </c>
      <c r="C283" s="31">
        <f t="shared" si="43"/>
        <v>4572.6218533671536</v>
      </c>
      <c r="D283" s="31">
        <f t="shared" si="44"/>
        <v>62.26541727054866</v>
      </c>
      <c r="E283" s="32">
        <f t="shared" si="37"/>
        <v>0</v>
      </c>
      <c r="F283" s="31">
        <f t="shared" si="38"/>
        <v>62.26541727054866</v>
      </c>
      <c r="G283" s="31">
        <f t="shared" si="41"/>
        <v>36.544419345358421</v>
      </c>
      <c r="H283" s="31">
        <f t="shared" si="42"/>
        <v>25.720997925190243</v>
      </c>
      <c r="I283" s="31">
        <f t="shared" si="39"/>
        <v>4536.0774340217949</v>
      </c>
      <c r="J283" s="24"/>
      <c r="K283" s="24"/>
    </row>
    <row r="284" spans="1:11">
      <c r="A284" s="27">
        <f t="shared" si="40"/>
        <v>267</v>
      </c>
      <c r="B284" s="28">
        <f t="shared" si="36"/>
        <v>50437</v>
      </c>
      <c r="C284" s="31">
        <f t="shared" si="43"/>
        <v>4536.0774340217949</v>
      </c>
      <c r="D284" s="31">
        <f t="shared" si="44"/>
        <v>62.26541727054866</v>
      </c>
      <c r="E284" s="32">
        <f t="shared" si="37"/>
        <v>0</v>
      </c>
      <c r="F284" s="31">
        <f t="shared" si="38"/>
        <v>62.26541727054866</v>
      </c>
      <c r="G284" s="31">
        <f t="shared" si="41"/>
        <v>36.749981704176065</v>
      </c>
      <c r="H284" s="31">
        <f t="shared" si="42"/>
        <v>25.515435566372599</v>
      </c>
      <c r="I284" s="31">
        <f t="shared" si="39"/>
        <v>4499.3274523176187</v>
      </c>
      <c r="J284" s="24"/>
      <c r="K284" s="24"/>
    </row>
    <row r="285" spans="1:11">
      <c r="A285" s="27">
        <f t="shared" si="40"/>
        <v>268</v>
      </c>
      <c r="B285" s="28">
        <f t="shared" si="36"/>
        <v>50465</v>
      </c>
      <c r="C285" s="31">
        <f t="shared" si="43"/>
        <v>4499.3274523176187</v>
      </c>
      <c r="D285" s="31">
        <f t="shared" si="44"/>
        <v>62.26541727054866</v>
      </c>
      <c r="E285" s="32">
        <f t="shared" si="37"/>
        <v>0</v>
      </c>
      <c r="F285" s="31">
        <f t="shared" si="38"/>
        <v>62.26541727054866</v>
      </c>
      <c r="G285" s="31">
        <f t="shared" si="41"/>
        <v>36.956700351262057</v>
      </c>
      <c r="H285" s="31">
        <f t="shared" si="42"/>
        <v>25.308716919286606</v>
      </c>
      <c r="I285" s="31">
        <f t="shared" si="39"/>
        <v>4462.3707519663567</v>
      </c>
      <c r="J285" s="24"/>
      <c r="K285" s="24"/>
    </row>
    <row r="286" spans="1:11">
      <c r="A286" s="27">
        <f t="shared" si="40"/>
        <v>269</v>
      </c>
      <c r="B286" s="28">
        <f t="shared" si="36"/>
        <v>50496</v>
      </c>
      <c r="C286" s="31">
        <f t="shared" si="43"/>
        <v>4462.3707519663567</v>
      </c>
      <c r="D286" s="31">
        <f t="shared" si="44"/>
        <v>62.26541727054866</v>
      </c>
      <c r="E286" s="32">
        <f t="shared" si="37"/>
        <v>0</v>
      </c>
      <c r="F286" s="31">
        <f t="shared" si="38"/>
        <v>62.26541727054866</v>
      </c>
      <c r="G286" s="31">
        <f t="shared" si="41"/>
        <v>37.164581790737898</v>
      </c>
      <c r="H286" s="31">
        <f t="shared" si="42"/>
        <v>25.100835479810758</v>
      </c>
      <c r="I286" s="31">
        <f t="shared" si="39"/>
        <v>4425.2061701756184</v>
      </c>
      <c r="J286" s="24"/>
      <c r="K286" s="24"/>
    </row>
    <row r="287" spans="1:11">
      <c r="A287" s="27">
        <f t="shared" si="40"/>
        <v>270</v>
      </c>
      <c r="B287" s="28">
        <f t="shared" si="36"/>
        <v>50526</v>
      </c>
      <c r="C287" s="31">
        <f t="shared" si="43"/>
        <v>4425.2061701756184</v>
      </c>
      <c r="D287" s="31">
        <f t="shared" si="44"/>
        <v>62.26541727054866</v>
      </c>
      <c r="E287" s="32">
        <f t="shared" si="37"/>
        <v>0</v>
      </c>
      <c r="F287" s="31">
        <f t="shared" si="38"/>
        <v>62.26541727054866</v>
      </c>
      <c r="G287" s="31">
        <f t="shared" si="41"/>
        <v>37.373632563310807</v>
      </c>
      <c r="H287" s="31">
        <f t="shared" si="42"/>
        <v>24.891784707237857</v>
      </c>
      <c r="I287" s="31">
        <f t="shared" si="39"/>
        <v>4387.8325376123075</v>
      </c>
      <c r="J287" s="24"/>
      <c r="K287" s="24"/>
    </row>
    <row r="288" spans="1:11">
      <c r="A288" s="27">
        <f t="shared" si="40"/>
        <v>271</v>
      </c>
      <c r="B288" s="28">
        <f t="shared" si="36"/>
        <v>50557</v>
      </c>
      <c r="C288" s="31">
        <f t="shared" si="43"/>
        <v>4387.8325376123075</v>
      </c>
      <c r="D288" s="31">
        <f t="shared" si="44"/>
        <v>62.26541727054866</v>
      </c>
      <c r="E288" s="32">
        <f t="shared" si="37"/>
        <v>0</v>
      </c>
      <c r="F288" s="31">
        <f t="shared" si="38"/>
        <v>62.26541727054866</v>
      </c>
      <c r="G288" s="31">
        <f t="shared" si="41"/>
        <v>37.583859246479427</v>
      </c>
      <c r="H288" s="31">
        <f t="shared" si="42"/>
        <v>24.681558024069233</v>
      </c>
      <c r="I288" s="31">
        <f t="shared" si="39"/>
        <v>4350.2486783658278</v>
      </c>
      <c r="J288" s="24"/>
      <c r="K288" s="24"/>
    </row>
    <row r="289" spans="1:11">
      <c r="A289" s="27">
        <f t="shared" si="40"/>
        <v>272</v>
      </c>
      <c r="B289" s="28">
        <f t="shared" si="36"/>
        <v>50587</v>
      </c>
      <c r="C289" s="31">
        <f t="shared" si="43"/>
        <v>4350.2486783658278</v>
      </c>
      <c r="D289" s="31">
        <f t="shared" si="44"/>
        <v>62.26541727054866</v>
      </c>
      <c r="E289" s="32">
        <f t="shared" si="37"/>
        <v>0</v>
      </c>
      <c r="F289" s="31">
        <f t="shared" si="38"/>
        <v>62.26541727054866</v>
      </c>
      <c r="G289" s="31">
        <f t="shared" si="41"/>
        <v>37.795268454740878</v>
      </c>
      <c r="H289" s="31">
        <f t="shared" si="42"/>
        <v>24.470148815807786</v>
      </c>
      <c r="I289" s="31">
        <f t="shared" si="39"/>
        <v>4312.453409911087</v>
      </c>
      <c r="J289" s="24"/>
      <c r="K289" s="24"/>
    </row>
    <row r="290" spans="1:11">
      <c r="A290" s="27">
        <f t="shared" si="40"/>
        <v>273</v>
      </c>
      <c r="B290" s="28">
        <f t="shared" si="36"/>
        <v>50618</v>
      </c>
      <c r="C290" s="31">
        <f t="shared" si="43"/>
        <v>4312.453409911087</v>
      </c>
      <c r="D290" s="31">
        <f t="shared" si="44"/>
        <v>62.26541727054866</v>
      </c>
      <c r="E290" s="32">
        <f t="shared" si="37"/>
        <v>0</v>
      </c>
      <c r="F290" s="31">
        <f t="shared" si="38"/>
        <v>62.26541727054866</v>
      </c>
      <c r="G290" s="31">
        <f t="shared" si="41"/>
        <v>38.007866839798794</v>
      </c>
      <c r="H290" s="31">
        <f t="shared" si="42"/>
        <v>24.257550430749863</v>
      </c>
      <c r="I290" s="31">
        <f t="shared" si="39"/>
        <v>4274.4455430712878</v>
      </c>
      <c r="J290" s="24"/>
      <c r="K290" s="24"/>
    </row>
    <row r="291" spans="1:11">
      <c r="A291" s="27">
        <f t="shared" si="40"/>
        <v>274</v>
      </c>
      <c r="B291" s="28">
        <f t="shared" si="36"/>
        <v>50649</v>
      </c>
      <c r="C291" s="31">
        <f t="shared" si="43"/>
        <v>4274.4455430712878</v>
      </c>
      <c r="D291" s="31">
        <f t="shared" si="44"/>
        <v>62.26541727054866</v>
      </c>
      <c r="E291" s="32">
        <f t="shared" si="37"/>
        <v>0</v>
      </c>
      <c r="F291" s="31">
        <f t="shared" si="38"/>
        <v>62.26541727054866</v>
      </c>
      <c r="G291" s="31">
        <f t="shared" si="41"/>
        <v>38.221661090772663</v>
      </c>
      <c r="H291" s="31">
        <f t="shared" si="42"/>
        <v>24.043756179775997</v>
      </c>
      <c r="I291" s="31">
        <f t="shared" si="39"/>
        <v>4236.2238819805152</v>
      </c>
      <c r="J291" s="24"/>
      <c r="K291" s="24"/>
    </row>
    <row r="292" spans="1:11">
      <c r="A292" s="27">
        <f t="shared" si="40"/>
        <v>275</v>
      </c>
      <c r="B292" s="28">
        <f t="shared" si="36"/>
        <v>50679</v>
      </c>
      <c r="C292" s="31">
        <f t="shared" si="43"/>
        <v>4236.2238819805152</v>
      </c>
      <c r="D292" s="31">
        <f t="shared" si="44"/>
        <v>62.26541727054866</v>
      </c>
      <c r="E292" s="32">
        <f t="shared" si="37"/>
        <v>0</v>
      </c>
      <c r="F292" s="31">
        <f t="shared" si="38"/>
        <v>62.26541727054866</v>
      </c>
      <c r="G292" s="31">
        <f t="shared" si="41"/>
        <v>38.43665793440826</v>
      </c>
      <c r="H292" s="31">
        <f t="shared" si="42"/>
        <v>23.828759336140397</v>
      </c>
      <c r="I292" s="31">
        <f t="shared" si="39"/>
        <v>4197.7872240461065</v>
      </c>
      <c r="J292" s="24"/>
      <c r="K292" s="24"/>
    </row>
    <row r="293" spans="1:11">
      <c r="A293" s="27">
        <f t="shared" si="40"/>
        <v>276</v>
      </c>
      <c r="B293" s="28">
        <f t="shared" si="36"/>
        <v>50710</v>
      </c>
      <c r="C293" s="31">
        <f t="shared" si="43"/>
        <v>4197.7872240461065</v>
      </c>
      <c r="D293" s="31">
        <f t="shared" si="44"/>
        <v>62.26541727054866</v>
      </c>
      <c r="E293" s="32">
        <f t="shared" si="37"/>
        <v>0</v>
      </c>
      <c r="F293" s="31">
        <f t="shared" si="38"/>
        <v>62.26541727054866</v>
      </c>
      <c r="G293" s="31">
        <f t="shared" si="41"/>
        <v>38.652864135289306</v>
      </c>
      <c r="H293" s="31">
        <f t="shared" si="42"/>
        <v>23.612553135259351</v>
      </c>
      <c r="I293" s="31">
        <f t="shared" si="39"/>
        <v>4159.1343599108168</v>
      </c>
      <c r="J293" s="24"/>
      <c r="K293" s="24"/>
    </row>
    <row r="294" spans="1:11">
      <c r="A294" s="27">
        <f t="shared" si="40"/>
        <v>277</v>
      </c>
      <c r="B294" s="28">
        <f t="shared" si="36"/>
        <v>50740</v>
      </c>
      <c r="C294" s="31">
        <f t="shared" si="43"/>
        <v>4159.1343599108168</v>
      </c>
      <c r="D294" s="31">
        <f t="shared" si="44"/>
        <v>62.26541727054866</v>
      </c>
      <c r="E294" s="32">
        <f t="shared" si="37"/>
        <v>0</v>
      </c>
      <c r="F294" s="31">
        <f t="shared" si="38"/>
        <v>62.26541727054866</v>
      </c>
      <c r="G294" s="31">
        <f t="shared" si="41"/>
        <v>38.870286496050312</v>
      </c>
      <c r="H294" s="31">
        <f t="shared" si="42"/>
        <v>23.395130774498345</v>
      </c>
      <c r="I294" s="31">
        <f t="shared" si="39"/>
        <v>4120.2640734147662</v>
      </c>
      <c r="J294" s="24"/>
      <c r="K294" s="24"/>
    </row>
    <row r="295" spans="1:11">
      <c r="A295" s="27">
        <f t="shared" si="40"/>
        <v>278</v>
      </c>
      <c r="B295" s="28">
        <f t="shared" si="36"/>
        <v>50771</v>
      </c>
      <c r="C295" s="31">
        <f t="shared" si="43"/>
        <v>4120.2640734147662</v>
      </c>
      <c r="D295" s="31">
        <f t="shared" si="44"/>
        <v>62.26541727054866</v>
      </c>
      <c r="E295" s="32">
        <f t="shared" si="37"/>
        <v>0</v>
      </c>
      <c r="F295" s="31">
        <f t="shared" si="38"/>
        <v>62.26541727054866</v>
      </c>
      <c r="G295" s="31">
        <f t="shared" si="41"/>
        <v>39.088931857590595</v>
      </c>
      <c r="H295" s="31">
        <f t="shared" si="42"/>
        <v>23.176485412958062</v>
      </c>
      <c r="I295" s="31">
        <f t="shared" si="39"/>
        <v>4081.1751415571757</v>
      </c>
      <c r="J295" s="24"/>
      <c r="K295" s="24"/>
    </row>
    <row r="296" spans="1:11">
      <c r="A296" s="27">
        <f t="shared" si="40"/>
        <v>279</v>
      </c>
      <c r="B296" s="28">
        <f t="shared" si="36"/>
        <v>50802</v>
      </c>
      <c r="C296" s="31">
        <f t="shared" si="43"/>
        <v>4081.1751415571757</v>
      </c>
      <c r="D296" s="31">
        <f t="shared" si="44"/>
        <v>62.26541727054866</v>
      </c>
      <c r="E296" s="32">
        <f t="shared" si="37"/>
        <v>0</v>
      </c>
      <c r="F296" s="31">
        <f t="shared" si="38"/>
        <v>62.26541727054866</v>
      </c>
      <c r="G296" s="31">
        <f t="shared" si="41"/>
        <v>39.308807099289545</v>
      </c>
      <c r="H296" s="31">
        <f t="shared" si="42"/>
        <v>22.956610171259115</v>
      </c>
      <c r="I296" s="31">
        <f t="shared" si="39"/>
        <v>4041.8663344578863</v>
      </c>
      <c r="J296" s="24"/>
      <c r="K296" s="24"/>
    </row>
    <row r="297" spans="1:11">
      <c r="A297" s="27">
        <f t="shared" si="40"/>
        <v>280</v>
      </c>
      <c r="B297" s="28">
        <f t="shared" si="36"/>
        <v>50830</v>
      </c>
      <c r="C297" s="31">
        <f t="shared" si="43"/>
        <v>4041.8663344578863</v>
      </c>
      <c r="D297" s="31">
        <f t="shared" si="44"/>
        <v>62.26541727054866</v>
      </c>
      <c r="E297" s="32">
        <f t="shared" si="37"/>
        <v>0</v>
      </c>
      <c r="F297" s="31">
        <f t="shared" si="38"/>
        <v>62.26541727054866</v>
      </c>
      <c r="G297" s="31">
        <f t="shared" si="41"/>
        <v>39.529919139223047</v>
      </c>
      <c r="H297" s="31">
        <f t="shared" si="42"/>
        <v>22.735498131325613</v>
      </c>
      <c r="I297" s="31">
        <f t="shared" si="39"/>
        <v>4002.3364153186631</v>
      </c>
      <c r="J297" s="24"/>
      <c r="K297" s="24"/>
    </row>
    <row r="298" spans="1:11">
      <c r="A298" s="27">
        <f t="shared" si="40"/>
        <v>281</v>
      </c>
      <c r="B298" s="28">
        <f t="shared" si="36"/>
        <v>50861</v>
      </c>
      <c r="C298" s="31">
        <f t="shared" si="43"/>
        <v>4002.3364153186631</v>
      </c>
      <c r="D298" s="31">
        <f t="shared" si="44"/>
        <v>62.26541727054866</v>
      </c>
      <c r="E298" s="32">
        <f t="shared" si="37"/>
        <v>0</v>
      </c>
      <c r="F298" s="31">
        <f t="shared" si="38"/>
        <v>62.26541727054866</v>
      </c>
      <c r="G298" s="31">
        <f t="shared" si="41"/>
        <v>39.752274934381177</v>
      </c>
      <c r="H298" s="31">
        <f t="shared" si="42"/>
        <v>22.51314233616748</v>
      </c>
      <c r="I298" s="31">
        <f t="shared" si="39"/>
        <v>3962.5841403842819</v>
      </c>
      <c r="J298" s="24"/>
      <c r="K298" s="24"/>
    </row>
    <row r="299" spans="1:11">
      <c r="A299" s="27">
        <f t="shared" si="40"/>
        <v>282</v>
      </c>
      <c r="B299" s="28">
        <f t="shared" si="36"/>
        <v>50891</v>
      </c>
      <c r="C299" s="31">
        <f t="shared" si="43"/>
        <v>3962.5841403842819</v>
      </c>
      <c r="D299" s="31">
        <f t="shared" si="44"/>
        <v>62.26541727054866</v>
      </c>
      <c r="E299" s="32">
        <f t="shared" si="37"/>
        <v>0</v>
      </c>
      <c r="F299" s="31">
        <f t="shared" si="38"/>
        <v>62.26541727054866</v>
      </c>
      <c r="G299" s="31">
        <f t="shared" si="41"/>
        <v>39.975881480887075</v>
      </c>
      <c r="H299" s="31">
        <f t="shared" si="42"/>
        <v>22.289535789661585</v>
      </c>
      <c r="I299" s="31">
        <f t="shared" si="39"/>
        <v>3922.6082589033949</v>
      </c>
      <c r="J299" s="24"/>
      <c r="K299" s="24"/>
    </row>
    <row r="300" spans="1:11">
      <c r="A300" s="27">
        <f t="shared" si="40"/>
        <v>283</v>
      </c>
      <c r="B300" s="28">
        <f t="shared" si="36"/>
        <v>50922</v>
      </c>
      <c r="C300" s="31">
        <f t="shared" si="43"/>
        <v>3922.6082589033949</v>
      </c>
      <c r="D300" s="31">
        <f t="shared" si="44"/>
        <v>62.26541727054866</v>
      </c>
      <c r="E300" s="32">
        <f t="shared" si="37"/>
        <v>0</v>
      </c>
      <c r="F300" s="31">
        <f t="shared" si="38"/>
        <v>62.26541727054866</v>
      </c>
      <c r="G300" s="31">
        <f t="shared" si="41"/>
        <v>40.200745814217058</v>
      </c>
      <c r="H300" s="31">
        <f t="shared" si="42"/>
        <v>22.064671456331599</v>
      </c>
      <c r="I300" s="31">
        <f t="shared" si="39"/>
        <v>3882.4075130891779</v>
      </c>
      <c r="J300" s="24"/>
      <c r="K300" s="24"/>
    </row>
    <row r="301" spans="1:11">
      <c r="A301" s="27">
        <f t="shared" si="40"/>
        <v>284</v>
      </c>
      <c r="B301" s="28">
        <f t="shared" si="36"/>
        <v>50952</v>
      </c>
      <c r="C301" s="31">
        <f t="shared" si="43"/>
        <v>3882.4075130891779</v>
      </c>
      <c r="D301" s="31">
        <f t="shared" si="44"/>
        <v>62.26541727054866</v>
      </c>
      <c r="E301" s="32">
        <f t="shared" si="37"/>
        <v>0</v>
      </c>
      <c r="F301" s="31">
        <f t="shared" si="38"/>
        <v>62.26541727054866</v>
      </c>
      <c r="G301" s="31">
        <f t="shared" si="41"/>
        <v>40.426875009422034</v>
      </c>
      <c r="H301" s="31">
        <f t="shared" si="42"/>
        <v>21.83854226112663</v>
      </c>
      <c r="I301" s="31">
        <f t="shared" si="39"/>
        <v>3841.9806380797559</v>
      </c>
      <c r="J301" s="24"/>
      <c r="K301" s="24"/>
    </row>
    <row r="302" spans="1:11">
      <c r="A302" s="27">
        <f t="shared" si="40"/>
        <v>285</v>
      </c>
      <c r="B302" s="28">
        <f t="shared" si="36"/>
        <v>50983</v>
      </c>
      <c r="C302" s="31">
        <f t="shared" si="43"/>
        <v>3841.9806380797559</v>
      </c>
      <c r="D302" s="31">
        <f t="shared" si="44"/>
        <v>62.26541727054866</v>
      </c>
      <c r="E302" s="32">
        <f t="shared" si="37"/>
        <v>0</v>
      </c>
      <c r="F302" s="31">
        <f t="shared" si="38"/>
        <v>62.26541727054866</v>
      </c>
      <c r="G302" s="31">
        <f t="shared" si="41"/>
        <v>40.654276181350028</v>
      </c>
      <c r="H302" s="31">
        <f t="shared" si="42"/>
        <v>21.611141089198629</v>
      </c>
      <c r="I302" s="31">
        <f t="shared" si="39"/>
        <v>3801.326361898406</v>
      </c>
      <c r="J302" s="24"/>
      <c r="K302" s="24"/>
    </row>
    <row r="303" spans="1:11">
      <c r="A303" s="27">
        <f t="shared" si="40"/>
        <v>286</v>
      </c>
      <c r="B303" s="28">
        <f t="shared" si="36"/>
        <v>51014</v>
      </c>
      <c r="C303" s="31">
        <f t="shared" si="43"/>
        <v>3801.326361898406</v>
      </c>
      <c r="D303" s="31">
        <f t="shared" si="44"/>
        <v>62.26541727054866</v>
      </c>
      <c r="E303" s="32">
        <f t="shared" si="37"/>
        <v>0</v>
      </c>
      <c r="F303" s="31">
        <f t="shared" si="38"/>
        <v>62.26541727054866</v>
      </c>
      <c r="G303" s="31">
        <f t="shared" si="41"/>
        <v>40.882956484870121</v>
      </c>
      <c r="H303" s="31">
        <f t="shared" si="42"/>
        <v>21.382460785678536</v>
      </c>
      <c r="I303" s="31">
        <f t="shared" si="39"/>
        <v>3760.4434054135359</v>
      </c>
      <c r="J303" s="24"/>
      <c r="K303" s="24"/>
    </row>
    <row r="304" spans="1:11">
      <c r="A304" s="27">
        <f t="shared" si="40"/>
        <v>287</v>
      </c>
      <c r="B304" s="28">
        <f t="shared" si="36"/>
        <v>51044</v>
      </c>
      <c r="C304" s="31">
        <f t="shared" si="43"/>
        <v>3760.4434054135359</v>
      </c>
      <c r="D304" s="31">
        <f t="shared" si="44"/>
        <v>62.26541727054866</v>
      </c>
      <c r="E304" s="32">
        <f t="shared" si="37"/>
        <v>0</v>
      </c>
      <c r="F304" s="31">
        <f t="shared" si="38"/>
        <v>62.26541727054866</v>
      </c>
      <c r="G304" s="31">
        <f t="shared" si="41"/>
        <v>41.112923115097516</v>
      </c>
      <c r="H304" s="31">
        <f t="shared" si="42"/>
        <v>21.152494155451141</v>
      </c>
      <c r="I304" s="31">
        <f t="shared" si="39"/>
        <v>3719.3304822984383</v>
      </c>
      <c r="J304" s="24"/>
      <c r="K304" s="24"/>
    </row>
    <row r="305" spans="1:11">
      <c r="A305" s="27">
        <f t="shared" si="40"/>
        <v>288</v>
      </c>
      <c r="B305" s="28">
        <f t="shared" si="36"/>
        <v>51075</v>
      </c>
      <c r="C305" s="31">
        <f t="shared" si="43"/>
        <v>3719.3304822984383</v>
      </c>
      <c r="D305" s="31">
        <f t="shared" si="44"/>
        <v>62.26541727054866</v>
      </c>
      <c r="E305" s="32">
        <f t="shared" si="37"/>
        <v>0</v>
      </c>
      <c r="F305" s="31">
        <f t="shared" si="38"/>
        <v>62.26541727054866</v>
      </c>
      <c r="G305" s="31">
        <f t="shared" si="41"/>
        <v>41.344183307619943</v>
      </c>
      <c r="H305" s="31">
        <f t="shared" si="42"/>
        <v>20.921233962928717</v>
      </c>
      <c r="I305" s="31">
        <f t="shared" si="39"/>
        <v>3677.9862989908183</v>
      </c>
      <c r="J305" s="24"/>
      <c r="K305" s="24"/>
    </row>
    <row r="306" spans="1:11">
      <c r="A306" s="27">
        <f t="shared" si="40"/>
        <v>289</v>
      </c>
      <c r="B306" s="28">
        <f t="shared" si="36"/>
        <v>51105</v>
      </c>
      <c r="C306" s="31">
        <f t="shared" si="43"/>
        <v>3677.9862989908183</v>
      </c>
      <c r="D306" s="31">
        <f t="shared" si="44"/>
        <v>62.26541727054866</v>
      </c>
      <c r="E306" s="32">
        <f t="shared" si="37"/>
        <v>0</v>
      </c>
      <c r="F306" s="31">
        <f t="shared" si="38"/>
        <v>62.26541727054866</v>
      </c>
      <c r="G306" s="31">
        <f t="shared" si="41"/>
        <v>41.576744338725305</v>
      </c>
      <c r="H306" s="31">
        <f t="shared" si="42"/>
        <v>20.688672931823355</v>
      </c>
      <c r="I306" s="31">
        <f t="shared" si="39"/>
        <v>3636.409554652093</v>
      </c>
      <c r="J306" s="24"/>
      <c r="K306" s="24"/>
    </row>
    <row r="307" spans="1:11">
      <c r="A307" s="27">
        <f t="shared" si="40"/>
        <v>290</v>
      </c>
      <c r="B307" s="28">
        <f t="shared" si="36"/>
        <v>51136</v>
      </c>
      <c r="C307" s="31">
        <f t="shared" si="43"/>
        <v>3636.409554652093</v>
      </c>
      <c r="D307" s="31">
        <f t="shared" si="44"/>
        <v>62.26541727054866</v>
      </c>
      <c r="E307" s="32">
        <f t="shared" si="37"/>
        <v>0</v>
      </c>
      <c r="F307" s="31">
        <f t="shared" si="38"/>
        <v>62.26541727054866</v>
      </c>
      <c r="G307" s="31">
        <f t="shared" si="41"/>
        <v>41.810613525630636</v>
      </c>
      <c r="H307" s="31">
        <f t="shared" si="42"/>
        <v>20.454803744918024</v>
      </c>
      <c r="I307" s="31">
        <f t="shared" si="39"/>
        <v>3594.5989411264623</v>
      </c>
      <c r="J307" s="24"/>
      <c r="K307" s="24"/>
    </row>
    <row r="308" spans="1:11">
      <c r="A308" s="27">
        <f t="shared" si="40"/>
        <v>291</v>
      </c>
      <c r="B308" s="28">
        <f t="shared" si="36"/>
        <v>51167</v>
      </c>
      <c r="C308" s="31">
        <f t="shared" si="43"/>
        <v>3594.5989411264623</v>
      </c>
      <c r="D308" s="31">
        <f t="shared" si="44"/>
        <v>62.26541727054866</v>
      </c>
      <c r="E308" s="32">
        <f t="shared" si="37"/>
        <v>0</v>
      </c>
      <c r="F308" s="31">
        <f t="shared" si="38"/>
        <v>62.26541727054866</v>
      </c>
      <c r="G308" s="31">
        <f t="shared" si="41"/>
        <v>42.045798226712307</v>
      </c>
      <c r="H308" s="31">
        <f t="shared" si="42"/>
        <v>20.219619043836349</v>
      </c>
      <c r="I308" s="31">
        <f t="shared" si="39"/>
        <v>3552.5531428997501</v>
      </c>
      <c r="J308" s="24"/>
      <c r="K308" s="24"/>
    </row>
    <row r="309" spans="1:11">
      <c r="A309" s="27">
        <f t="shared" si="40"/>
        <v>292</v>
      </c>
      <c r="B309" s="28">
        <f t="shared" si="36"/>
        <v>51196</v>
      </c>
      <c r="C309" s="31">
        <f t="shared" si="43"/>
        <v>3552.5531428997501</v>
      </c>
      <c r="D309" s="31">
        <f t="shared" si="44"/>
        <v>62.26541727054866</v>
      </c>
      <c r="E309" s="32">
        <f t="shared" si="37"/>
        <v>0</v>
      </c>
      <c r="F309" s="31">
        <f t="shared" si="38"/>
        <v>62.26541727054866</v>
      </c>
      <c r="G309" s="31">
        <f t="shared" si="41"/>
        <v>42.282305841737568</v>
      </c>
      <c r="H309" s="31">
        <f t="shared" si="42"/>
        <v>19.983111428811096</v>
      </c>
      <c r="I309" s="31">
        <f t="shared" si="39"/>
        <v>3510.2708370580126</v>
      </c>
      <c r="J309" s="24"/>
      <c r="K309" s="24"/>
    </row>
    <row r="310" spans="1:11">
      <c r="A310" s="27">
        <f t="shared" si="40"/>
        <v>293</v>
      </c>
      <c r="B310" s="28">
        <f t="shared" si="36"/>
        <v>51227</v>
      </c>
      <c r="C310" s="31">
        <f t="shared" si="43"/>
        <v>3510.2708370580126</v>
      </c>
      <c r="D310" s="31">
        <f t="shared" si="44"/>
        <v>62.26541727054866</v>
      </c>
      <c r="E310" s="32">
        <f t="shared" si="37"/>
        <v>0</v>
      </c>
      <c r="F310" s="31">
        <f t="shared" si="38"/>
        <v>62.26541727054866</v>
      </c>
      <c r="G310" s="31">
        <f t="shared" si="41"/>
        <v>42.520143812097338</v>
      </c>
      <c r="H310" s="31">
        <f t="shared" si="42"/>
        <v>19.745273458451322</v>
      </c>
      <c r="I310" s="31">
        <f t="shared" si="39"/>
        <v>3467.750693245915</v>
      </c>
      <c r="J310" s="24"/>
      <c r="K310" s="24"/>
    </row>
    <row r="311" spans="1:11">
      <c r="A311" s="27">
        <f t="shared" si="40"/>
        <v>294</v>
      </c>
      <c r="B311" s="28">
        <f t="shared" si="36"/>
        <v>51257</v>
      </c>
      <c r="C311" s="31">
        <f t="shared" si="43"/>
        <v>3467.750693245915</v>
      </c>
      <c r="D311" s="31">
        <f t="shared" si="44"/>
        <v>62.26541727054866</v>
      </c>
      <c r="E311" s="32">
        <f t="shared" si="37"/>
        <v>0</v>
      </c>
      <c r="F311" s="31">
        <f t="shared" si="38"/>
        <v>62.26541727054866</v>
      </c>
      <c r="G311" s="31">
        <f t="shared" si="41"/>
        <v>42.75931962104039</v>
      </c>
      <c r="H311" s="31">
        <f t="shared" si="42"/>
        <v>19.506097649508273</v>
      </c>
      <c r="I311" s="31">
        <f t="shared" si="39"/>
        <v>3424.9913736248745</v>
      </c>
      <c r="J311" s="24"/>
      <c r="K311" s="24"/>
    </row>
    <row r="312" spans="1:11">
      <c r="A312" s="27">
        <f t="shared" si="40"/>
        <v>295</v>
      </c>
      <c r="B312" s="28">
        <f t="shared" si="36"/>
        <v>51288</v>
      </c>
      <c r="C312" s="31">
        <f t="shared" si="43"/>
        <v>3424.9913736248745</v>
      </c>
      <c r="D312" s="31">
        <f t="shared" si="44"/>
        <v>62.26541727054866</v>
      </c>
      <c r="E312" s="32">
        <f t="shared" si="37"/>
        <v>0</v>
      </c>
      <c r="F312" s="31">
        <f t="shared" si="38"/>
        <v>62.26541727054866</v>
      </c>
      <c r="G312" s="31">
        <f t="shared" si="41"/>
        <v>42.999840793908739</v>
      </c>
      <c r="H312" s="31">
        <f t="shared" si="42"/>
        <v>19.265576476639922</v>
      </c>
      <c r="I312" s="31">
        <f t="shared" si="39"/>
        <v>3381.9915328309658</v>
      </c>
      <c r="J312" s="24"/>
      <c r="K312" s="24"/>
    </row>
    <row r="313" spans="1:11">
      <c r="A313" s="27">
        <f t="shared" si="40"/>
        <v>296</v>
      </c>
      <c r="B313" s="28">
        <f t="shared" si="36"/>
        <v>51318</v>
      </c>
      <c r="C313" s="31">
        <f t="shared" si="43"/>
        <v>3381.9915328309658</v>
      </c>
      <c r="D313" s="31">
        <f t="shared" si="44"/>
        <v>62.26541727054866</v>
      </c>
      <c r="E313" s="32">
        <f t="shared" si="37"/>
        <v>0</v>
      </c>
      <c r="F313" s="31">
        <f t="shared" si="38"/>
        <v>62.26541727054866</v>
      </c>
      <c r="G313" s="31">
        <f t="shared" si="41"/>
        <v>43.241714898374482</v>
      </c>
      <c r="H313" s="31">
        <f t="shared" si="42"/>
        <v>19.023702372174181</v>
      </c>
      <c r="I313" s="31">
        <f t="shared" si="39"/>
        <v>3338.7498179325912</v>
      </c>
      <c r="J313" s="24"/>
      <c r="K313" s="24"/>
    </row>
    <row r="314" spans="1:11">
      <c r="A314" s="27">
        <f t="shared" si="40"/>
        <v>297</v>
      </c>
      <c r="B314" s="28">
        <f t="shared" si="36"/>
        <v>51349</v>
      </c>
      <c r="C314" s="31">
        <f t="shared" si="43"/>
        <v>3338.7498179325912</v>
      </c>
      <c r="D314" s="31">
        <f t="shared" si="44"/>
        <v>62.26541727054866</v>
      </c>
      <c r="E314" s="32">
        <f t="shared" si="37"/>
        <v>0</v>
      </c>
      <c r="F314" s="31">
        <f t="shared" si="38"/>
        <v>62.26541727054866</v>
      </c>
      <c r="G314" s="31">
        <f t="shared" si="41"/>
        <v>43.484949544677832</v>
      </c>
      <c r="H314" s="31">
        <f t="shared" si="42"/>
        <v>18.780467725870825</v>
      </c>
      <c r="I314" s="31">
        <f t="shared" si="39"/>
        <v>3295.2648683879133</v>
      </c>
      <c r="J314" s="24"/>
      <c r="K314" s="24"/>
    </row>
    <row r="315" spans="1:11">
      <c r="A315" s="27">
        <f t="shared" si="40"/>
        <v>298</v>
      </c>
      <c r="B315" s="28">
        <f t="shared" si="36"/>
        <v>51380</v>
      </c>
      <c r="C315" s="31">
        <f t="shared" si="43"/>
        <v>3295.2648683879133</v>
      </c>
      <c r="D315" s="31">
        <f t="shared" si="44"/>
        <v>62.26541727054866</v>
      </c>
      <c r="E315" s="32">
        <f t="shared" si="37"/>
        <v>0</v>
      </c>
      <c r="F315" s="31">
        <f t="shared" si="38"/>
        <v>62.26541727054866</v>
      </c>
      <c r="G315" s="31">
        <f t="shared" si="41"/>
        <v>43.729552385866647</v>
      </c>
      <c r="H315" s="31">
        <f t="shared" si="42"/>
        <v>18.535864884682013</v>
      </c>
      <c r="I315" s="31">
        <f t="shared" si="39"/>
        <v>3251.5353160020468</v>
      </c>
      <c r="J315" s="24"/>
      <c r="K315" s="24"/>
    </row>
    <row r="316" spans="1:11">
      <c r="A316" s="27">
        <f t="shared" si="40"/>
        <v>299</v>
      </c>
      <c r="B316" s="28">
        <f t="shared" si="36"/>
        <v>51410</v>
      </c>
      <c r="C316" s="31">
        <f t="shared" si="43"/>
        <v>3251.5353160020468</v>
      </c>
      <c r="D316" s="31">
        <f t="shared" si="44"/>
        <v>62.26541727054866</v>
      </c>
      <c r="E316" s="32">
        <f t="shared" si="37"/>
        <v>0</v>
      </c>
      <c r="F316" s="31">
        <f t="shared" si="38"/>
        <v>62.26541727054866</v>
      </c>
      <c r="G316" s="31">
        <f t="shared" si="41"/>
        <v>43.975531118037146</v>
      </c>
      <c r="H316" s="31">
        <f t="shared" si="42"/>
        <v>18.289886152511514</v>
      </c>
      <c r="I316" s="31">
        <f t="shared" si="39"/>
        <v>3207.5597848840098</v>
      </c>
      <c r="J316" s="24"/>
      <c r="K316" s="24"/>
    </row>
    <row r="317" spans="1:11">
      <c r="A317" s="27">
        <f t="shared" si="40"/>
        <v>300</v>
      </c>
      <c r="B317" s="28">
        <f t="shared" si="36"/>
        <v>51441</v>
      </c>
      <c r="C317" s="31">
        <f t="shared" si="43"/>
        <v>3207.5597848840098</v>
      </c>
      <c r="D317" s="31">
        <f t="shared" si="44"/>
        <v>62.26541727054866</v>
      </c>
      <c r="E317" s="32">
        <f t="shared" si="37"/>
        <v>0</v>
      </c>
      <c r="F317" s="31">
        <f t="shared" si="38"/>
        <v>62.26541727054866</v>
      </c>
      <c r="G317" s="31">
        <f t="shared" si="41"/>
        <v>44.222893480576104</v>
      </c>
      <c r="H317" s="31">
        <f t="shared" si="42"/>
        <v>18.042523789972556</v>
      </c>
      <c r="I317" s="31">
        <f t="shared" si="39"/>
        <v>3163.3368914034336</v>
      </c>
      <c r="J317" s="24"/>
      <c r="K317" s="24"/>
    </row>
    <row r="318" spans="1:11">
      <c r="A318" s="27">
        <f t="shared" si="40"/>
        <v>301</v>
      </c>
      <c r="B318" s="28">
        <f t="shared" si="36"/>
        <v>51471</v>
      </c>
      <c r="C318" s="31">
        <f t="shared" si="43"/>
        <v>3163.3368914034336</v>
      </c>
      <c r="D318" s="31">
        <f t="shared" si="44"/>
        <v>62.26541727054866</v>
      </c>
      <c r="E318" s="32">
        <f t="shared" si="37"/>
        <v>0</v>
      </c>
      <c r="F318" s="31">
        <f t="shared" si="38"/>
        <v>62.26541727054866</v>
      </c>
      <c r="G318" s="31">
        <f t="shared" si="41"/>
        <v>44.471647256404346</v>
      </c>
      <c r="H318" s="31">
        <f t="shared" si="42"/>
        <v>17.793770014144314</v>
      </c>
      <c r="I318" s="31">
        <f t="shared" si="39"/>
        <v>3118.8652441470294</v>
      </c>
      <c r="J318" s="24"/>
      <c r="K318" s="24"/>
    </row>
    <row r="319" spans="1:11">
      <c r="A319" s="27">
        <f t="shared" si="40"/>
        <v>302</v>
      </c>
      <c r="B319" s="28">
        <f t="shared" si="36"/>
        <v>51502</v>
      </c>
      <c r="C319" s="31">
        <f t="shared" si="43"/>
        <v>3118.8652441470294</v>
      </c>
      <c r="D319" s="31">
        <f t="shared" si="44"/>
        <v>62.26541727054866</v>
      </c>
      <c r="E319" s="32">
        <f t="shared" si="37"/>
        <v>0</v>
      </c>
      <c r="F319" s="31">
        <f t="shared" si="38"/>
        <v>62.26541727054866</v>
      </c>
      <c r="G319" s="31">
        <f t="shared" si="41"/>
        <v>44.721800272221614</v>
      </c>
      <c r="H319" s="31">
        <f t="shared" si="42"/>
        <v>17.543616998327042</v>
      </c>
      <c r="I319" s="31">
        <f t="shared" si="39"/>
        <v>3074.1434438748079</v>
      </c>
      <c r="J319" s="24"/>
      <c r="K319" s="24"/>
    </row>
    <row r="320" spans="1:11">
      <c r="A320" s="27">
        <f t="shared" si="40"/>
        <v>303</v>
      </c>
      <c r="B320" s="28">
        <f t="shared" si="36"/>
        <v>51533</v>
      </c>
      <c r="C320" s="31">
        <f t="shared" si="43"/>
        <v>3074.1434438748079</v>
      </c>
      <c r="D320" s="31">
        <f t="shared" si="44"/>
        <v>62.26541727054866</v>
      </c>
      <c r="E320" s="32">
        <f t="shared" si="37"/>
        <v>0</v>
      </c>
      <c r="F320" s="31">
        <f t="shared" si="38"/>
        <v>62.26541727054866</v>
      </c>
      <c r="G320" s="31">
        <f t="shared" si="41"/>
        <v>44.97336039875286</v>
      </c>
      <c r="H320" s="31">
        <f t="shared" si="42"/>
        <v>17.292056871795797</v>
      </c>
      <c r="I320" s="31">
        <f t="shared" si="39"/>
        <v>3029.170083476055</v>
      </c>
      <c r="J320" s="24"/>
      <c r="K320" s="24"/>
    </row>
    <row r="321" spans="1:11">
      <c r="A321" s="27">
        <f t="shared" si="40"/>
        <v>304</v>
      </c>
      <c r="B321" s="28">
        <f t="shared" si="36"/>
        <v>51561</v>
      </c>
      <c r="C321" s="31">
        <f t="shared" si="43"/>
        <v>3029.170083476055</v>
      </c>
      <c r="D321" s="31">
        <f t="shared" si="44"/>
        <v>62.26541727054866</v>
      </c>
      <c r="E321" s="32">
        <f t="shared" si="37"/>
        <v>0</v>
      </c>
      <c r="F321" s="31">
        <f t="shared" si="38"/>
        <v>62.26541727054866</v>
      </c>
      <c r="G321" s="31">
        <f t="shared" si="41"/>
        <v>45.226335550995849</v>
      </c>
      <c r="H321" s="31">
        <f t="shared" si="42"/>
        <v>17.039081719552811</v>
      </c>
      <c r="I321" s="31">
        <f t="shared" si="39"/>
        <v>2983.9437479250591</v>
      </c>
      <c r="J321" s="24"/>
      <c r="K321" s="24"/>
    </row>
    <row r="322" spans="1:11">
      <c r="A322" s="27">
        <f t="shared" si="40"/>
        <v>305</v>
      </c>
      <c r="B322" s="28">
        <f t="shared" si="36"/>
        <v>51592</v>
      </c>
      <c r="C322" s="31">
        <f t="shared" si="43"/>
        <v>2983.9437479250591</v>
      </c>
      <c r="D322" s="31">
        <f t="shared" si="44"/>
        <v>62.26541727054866</v>
      </c>
      <c r="E322" s="32">
        <f t="shared" si="37"/>
        <v>0</v>
      </c>
      <c r="F322" s="31">
        <f t="shared" si="38"/>
        <v>62.26541727054866</v>
      </c>
      <c r="G322" s="31">
        <f t="shared" si="41"/>
        <v>45.480733688470202</v>
      </c>
      <c r="H322" s="31">
        <f t="shared" si="42"/>
        <v>16.784683582078458</v>
      </c>
      <c r="I322" s="31">
        <f t="shared" si="39"/>
        <v>2938.4630142365891</v>
      </c>
      <c r="J322" s="24"/>
      <c r="K322" s="24"/>
    </row>
    <row r="323" spans="1:11">
      <c r="A323" s="27">
        <f t="shared" si="40"/>
        <v>306</v>
      </c>
      <c r="B323" s="28">
        <f t="shared" si="36"/>
        <v>51622</v>
      </c>
      <c r="C323" s="31">
        <f t="shared" si="43"/>
        <v>2938.4630142365891</v>
      </c>
      <c r="D323" s="31">
        <f t="shared" si="44"/>
        <v>62.26541727054866</v>
      </c>
      <c r="E323" s="32">
        <f t="shared" si="37"/>
        <v>0</v>
      </c>
      <c r="F323" s="31">
        <f t="shared" si="38"/>
        <v>62.26541727054866</v>
      </c>
      <c r="G323" s="31">
        <f t="shared" si="41"/>
        <v>45.736562815467849</v>
      </c>
      <c r="H323" s="31">
        <f t="shared" si="42"/>
        <v>16.528854455080815</v>
      </c>
      <c r="I323" s="31">
        <f t="shared" si="39"/>
        <v>2892.7264514211211</v>
      </c>
      <c r="J323" s="24"/>
      <c r="K323" s="24"/>
    </row>
    <row r="324" spans="1:11">
      <c r="A324" s="27">
        <f t="shared" si="40"/>
        <v>307</v>
      </c>
      <c r="B324" s="28">
        <f t="shared" si="36"/>
        <v>51653</v>
      </c>
      <c r="C324" s="31">
        <f t="shared" si="43"/>
        <v>2892.7264514211211</v>
      </c>
      <c r="D324" s="31">
        <f t="shared" si="44"/>
        <v>62.26541727054866</v>
      </c>
      <c r="E324" s="32">
        <f t="shared" si="37"/>
        <v>0</v>
      </c>
      <c r="F324" s="31">
        <f t="shared" si="38"/>
        <v>62.26541727054866</v>
      </c>
      <c r="G324" s="31">
        <f t="shared" si="41"/>
        <v>45.993830981304853</v>
      </c>
      <c r="H324" s="31">
        <f t="shared" si="42"/>
        <v>16.271586289243807</v>
      </c>
      <c r="I324" s="31">
        <f t="shared" si="39"/>
        <v>2846.7326204398164</v>
      </c>
      <c r="J324" s="24"/>
      <c r="K324" s="24"/>
    </row>
    <row r="325" spans="1:11">
      <c r="A325" s="27">
        <f t="shared" si="40"/>
        <v>308</v>
      </c>
      <c r="B325" s="28">
        <f t="shared" si="36"/>
        <v>51683</v>
      </c>
      <c r="C325" s="31">
        <f t="shared" si="43"/>
        <v>2846.7326204398164</v>
      </c>
      <c r="D325" s="31">
        <f t="shared" si="44"/>
        <v>62.26541727054866</v>
      </c>
      <c r="E325" s="32">
        <f t="shared" si="37"/>
        <v>0</v>
      </c>
      <c r="F325" s="31">
        <f t="shared" si="38"/>
        <v>62.26541727054866</v>
      </c>
      <c r="G325" s="31">
        <f t="shared" si="41"/>
        <v>46.252546280574691</v>
      </c>
      <c r="H325" s="31">
        <f t="shared" si="42"/>
        <v>16.012870989973969</v>
      </c>
      <c r="I325" s="31">
        <f t="shared" si="39"/>
        <v>2800.4800741592417</v>
      </c>
      <c r="J325" s="24"/>
      <c r="K325" s="24"/>
    </row>
    <row r="326" spans="1:11">
      <c r="A326" s="27">
        <f t="shared" si="40"/>
        <v>309</v>
      </c>
      <c r="B326" s="28">
        <f t="shared" si="36"/>
        <v>51714</v>
      </c>
      <c r="C326" s="31">
        <f t="shared" si="43"/>
        <v>2800.4800741592417</v>
      </c>
      <c r="D326" s="31">
        <f t="shared" si="44"/>
        <v>62.26541727054866</v>
      </c>
      <c r="E326" s="32">
        <f t="shared" si="37"/>
        <v>0</v>
      </c>
      <c r="F326" s="31">
        <f t="shared" si="38"/>
        <v>62.26541727054866</v>
      </c>
      <c r="G326" s="31">
        <f t="shared" si="41"/>
        <v>46.512716853402928</v>
      </c>
      <c r="H326" s="31">
        <f t="shared" si="42"/>
        <v>15.752700417145734</v>
      </c>
      <c r="I326" s="31">
        <f t="shared" si="39"/>
        <v>2753.967357305839</v>
      </c>
      <c r="J326" s="24"/>
      <c r="K326" s="24"/>
    </row>
    <row r="327" spans="1:11">
      <c r="A327" s="27">
        <f t="shared" si="40"/>
        <v>310</v>
      </c>
      <c r="B327" s="28">
        <f t="shared" si="36"/>
        <v>51745</v>
      </c>
      <c r="C327" s="31">
        <f t="shared" si="43"/>
        <v>2753.967357305839</v>
      </c>
      <c r="D327" s="31">
        <f t="shared" si="44"/>
        <v>62.26541727054866</v>
      </c>
      <c r="E327" s="32">
        <f t="shared" si="37"/>
        <v>0</v>
      </c>
      <c r="F327" s="31">
        <f t="shared" si="38"/>
        <v>62.26541727054866</v>
      </c>
      <c r="G327" s="31">
        <f t="shared" si="41"/>
        <v>46.774350885703313</v>
      </c>
      <c r="H327" s="31">
        <f t="shared" si="42"/>
        <v>15.491066384845345</v>
      </c>
      <c r="I327" s="31">
        <f t="shared" si="39"/>
        <v>2707.1930064201356</v>
      </c>
      <c r="J327" s="24"/>
      <c r="K327" s="24"/>
    </row>
    <row r="328" spans="1:11">
      <c r="A328" s="27">
        <f t="shared" si="40"/>
        <v>311</v>
      </c>
      <c r="B328" s="28">
        <f t="shared" si="36"/>
        <v>51775</v>
      </c>
      <c r="C328" s="31">
        <f t="shared" si="43"/>
        <v>2707.1930064201356</v>
      </c>
      <c r="D328" s="31">
        <f t="shared" si="44"/>
        <v>62.26541727054866</v>
      </c>
      <c r="E328" s="32">
        <f t="shared" si="37"/>
        <v>0</v>
      </c>
      <c r="F328" s="31">
        <f t="shared" si="38"/>
        <v>62.26541727054866</v>
      </c>
      <c r="G328" s="31">
        <f t="shared" si="41"/>
        <v>47.037456609435395</v>
      </c>
      <c r="H328" s="31">
        <f t="shared" si="42"/>
        <v>15.227960661113263</v>
      </c>
      <c r="I328" s="31">
        <f t="shared" si="39"/>
        <v>2660.1555498107</v>
      </c>
      <c r="J328" s="24"/>
      <c r="K328" s="24"/>
    </row>
    <row r="329" spans="1:11">
      <c r="A329" s="27">
        <f t="shared" si="40"/>
        <v>312</v>
      </c>
      <c r="B329" s="28">
        <f t="shared" si="36"/>
        <v>51806</v>
      </c>
      <c r="C329" s="31">
        <f t="shared" si="43"/>
        <v>2660.1555498107</v>
      </c>
      <c r="D329" s="31">
        <f t="shared" si="44"/>
        <v>62.26541727054866</v>
      </c>
      <c r="E329" s="32">
        <f t="shared" si="37"/>
        <v>0</v>
      </c>
      <c r="F329" s="31">
        <f t="shared" si="38"/>
        <v>62.26541727054866</v>
      </c>
      <c r="G329" s="31">
        <f t="shared" si="41"/>
        <v>47.30204230286347</v>
      </c>
      <c r="H329" s="31">
        <f t="shared" si="42"/>
        <v>14.963374967685189</v>
      </c>
      <c r="I329" s="31">
        <f t="shared" si="39"/>
        <v>2612.8535075078366</v>
      </c>
      <c r="J329" s="24"/>
      <c r="K329" s="24"/>
    </row>
    <row r="330" spans="1:11">
      <c r="A330" s="27">
        <f t="shared" si="40"/>
        <v>313</v>
      </c>
      <c r="B330" s="28">
        <f t="shared" si="36"/>
        <v>51836</v>
      </c>
      <c r="C330" s="31">
        <f t="shared" si="43"/>
        <v>2612.8535075078366</v>
      </c>
      <c r="D330" s="31">
        <f t="shared" si="44"/>
        <v>62.26541727054866</v>
      </c>
      <c r="E330" s="32">
        <f t="shared" si="37"/>
        <v>0</v>
      </c>
      <c r="F330" s="31">
        <f t="shared" si="38"/>
        <v>62.26541727054866</v>
      </c>
      <c r="G330" s="31">
        <f t="shared" si="41"/>
        <v>47.56811629081708</v>
      </c>
      <c r="H330" s="31">
        <f t="shared" si="42"/>
        <v>14.697300979731581</v>
      </c>
      <c r="I330" s="31">
        <f t="shared" si="39"/>
        <v>2565.2853912170194</v>
      </c>
      <c r="J330" s="24"/>
      <c r="K330" s="24"/>
    </row>
    <row r="331" spans="1:11">
      <c r="A331" s="27">
        <f t="shared" si="40"/>
        <v>314</v>
      </c>
      <c r="B331" s="28">
        <f t="shared" si="36"/>
        <v>51867</v>
      </c>
      <c r="C331" s="31">
        <f t="shared" si="43"/>
        <v>2565.2853912170194</v>
      </c>
      <c r="D331" s="31">
        <f t="shared" si="44"/>
        <v>62.26541727054866</v>
      </c>
      <c r="E331" s="32">
        <f t="shared" si="37"/>
        <v>0</v>
      </c>
      <c r="F331" s="31">
        <f t="shared" si="38"/>
        <v>62.26541727054866</v>
      </c>
      <c r="G331" s="31">
        <f t="shared" si="41"/>
        <v>47.835686944952926</v>
      </c>
      <c r="H331" s="31">
        <f t="shared" si="42"/>
        <v>14.429730325595735</v>
      </c>
      <c r="I331" s="31">
        <f t="shared" si="39"/>
        <v>2517.4497042720664</v>
      </c>
      <c r="J331" s="24"/>
      <c r="K331" s="24"/>
    </row>
    <row r="332" spans="1:11">
      <c r="A332" s="27">
        <f t="shared" si="40"/>
        <v>315</v>
      </c>
      <c r="B332" s="28">
        <f t="shared" si="36"/>
        <v>51898</v>
      </c>
      <c r="C332" s="31">
        <f t="shared" si="43"/>
        <v>2517.4497042720664</v>
      </c>
      <c r="D332" s="31">
        <f t="shared" si="44"/>
        <v>62.26541727054866</v>
      </c>
      <c r="E332" s="32">
        <f t="shared" si="37"/>
        <v>0</v>
      </c>
      <c r="F332" s="31">
        <f t="shared" si="38"/>
        <v>62.26541727054866</v>
      </c>
      <c r="G332" s="31">
        <f t="shared" si="41"/>
        <v>48.104762684018283</v>
      </c>
      <c r="H332" s="31">
        <f t="shared" si="42"/>
        <v>14.160654586530375</v>
      </c>
      <c r="I332" s="31">
        <f t="shared" si="39"/>
        <v>2469.3449415880482</v>
      </c>
      <c r="J332" s="24"/>
      <c r="K332" s="24"/>
    </row>
    <row r="333" spans="1:11">
      <c r="A333" s="27">
        <f t="shared" si="40"/>
        <v>316</v>
      </c>
      <c r="B333" s="28">
        <f t="shared" si="36"/>
        <v>51926</v>
      </c>
      <c r="C333" s="31">
        <f t="shared" si="43"/>
        <v>2469.3449415880482</v>
      </c>
      <c r="D333" s="31">
        <f t="shared" si="44"/>
        <v>62.26541727054866</v>
      </c>
      <c r="E333" s="32">
        <f t="shared" si="37"/>
        <v>0</v>
      </c>
      <c r="F333" s="31">
        <f t="shared" si="38"/>
        <v>62.26541727054866</v>
      </c>
      <c r="G333" s="31">
        <f t="shared" si="41"/>
        <v>48.375351974115887</v>
      </c>
      <c r="H333" s="31">
        <f t="shared" si="42"/>
        <v>13.890065296432772</v>
      </c>
      <c r="I333" s="31">
        <f t="shared" si="39"/>
        <v>2420.9695896139324</v>
      </c>
      <c r="J333" s="24"/>
      <c r="K333" s="24"/>
    </row>
    <row r="334" spans="1:11">
      <c r="A334" s="27">
        <f t="shared" si="40"/>
        <v>317</v>
      </c>
      <c r="B334" s="28">
        <f t="shared" si="36"/>
        <v>51957</v>
      </c>
      <c r="C334" s="31">
        <f t="shared" si="43"/>
        <v>2420.9695896139324</v>
      </c>
      <c r="D334" s="31">
        <f t="shared" si="44"/>
        <v>62.26541727054866</v>
      </c>
      <c r="E334" s="32">
        <f t="shared" si="37"/>
        <v>0</v>
      </c>
      <c r="F334" s="31">
        <f t="shared" si="38"/>
        <v>62.26541727054866</v>
      </c>
      <c r="G334" s="31">
        <f t="shared" si="41"/>
        <v>48.647463328970289</v>
      </c>
      <c r="H334" s="31">
        <f t="shared" si="42"/>
        <v>13.617953941578371</v>
      </c>
      <c r="I334" s="31">
        <f t="shared" si="39"/>
        <v>2372.322126284962</v>
      </c>
      <c r="J334" s="24"/>
      <c r="K334" s="24"/>
    </row>
    <row r="335" spans="1:11">
      <c r="A335" s="27">
        <f t="shared" si="40"/>
        <v>318</v>
      </c>
      <c r="B335" s="28">
        <f t="shared" si="36"/>
        <v>51987</v>
      </c>
      <c r="C335" s="31">
        <f t="shared" si="43"/>
        <v>2372.322126284962</v>
      </c>
      <c r="D335" s="31">
        <f t="shared" si="44"/>
        <v>62.26541727054866</v>
      </c>
      <c r="E335" s="32">
        <f t="shared" si="37"/>
        <v>0</v>
      </c>
      <c r="F335" s="31">
        <f t="shared" si="38"/>
        <v>62.26541727054866</v>
      </c>
      <c r="G335" s="31">
        <f t="shared" si="41"/>
        <v>48.921105310195749</v>
      </c>
      <c r="H335" s="31">
        <f t="shared" si="42"/>
        <v>13.344311960352911</v>
      </c>
      <c r="I335" s="31">
        <f t="shared" si="39"/>
        <v>2323.4010209747662</v>
      </c>
      <c r="J335" s="24"/>
      <c r="K335" s="24"/>
    </row>
    <row r="336" spans="1:11">
      <c r="A336" s="27">
        <f t="shared" si="40"/>
        <v>319</v>
      </c>
      <c r="B336" s="28">
        <f t="shared" si="36"/>
        <v>52018</v>
      </c>
      <c r="C336" s="31">
        <f t="shared" si="43"/>
        <v>2323.4010209747662</v>
      </c>
      <c r="D336" s="31">
        <f t="shared" si="44"/>
        <v>62.26541727054866</v>
      </c>
      <c r="E336" s="32">
        <f t="shared" si="37"/>
        <v>0</v>
      </c>
      <c r="F336" s="31">
        <f t="shared" si="38"/>
        <v>62.26541727054866</v>
      </c>
      <c r="G336" s="31">
        <f t="shared" si="41"/>
        <v>49.196286527565597</v>
      </c>
      <c r="H336" s="31">
        <f t="shared" si="42"/>
        <v>13.069130742983061</v>
      </c>
      <c r="I336" s="31">
        <f t="shared" si="39"/>
        <v>2274.2047344472007</v>
      </c>
      <c r="J336" s="24"/>
      <c r="K336" s="24"/>
    </row>
    <row r="337" spans="1:11">
      <c r="A337" s="27">
        <f t="shared" si="40"/>
        <v>320</v>
      </c>
      <c r="B337" s="28">
        <f t="shared" si="36"/>
        <v>52048</v>
      </c>
      <c r="C337" s="31">
        <f t="shared" si="43"/>
        <v>2274.2047344472007</v>
      </c>
      <c r="D337" s="31">
        <f t="shared" si="44"/>
        <v>62.26541727054866</v>
      </c>
      <c r="E337" s="32">
        <f t="shared" si="37"/>
        <v>0</v>
      </c>
      <c r="F337" s="31">
        <f t="shared" si="38"/>
        <v>62.26541727054866</v>
      </c>
      <c r="G337" s="31">
        <f t="shared" si="41"/>
        <v>49.473015639283155</v>
      </c>
      <c r="H337" s="31">
        <f t="shared" si="42"/>
        <v>12.792401631265506</v>
      </c>
      <c r="I337" s="31">
        <f t="shared" si="39"/>
        <v>2224.7317188079178</v>
      </c>
      <c r="J337" s="24"/>
      <c r="K337" s="24"/>
    </row>
    <row r="338" spans="1:11">
      <c r="A338" s="27">
        <f t="shared" si="40"/>
        <v>321</v>
      </c>
      <c r="B338" s="28">
        <f t="shared" ref="B338:B377" si="45">IF(Pay_Num&lt;&gt;"",DATE(YEAR(Loan_Start),MONTH(Loan_Start)+(Pay_Num)*12/Num_Pmt_Per_Year,DAY(Loan_Start)),"")</f>
        <v>52079</v>
      </c>
      <c r="C338" s="31">
        <f t="shared" si="43"/>
        <v>2224.7317188079178</v>
      </c>
      <c r="D338" s="31">
        <f t="shared" si="44"/>
        <v>62.26541727054866</v>
      </c>
      <c r="E338" s="32">
        <f t="shared" ref="E338:E377" si="46">IF(AND(Pay_Num&lt;&gt;"",Sched_Pay+Scheduled_Extra_Payments&lt;Beg_Bal),Scheduled_Extra_Payments,IF(AND(Pay_Num&lt;&gt;"",Beg_Bal-Sched_Pay&gt;0),Beg_Bal-Sched_Pay,IF(Pay_Num&lt;&gt;"",0,"")))</f>
        <v>0</v>
      </c>
      <c r="F338" s="31">
        <f t="shared" ref="F338:F377" si="47">IF(AND(Pay_Num&lt;&gt;"",Sched_Pay+Extra_Pay&lt;Beg_Bal),Sched_Pay+Extra_Pay,IF(Pay_Num&lt;&gt;"",Beg_Bal,""))</f>
        <v>62.26541727054866</v>
      </c>
      <c r="G338" s="31">
        <f t="shared" si="41"/>
        <v>49.751301352254124</v>
      </c>
      <c r="H338" s="31">
        <f t="shared" si="42"/>
        <v>12.514115918294538</v>
      </c>
      <c r="I338" s="31">
        <f t="shared" ref="I338:I377" si="48">IF(AND(Pay_Num&lt;&gt;"",Sched_Pay+Extra_Pay&lt;Beg_Bal),Beg_Bal-Princ,IF(Pay_Num&lt;&gt;"",0,""))</f>
        <v>2174.9804174556639</v>
      </c>
      <c r="J338" s="24"/>
      <c r="K338" s="24"/>
    </row>
    <row r="339" spans="1:11">
      <c r="A339" s="27">
        <f t="shared" ref="A339:A377" si="49">IF(Values_Entered,A338+1,"")</f>
        <v>322</v>
      </c>
      <c r="B339" s="28">
        <f t="shared" si="45"/>
        <v>52110</v>
      </c>
      <c r="C339" s="31">
        <f t="shared" si="43"/>
        <v>2174.9804174556639</v>
      </c>
      <c r="D339" s="31">
        <f t="shared" si="44"/>
        <v>62.26541727054866</v>
      </c>
      <c r="E339" s="32">
        <f t="shared" si="46"/>
        <v>0</v>
      </c>
      <c r="F339" s="31">
        <f t="shared" si="47"/>
        <v>62.26541727054866</v>
      </c>
      <c r="G339" s="31">
        <f t="shared" ref="G339:G377" si="50">IF(Pay_Num&lt;&gt;"",Total_Pay-Int,"")</f>
        <v>50.031152422360549</v>
      </c>
      <c r="H339" s="31">
        <f t="shared" ref="H339:H377" si="51">IF(Pay_Num&lt;&gt;"",Beg_Bal*Interest_Rate/Num_Pmt_Per_Year,"")</f>
        <v>12.23426484818811</v>
      </c>
      <c r="I339" s="31">
        <f t="shared" si="48"/>
        <v>2124.9492650333032</v>
      </c>
      <c r="J339" s="24"/>
      <c r="K339" s="24"/>
    </row>
    <row r="340" spans="1:11">
      <c r="A340" s="27">
        <f t="shared" si="49"/>
        <v>323</v>
      </c>
      <c r="B340" s="28">
        <f t="shared" si="45"/>
        <v>52140</v>
      </c>
      <c r="C340" s="31">
        <f t="shared" ref="C340:C377" si="52">IF(Pay_Num&lt;&gt;"",I339,"")</f>
        <v>2124.9492650333032</v>
      </c>
      <c r="D340" s="31">
        <f t="shared" ref="D340:D377" si="53">IF(Pay_Num&lt;&gt;"",Scheduled_Monthly_Payment,"")</f>
        <v>62.26541727054866</v>
      </c>
      <c r="E340" s="32">
        <f t="shared" si="46"/>
        <v>0</v>
      </c>
      <c r="F340" s="31">
        <f t="shared" si="47"/>
        <v>62.26541727054866</v>
      </c>
      <c r="G340" s="31">
        <f t="shared" si="50"/>
        <v>50.31257765473633</v>
      </c>
      <c r="H340" s="31">
        <f t="shared" si="51"/>
        <v>11.95283961581233</v>
      </c>
      <c r="I340" s="31">
        <f t="shared" si="48"/>
        <v>2074.6366873785669</v>
      </c>
      <c r="J340" s="24"/>
      <c r="K340" s="24"/>
    </row>
    <row r="341" spans="1:11">
      <c r="A341" s="27">
        <f t="shared" si="49"/>
        <v>324</v>
      </c>
      <c r="B341" s="28">
        <f t="shared" si="45"/>
        <v>52171</v>
      </c>
      <c r="C341" s="31">
        <f t="shared" si="52"/>
        <v>2074.6366873785669</v>
      </c>
      <c r="D341" s="31">
        <f t="shared" si="53"/>
        <v>62.26541727054866</v>
      </c>
      <c r="E341" s="32">
        <f t="shared" si="46"/>
        <v>0</v>
      </c>
      <c r="F341" s="31">
        <f t="shared" si="47"/>
        <v>62.26541727054866</v>
      </c>
      <c r="G341" s="31">
        <f t="shared" si="50"/>
        <v>50.595585904044221</v>
      </c>
      <c r="H341" s="31">
        <f t="shared" si="51"/>
        <v>11.66983136650444</v>
      </c>
      <c r="I341" s="31">
        <f t="shared" si="48"/>
        <v>2024.0411014745227</v>
      </c>
      <c r="J341" s="24"/>
      <c r="K341" s="24"/>
    </row>
    <row r="342" spans="1:11">
      <c r="A342" s="27">
        <f t="shared" si="49"/>
        <v>325</v>
      </c>
      <c r="B342" s="28">
        <f t="shared" si="45"/>
        <v>52201</v>
      </c>
      <c r="C342" s="31">
        <f t="shared" si="52"/>
        <v>2024.0411014745227</v>
      </c>
      <c r="D342" s="31">
        <f t="shared" si="53"/>
        <v>62.26541727054866</v>
      </c>
      <c r="E342" s="32">
        <f t="shared" si="46"/>
        <v>0</v>
      </c>
      <c r="F342" s="31">
        <f t="shared" si="47"/>
        <v>62.26541727054866</v>
      </c>
      <c r="G342" s="31">
        <f t="shared" si="50"/>
        <v>50.880186074754469</v>
      </c>
      <c r="H342" s="31">
        <f t="shared" si="51"/>
        <v>11.385231195794191</v>
      </c>
      <c r="I342" s="31">
        <f t="shared" si="48"/>
        <v>1973.1609153997683</v>
      </c>
      <c r="J342" s="24"/>
      <c r="K342" s="24"/>
    </row>
    <row r="343" spans="1:11">
      <c r="A343" s="27">
        <f t="shared" si="49"/>
        <v>326</v>
      </c>
      <c r="B343" s="28">
        <f t="shared" si="45"/>
        <v>52232</v>
      </c>
      <c r="C343" s="31">
        <f t="shared" si="52"/>
        <v>1973.1609153997683</v>
      </c>
      <c r="D343" s="31">
        <f t="shared" si="53"/>
        <v>62.26541727054866</v>
      </c>
      <c r="E343" s="32">
        <f t="shared" si="46"/>
        <v>0</v>
      </c>
      <c r="F343" s="31">
        <f t="shared" si="47"/>
        <v>62.26541727054866</v>
      </c>
      <c r="G343" s="31">
        <f t="shared" si="50"/>
        <v>51.166387121424961</v>
      </c>
      <c r="H343" s="31">
        <f t="shared" si="51"/>
        <v>11.099030149123697</v>
      </c>
      <c r="I343" s="31">
        <f t="shared" si="48"/>
        <v>1921.9945282783433</v>
      </c>
      <c r="J343" s="24"/>
      <c r="K343" s="24"/>
    </row>
    <row r="344" spans="1:11">
      <c r="A344" s="27">
        <f t="shared" si="49"/>
        <v>327</v>
      </c>
      <c r="B344" s="28">
        <f t="shared" si="45"/>
        <v>52263</v>
      </c>
      <c r="C344" s="31">
        <f t="shared" si="52"/>
        <v>1921.9945282783433</v>
      </c>
      <c r="D344" s="31">
        <f t="shared" si="53"/>
        <v>62.26541727054866</v>
      </c>
      <c r="E344" s="32">
        <f t="shared" si="46"/>
        <v>0</v>
      </c>
      <c r="F344" s="31">
        <f t="shared" si="47"/>
        <v>62.26541727054866</v>
      </c>
      <c r="G344" s="31">
        <f t="shared" si="50"/>
        <v>51.454198048982981</v>
      </c>
      <c r="H344" s="31">
        <f t="shared" si="51"/>
        <v>10.811219221565681</v>
      </c>
      <c r="I344" s="31">
        <f t="shared" si="48"/>
        <v>1870.5403302293603</v>
      </c>
      <c r="J344" s="24"/>
      <c r="K344" s="24"/>
    </row>
    <row r="345" spans="1:11">
      <c r="A345" s="27">
        <f t="shared" si="49"/>
        <v>328</v>
      </c>
      <c r="B345" s="28">
        <f t="shared" si="45"/>
        <v>52291</v>
      </c>
      <c r="C345" s="31">
        <f t="shared" si="52"/>
        <v>1870.5403302293603</v>
      </c>
      <c r="D345" s="31">
        <f t="shared" si="53"/>
        <v>62.26541727054866</v>
      </c>
      <c r="E345" s="32">
        <f t="shared" si="46"/>
        <v>0</v>
      </c>
      <c r="F345" s="31">
        <f t="shared" si="47"/>
        <v>62.26541727054866</v>
      </c>
      <c r="G345" s="31">
        <f t="shared" si="50"/>
        <v>51.74362791300851</v>
      </c>
      <c r="H345" s="31">
        <f t="shared" si="51"/>
        <v>10.521789357540152</v>
      </c>
      <c r="I345" s="31">
        <f t="shared" si="48"/>
        <v>1818.7967023163517</v>
      </c>
      <c r="J345" s="24"/>
      <c r="K345" s="24"/>
    </row>
    <row r="346" spans="1:11">
      <c r="A346" s="27">
        <f t="shared" si="49"/>
        <v>329</v>
      </c>
      <c r="B346" s="28">
        <f t="shared" si="45"/>
        <v>52322</v>
      </c>
      <c r="C346" s="31">
        <f t="shared" si="52"/>
        <v>1818.7967023163517</v>
      </c>
      <c r="D346" s="31">
        <f t="shared" si="53"/>
        <v>62.26541727054866</v>
      </c>
      <c r="E346" s="32">
        <f t="shared" si="46"/>
        <v>0</v>
      </c>
      <c r="F346" s="31">
        <f t="shared" si="47"/>
        <v>62.26541727054866</v>
      </c>
      <c r="G346" s="31">
        <f t="shared" si="50"/>
        <v>52.034685820019178</v>
      </c>
      <c r="H346" s="31">
        <f t="shared" si="51"/>
        <v>10.230731450529479</v>
      </c>
      <c r="I346" s="31">
        <f t="shared" si="48"/>
        <v>1766.7620164963325</v>
      </c>
      <c r="J346" s="24"/>
      <c r="K346" s="24"/>
    </row>
    <row r="347" spans="1:11">
      <c r="A347" s="27">
        <f t="shared" si="49"/>
        <v>330</v>
      </c>
      <c r="B347" s="28">
        <f t="shared" si="45"/>
        <v>52352</v>
      </c>
      <c r="C347" s="31">
        <f t="shared" si="52"/>
        <v>1766.7620164963325</v>
      </c>
      <c r="D347" s="31">
        <f t="shared" si="53"/>
        <v>62.26541727054866</v>
      </c>
      <c r="E347" s="32">
        <f t="shared" si="46"/>
        <v>0</v>
      </c>
      <c r="F347" s="31">
        <f t="shared" si="47"/>
        <v>62.26541727054866</v>
      </c>
      <c r="G347" s="31">
        <f t="shared" si="50"/>
        <v>52.327380927756792</v>
      </c>
      <c r="H347" s="31">
        <f t="shared" si="51"/>
        <v>9.9380363427918716</v>
      </c>
      <c r="I347" s="31">
        <f t="shared" si="48"/>
        <v>1714.4346355685757</v>
      </c>
      <c r="J347" s="24"/>
      <c r="K347" s="24"/>
    </row>
    <row r="348" spans="1:11">
      <c r="A348" s="27">
        <f t="shared" si="49"/>
        <v>331</v>
      </c>
      <c r="B348" s="28">
        <f t="shared" si="45"/>
        <v>52383</v>
      </c>
      <c r="C348" s="31">
        <f t="shared" si="52"/>
        <v>1714.4346355685757</v>
      </c>
      <c r="D348" s="31">
        <f t="shared" si="53"/>
        <v>62.26541727054866</v>
      </c>
      <c r="E348" s="32">
        <f t="shared" si="46"/>
        <v>0</v>
      </c>
      <c r="F348" s="31">
        <f t="shared" si="47"/>
        <v>62.26541727054866</v>
      </c>
      <c r="G348" s="31">
        <f t="shared" si="50"/>
        <v>52.62172244547542</v>
      </c>
      <c r="H348" s="31">
        <f t="shared" si="51"/>
        <v>9.6436948250732382</v>
      </c>
      <c r="I348" s="31">
        <f t="shared" si="48"/>
        <v>1661.8129131231003</v>
      </c>
      <c r="J348" s="24"/>
      <c r="K348" s="24"/>
    </row>
    <row r="349" spans="1:11">
      <c r="A349" s="27">
        <f t="shared" si="49"/>
        <v>332</v>
      </c>
      <c r="B349" s="28">
        <f t="shared" si="45"/>
        <v>52413</v>
      </c>
      <c r="C349" s="31">
        <f t="shared" si="52"/>
        <v>1661.8129131231003</v>
      </c>
      <c r="D349" s="31">
        <f t="shared" si="53"/>
        <v>62.26541727054866</v>
      </c>
      <c r="E349" s="32">
        <f t="shared" si="46"/>
        <v>0</v>
      </c>
      <c r="F349" s="31">
        <f t="shared" si="47"/>
        <v>62.26541727054866</v>
      </c>
      <c r="G349" s="31">
        <f t="shared" si="50"/>
        <v>52.917719634231219</v>
      </c>
      <c r="H349" s="31">
        <f t="shared" si="51"/>
        <v>9.3476976363174398</v>
      </c>
      <c r="I349" s="31">
        <f t="shared" si="48"/>
        <v>1608.8951934888692</v>
      </c>
      <c r="J349" s="24"/>
      <c r="K349" s="24"/>
    </row>
    <row r="350" spans="1:11">
      <c r="A350" s="27">
        <f t="shared" si="49"/>
        <v>333</v>
      </c>
      <c r="B350" s="28">
        <f t="shared" si="45"/>
        <v>52444</v>
      </c>
      <c r="C350" s="31">
        <f t="shared" si="52"/>
        <v>1608.8951934888692</v>
      </c>
      <c r="D350" s="31">
        <f t="shared" si="53"/>
        <v>62.26541727054866</v>
      </c>
      <c r="E350" s="32">
        <f t="shared" si="46"/>
        <v>0</v>
      </c>
      <c r="F350" s="31">
        <f t="shared" si="47"/>
        <v>62.26541727054866</v>
      </c>
      <c r="G350" s="31">
        <f t="shared" si="50"/>
        <v>53.21538180717377</v>
      </c>
      <c r="H350" s="31">
        <f t="shared" si="51"/>
        <v>9.0500354633748898</v>
      </c>
      <c r="I350" s="31">
        <f t="shared" si="48"/>
        <v>1555.6798116816954</v>
      </c>
      <c r="J350" s="24"/>
      <c r="K350" s="24"/>
    </row>
    <row r="351" spans="1:11">
      <c r="A351" s="27">
        <f t="shared" si="49"/>
        <v>334</v>
      </c>
      <c r="B351" s="28">
        <f t="shared" si="45"/>
        <v>52475</v>
      </c>
      <c r="C351" s="31">
        <f t="shared" si="52"/>
        <v>1555.6798116816954</v>
      </c>
      <c r="D351" s="31">
        <f t="shared" si="53"/>
        <v>62.26541727054866</v>
      </c>
      <c r="E351" s="32">
        <f t="shared" si="46"/>
        <v>0</v>
      </c>
      <c r="F351" s="31">
        <f t="shared" si="47"/>
        <v>62.26541727054866</v>
      </c>
      <c r="G351" s="31">
        <f t="shared" si="50"/>
        <v>53.514718329839127</v>
      </c>
      <c r="H351" s="31">
        <f t="shared" si="51"/>
        <v>8.7506989407095368</v>
      </c>
      <c r="I351" s="31">
        <f t="shared" si="48"/>
        <v>1502.1650933518563</v>
      </c>
      <c r="J351" s="24"/>
      <c r="K351" s="24"/>
    </row>
    <row r="352" spans="1:11">
      <c r="A352" s="27">
        <f t="shared" si="49"/>
        <v>335</v>
      </c>
      <c r="B352" s="28">
        <f t="shared" si="45"/>
        <v>52505</v>
      </c>
      <c r="C352" s="31">
        <f t="shared" si="52"/>
        <v>1502.1650933518563</v>
      </c>
      <c r="D352" s="31">
        <f t="shared" si="53"/>
        <v>62.26541727054866</v>
      </c>
      <c r="E352" s="32">
        <f t="shared" si="46"/>
        <v>0</v>
      </c>
      <c r="F352" s="31">
        <f t="shared" si="47"/>
        <v>62.26541727054866</v>
      </c>
      <c r="G352" s="31">
        <f t="shared" si="50"/>
        <v>53.815738620444471</v>
      </c>
      <c r="H352" s="31">
        <f t="shared" si="51"/>
        <v>8.4496786501041914</v>
      </c>
      <c r="I352" s="31">
        <f t="shared" si="48"/>
        <v>1448.3493547314117</v>
      </c>
      <c r="J352" s="24"/>
      <c r="K352" s="24"/>
    </row>
    <row r="353" spans="1:11">
      <c r="A353" s="27">
        <f t="shared" si="49"/>
        <v>336</v>
      </c>
      <c r="B353" s="28">
        <f t="shared" si="45"/>
        <v>52536</v>
      </c>
      <c r="C353" s="31">
        <f t="shared" si="52"/>
        <v>1448.3493547314117</v>
      </c>
      <c r="D353" s="31">
        <f t="shared" si="53"/>
        <v>62.26541727054866</v>
      </c>
      <c r="E353" s="32">
        <f t="shared" si="46"/>
        <v>0</v>
      </c>
      <c r="F353" s="31">
        <f t="shared" si="47"/>
        <v>62.26541727054866</v>
      </c>
      <c r="G353" s="31">
        <f t="shared" si="50"/>
        <v>54.118452150184467</v>
      </c>
      <c r="H353" s="31">
        <f t="shared" si="51"/>
        <v>8.1469651203641913</v>
      </c>
      <c r="I353" s="31">
        <f t="shared" si="48"/>
        <v>1394.2309025812272</v>
      </c>
      <c r="J353" s="24"/>
      <c r="K353" s="24"/>
    </row>
    <row r="354" spans="1:11">
      <c r="A354" s="27">
        <f t="shared" si="49"/>
        <v>337</v>
      </c>
      <c r="B354" s="28">
        <f t="shared" si="45"/>
        <v>52566</v>
      </c>
      <c r="C354" s="31">
        <f t="shared" si="52"/>
        <v>1394.2309025812272</v>
      </c>
      <c r="D354" s="31">
        <f t="shared" si="53"/>
        <v>62.26541727054866</v>
      </c>
      <c r="E354" s="32">
        <f t="shared" si="46"/>
        <v>0</v>
      </c>
      <c r="F354" s="31">
        <f t="shared" si="47"/>
        <v>62.26541727054866</v>
      </c>
      <c r="G354" s="31">
        <f t="shared" si="50"/>
        <v>54.422868443529254</v>
      </c>
      <c r="H354" s="31">
        <f t="shared" si="51"/>
        <v>7.842548827019403</v>
      </c>
      <c r="I354" s="31">
        <f t="shared" si="48"/>
        <v>1339.8080341376979</v>
      </c>
      <c r="J354" s="24"/>
      <c r="K354" s="24"/>
    </row>
    <row r="355" spans="1:11">
      <c r="A355" s="27">
        <f t="shared" si="49"/>
        <v>338</v>
      </c>
      <c r="B355" s="28">
        <f t="shared" si="45"/>
        <v>52597</v>
      </c>
      <c r="C355" s="31">
        <f t="shared" si="52"/>
        <v>1339.8080341376979</v>
      </c>
      <c r="D355" s="31">
        <f t="shared" si="53"/>
        <v>62.26541727054866</v>
      </c>
      <c r="E355" s="32">
        <f t="shared" si="46"/>
        <v>0</v>
      </c>
      <c r="F355" s="31">
        <f t="shared" si="47"/>
        <v>62.26541727054866</v>
      </c>
      <c r="G355" s="31">
        <f t="shared" si="50"/>
        <v>54.72899707852411</v>
      </c>
      <c r="H355" s="31">
        <f t="shared" si="51"/>
        <v>7.5364201920245506</v>
      </c>
      <c r="I355" s="31">
        <f t="shared" si="48"/>
        <v>1285.0790370591737</v>
      </c>
      <c r="J355" s="24"/>
      <c r="K355" s="24"/>
    </row>
    <row r="356" spans="1:11">
      <c r="A356" s="27">
        <f t="shared" si="49"/>
        <v>339</v>
      </c>
      <c r="B356" s="28">
        <f t="shared" si="45"/>
        <v>52628</v>
      </c>
      <c r="C356" s="31">
        <f t="shared" si="52"/>
        <v>1285.0790370591737</v>
      </c>
      <c r="D356" s="31">
        <f t="shared" si="53"/>
        <v>62.26541727054866</v>
      </c>
      <c r="E356" s="32">
        <f t="shared" si="46"/>
        <v>0</v>
      </c>
      <c r="F356" s="31">
        <f t="shared" si="47"/>
        <v>62.26541727054866</v>
      </c>
      <c r="G356" s="31">
        <f t="shared" si="50"/>
        <v>55.036847687090805</v>
      </c>
      <c r="H356" s="31">
        <f t="shared" si="51"/>
        <v>7.2285695834578521</v>
      </c>
      <c r="I356" s="31">
        <f t="shared" si="48"/>
        <v>1230.0421893720829</v>
      </c>
      <c r="J356" s="24"/>
      <c r="K356" s="24"/>
    </row>
    <row r="357" spans="1:11">
      <c r="A357" s="27">
        <f t="shared" si="49"/>
        <v>340</v>
      </c>
      <c r="B357" s="28">
        <f t="shared" si="45"/>
        <v>52657</v>
      </c>
      <c r="C357" s="31">
        <f t="shared" si="52"/>
        <v>1230.0421893720829</v>
      </c>
      <c r="D357" s="31">
        <f t="shared" si="53"/>
        <v>62.26541727054866</v>
      </c>
      <c r="E357" s="32">
        <f t="shared" si="46"/>
        <v>0</v>
      </c>
      <c r="F357" s="31">
        <f t="shared" si="47"/>
        <v>62.26541727054866</v>
      </c>
      <c r="G357" s="31">
        <f t="shared" si="50"/>
        <v>55.346429955330692</v>
      </c>
      <c r="H357" s="31">
        <f t="shared" si="51"/>
        <v>6.9189873152179677</v>
      </c>
      <c r="I357" s="31">
        <f t="shared" si="48"/>
        <v>1174.6957594167523</v>
      </c>
      <c r="J357" s="24"/>
      <c r="K357" s="24"/>
    </row>
    <row r="358" spans="1:11">
      <c r="A358" s="27">
        <f t="shared" si="49"/>
        <v>341</v>
      </c>
      <c r="B358" s="28">
        <f t="shared" si="45"/>
        <v>52688</v>
      </c>
      <c r="C358" s="31">
        <f t="shared" si="52"/>
        <v>1174.6957594167523</v>
      </c>
      <c r="D358" s="31">
        <f t="shared" si="53"/>
        <v>62.26541727054866</v>
      </c>
      <c r="E358" s="32">
        <f t="shared" si="46"/>
        <v>0</v>
      </c>
      <c r="F358" s="31">
        <f t="shared" si="47"/>
        <v>62.26541727054866</v>
      </c>
      <c r="G358" s="31">
        <f t="shared" si="50"/>
        <v>55.657753623829429</v>
      </c>
      <c r="H358" s="31">
        <f t="shared" si="51"/>
        <v>6.6076636467192316</v>
      </c>
      <c r="I358" s="31">
        <f t="shared" si="48"/>
        <v>1119.0380057929228</v>
      </c>
      <c r="J358" s="24"/>
      <c r="K358" s="24"/>
    </row>
    <row r="359" spans="1:11">
      <c r="A359" s="27">
        <f t="shared" si="49"/>
        <v>342</v>
      </c>
      <c r="B359" s="28">
        <f t="shared" si="45"/>
        <v>52718</v>
      </c>
      <c r="C359" s="31">
        <f t="shared" si="52"/>
        <v>1119.0380057929228</v>
      </c>
      <c r="D359" s="31">
        <f t="shared" si="53"/>
        <v>62.26541727054866</v>
      </c>
      <c r="E359" s="32">
        <f t="shared" si="46"/>
        <v>0</v>
      </c>
      <c r="F359" s="31">
        <f t="shared" si="47"/>
        <v>62.26541727054866</v>
      </c>
      <c r="G359" s="31">
        <f t="shared" si="50"/>
        <v>55.970828487963466</v>
      </c>
      <c r="H359" s="31">
        <f t="shared" si="51"/>
        <v>6.2945887825851914</v>
      </c>
      <c r="I359" s="31">
        <f t="shared" si="48"/>
        <v>1063.0671773049594</v>
      </c>
      <c r="J359" s="24"/>
      <c r="K359" s="24"/>
    </row>
    <row r="360" spans="1:11">
      <c r="A360" s="27">
        <f t="shared" si="49"/>
        <v>343</v>
      </c>
      <c r="B360" s="28">
        <f t="shared" si="45"/>
        <v>52749</v>
      </c>
      <c r="C360" s="31">
        <f t="shared" si="52"/>
        <v>1063.0671773049594</v>
      </c>
      <c r="D360" s="31">
        <f t="shared" si="53"/>
        <v>62.26541727054866</v>
      </c>
      <c r="E360" s="32">
        <f t="shared" si="46"/>
        <v>0</v>
      </c>
      <c r="F360" s="31">
        <f t="shared" si="47"/>
        <v>62.26541727054866</v>
      </c>
      <c r="G360" s="31">
        <f t="shared" si="50"/>
        <v>56.285664398208262</v>
      </c>
      <c r="H360" s="31">
        <f t="shared" si="51"/>
        <v>5.9797528723403977</v>
      </c>
      <c r="I360" s="31">
        <f t="shared" si="48"/>
        <v>1006.7815129067511</v>
      </c>
      <c r="J360" s="24"/>
      <c r="K360" s="24"/>
    </row>
    <row r="361" spans="1:11">
      <c r="A361" s="27">
        <f t="shared" si="49"/>
        <v>344</v>
      </c>
      <c r="B361" s="28">
        <f t="shared" si="45"/>
        <v>52779</v>
      </c>
      <c r="C361" s="31">
        <f t="shared" si="52"/>
        <v>1006.7815129067511</v>
      </c>
      <c r="D361" s="31">
        <f t="shared" si="53"/>
        <v>62.26541727054866</v>
      </c>
      <c r="E361" s="32">
        <f t="shared" si="46"/>
        <v>0</v>
      </c>
      <c r="F361" s="31">
        <f t="shared" si="47"/>
        <v>62.26541727054866</v>
      </c>
      <c r="G361" s="31">
        <f t="shared" si="50"/>
        <v>56.602271260448184</v>
      </c>
      <c r="H361" s="31">
        <f t="shared" si="51"/>
        <v>5.6631460101004754</v>
      </c>
      <c r="I361" s="31">
        <f t="shared" si="48"/>
        <v>950.1792416463029</v>
      </c>
      <c r="J361" s="24"/>
      <c r="K361" s="24"/>
    </row>
    <row r="362" spans="1:11">
      <c r="A362" s="27">
        <f t="shared" si="49"/>
        <v>345</v>
      </c>
      <c r="B362" s="28">
        <f t="shared" si="45"/>
        <v>52810</v>
      </c>
      <c r="C362" s="31">
        <f t="shared" si="52"/>
        <v>950.1792416463029</v>
      </c>
      <c r="D362" s="31">
        <f t="shared" si="53"/>
        <v>62.26541727054866</v>
      </c>
      <c r="E362" s="32">
        <f t="shared" si="46"/>
        <v>0</v>
      </c>
      <c r="F362" s="31">
        <f t="shared" si="47"/>
        <v>62.26541727054866</v>
      </c>
      <c r="G362" s="31">
        <f t="shared" si="50"/>
        <v>56.920659036288207</v>
      </c>
      <c r="H362" s="31">
        <f t="shared" si="51"/>
        <v>5.3447582342604543</v>
      </c>
      <c r="I362" s="31">
        <f t="shared" si="48"/>
        <v>893.25858261001474</v>
      </c>
      <c r="J362" s="24"/>
      <c r="K362" s="24"/>
    </row>
    <row r="363" spans="1:11">
      <c r="A363" s="27">
        <f t="shared" si="49"/>
        <v>346</v>
      </c>
      <c r="B363" s="28">
        <f t="shared" si="45"/>
        <v>52841</v>
      </c>
      <c r="C363" s="31">
        <f t="shared" si="52"/>
        <v>893.25858261001474</v>
      </c>
      <c r="D363" s="31">
        <f t="shared" si="53"/>
        <v>62.26541727054866</v>
      </c>
      <c r="E363" s="32">
        <f t="shared" si="46"/>
        <v>0</v>
      </c>
      <c r="F363" s="31">
        <f t="shared" si="47"/>
        <v>62.26541727054866</v>
      </c>
      <c r="G363" s="31">
        <f t="shared" si="50"/>
        <v>57.240837743367329</v>
      </c>
      <c r="H363" s="31">
        <f t="shared" si="51"/>
        <v>5.0245795271813334</v>
      </c>
      <c r="I363" s="31">
        <f t="shared" si="48"/>
        <v>836.01774486664738</v>
      </c>
      <c r="J363" s="24"/>
      <c r="K363" s="24"/>
    </row>
    <row r="364" spans="1:11">
      <c r="A364" s="27">
        <f t="shared" si="49"/>
        <v>347</v>
      </c>
      <c r="B364" s="28">
        <f t="shared" si="45"/>
        <v>52871</v>
      </c>
      <c r="C364" s="31">
        <f t="shared" si="52"/>
        <v>836.01774486664738</v>
      </c>
      <c r="D364" s="31">
        <f t="shared" si="53"/>
        <v>62.26541727054866</v>
      </c>
      <c r="E364" s="32">
        <f t="shared" si="46"/>
        <v>0</v>
      </c>
      <c r="F364" s="31">
        <f t="shared" si="47"/>
        <v>62.26541727054866</v>
      </c>
      <c r="G364" s="31">
        <f t="shared" si="50"/>
        <v>57.562817455673766</v>
      </c>
      <c r="H364" s="31">
        <f t="shared" si="51"/>
        <v>4.7025998148748913</v>
      </c>
      <c r="I364" s="31">
        <f t="shared" si="48"/>
        <v>778.4549274109736</v>
      </c>
      <c r="J364" s="24"/>
      <c r="K364" s="24"/>
    </row>
    <row r="365" spans="1:11">
      <c r="A365" s="27">
        <f t="shared" si="49"/>
        <v>348</v>
      </c>
      <c r="B365" s="28">
        <f t="shared" si="45"/>
        <v>52902</v>
      </c>
      <c r="C365" s="31">
        <f t="shared" si="52"/>
        <v>778.4549274109736</v>
      </c>
      <c r="D365" s="31">
        <f t="shared" si="53"/>
        <v>62.26541727054866</v>
      </c>
      <c r="E365" s="32">
        <f t="shared" si="46"/>
        <v>0</v>
      </c>
      <c r="F365" s="31">
        <f t="shared" si="47"/>
        <v>62.26541727054866</v>
      </c>
      <c r="G365" s="31">
        <f t="shared" si="50"/>
        <v>57.886608303861934</v>
      </c>
      <c r="H365" s="31">
        <f t="shared" si="51"/>
        <v>4.3788089666867265</v>
      </c>
      <c r="I365" s="31">
        <f t="shared" si="48"/>
        <v>720.56831910711162</v>
      </c>
      <c r="J365" s="24"/>
      <c r="K365" s="24"/>
    </row>
    <row r="366" spans="1:11">
      <c r="A366" s="27">
        <f t="shared" si="49"/>
        <v>349</v>
      </c>
      <c r="B366" s="28">
        <f t="shared" si="45"/>
        <v>52932</v>
      </c>
      <c r="C366" s="31">
        <f t="shared" si="52"/>
        <v>720.56831910711162</v>
      </c>
      <c r="D366" s="31">
        <f t="shared" si="53"/>
        <v>62.26541727054866</v>
      </c>
      <c r="E366" s="32">
        <f t="shared" si="46"/>
        <v>0</v>
      </c>
      <c r="F366" s="31">
        <f t="shared" si="47"/>
        <v>62.26541727054866</v>
      </c>
      <c r="G366" s="31">
        <f t="shared" si="50"/>
        <v>58.212220475571158</v>
      </c>
      <c r="H366" s="31">
        <f t="shared" si="51"/>
        <v>4.0531967949775032</v>
      </c>
      <c r="I366" s="31">
        <f t="shared" si="48"/>
        <v>662.35609863154048</v>
      </c>
      <c r="J366" s="24"/>
      <c r="K366" s="24"/>
    </row>
    <row r="367" spans="1:11">
      <c r="A367" s="27">
        <f t="shared" si="49"/>
        <v>350</v>
      </c>
      <c r="B367" s="28">
        <f t="shared" si="45"/>
        <v>52963</v>
      </c>
      <c r="C367" s="31">
        <f t="shared" si="52"/>
        <v>662.35609863154048</v>
      </c>
      <c r="D367" s="31">
        <f t="shared" si="53"/>
        <v>62.26541727054866</v>
      </c>
      <c r="E367" s="32">
        <f t="shared" si="46"/>
        <v>0</v>
      </c>
      <c r="F367" s="31">
        <f t="shared" si="47"/>
        <v>62.26541727054866</v>
      </c>
      <c r="G367" s="31">
        <f t="shared" si="50"/>
        <v>58.539664215746242</v>
      </c>
      <c r="H367" s="31">
        <f t="shared" si="51"/>
        <v>3.7257530548024156</v>
      </c>
      <c r="I367" s="31">
        <f t="shared" si="48"/>
        <v>603.81643441579422</v>
      </c>
      <c r="J367" s="24"/>
      <c r="K367" s="24"/>
    </row>
    <row r="368" spans="1:11">
      <c r="A368" s="27">
        <f t="shared" si="49"/>
        <v>351</v>
      </c>
      <c r="B368" s="28">
        <f t="shared" si="45"/>
        <v>52994</v>
      </c>
      <c r="C368" s="31">
        <f t="shared" si="52"/>
        <v>603.81643441579422</v>
      </c>
      <c r="D368" s="31">
        <f t="shared" si="53"/>
        <v>62.26541727054866</v>
      </c>
      <c r="E368" s="32">
        <f t="shared" si="46"/>
        <v>0</v>
      </c>
      <c r="F368" s="31">
        <f t="shared" si="47"/>
        <v>62.26541727054866</v>
      </c>
      <c r="G368" s="31">
        <f t="shared" si="50"/>
        <v>58.86894982695982</v>
      </c>
      <c r="H368" s="31">
        <f t="shared" si="51"/>
        <v>3.3964674435888429</v>
      </c>
      <c r="I368" s="31">
        <f t="shared" si="48"/>
        <v>544.94748458883441</v>
      </c>
      <c r="J368" s="24"/>
      <c r="K368" s="24"/>
    </row>
    <row r="369" spans="1:11">
      <c r="A369" s="27">
        <f t="shared" si="49"/>
        <v>352</v>
      </c>
      <c r="B369" s="28">
        <f t="shared" si="45"/>
        <v>53022</v>
      </c>
      <c r="C369" s="31">
        <f t="shared" si="52"/>
        <v>544.94748458883441</v>
      </c>
      <c r="D369" s="31">
        <f t="shared" si="53"/>
        <v>62.26541727054866</v>
      </c>
      <c r="E369" s="32">
        <f t="shared" si="46"/>
        <v>0</v>
      </c>
      <c r="F369" s="31">
        <f t="shared" si="47"/>
        <v>62.26541727054866</v>
      </c>
      <c r="G369" s="31">
        <f t="shared" si="50"/>
        <v>59.200087669736469</v>
      </c>
      <c r="H369" s="31">
        <f t="shared" si="51"/>
        <v>3.0653296008121935</v>
      </c>
      <c r="I369" s="31">
        <f t="shared" si="48"/>
        <v>485.74739691909792</v>
      </c>
      <c r="J369" s="24"/>
      <c r="K369" s="24"/>
    </row>
    <row r="370" spans="1:11">
      <c r="A370" s="27">
        <f t="shared" si="49"/>
        <v>353</v>
      </c>
      <c r="B370" s="28">
        <f t="shared" si="45"/>
        <v>53053</v>
      </c>
      <c r="C370" s="31">
        <f t="shared" si="52"/>
        <v>485.74739691909792</v>
      </c>
      <c r="D370" s="31">
        <f t="shared" si="53"/>
        <v>62.26541727054866</v>
      </c>
      <c r="E370" s="32">
        <f t="shared" si="46"/>
        <v>0</v>
      </c>
      <c r="F370" s="31">
        <f t="shared" si="47"/>
        <v>62.26541727054866</v>
      </c>
      <c r="G370" s="31">
        <f t="shared" si="50"/>
        <v>59.533088162878734</v>
      </c>
      <c r="H370" s="31">
        <f t="shared" si="51"/>
        <v>2.7323291076699259</v>
      </c>
      <c r="I370" s="31">
        <f t="shared" si="48"/>
        <v>426.21430875621917</v>
      </c>
      <c r="J370" s="24"/>
      <c r="K370" s="24"/>
    </row>
    <row r="371" spans="1:11">
      <c r="A371" s="27">
        <f t="shared" si="49"/>
        <v>354</v>
      </c>
      <c r="B371" s="28">
        <f t="shared" si="45"/>
        <v>53083</v>
      </c>
      <c r="C371" s="31">
        <f t="shared" si="52"/>
        <v>426.21430875621917</v>
      </c>
      <c r="D371" s="31">
        <f t="shared" si="53"/>
        <v>62.26541727054866</v>
      </c>
      <c r="E371" s="32">
        <f t="shared" si="46"/>
        <v>0</v>
      </c>
      <c r="F371" s="31">
        <f t="shared" si="47"/>
        <v>62.26541727054866</v>
      </c>
      <c r="G371" s="31">
        <f t="shared" si="50"/>
        <v>59.867961783794925</v>
      </c>
      <c r="H371" s="31">
        <f t="shared" si="51"/>
        <v>2.3974554867537328</v>
      </c>
      <c r="I371" s="31">
        <f t="shared" si="48"/>
        <v>366.34634697242427</v>
      </c>
      <c r="J371" s="24"/>
      <c r="K371" s="24"/>
    </row>
    <row r="372" spans="1:11">
      <c r="A372" s="27">
        <f t="shared" si="49"/>
        <v>355</v>
      </c>
      <c r="B372" s="28">
        <f t="shared" si="45"/>
        <v>53114</v>
      </c>
      <c r="C372" s="31">
        <f t="shared" si="52"/>
        <v>366.34634697242427</v>
      </c>
      <c r="D372" s="31">
        <f t="shared" si="53"/>
        <v>62.26541727054866</v>
      </c>
      <c r="E372" s="32">
        <f t="shared" si="46"/>
        <v>0</v>
      </c>
      <c r="F372" s="31">
        <f t="shared" si="47"/>
        <v>62.26541727054866</v>
      </c>
      <c r="G372" s="31">
        <f t="shared" si="50"/>
        <v>60.204719068828773</v>
      </c>
      <c r="H372" s="31">
        <f t="shared" si="51"/>
        <v>2.0606982017198869</v>
      </c>
      <c r="I372" s="31">
        <f t="shared" si="48"/>
        <v>306.14162790359552</v>
      </c>
      <c r="J372" s="24"/>
      <c r="K372" s="24"/>
    </row>
    <row r="373" spans="1:11">
      <c r="A373" s="27">
        <f t="shared" si="49"/>
        <v>356</v>
      </c>
      <c r="B373" s="28">
        <f t="shared" si="45"/>
        <v>53144</v>
      </c>
      <c r="C373" s="31">
        <f t="shared" si="52"/>
        <v>306.14162790359552</v>
      </c>
      <c r="D373" s="31">
        <f t="shared" si="53"/>
        <v>62.26541727054866</v>
      </c>
      <c r="E373" s="32">
        <f t="shared" si="46"/>
        <v>0</v>
      </c>
      <c r="F373" s="31">
        <f t="shared" si="47"/>
        <v>62.26541727054866</v>
      </c>
      <c r="G373" s="31">
        <f t="shared" si="50"/>
        <v>60.543370613590938</v>
      </c>
      <c r="H373" s="31">
        <f t="shared" si="51"/>
        <v>1.7220466569577251</v>
      </c>
      <c r="I373" s="31">
        <f t="shared" si="48"/>
        <v>245.5982572900046</v>
      </c>
      <c r="J373" s="24"/>
      <c r="K373" s="24"/>
    </row>
    <row r="374" spans="1:11">
      <c r="A374" s="27">
        <f t="shared" si="49"/>
        <v>357</v>
      </c>
      <c r="B374" s="28">
        <f t="shared" si="45"/>
        <v>53175</v>
      </c>
      <c r="C374" s="31">
        <f t="shared" si="52"/>
        <v>245.5982572900046</v>
      </c>
      <c r="D374" s="31">
        <f t="shared" si="53"/>
        <v>62.26541727054866</v>
      </c>
      <c r="E374" s="32">
        <f t="shared" si="46"/>
        <v>0</v>
      </c>
      <c r="F374" s="31">
        <f t="shared" si="47"/>
        <v>62.26541727054866</v>
      </c>
      <c r="G374" s="31">
        <f t="shared" si="50"/>
        <v>60.883927073292384</v>
      </c>
      <c r="H374" s="31">
        <f t="shared" si="51"/>
        <v>1.3814901972562759</v>
      </c>
      <c r="I374" s="31">
        <f t="shared" si="48"/>
        <v>184.7143302167122</v>
      </c>
      <c r="J374" s="24"/>
      <c r="K374" s="24"/>
    </row>
    <row r="375" spans="1:11">
      <c r="A375" s="27">
        <f t="shared" si="49"/>
        <v>358</v>
      </c>
      <c r="B375" s="28">
        <f t="shared" si="45"/>
        <v>53206</v>
      </c>
      <c r="C375" s="31">
        <f t="shared" si="52"/>
        <v>184.7143302167122</v>
      </c>
      <c r="D375" s="31">
        <f t="shared" si="53"/>
        <v>62.26541727054866</v>
      </c>
      <c r="E375" s="32">
        <f t="shared" si="46"/>
        <v>0</v>
      </c>
      <c r="F375" s="31">
        <f t="shared" si="47"/>
        <v>62.26541727054866</v>
      </c>
      <c r="G375" s="31">
        <f t="shared" si="50"/>
        <v>61.226399163079655</v>
      </c>
      <c r="H375" s="31">
        <f t="shared" si="51"/>
        <v>1.0390181074690061</v>
      </c>
      <c r="I375" s="31">
        <f t="shared" si="48"/>
        <v>123.48793105363254</v>
      </c>
      <c r="J375" s="24"/>
      <c r="K375" s="24"/>
    </row>
    <row r="376" spans="1:11">
      <c r="A376" s="27">
        <f t="shared" si="49"/>
        <v>359</v>
      </c>
      <c r="B376" s="28">
        <f t="shared" si="45"/>
        <v>53236</v>
      </c>
      <c r="C376" s="31">
        <f t="shared" si="52"/>
        <v>123.48793105363254</v>
      </c>
      <c r="D376" s="31">
        <f t="shared" si="53"/>
        <v>62.26541727054866</v>
      </c>
      <c r="E376" s="32">
        <f t="shared" si="46"/>
        <v>0</v>
      </c>
      <c r="F376" s="31">
        <f t="shared" si="47"/>
        <v>62.26541727054866</v>
      </c>
      <c r="G376" s="31">
        <f t="shared" si="50"/>
        <v>61.57079765837198</v>
      </c>
      <c r="H376" s="31">
        <f t="shared" si="51"/>
        <v>0.694619612176683</v>
      </c>
      <c r="I376" s="31">
        <f t="shared" si="48"/>
        <v>61.917133395260556</v>
      </c>
      <c r="J376" s="24"/>
      <c r="K376" s="24"/>
    </row>
    <row r="377" spans="1:11">
      <c r="A377" s="27">
        <f t="shared" si="49"/>
        <v>360</v>
      </c>
      <c r="B377" s="28">
        <f t="shared" si="45"/>
        <v>53267</v>
      </c>
      <c r="C377" s="31">
        <f t="shared" si="52"/>
        <v>61.917133395260556</v>
      </c>
      <c r="D377" s="31">
        <f t="shared" si="53"/>
        <v>62.26541727054866</v>
      </c>
      <c r="E377" s="32">
        <f t="shared" si="46"/>
        <v>0</v>
      </c>
      <c r="F377" s="31">
        <f t="shared" si="47"/>
        <v>61.917133395260556</v>
      </c>
      <c r="G377" s="31">
        <f t="shared" si="50"/>
        <v>61.568849519912213</v>
      </c>
      <c r="H377" s="31">
        <f t="shared" si="51"/>
        <v>0.34828387534834065</v>
      </c>
      <c r="I377" s="31">
        <f t="shared" si="48"/>
        <v>0</v>
      </c>
      <c r="J377" s="24"/>
      <c r="K377" s="24"/>
    </row>
    <row r="378" spans="1:11">
      <c r="A378" s="5"/>
      <c r="B378" s="5"/>
      <c r="C378" s="5"/>
      <c r="D378" s="5"/>
      <c r="E378" s="5"/>
      <c r="F378" s="5"/>
      <c r="G378" s="5"/>
      <c r="H378" s="5"/>
      <c r="I378" s="5"/>
    </row>
  </sheetData>
  <sheetProtection selectLockedCells="1"/>
  <mergeCells count="3">
    <mergeCell ref="C13:D13"/>
    <mergeCell ref="B5:D5"/>
    <mergeCell ref="F5:H5"/>
  </mergeCells>
  <phoneticPr fontId="0" type="noConversion"/>
  <conditionalFormatting sqref="A18:D377">
    <cfRule type="expression" dxfId="17" priority="2" stopIfTrue="1">
      <formula>IF(ROW(A18)=Last_Row,TRUE, FALSE)</formula>
    </cfRule>
    <cfRule type="expression" dxfId="16" priority="3" stopIfTrue="1">
      <formula>IF(ROW(A18)&lt;Last_Row,TRUE, FALSE)</formula>
    </cfRule>
  </conditionalFormatting>
  <conditionalFormatting sqref="A18:I377">
    <cfRule type="expression" dxfId="15" priority="1" stopIfTrue="1">
      <formula>IF(ROW(A18)&gt;Last_Row,TRUE, FALSE)</formula>
    </cfRule>
  </conditionalFormatting>
  <conditionalFormatting sqref="E18:E377">
    <cfRule type="expression" dxfId="14" priority="8" stopIfTrue="1">
      <formula>IF(ROW(E18)=Last_Row,TRUE, FALSE)</formula>
    </cfRule>
  </conditionalFormatting>
  <conditionalFormatting sqref="F18:I377">
    <cfRule type="expression" dxfId="13" priority="5" stopIfTrue="1">
      <formula>IF(ROW(F18)=Last_Row,TRUE, FALSE)</formula>
    </cfRule>
    <cfRule type="expression" dxfId="12" priority="6" stopIfTrue="1">
      <formula>IF(ROW(F18)&lt;=Last_Row,TRUE, FALSE)</formula>
    </cfRule>
  </conditionalFormatting>
  <dataValidations count="3">
    <dataValidation type="whole" allowBlank="1" showInputMessage="1" showErrorMessage="1" errorTitle="Years" error="Please enter a whole number of years from 1 to 30." sqref="D8">
      <formula1>1</formula1>
      <formula2>30</formula2>
    </dataValidation>
    <dataValidation type="date" operator="greaterThanOrEqual" allowBlank="1" showInputMessage="1" showErrorMessage="1" errorTitle="Date" error="Please enter a valid date greater than or equal to January 1, 1900." sqref="D10 D9">
      <formula1>1</formula1>
    </dataValidation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1"/>
  </dataValidations>
  <printOptions horizontalCentered="1"/>
  <pageMargins left="0.75" right="0.5" top="0.5" bottom="0.5" header="0.5" footer="0.5"/>
  <pageSetup scale="8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9"/>
  <sheetViews>
    <sheetView tabSelected="1" zoomScale="145" zoomScaleNormal="150" workbookViewId="0">
      <selection activeCell="B2" sqref="B2"/>
    </sheetView>
  </sheetViews>
  <sheetFormatPr defaultRowHeight="13.2"/>
  <cols>
    <col min="1" max="1" width="25" customWidth="1"/>
    <col min="2" max="2" width="18.44140625" customWidth="1"/>
    <col min="3" max="3" width="16.5546875" customWidth="1"/>
    <col min="4" max="4" width="16.6640625" customWidth="1"/>
    <col min="5" max="5" width="25.109375" bestFit="1" customWidth="1"/>
    <col min="6" max="6" width="11.88671875" customWidth="1"/>
    <col min="7" max="7" width="18.33203125" customWidth="1"/>
    <col min="8" max="8" width="10.33203125" style="35" customWidth="1"/>
    <col min="9" max="9" width="14.33203125" bestFit="1" customWidth="1"/>
    <col min="10" max="10" width="6.5546875" bestFit="1" customWidth="1"/>
  </cols>
  <sheetData>
    <row r="1" spans="1:8">
      <c r="A1" s="272" t="s">
        <v>70</v>
      </c>
      <c r="B1" s="273"/>
      <c r="C1" s="274"/>
      <c r="D1" s="168" t="s">
        <v>75</v>
      </c>
      <c r="E1" s="275" t="s">
        <v>67</v>
      </c>
      <c r="F1" s="277"/>
      <c r="G1" s="275" t="s">
        <v>46</v>
      </c>
      <c r="H1" s="276"/>
    </row>
    <row r="2" spans="1:8">
      <c r="A2" s="172" t="s">
        <v>25</v>
      </c>
      <c r="B2" s="173">
        <v>10000</v>
      </c>
      <c r="C2" s="172" t="s">
        <v>30</v>
      </c>
      <c r="D2" s="169">
        <f>Scheduled_Monthly_Payment</f>
        <v>62.26541727054866</v>
      </c>
      <c r="E2" s="172" t="s">
        <v>24</v>
      </c>
      <c r="F2" s="169">
        <f>B2*0.01</f>
        <v>100</v>
      </c>
      <c r="G2" s="172" t="s">
        <v>39</v>
      </c>
      <c r="H2" s="185">
        <v>6.7500000000000004E-2</v>
      </c>
    </row>
    <row r="3" spans="1:8">
      <c r="A3" s="172" t="s">
        <v>27</v>
      </c>
      <c r="B3" s="174">
        <v>0.04</v>
      </c>
      <c r="C3" s="172" t="s">
        <v>37</v>
      </c>
      <c r="D3" s="169">
        <f>H4/12</f>
        <v>125</v>
      </c>
      <c r="E3" s="172" t="s">
        <v>43</v>
      </c>
      <c r="F3" s="165">
        <v>650</v>
      </c>
      <c r="G3" s="172" t="s">
        <v>40</v>
      </c>
      <c r="H3" s="186">
        <v>30</v>
      </c>
    </row>
    <row r="4" spans="1:8">
      <c r="A4" s="172" t="s">
        <v>3</v>
      </c>
      <c r="B4" s="169">
        <f>B2-(B2*B3)</f>
        <v>9600</v>
      </c>
      <c r="C4" s="172" t="s">
        <v>38</v>
      </c>
      <c r="D4" s="169">
        <f>H5/12</f>
        <v>408.33333333333331</v>
      </c>
      <c r="E4" s="172" t="s">
        <v>44</v>
      </c>
      <c r="F4" s="165">
        <v>600</v>
      </c>
      <c r="G4" s="172" t="s">
        <v>36</v>
      </c>
      <c r="H4" s="187">
        <v>1500</v>
      </c>
    </row>
    <row r="5" spans="1:8">
      <c r="A5" s="119"/>
      <c r="B5" s="119"/>
      <c r="C5" s="172" t="s">
        <v>31</v>
      </c>
      <c r="D5" s="169">
        <f>IF(B3&gt;=0.2,0,B4*0.005/12)</f>
        <v>4</v>
      </c>
      <c r="E5" s="172" t="s">
        <v>77</v>
      </c>
      <c r="F5" s="165">
        <v>0</v>
      </c>
      <c r="G5" s="172" t="s">
        <v>28</v>
      </c>
      <c r="H5" s="187">
        <v>4900</v>
      </c>
    </row>
    <row r="6" spans="1:8">
      <c r="A6" s="119"/>
      <c r="B6" s="119"/>
      <c r="C6" t="s">
        <v>93</v>
      </c>
      <c r="D6" s="165">
        <v>0</v>
      </c>
      <c r="E6" s="176" t="s">
        <v>45</v>
      </c>
      <c r="F6" s="177">
        <f>SUM(F2:F5)</f>
        <v>1350</v>
      </c>
      <c r="G6" s="247" t="s">
        <v>106</v>
      </c>
      <c r="H6" s="248">
        <v>0.03</v>
      </c>
    </row>
    <row r="7" spans="1:8" ht="15.75" customHeight="1">
      <c r="C7" s="261" t="s">
        <v>105</v>
      </c>
      <c r="D7" s="177">
        <f>IF(C7="Est Ttl Pmt_Escrows",SUM(D2:D6),IF(C7="Est Ttl Pmt_No_Escrows",(D2+D6)))</f>
        <v>599.59875060388197</v>
      </c>
      <c r="E7" s="191"/>
    </row>
    <row r="8" spans="1:8" ht="15.6">
      <c r="A8" s="157" t="s">
        <v>64</v>
      </c>
      <c r="C8" s="262"/>
      <c r="D8" s="192"/>
    </row>
    <row r="9" spans="1:8">
      <c r="C9" s="262"/>
      <c r="D9" s="192"/>
    </row>
    <row r="10" spans="1:8">
      <c r="A10" s="135" t="s">
        <v>65</v>
      </c>
      <c r="D10" s="133"/>
    </row>
    <row r="11" spans="1:8">
      <c r="A11" s="129" t="s">
        <v>23</v>
      </c>
      <c r="B11" s="121">
        <f>B2*B3</f>
        <v>400</v>
      </c>
    </row>
    <row r="12" spans="1:8">
      <c r="A12" s="129" t="s">
        <v>24</v>
      </c>
      <c r="B12" s="130">
        <f>-B2*0.01</f>
        <v>-100</v>
      </c>
      <c r="E12" s="56"/>
    </row>
    <row r="13" spans="1:8">
      <c r="A13" s="132" t="s">
        <v>61</v>
      </c>
      <c r="B13" s="134">
        <f>SUM(B11:B12)</f>
        <v>300</v>
      </c>
    </row>
    <row r="14" spans="1:8">
      <c r="E14" s="56"/>
    </row>
    <row r="15" spans="1:8">
      <c r="A15" s="135" t="s">
        <v>66</v>
      </c>
      <c r="E15" s="56"/>
    </row>
    <row r="16" spans="1:8">
      <c r="A16" s="131" t="s">
        <v>56</v>
      </c>
      <c r="B16" s="121">
        <f>IF(B2&lt;200000,B4*0.04,B4*0.035)</f>
        <v>384</v>
      </c>
    </row>
    <row r="17" spans="1:4">
      <c r="A17" s="131" t="str">
        <f>'FHA Buyer'!A18</f>
        <v>Seller Paid Closing Costs If Any</v>
      </c>
      <c r="B17" s="237">
        <v>-10000</v>
      </c>
      <c r="C17" s="136"/>
    </row>
    <row r="18" spans="1:4">
      <c r="A18" s="132" t="s">
        <v>62</v>
      </c>
      <c r="B18" s="121">
        <f>B16-B17</f>
        <v>10384</v>
      </c>
    </row>
    <row r="19" spans="1:4">
      <c r="A19" s="171"/>
    </row>
    <row r="20" spans="1:4">
      <c r="A20" s="171" t="s">
        <v>78</v>
      </c>
      <c r="B20" s="121">
        <f>IF(B2=0,0,(B2*0.03))</f>
        <v>300</v>
      </c>
    </row>
    <row r="21" spans="1:4">
      <c r="A21" s="234" t="s">
        <v>79</v>
      </c>
      <c r="B21" s="237">
        <f>B2*H6</f>
        <v>300</v>
      </c>
    </row>
    <row r="22" spans="1:4">
      <c r="A22" s="171" t="s">
        <v>80</v>
      </c>
      <c r="B22" s="66">
        <f>B20-B21</f>
        <v>0</v>
      </c>
      <c r="C22" s="33"/>
    </row>
    <row r="23" spans="1:4">
      <c r="C23" s="136"/>
    </row>
    <row r="24" spans="1:4" ht="13.8" thickBot="1">
      <c r="A24" s="137" t="s">
        <v>63</v>
      </c>
      <c r="B24" s="138">
        <f>B13+B22+B18</f>
        <v>10684</v>
      </c>
    </row>
    <row r="25" spans="1:4" ht="13.8" thickTop="1">
      <c r="C25" s="136"/>
      <c r="D25" s="136"/>
    </row>
    <row r="26" spans="1:4" ht="13.8" thickBot="1">
      <c r="A26" s="152" t="s">
        <v>73</v>
      </c>
      <c r="B26" s="164">
        <v>0</v>
      </c>
    </row>
    <row r="27" spans="1:4" ht="13.8" thickTop="1">
      <c r="A27" s="152" t="s">
        <v>74</v>
      </c>
      <c r="B27" s="136">
        <f>B24+B26</f>
        <v>10684</v>
      </c>
    </row>
    <row r="29" spans="1:4">
      <c r="A29" s="152" t="s">
        <v>82</v>
      </c>
      <c r="B29" s="33">
        <f>2*D7</f>
        <v>1199.1975012077639</v>
      </c>
    </row>
  </sheetData>
  <mergeCells count="3">
    <mergeCell ref="A1:C1"/>
    <mergeCell ref="G1:H1"/>
    <mergeCell ref="E1:F1"/>
  </mergeCells>
  <dataValidations count="1">
    <dataValidation type="list" allowBlank="1" showInputMessage="1" showErrorMessage="1" sqref="C7">
      <formula1>"Est Ttl Pmt_Escrows,Est Ttl Pmt_No_Escrows"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78"/>
  <sheetViews>
    <sheetView showGridLines="0" zoomScaleNormal="100" workbookViewId="0">
      <selection activeCell="C13" sqref="C13:D13"/>
    </sheetView>
  </sheetViews>
  <sheetFormatPr defaultColWidth="9.109375" defaultRowHeight="13.2"/>
  <cols>
    <col min="1" max="1" width="4.6640625" style="4" customWidth="1"/>
    <col min="2" max="2" width="13.33203125" style="4" customWidth="1"/>
    <col min="3" max="3" width="15.44140625" style="4" customWidth="1"/>
    <col min="4" max="4" width="14" style="4" customWidth="1"/>
    <col min="5" max="5" width="13" style="4" customWidth="1"/>
    <col min="6" max="6" width="13.6640625" style="4" customWidth="1"/>
    <col min="7" max="7" width="13" style="4" customWidth="1"/>
    <col min="8" max="8" width="13.5546875" style="4" customWidth="1"/>
    <col min="9" max="9" width="15.44140625" style="4" customWidth="1"/>
    <col min="10" max="10" width="6.109375" style="4" customWidth="1"/>
    <col min="11" max="11" width="9.109375" style="5"/>
    <col min="12" max="12" width="15.33203125" style="5" customWidth="1"/>
    <col min="13" max="16384" width="9.109375" style="5"/>
  </cols>
  <sheetData>
    <row r="1" spans="1:10" ht="24" customHeight="1">
      <c r="A1" s="2" t="s">
        <v>0</v>
      </c>
      <c r="B1" s="3"/>
      <c r="C1" s="3"/>
      <c r="D1" s="3"/>
      <c r="E1" s="3"/>
      <c r="F1" s="3"/>
      <c r="G1" s="3"/>
      <c r="H1" s="3"/>
      <c r="I1" s="3"/>
    </row>
    <row r="2" spans="1:10" ht="12.75" customHeight="1" thickBot="1">
      <c r="A2" s="1"/>
      <c r="B2" s="1"/>
      <c r="C2" s="1"/>
      <c r="D2" s="1"/>
      <c r="E2" s="1"/>
      <c r="F2" s="1"/>
      <c r="G2" s="1"/>
      <c r="H2" s="1"/>
      <c r="I2" s="1"/>
    </row>
    <row r="3" spans="1:10" ht="3" customHeight="1" thickTop="1">
      <c r="A3" s="6"/>
      <c r="B3" s="6"/>
      <c r="C3" s="6"/>
      <c r="D3" s="6"/>
      <c r="E3" s="6"/>
      <c r="F3" s="6"/>
      <c r="G3" s="6"/>
      <c r="H3" s="6"/>
      <c r="I3" s="6"/>
    </row>
    <row r="4" spans="1:10" ht="6.75" customHeight="1">
      <c r="A4" s="1"/>
      <c r="B4" s="1"/>
      <c r="C4" s="1"/>
      <c r="D4" s="1"/>
      <c r="E4" s="1"/>
      <c r="F4" s="1"/>
      <c r="G4" s="1"/>
      <c r="H4" s="1"/>
      <c r="I4" s="1"/>
    </row>
    <row r="5" spans="1:10" ht="14.25" customHeight="1">
      <c r="A5" s="1"/>
      <c r="B5" s="263" t="s">
        <v>1</v>
      </c>
      <c r="C5" s="264"/>
      <c r="D5" s="265"/>
      <c r="E5" s="3"/>
      <c r="F5" s="263" t="s">
        <v>2</v>
      </c>
      <c r="G5" s="264"/>
      <c r="H5" s="265"/>
      <c r="I5" s="3"/>
      <c r="J5" s="7"/>
    </row>
    <row r="6" spans="1:10">
      <c r="A6" s="8"/>
      <c r="B6" s="9"/>
      <c r="C6" s="10" t="s">
        <v>3</v>
      </c>
      <c r="D6" s="50">
        <f>'VA Buyer'!B5</f>
        <v>9600</v>
      </c>
      <c r="E6" s="3"/>
      <c r="F6" s="9"/>
      <c r="G6" s="10" t="s">
        <v>4</v>
      </c>
      <c r="H6" s="12">
        <f ca="1">IF(Values_Entered,-PMT(Interest_Rate/Num_Pmt_Per_Year,Loan_Years*Num_Pmt_Per_Year,Loan_Amount),"")</f>
        <v>60.048567289051725</v>
      </c>
      <c r="I6" s="3"/>
      <c r="J6" s="7"/>
    </row>
    <row r="7" spans="1:10">
      <c r="A7" s="8"/>
      <c r="B7" s="9"/>
      <c r="C7" s="10" t="s">
        <v>5</v>
      </c>
      <c r="D7" s="13">
        <f>'VA Buyer'!H2</f>
        <v>6.4000000000000001E-2</v>
      </c>
      <c r="E7" s="3"/>
      <c r="F7" s="9"/>
      <c r="G7" s="10" t="s">
        <v>6</v>
      </c>
      <c r="H7" s="14">
        <f ca="1">IF(Values_Entered,Loan_Years*Num_Pmt_Per_Year,"")</f>
        <v>360</v>
      </c>
      <c r="I7" s="3"/>
      <c r="J7" s="7"/>
    </row>
    <row r="8" spans="1:10">
      <c r="A8" s="8"/>
      <c r="B8" s="9"/>
      <c r="C8" s="10" t="s">
        <v>7</v>
      </c>
      <c r="D8" s="15">
        <v>30</v>
      </c>
      <c r="E8" s="3"/>
      <c r="F8" s="9"/>
      <c r="G8" s="10" t="s">
        <v>8</v>
      </c>
      <c r="H8" s="14">
        <f ca="1">IF(Values_Entered,Number_of_Payments,"")</f>
        <v>73</v>
      </c>
      <c r="I8" s="3"/>
      <c r="J8" s="7"/>
    </row>
    <row r="9" spans="1:10">
      <c r="A9" s="8"/>
      <c r="B9" s="9"/>
      <c r="C9" s="10" t="s">
        <v>9</v>
      </c>
      <c r="D9" s="15">
        <v>12</v>
      </c>
      <c r="E9" s="3"/>
      <c r="F9" s="9"/>
      <c r="G9" s="10" t="s">
        <v>10</v>
      </c>
      <c r="H9" s="12">
        <f ca="1">IF(Values_Entered,SUMIF(Beg_Bal,"&gt;0",Extra_Pay),"")</f>
        <v>7216.0797271619922</v>
      </c>
      <c r="I9" s="3"/>
      <c r="J9" s="7"/>
    </row>
    <row r="10" spans="1:10">
      <c r="A10" s="8"/>
      <c r="B10" s="9"/>
      <c r="C10" s="10" t="s">
        <v>11</v>
      </c>
      <c r="D10" s="16">
        <f ca="1">NOW()</f>
        <v>45504.336066087963</v>
      </c>
      <c r="E10" s="3"/>
      <c r="F10" s="17"/>
      <c r="G10" s="18" t="s">
        <v>12</v>
      </c>
      <c r="H10" s="12">
        <f ca="1">IF(Values_Entered,SUMIF(Beg_Bal,"&gt;0",Int),"")</f>
        <v>2000.0311568331726</v>
      </c>
      <c r="I10" s="3"/>
      <c r="J10" s="7"/>
    </row>
    <row r="11" spans="1:10">
      <c r="A11" s="8"/>
      <c r="B11" s="17"/>
      <c r="C11" s="18" t="s">
        <v>13</v>
      </c>
      <c r="D11" s="19">
        <v>100</v>
      </c>
      <c r="E11" s="3"/>
      <c r="F11" s="1"/>
      <c r="G11" s="1"/>
      <c r="H11" s="1"/>
      <c r="I11" s="3"/>
      <c r="J11" s="7"/>
    </row>
    <row r="12" spans="1:10">
      <c r="A12" s="1"/>
      <c r="B12" s="1"/>
      <c r="C12" s="1"/>
      <c r="D12" s="1"/>
      <c r="E12" s="1"/>
      <c r="F12" s="1"/>
      <c r="G12" s="1"/>
      <c r="H12" s="1"/>
      <c r="I12" s="1"/>
      <c r="J12" s="7"/>
    </row>
    <row r="13" spans="1:10">
      <c r="A13" s="1"/>
      <c r="B13" s="20" t="s">
        <v>14</v>
      </c>
      <c r="C13" s="266"/>
      <c r="D13" s="267"/>
      <c r="E13" s="1"/>
      <c r="F13" s="1"/>
      <c r="G13" s="1"/>
      <c r="H13" s="1"/>
      <c r="I13" s="1"/>
      <c r="J13" s="7"/>
    </row>
    <row r="14" spans="1:10" ht="13.8" thickBot="1">
      <c r="A14" s="1"/>
      <c r="B14" s="1"/>
      <c r="C14" s="1"/>
      <c r="D14" s="1"/>
      <c r="E14" s="1"/>
      <c r="F14" s="1"/>
      <c r="G14" s="1"/>
      <c r="H14" s="1"/>
      <c r="I14" s="1"/>
      <c r="J14" s="7"/>
    </row>
    <row r="15" spans="1:10" ht="3" customHeight="1" thickTop="1">
      <c r="A15" s="6"/>
      <c r="B15" s="6"/>
      <c r="C15" s="6"/>
      <c r="D15" s="6"/>
      <c r="E15" s="6"/>
      <c r="F15" s="6"/>
      <c r="G15" s="6"/>
      <c r="H15" s="6"/>
      <c r="I15" s="6"/>
      <c r="J15" s="7"/>
    </row>
    <row r="16" spans="1:10" s="24" customFormat="1" ht="31.5" customHeight="1" thickBot="1">
      <c r="A16" s="21" t="s">
        <v>15</v>
      </c>
      <c r="B16" s="22" t="s">
        <v>16</v>
      </c>
      <c r="C16" s="22" t="s">
        <v>17</v>
      </c>
      <c r="D16" s="22" t="s">
        <v>4</v>
      </c>
      <c r="E16" s="22" t="s">
        <v>18</v>
      </c>
      <c r="F16" s="22" t="s">
        <v>19</v>
      </c>
      <c r="G16" s="22" t="s">
        <v>20</v>
      </c>
      <c r="H16" s="22" t="s">
        <v>21</v>
      </c>
      <c r="I16" s="23" t="s">
        <v>22</v>
      </c>
    </row>
    <row r="17" spans="1:11" s="24" customFormat="1" ht="3" customHeight="1" thickTop="1">
      <c r="A17" s="6"/>
      <c r="B17" s="25"/>
      <c r="C17" s="25"/>
      <c r="D17" s="25"/>
      <c r="E17" s="25"/>
      <c r="F17" s="25"/>
      <c r="G17" s="25"/>
      <c r="H17" s="25"/>
      <c r="I17" s="26"/>
    </row>
    <row r="18" spans="1:11" s="24" customFormat="1">
      <c r="A18" s="27">
        <f ca="1">IF(Values_Entered,1,"")</f>
        <v>1</v>
      </c>
      <c r="B18" s="28">
        <f t="shared" ref="B18:B81" ca="1" si="0">IF(Pay_Num&lt;&gt;"",DATE(YEAR(Loan_Start),MONTH(Loan_Start)+(Pay_Num)*12/Num_Pmt_Per_Year,DAY(Loan_Start)),"")</f>
        <v>45535</v>
      </c>
      <c r="C18" s="29">
        <f ca="1">IF(Values_Entered,Loan_Amount,"")</f>
        <v>9600</v>
      </c>
      <c r="D18" s="29">
        <f ca="1">IF(Pay_Num&lt;&gt;"",Scheduled_Monthly_Payment,"")</f>
        <v>60.048567289051725</v>
      </c>
      <c r="E18" s="30">
        <f t="shared" ref="E18:E81" ca="1" si="1">IF(AND(Pay_Num&lt;&gt;"",Sched_Pay+Scheduled_Extra_Payments&lt;Beg_Bal),Scheduled_Extra_Payments,IF(AND(Pay_Num&lt;&gt;"",Beg_Bal-Sched_Pay&gt;0),Beg_Bal-Sched_Pay,IF(Pay_Num&lt;&gt;"",0,"")))</f>
        <v>100</v>
      </c>
      <c r="F18" s="29">
        <f t="shared" ref="F18:F81" ca="1" si="2">IF(AND(Pay_Num&lt;&gt;"",Sched_Pay+Extra_Pay&lt;Beg_Bal),Sched_Pay+Extra_Pay,IF(Pay_Num&lt;&gt;"",Beg_Bal,""))</f>
        <v>160.04856728905173</v>
      </c>
      <c r="G18" s="29">
        <f ca="1">IF(Pay_Num&lt;&gt;"",Total_Pay-Int,"")</f>
        <v>108.84856728905174</v>
      </c>
      <c r="H18" s="29">
        <f ca="1">IF(Pay_Num&lt;&gt;"",Beg_Bal*(Interest_Rate/Num_Pmt_Per_Year),"")</f>
        <v>51.199999999999996</v>
      </c>
      <c r="I18" s="29">
        <f t="shared" ref="I18:I81" ca="1" si="3">IF(AND(Pay_Num&lt;&gt;"",Sched_Pay+Extra_Pay&lt;Beg_Bal),Beg_Bal-Princ,IF(Pay_Num&lt;&gt;"",0,""))</f>
        <v>9491.1514327109489</v>
      </c>
    </row>
    <row r="19" spans="1:11" s="24" customFormat="1" ht="12.75" customHeight="1">
      <c r="A19" s="27">
        <f t="shared" ref="A19:A82" ca="1" si="4">IF(Values_Entered,A18+1,"")</f>
        <v>2</v>
      </c>
      <c r="B19" s="28">
        <f t="shared" ca="1" si="0"/>
        <v>45566</v>
      </c>
      <c r="C19" s="31">
        <f ca="1">IF(Pay_Num&lt;&gt;"",I18,"")</f>
        <v>9491.1514327109489</v>
      </c>
      <c r="D19" s="31">
        <f ca="1">IF(Pay_Num&lt;&gt;"",Scheduled_Monthly_Payment,"")</f>
        <v>60.048567289051725</v>
      </c>
      <c r="E19" s="32">
        <f t="shared" ca="1" si="1"/>
        <v>100</v>
      </c>
      <c r="F19" s="31">
        <f t="shared" ca="1" si="2"/>
        <v>160.04856728905173</v>
      </c>
      <c r="G19" s="31">
        <f t="shared" ref="G19:G82" ca="1" si="5">IF(Pay_Num&lt;&gt;"",Total_Pay-Int,"")</f>
        <v>109.42909298126</v>
      </c>
      <c r="H19" s="31">
        <f t="shared" ref="H19:H82" ca="1" si="6">IF(Pay_Num&lt;&gt;"",Beg_Bal*Interest_Rate/Num_Pmt_Per_Year,"")</f>
        <v>50.619474307791727</v>
      </c>
      <c r="I19" s="31">
        <f t="shared" ca="1" si="3"/>
        <v>9381.7223397296893</v>
      </c>
    </row>
    <row r="20" spans="1:11" s="24" customFormat="1" ht="12.75" customHeight="1">
      <c r="A20" s="27">
        <f t="shared" ca="1" si="4"/>
        <v>3</v>
      </c>
      <c r="B20" s="28">
        <f t="shared" ca="1" si="0"/>
        <v>45596</v>
      </c>
      <c r="C20" s="31">
        <f t="shared" ref="C20:C83" ca="1" si="7">IF(Pay_Num&lt;&gt;"",I19,"")</f>
        <v>9381.7223397296893</v>
      </c>
      <c r="D20" s="31">
        <f t="shared" ref="D20:D83" ca="1" si="8">IF(Pay_Num&lt;&gt;"",Scheduled_Monthly_Payment,"")</f>
        <v>60.048567289051725</v>
      </c>
      <c r="E20" s="32">
        <f t="shared" ca="1" si="1"/>
        <v>100</v>
      </c>
      <c r="F20" s="31">
        <f t="shared" ca="1" si="2"/>
        <v>160.04856728905173</v>
      </c>
      <c r="G20" s="31">
        <f t="shared" ca="1" si="5"/>
        <v>110.01271481049338</v>
      </c>
      <c r="H20" s="31">
        <f t="shared" ca="1" si="6"/>
        <v>50.035852478558347</v>
      </c>
      <c r="I20" s="31">
        <f t="shared" ca="1" si="3"/>
        <v>9271.7096249191964</v>
      </c>
    </row>
    <row r="21" spans="1:11" s="24" customFormat="1">
      <c r="A21" s="27">
        <f t="shared" ca="1" si="4"/>
        <v>4</v>
      </c>
      <c r="B21" s="28">
        <f t="shared" ca="1" si="0"/>
        <v>45627</v>
      </c>
      <c r="C21" s="31">
        <f t="shared" ca="1" si="7"/>
        <v>9271.7096249191964</v>
      </c>
      <c r="D21" s="31">
        <f t="shared" ca="1" si="8"/>
        <v>60.048567289051725</v>
      </c>
      <c r="E21" s="32">
        <f t="shared" ca="1" si="1"/>
        <v>100</v>
      </c>
      <c r="F21" s="31">
        <f t="shared" ca="1" si="2"/>
        <v>160.04856728905173</v>
      </c>
      <c r="G21" s="31">
        <f t="shared" ca="1" si="5"/>
        <v>110.59944928948269</v>
      </c>
      <c r="H21" s="31">
        <f t="shared" ca="1" si="6"/>
        <v>49.449117999569047</v>
      </c>
      <c r="I21" s="31">
        <f t="shared" ca="1" si="3"/>
        <v>9161.1101756297139</v>
      </c>
    </row>
    <row r="22" spans="1:11" s="24" customFormat="1">
      <c r="A22" s="27">
        <f t="shared" ca="1" si="4"/>
        <v>5</v>
      </c>
      <c r="B22" s="28">
        <f t="shared" ca="1" si="0"/>
        <v>45657</v>
      </c>
      <c r="C22" s="31">
        <f t="shared" ca="1" si="7"/>
        <v>9161.1101756297139</v>
      </c>
      <c r="D22" s="31">
        <f t="shared" ca="1" si="8"/>
        <v>60.048567289051725</v>
      </c>
      <c r="E22" s="32">
        <f t="shared" ca="1" si="1"/>
        <v>100</v>
      </c>
      <c r="F22" s="31">
        <f t="shared" ca="1" si="2"/>
        <v>160.04856728905173</v>
      </c>
      <c r="G22" s="31">
        <f t="shared" ca="1" si="5"/>
        <v>111.1893130190266</v>
      </c>
      <c r="H22" s="31">
        <f t="shared" ca="1" si="6"/>
        <v>48.85925427002514</v>
      </c>
      <c r="I22" s="31">
        <f t="shared" ca="1" si="3"/>
        <v>9049.9208626106865</v>
      </c>
    </row>
    <row r="23" spans="1:11">
      <c r="A23" s="27">
        <f t="shared" ca="1" si="4"/>
        <v>6</v>
      </c>
      <c r="B23" s="28">
        <f t="shared" ca="1" si="0"/>
        <v>45688</v>
      </c>
      <c r="C23" s="31">
        <f ca="1">IF(Pay_Num&lt;&gt;"",I22,"")</f>
        <v>9049.9208626106865</v>
      </c>
      <c r="D23" s="31">
        <f t="shared" ca="1" si="8"/>
        <v>60.048567289051725</v>
      </c>
      <c r="E23" s="32">
        <f t="shared" ca="1" si="1"/>
        <v>100</v>
      </c>
      <c r="F23" s="31">
        <f t="shared" ca="1" si="2"/>
        <v>160.04856728905173</v>
      </c>
      <c r="G23" s="31">
        <f t="shared" ca="1" si="5"/>
        <v>111.78232268846139</v>
      </c>
      <c r="H23" s="31">
        <f t="shared" ca="1" si="6"/>
        <v>48.266244600590333</v>
      </c>
      <c r="I23" s="31">
        <f t="shared" ca="1" si="3"/>
        <v>8938.1385399222254</v>
      </c>
      <c r="J23" s="24"/>
      <c r="K23" s="24"/>
    </row>
    <row r="24" spans="1:11">
      <c r="A24" s="27">
        <f t="shared" ca="1" si="4"/>
        <v>7</v>
      </c>
      <c r="B24" s="28">
        <f t="shared" ca="1" si="0"/>
        <v>45719</v>
      </c>
      <c r="C24" s="31">
        <f t="shared" ca="1" si="7"/>
        <v>8938.1385399222254</v>
      </c>
      <c r="D24" s="31">
        <f t="shared" ca="1" si="8"/>
        <v>60.048567289051725</v>
      </c>
      <c r="E24" s="32">
        <f t="shared" ca="1" si="1"/>
        <v>100</v>
      </c>
      <c r="F24" s="31">
        <f t="shared" ca="1" si="2"/>
        <v>160.04856728905173</v>
      </c>
      <c r="G24" s="31">
        <f t="shared" ca="1" si="5"/>
        <v>112.37849507613319</v>
      </c>
      <c r="H24" s="31">
        <f t="shared" ca="1" si="6"/>
        <v>47.670072212918541</v>
      </c>
      <c r="I24" s="31">
        <f t="shared" ca="1" si="3"/>
        <v>8825.7600448460926</v>
      </c>
      <c r="J24" s="24"/>
      <c r="K24" s="24"/>
    </row>
    <row r="25" spans="1:11">
      <c r="A25" s="27">
        <f t="shared" ca="1" si="4"/>
        <v>8</v>
      </c>
      <c r="B25" s="28">
        <f t="shared" ca="1" si="0"/>
        <v>45747</v>
      </c>
      <c r="C25" s="31">
        <f ca="1">IF(Pay_Num&lt;&gt;"",I24,"")</f>
        <v>8825.7600448460926</v>
      </c>
      <c r="D25" s="31">
        <f t="shared" ca="1" si="8"/>
        <v>60.048567289051725</v>
      </c>
      <c r="E25" s="32">
        <f t="shared" ca="1" si="1"/>
        <v>100</v>
      </c>
      <c r="F25" s="31">
        <f t="shared" ca="1" si="2"/>
        <v>160.04856728905173</v>
      </c>
      <c r="G25" s="31">
        <f t="shared" ca="1" si="5"/>
        <v>112.97784704987257</v>
      </c>
      <c r="H25" s="31">
        <f t="shared" ca="1" si="6"/>
        <v>47.07072023917916</v>
      </c>
      <c r="I25" s="31">
        <f t="shared" ca="1" si="3"/>
        <v>8712.7821977962194</v>
      </c>
      <c r="J25" s="24"/>
      <c r="K25" s="24"/>
    </row>
    <row r="26" spans="1:11">
      <c r="A26" s="27">
        <f t="shared" ca="1" si="4"/>
        <v>9</v>
      </c>
      <c r="B26" s="28">
        <f t="shared" ca="1" si="0"/>
        <v>45778</v>
      </c>
      <c r="C26" s="31">
        <f t="shared" ca="1" si="7"/>
        <v>8712.7821977962194</v>
      </c>
      <c r="D26" s="31">
        <f t="shared" ca="1" si="8"/>
        <v>60.048567289051725</v>
      </c>
      <c r="E26" s="32">
        <f t="shared" ca="1" si="1"/>
        <v>100</v>
      </c>
      <c r="F26" s="31">
        <f t="shared" ca="1" si="2"/>
        <v>160.04856728905173</v>
      </c>
      <c r="G26" s="31">
        <f t="shared" ca="1" si="5"/>
        <v>113.5803955674719</v>
      </c>
      <c r="H26" s="31">
        <f t="shared" ca="1" si="6"/>
        <v>46.468171721579836</v>
      </c>
      <c r="I26" s="31">
        <f t="shared" ca="1" si="3"/>
        <v>8599.2018022287484</v>
      </c>
      <c r="J26" s="24"/>
      <c r="K26" s="24"/>
    </row>
    <row r="27" spans="1:11">
      <c r="A27" s="27">
        <f t="shared" ca="1" si="4"/>
        <v>10</v>
      </c>
      <c r="B27" s="28">
        <f t="shared" ca="1" si="0"/>
        <v>45808</v>
      </c>
      <c r="C27" s="31">
        <f t="shared" ca="1" si="7"/>
        <v>8599.2018022287484</v>
      </c>
      <c r="D27" s="31">
        <f t="shared" ca="1" si="8"/>
        <v>60.048567289051725</v>
      </c>
      <c r="E27" s="32">
        <f t="shared" ca="1" si="1"/>
        <v>100</v>
      </c>
      <c r="F27" s="31">
        <f t="shared" ca="1" si="2"/>
        <v>160.04856728905173</v>
      </c>
      <c r="G27" s="31">
        <f t="shared" ca="1" si="5"/>
        <v>114.18615767716508</v>
      </c>
      <c r="H27" s="31">
        <f t="shared" ca="1" si="6"/>
        <v>45.862409611886655</v>
      </c>
      <c r="I27" s="31">
        <f t="shared" ca="1" si="3"/>
        <v>8485.015644551584</v>
      </c>
      <c r="J27" s="24"/>
      <c r="K27" s="24"/>
    </row>
    <row r="28" spans="1:11">
      <c r="A28" s="27">
        <f t="shared" ca="1" si="4"/>
        <v>11</v>
      </c>
      <c r="B28" s="28">
        <f t="shared" ca="1" si="0"/>
        <v>45839</v>
      </c>
      <c r="C28" s="31">
        <f t="shared" ca="1" si="7"/>
        <v>8485.015644551584</v>
      </c>
      <c r="D28" s="31">
        <f t="shared" ca="1" si="8"/>
        <v>60.048567289051725</v>
      </c>
      <c r="E28" s="32">
        <f t="shared" ca="1" si="1"/>
        <v>100</v>
      </c>
      <c r="F28" s="31">
        <f t="shared" ca="1" si="2"/>
        <v>160.04856728905173</v>
      </c>
      <c r="G28" s="31">
        <f t="shared" ca="1" si="5"/>
        <v>114.79515051810995</v>
      </c>
      <c r="H28" s="31">
        <f t="shared" ca="1" si="6"/>
        <v>45.253416770941783</v>
      </c>
      <c r="I28" s="31">
        <f t="shared" ca="1" si="3"/>
        <v>8370.2204940334741</v>
      </c>
      <c r="J28" s="24"/>
      <c r="K28" s="24"/>
    </row>
    <row r="29" spans="1:11">
      <c r="A29" s="27">
        <f t="shared" ca="1" si="4"/>
        <v>12</v>
      </c>
      <c r="B29" s="28">
        <f t="shared" ca="1" si="0"/>
        <v>45869</v>
      </c>
      <c r="C29" s="31">
        <f t="shared" ca="1" si="7"/>
        <v>8370.2204940334741</v>
      </c>
      <c r="D29" s="31">
        <f t="shared" ca="1" si="8"/>
        <v>60.048567289051725</v>
      </c>
      <c r="E29" s="32">
        <f t="shared" ca="1" si="1"/>
        <v>100</v>
      </c>
      <c r="F29" s="31">
        <f t="shared" ca="1" si="2"/>
        <v>160.04856728905173</v>
      </c>
      <c r="G29" s="31">
        <f t="shared" ca="1" si="5"/>
        <v>115.40739132087322</v>
      </c>
      <c r="H29" s="31">
        <f t="shared" ca="1" si="6"/>
        <v>44.641175968178523</v>
      </c>
      <c r="I29" s="31">
        <f t="shared" ca="1" si="3"/>
        <v>8254.8131027126001</v>
      </c>
      <c r="J29" s="24"/>
      <c r="K29" s="24"/>
    </row>
    <row r="30" spans="1:11">
      <c r="A30" s="27">
        <f t="shared" ca="1" si="4"/>
        <v>13</v>
      </c>
      <c r="B30" s="28">
        <f t="shared" ca="1" si="0"/>
        <v>45900</v>
      </c>
      <c r="C30" s="31">
        <f t="shared" ca="1" si="7"/>
        <v>8254.8131027126001</v>
      </c>
      <c r="D30" s="31">
        <f t="shared" ca="1" si="8"/>
        <v>60.048567289051725</v>
      </c>
      <c r="E30" s="32">
        <f t="shared" ca="1" si="1"/>
        <v>100</v>
      </c>
      <c r="F30" s="31">
        <f t="shared" ca="1" si="2"/>
        <v>160.04856728905173</v>
      </c>
      <c r="G30" s="31">
        <f t="shared" ca="1" si="5"/>
        <v>116.02289740791787</v>
      </c>
      <c r="H30" s="31">
        <f t="shared" ca="1" si="6"/>
        <v>44.025669881133865</v>
      </c>
      <c r="I30" s="31">
        <f t="shared" ca="1" si="3"/>
        <v>8138.7902053046819</v>
      </c>
      <c r="J30" s="24"/>
      <c r="K30" s="24"/>
    </row>
    <row r="31" spans="1:11">
      <c r="A31" s="27">
        <f t="shared" ca="1" si="4"/>
        <v>14</v>
      </c>
      <c r="B31" s="28">
        <f t="shared" ca="1" si="0"/>
        <v>45931</v>
      </c>
      <c r="C31" s="31">
        <f t="shared" ca="1" si="7"/>
        <v>8138.7902053046819</v>
      </c>
      <c r="D31" s="31">
        <f t="shared" ca="1" si="8"/>
        <v>60.048567289051725</v>
      </c>
      <c r="E31" s="32">
        <f t="shared" ca="1" si="1"/>
        <v>100</v>
      </c>
      <c r="F31" s="31">
        <f t="shared" ca="1" si="2"/>
        <v>160.04856728905173</v>
      </c>
      <c r="G31" s="31">
        <f t="shared" ca="1" si="5"/>
        <v>116.64168619409344</v>
      </c>
      <c r="H31" s="31">
        <f t="shared" ca="1" si="6"/>
        <v>43.406881094958301</v>
      </c>
      <c r="I31" s="31">
        <f t="shared" ca="1" si="3"/>
        <v>8022.1485191105885</v>
      </c>
      <c r="J31" s="24"/>
      <c r="K31" s="24"/>
    </row>
    <row r="32" spans="1:11">
      <c r="A32" s="27">
        <f t="shared" ca="1" si="4"/>
        <v>15</v>
      </c>
      <c r="B32" s="28">
        <f t="shared" ca="1" si="0"/>
        <v>45961</v>
      </c>
      <c r="C32" s="31">
        <f t="shared" ca="1" si="7"/>
        <v>8022.1485191105885</v>
      </c>
      <c r="D32" s="31">
        <f t="shared" ca="1" si="8"/>
        <v>60.048567289051725</v>
      </c>
      <c r="E32" s="32">
        <f t="shared" ca="1" si="1"/>
        <v>100</v>
      </c>
      <c r="F32" s="31">
        <f t="shared" ca="1" si="2"/>
        <v>160.04856728905173</v>
      </c>
      <c r="G32" s="31">
        <f t="shared" ca="1" si="5"/>
        <v>117.2637751871286</v>
      </c>
      <c r="H32" s="31">
        <f t="shared" ca="1" si="6"/>
        <v>42.784792101923138</v>
      </c>
      <c r="I32" s="31">
        <f t="shared" ca="1" si="3"/>
        <v>7904.8847439234596</v>
      </c>
      <c r="J32" s="24"/>
      <c r="K32" s="24"/>
    </row>
    <row r="33" spans="1:11">
      <c r="A33" s="27">
        <f t="shared" ca="1" si="4"/>
        <v>16</v>
      </c>
      <c r="B33" s="28">
        <f t="shared" ca="1" si="0"/>
        <v>45992</v>
      </c>
      <c r="C33" s="31">
        <f t="shared" ca="1" si="7"/>
        <v>7904.8847439234596</v>
      </c>
      <c r="D33" s="31">
        <f t="shared" ca="1" si="8"/>
        <v>60.048567289051725</v>
      </c>
      <c r="E33" s="32">
        <f t="shared" ca="1" si="1"/>
        <v>100</v>
      </c>
      <c r="F33" s="31">
        <f t="shared" ca="1" si="2"/>
        <v>160.04856728905173</v>
      </c>
      <c r="G33" s="31">
        <f t="shared" ca="1" si="5"/>
        <v>117.88918198812661</v>
      </c>
      <c r="H33" s="31">
        <f t="shared" ca="1" si="6"/>
        <v>42.159385300925116</v>
      </c>
      <c r="I33" s="31">
        <f t="shared" ca="1" si="3"/>
        <v>7786.9955619353332</v>
      </c>
      <c r="J33" s="24"/>
      <c r="K33" s="24"/>
    </row>
    <row r="34" spans="1:11">
      <c r="A34" s="27">
        <f t="shared" ca="1" si="4"/>
        <v>17</v>
      </c>
      <c r="B34" s="28">
        <f t="shared" ca="1" si="0"/>
        <v>46022</v>
      </c>
      <c r="C34" s="31">
        <f t="shared" ca="1" si="7"/>
        <v>7786.9955619353332</v>
      </c>
      <c r="D34" s="31">
        <f t="shared" ca="1" si="8"/>
        <v>60.048567289051725</v>
      </c>
      <c r="E34" s="32">
        <f t="shared" ca="1" si="1"/>
        <v>100</v>
      </c>
      <c r="F34" s="31">
        <f t="shared" ca="1" si="2"/>
        <v>160.04856728905173</v>
      </c>
      <c r="G34" s="31">
        <f t="shared" ca="1" si="5"/>
        <v>118.5179242920633</v>
      </c>
      <c r="H34" s="31">
        <f t="shared" ca="1" si="6"/>
        <v>41.530642996988441</v>
      </c>
      <c r="I34" s="31">
        <f t="shared" ca="1" si="3"/>
        <v>7668.4776376432701</v>
      </c>
      <c r="J34" s="24"/>
      <c r="K34" s="24"/>
    </row>
    <row r="35" spans="1:11">
      <c r="A35" s="27">
        <f t="shared" ca="1" si="4"/>
        <v>18</v>
      </c>
      <c r="B35" s="28">
        <f t="shared" ca="1" si="0"/>
        <v>46053</v>
      </c>
      <c r="C35" s="31">
        <f t="shared" ca="1" si="7"/>
        <v>7668.4776376432701</v>
      </c>
      <c r="D35" s="31">
        <f t="shared" ca="1" si="8"/>
        <v>60.048567289051725</v>
      </c>
      <c r="E35" s="32">
        <f t="shared" ca="1" si="1"/>
        <v>100</v>
      </c>
      <c r="F35" s="31">
        <f t="shared" ca="1" si="2"/>
        <v>160.04856728905173</v>
      </c>
      <c r="G35" s="31">
        <f t="shared" ca="1" si="5"/>
        <v>119.15001988828763</v>
      </c>
      <c r="H35" s="31">
        <f t="shared" ca="1" si="6"/>
        <v>40.898547400764109</v>
      </c>
      <c r="I35" s="31">
        <f t="shared" ca="1" si="3"/>
        <v>7549.3276177549824</v>
      </c>
      <c r="J35" s="24"/>
      <c r="K35" s="24"/>
    </row>
    <row r="36" spans="1:11">
      <c r="A36" s="27">
        <f t="shared" ca="1" si="4"/>
        <v>19</v>
      </c>
      <c r="B36" s="28">
        <f t="shared" ca="1" si="0"/>
        <v>46084</v>
      </c>
      <c r="C36" s="31">
        <f t="shared" ca="1" si="7"/>
        <v>7549.3276177549824</v>
      </c>
      <c r="D36" s="31">
        <f t="shared" ca="1" si="8"/>
        <v>60.048567289051725</v>
      </c>
      <c r="E36" s="32">
        <f t="shared" ca="1" si="1"/>
        <v>100</v>
      </c>
      <c r="F36" s="31">
        <f t="shared" ca="1" si="2"/>
        <v>160.04856728905173</v>
      </c>
      <c r="G36" s="31">
        <f t="shared" ca="1" si="5"/>
        <v>119.78548666102516</v>
      </c>
      <c r="H36" s="31">
        <f t="shared" ca="1" si="6"/>
        <v>40.263080628026572</v>
      </c>
      <c r="I36" s="31">
        <f t="shared" ca="1" si="3"/>
        <v>7429.5421310939573</v>
      </c>
      <c r="J36" s="24"/>
      <c r="K36" s="24"/>
    </row>
    <row r="37" spans="1:11">
      <c r="A37" s="27">
        <f t="shared" ca="1" si="4"/>
        <v>20</v>
      </c>
      <c r="B37" s="28">
        <f t="shared" ca="1" si="0"/>
        <v>46112</v>
      </c>
      <c r="C37" s="31">
        <f t="shared" ca="1" si="7"/>
        <v>7429.5421310939573</v>
      </c>
      <c r="D37" s="31">
        <f t="shared" ca="1" si="8"/>
        <v>60.048567289051725</v>
      </c>
      <c r="E37" s="32">
        <f t="shared" ca="1" si="1"/>
        <v>100</v>
      </c>
      <c r="F37" s="31">
        <f t="shared" ca="1" si="2"/>
        <v>160.04856728905173</v>
      </c>
      <c r="G37" s="31">
        <f t="shared" ca="1" si="5"/>
        <v>120.42434258988396</v>
      </c>
      <c r="H37" s="31">
        <f t="shared" ca="1" si="6"/>
        <v>39.624224699167776</v>
      </c>
      <c r="I37" s="31">
        <f t="shared" ca="1" si="3"/>
        <v>7309.1177885040734</v>
      </c>
      <c r="J37" s="24"/>
      <c r="K37" s="24"/>
    </row>
    <row r="38" spans="1:11">
      <c r="A38" s="27">
        <f t="shared" ca="1" si="4"/>
        <v>21</v>
      </c>
      <c r="B38" s="28">
        <f t="shared" ca="1" si="0"/>
        <v>46143</v>
      </c>
      <c r="C38" s="31">
        <f t="shared" ca="1" si="7"/>
        <v>7309.1177885040734</v>
      </c>
      <c r="D38" s="31">
        <f t="shared" ca="1" si="8"/>
        <v>60.048567289051725</v>
      </c>
      <c r="E38" s="32">
        <f t="shared" ca="1" si="1"/>
        <v>100</v>
      </c>
      <c r="F38" s="31">
        <f t="shared" ca="1" si="2"/>
        <v>160.04856728905173</v>
      </c>
      <c r="G38" s="31">
        <f t="shared" ca="1" si="5"/>
        <v>121.06660575036335</v>
      </c>
      <c r="H38" s="31">
        <f t="shared" ca="1" si="6"/>
        <v>38.981961538688388</v>
      </c>
      <c r="I38" s="31">
        <f t="shared" ca="1" si="3"/>
        <v>7188.0511827537102</v>
      </c>
      <c r="J38" s="24"/>
      <c r="K38" s="24"/>
    </row>
    <row r="39" spans="1:11">
      <c r="A39" s="27">
        <f t="shared" ca="1" si="4"/>
        <v>22</v>
      </c>
      <c r="B39" s="28">
        <f t="shared" ca="1" si="0"/>
        <v>46173</v>
      </c>
      <c r="C39" s="31">
        <f t="shared" ca="1" si="7"/>
        <v>7188.0511827537102</v>
      </c>
      <c r="D39" s="31">
        <f t="shared" ca="1" si="8"/>
        <v>60.048567289051725</v>
      </c>
      <c r="E39" s="32">
        <f t="shared" ca="1" si="1"/>
        <v>100</v>
      </c>
      <c r="F39" s="31">
        <f t="shared" ca="1" si="2"/>
        <v>160.04856728905173</v>
      </c>
      <c r="G39" s="31">
        <f t="shared" ca="1" si="5"/>
        <v>121.71229431436527</v>
      </c>
      <c r="H39" s="31">
        <f t="shared" ca="1" si="6"/>
        <v>38.336272974686459</v>
      </c>
      <c r="I39" s="31">
        <f t="shared" ca="1" si="3"/>
        <v>7066.3388884393453</v>
      </c>
      <c r="J39" s="24"/>
      <c r="K39" s="24"/>
    </row>
    <row r="40" spans="1:11">
      <c r="A40" s="27">
        <f t="shared" ca="1" si="4"/>
        <v>23</v>
      </c>
      <c r="B40" s="28">
        <f t="shared" ca="1" si="0"/>
        <v>46204</v>
      </c>
      <c r="C40" s="31">
        <f t="shared" ca="1" si="7"/>
        <v>7066.3388884393453</v>
      </c>
      <c r="D40" s="31">
        <f t="shared" ca="1" si="8"/>
        <v>60.048567289051725</v>
      </c>
      <c r="E40" s="32">
        <f t="shared" ca="1" si="1"/>
        <v>100</v>
      </c>
      <c r="F40" s="31">
        <f t="shared" ca="1" si="2"/>
        <v>160.04856728905173</v>
      </c>
      <c r="G40" s="31">
        <f t="shared" ca="1" si="5"/>
        <v>122.36142655070856</v>
      </c>
      <c r="H40" s="31">
        <f t="shared" ca="1" si="6"/>
        <v>37.687140738343174</v>
      </c>
      <c r="I40" s="31">
        <f t="shared" ca="1" si="3"/>
        <v>6943.9774618886368</v>
      </c>
      <c r="J40" s="24"/>
      <c r="K40" s="24"/>
    </row>
    <row r="41" spans="1:11">
      <c r="A41" s="27">
        <f t="shared" ca="1" si="4"/>
        <v>24</v>
      </c>
      <c r="B41" s="28">
        <f t="shared" ca="1" si="0"/>
        <v>46234</v>
      </c>
      <c r="C41" s="31">
        <f t="shared" ca="1" si="7"/>
        <v>6943.9774618886368</v>
      </c>
      <c r="D41" s="31">
        <f t="shared" ca="1" si="8"/>
        <v>60.048567289051725</v>
      </c>
      <c r="E41" s="32">
        <f t="shared" ca="1" si="1"/>
        <v>100</v>
      </c>
      <c r="F41" s="31">
        <f t="shared" ca="1" si="2"/>
        <v>160.04856728905173</v>
      </c>
      <c r="G41" s="31">
        <f t="shared" ca="1" si="5"/>
        <v>123.01402082564567</v>
      </c>
      <c r="H41" s="31">
        <f t="shared" ca="1" si="6"/>
        <v>37.034546463406066</v>
      </c>
      <c r="I41" s="31">
        <f t="shared" ca="1" si="3"/>
        <v>6820.9634410629915</v>
      </c>
      <c r="J41" s="24"/>
      <c r="K41" s="24"/>
    </row>
    <row r="42" spans="1:11">
      <c r="A42" s="27">
        <f t="shared" ca="1" si="4"/>
        <v>25</v>
      </c>
      <c r="B42" s="28">
        <f t="shared" ca="1" si="0"/>
        <v>46265</v>
      </c>
      <c r="C42" s="31">
        <f t="shared" ca="1" si="7"/>
        <v>6820.9634410629915</v>
      </c>
      <c r="D42" s="31">
        <f t="shared" ca="1" si="8"/>
        <v>60.048567289051725</v>
      </c>
      <c r="E42" s="32">
        <f t="shared" ca="1" si="1"/>
        <v>100</v>
      </c>
      <c r="F42" s="31">
        <f t="shared" ca="1" si="2"/>
        <v>160.04856728905173</v>
      </c>
      <c r="G42" s="31">
        <f t="shared" ca="1" si="5"/>
        <v>123.67009560338244</v>
      </c>
      <c r="H42" s="31">
        <f t="shared" ca="1" si="6"/>
        <v>36.37847168566929</v>
      </c>
      <c r="I42" s="31">
        <f t="shared" ca="1" si="3"/>
        <v>6697.2933454596086</v>
      </c>
      <c r="J42" s="24"/>
      <c r="K42" s="24"/>
    </row>
    <row r="43" spans="1:11">
      <c r="A43" s="27">
        <f t="shared" ca="1" si="4"/>
        <v>26</v>
      </c>
      <c r="B43" s="28">
        <f t="shared" ca="1" si="0"/>
        <v>46296</v>
      </c>
      <c r="C43" s="31">
        <f t="shared" ca="1" si="7"/>
        <v>6697.2933454596086</v>
      </c>
      <c r="D43" s="31">
        <f t="shared" ca="1" si="8"/>
        <v>60.048567289051725</v>
      </c>
      <c r="E43" s="32">
        <f t="shared" ca="1" si="1"/>
        <v>100</v>
      </c>
      <c r="F43" s="31">
        <f t="shared" ca="1" si="2"/>
        <v>160.04856728905173</v>
      </c>
      <c r="G43" s="31">
        <f t="shared" ca="1" si="5"/>
        <v>124.32966944660049</v>
      </c>
      <c r="H43" s="31">
        <f t="shared" ca="1" si="6"/>
        <v>35.718897842451248</v>
      </c>
      <c r="I43" s="31">
        <f t="shared" ca="1" si="3"/>
        <v>6572.9636760130079</v>
      </c>
      <c r="J43" s="24"/>
      <c r="K43" s="24"/>
    </row>
    <row r="44" spans="1:11">
      <c r="A44" s="27">
        <f t="shared" ca="1" si="4"/>
        <v>27</v>
      </c>
      <c r="B44" s="28">
        <f t="shared" ca="1" si="0"/>
        <v>46326</v>
      </c>
      <c r="C44" s="31">
        <f t="shared" ca="1" si="7"/>
        <v>6572.9636760130079</v>
      </c>
      <c r="D44" s="31">
        <f t="shared" ca="1" si="8"/>
        <v>60.048567289051725</v>
      </c>
      <c r="E44" s="32">
        <f t="shared" ca="1" si="1"/>
        <v>100</v>
      </c>
      <c r="F44" s="31">
        <f t="shared" ca="1" si="2"/>
        <v>160.04856728905173</v>
      </c>
      <c r="G44" s="31">
        <f t="shared" ca="1" si="5"/>
        <v>124.99276101698236</v>
      </c>
      <c r="H44" s="31">
        <f t="shared" ca="1" si="6"/>
        <v>35.055806272069375</v>
      </c>
      <c r="I44" s="31">
        <f t="shared" ca="1" si="3"/>
        <v>6447.9709149960254</v>
      </c>
      <c r="J44" s="24"/>
      <c r="K44" s="24"/>
    </row>
    <row r="45" spans="1:11">
      <c r="A45" s="27">
        <f t="shared" ca="1" si="4"/>
        <v>28</v>
      </c>
      <c r="B45" s="28">
        <f t="shared" ca="1" si="0"/>
        <v>46357</v>
      </c>
      <c r="C45" s="31">
        <f t="shared" ca="1" si="7"/>
        <v>6447.9709149960254</v>
      </c>
      <c r="D45" s="31">
        <f t="shared" ca="1" si="8"/>
        <v>60.048567289051725</v>
      </c>
      <c r="E45" s="32">
        <f t="shared" ca="1" si="1"/>
        <v>100</v>
      </c>
      <c r="F45" s="31">
        <f t="shared" ca="1" si="2"/>
        <v>160.04856728905173</v>
      </c>
      <c r="G45" s="31">
        <f t="shared" ca="1" si="5"/>
        <v>125.6593890757396</v>
      </c>
      <c r="H45" s="31">
        <f t="shared" ca="1" si="6"/>
        <v>34.389178213312135</v>
      </c>
      <c r="I45" s="31">
        <f t="shared" ca="1" si="3"/>
        <v>6322.3115259202859</v>
      </c>
      <c r="J45" s="24"/>
      <c r="K45" s="24"/>
    </row>
    <row r="46" spans="1:11">
      <c r="A46" s="27">
        <f t="shared" ca="1" si="4"/>
        <v>29</v>
      </c>
      <c r="B46" s="28">
        <f t="shared" ca="1" si="0"/>
        <v>46387</v>
      </c>
      <c r="C46" s="31">
        <f t="shared" ca="1" si="7"/>
        <v>6322.3115259202859</v>
      </c>
      <c r="D46" s="31">
        <f t="shared" ca="1" si="8"/>
        <v>60.048567289051725</v>
      </c>
      <c r="E46" s="32">
        <f t="shared" ca="1" si="1"/>
        <v>100</v>
      </c>
      <c r="F46" s="31">
        <f t="shared" ca="1" si="2"/>
        <v>160.04856728905173</v>
      </c>
      <c r="G46" s="31">
        <f t="shared" ca="1" si="5"/>
        <v>126.32957248414354</v>
      </c>
      <c r="H46" s="31">
        <f t="shared" ca="1" si="6"/>
        <v>33.718994804908192</v>
      </c>
      <c r="I46" s="31">
        <f t="shared" ca="1" si="3"/>
        <v>6195.9819534361422</v>
      </c>
      <c r="J46" s="24"/>
      <c r="K46" s="24"/>
    </row>
    <row r="47" spans="1:11">
      <c r="A47" s="27">
        <f t="shared" ca="1" si="4"/>
        <v>30</v>
      </c>
      <c r="B47" s="28">
        <f t="shared" ca="1" si="0"/>
        <v>46418</v>
      </c>
      <c r="C47" s="31">
        <f t="shared" ca="1" si="7"/>
        <v>6195.9819534361422</v>
      </c>
      <c r="D47" s="31">
        <f t="shared" ca="1" si="8"/>
        <v>60.048567289051725</v>
      </c>
      <c r="E47" s="32">
        <f t="shared" ca="1" si="1"/>
        <v>100</v>
      </c>
      <c r="F47" s="31">
        <f t="shared" ca="1" si="2"/>
        <v>160.04856728905173</v>
      </c>
      <c r="G47" s="31">
        <f t="shared" ca="1" si="5"/>
        <v>127.00333020405898</v>
      </c>
      <c r="H47" s="31">
        <f t="shared" ca="1" si="6"/>
        <v>33.045237084992756</v>
      </c>
      <c r="I47" s="31">
        <f t="shared" ca="1" si="3"/>
        <v>6068.978623232083</v>
      </c>
      <c r="J47" s="24"/>
      <c r="K47" s="24"/>
    </row>
    <row r="48" spans="1:11">
      <c r="A48" s="27">
        <f t="shared" ca="1" si="4"/>
        <v>31</v>
      </c>
      <c r="B48" s="28">
        <f t="shared" ca="1" si="0"/>
        <v>46449</v>
      </c>
      <c r="C48" s="31">
        <f t="shared" ca="1" si="7"/>
        <v>6068.978623232083</v>
      </c>
      <c r="D48" s="31">
        <f t="shared" ca="1" si="8"/>
        <v>60.048567289051725</v>
      </c>
      <c r="E48" s="32">
        <f t="shared" ca="1" si="1"/>
        <v>100</v>
      </c>
      <c r="F48" s="31">
        <f t="shared" ca="1" si="2"/>
        <v>160.04856728905173</v>
      </c>
      <c r="G48" s="31">
        <f t="shared" ca="1" si="5"/>
        <v>127.68068129848062</v>
      </c>
      <c r="H48" s="31">
        <f t="shared" ca="1" si="6"/>
        <v>32.367885990571111</v>
      </c>
      <c r="I48" s="31">
        <f t="shared" ca="1" si="3"/>
        <v>5941.2979419336025</v>
      </c>
      <c r="J48" s="24"/>
      <c r="K48" s="24"/>
    </row>
    <row r="49" spans="1:11">
      <c r="A49" s="27">
        <f t="shared" ca="1" si="4"/>
        <v>32</v>
      </c>
      <c r="B49" s="28">
        <f t="shared" ca="1" si="0"/>
        <v>46477</v>
      </c>
      <c r="C49" s="31">
        <f t="shared" ca="1" si="7"/>
        <v>5941.2979419336025</v>
      </c>
      <c r="D49" s="31">
        <f t="shared" ca="1" si="8"/>
        <v>60.048567289051725</v>
      </c>
      <c r="E49" s="32">
        <f t="shared" ca="1" si="1"/>
        <v>100</v>
      </c>
      <c r="F49" s="31">
        <f t="shared" ca="1" si="2"/>
        <v>160.04856728905173</v>
      </c>
      <c r="G49" s="31">
        <f t="shared" ca="1" si="5"/>
        <v>128.36164493207252</v>
      </c>
      <c r="H49" s="31">
        <f t="shared" ca="1" si="6"/>
        <v>31.686922356979213</v>
      </c>
      <c r="I49" s="31">
        <f t="shared" ca="1" si="3"/>
        <v>5812.93629700153</v>
      </c>
      <c r="J49" s="24"/>
      <c r="K49" s="24"/>
    </row>
    <row r="50" spans="1:11">
      <c r="A50" s="27">
        <f t="shared" ca="1" si="4"/>
        <v>33</v>
      </c>
      <c r="B50" s="28">
        <f t="shared" ca="1" si="0"/>
        <v>46508</v>
      </c>
      <c r="C50" s="31">
        <f t="shared" ca="1" si="7"/>
        <v>5812.93629700153</v>
      </c>
      <c r="D50" s="31">
        <f t="shared" ca="1" si="8"/>
        <v>60.048567289051725</v>
      </c>
      <c r="E50" s="32">
        <f t="shared" ca="1" si="1"/>
        <v>100</v>
      </c>
      <c r="F50" s="31">
        <f t="shared" ca="1" si="2"/>
        <v>160.04856728905173</v>
      </c>
      <c r="G50" s="31">
        <f t="shared" ca="1" si="5"/>
        <v>129.04624037171024</v>
      </c>
      <c r="H50" s="31">
        <f t="shared" ca="1" si="6"/>
        <v>31.002326917341492</v>
      </c>
      <c r="I50" s="31">
        <f t="shared" ca="1" si="3"/>
        <v>5683.8900566298198</v>
      </c>
      <c r="J50" s="24"/>
      <c r="K50" s="24"/>
    </row>
    <row r="51" spans="1:11">
      <c r="A51" s="27">
        <f t="shared" ca="1" si="4"/>
        <v>34</v>
      </c>
      <c r="B51" s="28">
        <f t="shared" ca="1" si="0"/>
        <v>46538</v>
      </c>
      <c r="C51" s="31">
        <f t="shared" ca="1" si="7"/>
        <v>5683.8900566298198</v>
      </c>
      <c r="D51" s="31">
        <f t="shared" ca="1" si="8"/>
        <v>60.048567289051725</v>
      </c>
      <c r="E51" s="32">
        <f t="shared" ca="1" si="1"/>
        <v>100</v>
      </c>
      <c r="F51" s="31">
        <f t="shared" ca="1" si="2"/>
        <v>160.04856728905173</v>
      </c>
      <c r="G51" s="31">
        <f t="shared" ca="1" si="5"/>
        <v>129.73448698702603</v>
      </c>
      <c r="H51" s="31">
        <f t="shared" ca="1" si="6"/>
        <v>30.314080302025705</v>
      </c>
      <c r="I51" s="31">
        <f t="shared" ca="1" si="3"/>
        <v>5554.155569642794</v>
      </c>
      <c r="J51" s="24"/>
      <c r="K51" s="24"/>
    </row>
    <row r="52" spans="1:11">
      <c r="A52" s="27">
        <f t="shared" ca="1" si="4"/>
        <v>35</v>
      </c>
      <c r="B52" s="28">
        <f t="shared" ca="1" si="0"/>
        <v>46569</v>
      </c>
      <c r="C52" s="31">
        <f t="shared" ca="1" si="7"/>
        <v>5554.155569642794</v>
      </c>
      <c r="D52" s="31">
        <f t="shared" ca="1" si="8"/>
        <v>60.048567289051725</v>
      </c>
      <c r="E52" s="32">
        <f t="shared" ca="1" si="1"/>
        <v>100</v>
      </c>
      <c r="F52" s="31">
        <f t="shared" ca="1" si="2"/>
        <v>160.04856728905173</v>
      </c>
      <c r="G52" s="31">
        <f t="shared" ca="1" si="5"/>
        <v>130.42640425095684</v>
      </c>
      <c r="H52" s="31">
        <f t="shared" ca="1" si="6"/>
        <v>29.6221630380949</v>
      </c>
      <c r="I52" s="31">
        <f t="shared" ca="1" si="3"/>
        <v>5423.7291653918373</v>
      </c>
      <c r="J52" s="24"/>
      <c r="K52" s="24"/>
    </row>
    <row r="53" spans="1:11">
      <c r="A53" s="27">
        <f t="shared" ca="1" si="4"/>
        <v>36</v>
      </c>
      <c r="B53" s="28">
        <f t="shared" ca="1" si="0"/>
        <v>46599</v>
      </c>
      <c r="C53" s="31">
        <f t="shared" ca="1" si="7"/>
        <v>5423.7291653918373</v>
      </c>
      <c r="D53" s="31">
        <f t="shared" ca="1" si="8"/>
        <v>60.048567289051725</v>
      </c>
      <c r="E53" s="32">
        <f t="shared" ca="1" si="1"/>
        <v>100</v>
      </c>
      <c r="F53" s="31">
        <f t="shared" ca="1" si="2"/>
        <v>160.04856728905173</v>
      </c>
      <c r="G53" s="31">
        <f t="shared" ca="1" si="5"/>
        <v>131.12201174029525</v>
      </c>
      <c r="H53" s="31">
        <f t="shared" ca="1" si="6"/>
        <v>28.926555548756468</v>
      </c>
      <c r="I53" s="31">
        <f t="shared" ca="1" si="3"/>
        <v>5292.6071536515419</v>
      </c>
      <c r="J53" s="24"/>
      <c r="K53" s="24"/>
    </row>
    <row r="54" spans="1:11">
      <c r="A54" s="27">
        <f t="shared" ca="1" si="4"/>
        <v>37</v>
      </c>
      <c r="B54" s="28">
        <f t="shared" ca="1" si="0"/>
        <v>46630</v>
      </c>
      <c r="C54" s="31">
        <f t="shared" ca="1" si="7"/>
        <v>5292.6071536515419</v>
      </c>
      <c r="D54" s="31">
        <f t="shared" ca="1" si="8"/>
        <v>60.048567289051725</v>
      </c>
      <c r="E54" s="32">
        <f t="shared" ca="1" si="1"/>
        <v>100</v>
      </c>
      <c r="F54" s="31">
        <f t="shared" ca="1" si="2"/>
        <v>160.04856728905173</v>
      </c>
      <c r="G54" s="31">
        <f t="shared" ca="1" si="5"/>
        <v>131.82132913624349</v>
      </c>
      <c r="H54" s="31">
        <f t="shared" ca="1" si="6"/>
        <v>28.227238152808226</v>
      </c>
      <c r="I54" s="31">
        <f t="shared" ca="1" si="3"/>
        <v>5160.7858245152984</v>
      </c>
      <c r="J54" s="24"/>
      <c r="K54" s="24"/>
    </row>
    <row r="55" spans="1:11">
      <c r="A55" s="27">
        <f t="shared" ca="1" si="4"/>
        <v>38</v>
      </c>
      <c r="B55" s="28">
        <f t="shared" ca="1" si="0"/>
        <v>46661</v>
      </c>
      <c r="C55" s="31">
        <f t="shared" ca="1" si="7"/>
        <v>5160.7858245152984</v>
      </c>
      <c r="D55" s="31">
        <f t="shared" ca="1" si="8"/>
        <v>60.048567289051725</v>
      </c>
      <c r="E55" s="32">
        <f t="shared" ca="1" si="1"/>
        <v>100</v>
      </c>
      <c r="F55" s="31">
        <f t="shared" ca="1" si="2"/>
        <v>160.04856728905173</v>
      </c>
      <c r="G55" s="31">
        <f t="shared" ca="1" si="5"/>
        <v>132.52437622497013</v>
      </c>
      <c r="H55" s="31">
        <f t="shared" ca="1" si="6"/>
        <v>27.524191064081592</v>
      </c>
      <c r="I55" s="31">
        <f t="shared" ca="1" si="3"/>
        <v>5028.2614482903282</v>
      </c>
      <c r="J55" s="24"/>
      <c r="K55" s="24"/>
    </row>
    <row r="56" spans="1:11">
      <c r="A56" s="27">
        <f t="shared" ca="1" si="4"/>
        <v>39</v>
      </c>
      <c r="B56" s="28">
        <f t="shared" ca="1" si="0"/>
        <v>46691</v>
      </c>
      <c r="C56" s="31">
        <f t="shared" ca="1" si="7"/>
        <v>5028.2614482903282</v>
      </c>
      <c r="D56" s="31">
        <f t="shared" ca="1" si="8"/>
        <v>60.048567289051725</v>
      </c>
      <c r="E56" s="32">
        <f t="shared" ca="1" si="1"/>
        <v>100</v>
      </c>
      <c r="F56" s="31">
        <f t="shared" ca="1" si="2"/>
        <v>160.04856728905173</v>
      </c>
      <c r="G56" s="31">
        <f t="shared" ca="1" si="5"/>
        <v>133.23117289816997</v>
      </c>
      <c r="H56" s="31">
        <f t="shared" ca="1" si="6"/>
        <v>26.817394390881748</v>
      </c>
      <c r="I56" s="31">
        <f t="shared" ca="1" si="3"/>
        <v>4895.0302753921578</v>
      </c>
      <c r="J56" s="24"/>
      <c r="K56" s="24"/>
    </row>
    <row r="57" spans="1:11">
      <c r="A57" s="27">
        <f t="shared" ca="1" si="4"/>
        <v>40</v>
      </c>
      <c r="B57" s="28">
        <f t="shared" ca="1" si="0"/>
        <v>46722</v>
      </c>
      <c r="C57" s="31">
        <f t="shared" ca="1" si="7"/>
        <v>4895.0302753921578</v>
      </c>
      <c r="D57" s="31">
        <f t="shared" ca="1" si="8"/>
        <v>60.048567289051725</v>
      </c>
      <c r="E57" s="32">
        <f t="shared" ca="1" si="1"/>
        <v>100</v>
      </c>
      <c r="F57" s="31">
        <f t="shared" ca="1" si="2"/>
        <v>160.04856728905173</v>
      </c>
      <c r="G57" s="31">
        <f t="shared" ca="1" si="5"/>
        <v>133.94173915362688</v>
      </c>
      <c r="H57" s="31">
        <f t="shared" ca="1" si="6"/>
        <v>26.106828135424845</v>
      </c>
      <c r="I57" s="31">
        <f t="shared" ca="1" si="3"/>
        <v>4761.0885362385307</v>
      </c>
      <c r="J57" s="24"/>
      <c r="K57" s="24"/>
    </row>
    <row r="58" spans="1:11">
      <c r="A58" s="27">
        <f t="shared" ca="1" si="4"/>
        <v>41</v>
      </c>
      <c r="B58" s="28">
        <f t="shared" ca="1" si="0"/>
        <v>46752</v>
      </c>
      <c r="C58" s="31">
        <f t="shared" ca="1" si="7"/>
        <v>4761.0885362385307</v>
      </c>
      <c r="D58" s="31">
        <f t="shared" ca="1" si="8"/>
        <v>60.048567289051725</v>
      </c>
      <c r="E58" s="32">
        <f t="shared" ca="1" si="1"/>
        <v>100</v>
      </c>
      <c r="F58" s="31">
        <f t="shared" ca="1" si="2"/>
        <v>160.04856728905173</v>
      </c>
      <c r="G58" s="31">
        <f t="shared" ca="1" si="5"/>
        <v>134.65609509577956</v>
      </c>
      <c r="H58" s="31">
        <f t="shared" ca="1" si="6"/>
        <v>25.392472193272166</v>
      </c>
      <c r="I58" s="31">
        <f t="shared" ca="1" si="3"/>
        <v>4626.4324411427515</v>
      </c>
      <c r="J58" s="24"/>
      <c r="K58" s="24"/>
    </row>
    <row r="59" spans="1:11">
      <c r="A59" s="27">
        <f t="shared" ca="1" si="4"/>
        <v>42</v>
      </c>
      <c r="B59" s="28">
        <f t="shared" ca="1" si="0"/>
        <v>46783</v>
      </c>
      <c r="C59" s="31">
        <f t="shared" ca="1" si="7"/>
        <v>4626.4324411427515</v>
      </c>
      <c r="D59" s="31">
        <f t="shared" ca="1" si="8"/>
        <v>60.048567289051725</v>
      </c>
      <c r="E59" s="32">
        <f t="shared" ca="1" si="1"/>
        <v>100</v>
      </c>
      <c r="F59" s="31">
        <f t="shared" ca="1" si="2"/>
        <v>160.04856728905173</v>
      </c>
      <c r="G59" s="31">
        <f t="shared" ca="1" si="5"/>
        <v>135.3742609362904</v>
      </c>
      <c r="H59" s="31">
        <f t="shared" ca="1" si="6"/>
        <v>24.674306352761345</v>
      </c>
      <c r="I59" s="31">
        <f t="shared" ca="1" si="3"/>
        <v>4491.0581802064607</v>
      </c>
      <c r="J59" s="24"/>
      <c r="K59" s="24"/>
    </row>
    <row r="60" spans="1:11">
      <c r="A60" s="27">
        <f t="shared" ca="1" si="4"/>
        <v>43</v>
      </c>
      <c r="B60" s="28">
        <f t="shared" ca="1" si="0"/>
        <v>46814</v>
      </c>
      <c r="C60" s="31">
        <f t="shared" ca="1" si="7"/>
        <v>4491.0581802064607</v>
      </c>
      <c r="D60" s="31">
        <f t="shared" ca="1" si="8"/>
        <v>60.048567289051725</v>
      </c>
      <c r="E60" s="32">
        <f t="shared" ca="1" si="1"/>
        <v>100</v>
      </c>
      <c r="F60" s="31">
        <f t="shared" ca="1" si="2"/>
        <v>160.04856728905173</v>
      </c>
      <c r="G60" s="31">
        <f t="shared" ca="1" si="5"/>
        <v>136.09625699461728</v>
      </c>
      <c r="H60" s="31">
        <f t="shared" ca="1" si="6"/>
        <v>23.952310294434458</v>
      </c>
      <c r="I60" s="31">
        <f t="shared" ca="1" si="3"/>
        <v>4354.9619232118439</v>
      </c>
      <c r="J60" s="24"/>
      <c r="K60" s="24"/>
    </row>
    <row r="61" spans="1:11">
      <c r="A61" s="27">
        <f t="shared" ca="1" si="4"/>
        <v>44</v>
      </c>
      <c r="B61" s="28">
        <f t="shared" ca="1" si="0"/>
        <v>46843</v>
      </c>
      <c r="C61" s="31">
        <f t="shared" ca="1" si="7"/>
        <v>4354.9619232118439</v>
      </c>
      <c r="D61" s="31">
        <f t="shared" ca="1" si="8"/>
        <v>60.048567289051725</v>
      </c>
      <c r="E61" s="32">
        <f t="shared" ca="1" si="1"/>
        <v>100</v>
      </c>
      <c r="F61" s="31">
        <f t="shared" ca="1" si="2"/>
        <v>160.04856728905173</v>
      </c>
      <c r="G61" s="31">
        <f t="shared" ca="1" si="5"/>
        <v>136.82210369858856</v>
      </c>
      <c r="H61" s="31">
        <f t="shared" ca="1" si="6"/>
        <v>23.226463590463169</v>
      </c>
      <c r="I61" s="31">
        <f t="shared" ca="1" si="3"/>
        <v>4218.1398195132551</v>
      </c>
      <c r="J61" s="24"/>
      <c r="K61" s="24"/>
    </row>
    <row r="62" spans="1:11">
      <c r="A62" s="27">
        <f t="shared" ca="1" si="4"/>
        <v>45</v>
      </c>
      <c r="B62" s="28">
        <f t="shared" ca="1" si="0"/>
        <v>46874</v>
      </c>
      <c r="C62" s="31">
        <f t="shared" ca="1" si="7"/>
        <v>4218.1398195132551</v>
      </c>
      <c r="D62" s="31">
        <f t="shared" ca="1" si="8"/>
        <v>60.048567289051725</v>
      </c>
      <c r="E62" s="32">
        <f t="shared" ca="1" si="1"/>
        <v>100</v>
      </c>
      <c r="F62" s="31">
        <f t="shared" ca="1" si="2"/>
        <v>160.04856728905173</v>
      </c>
      <c r="G62" s="31">
        <f t="shared" ca="1" si="5"/>
        <v>137.55182158498104</v>
      </c>
      <c r="H62" s="31">
        <f t="shared" ca="1" si="6"/>
        <v>22.496745704070694</v>
      </c>
      <c r="I62" s="31">
        <f t="shared" ca="1" si="3"/>
        <v>4080.587997928274</v>
      </c>
      <c r="J62" s="24"/>
      <c r="K62" s="24"/>
    </row>
    <row r="63" spans="1:11">
      <c r="A63" s="27">
        <f t="shared" ca="1" si="4"/>
        <v>46</v>
      </c>
      <c r="B63" s="28">
        <f t="shared" ca="1" si="0"/>
        <v>46904</v>
      </c>
      <c r="C63" s="31">
        <f t="shared" ca="1" si="7"/>
        <v>4080.587997928274</v>
      </c>
      <c r="D63" s="31">
        <f t="shared" ca="1" si="8"/>
        <v>60.048567289051725</v>
      </c>
      <c r="E63" s="32">
        <f t="shared" ca="1" si="1"/>
        <v>100</v>
      </c>
      <c r="F63" s="31">
        <f t="shared" ca="1" si="2"/>
        <v>160.04856728905173</v>
      </c>
      <c r="G63" s="31">
        <f t="shared" ca="1" si="5"/>
        <v>138.28543130010092</v>
      </c>
      <c r="H63" s="31">
        <f t="shared" ca="1" si="6"/>
        <v>21.763135988950793</v>
      </c>
      <c r="I63" s="31">
        <f t="shared" ca="1" si="3"/>
        <v>3942.3025666281733</v>
      </c>
      <c r="J63" s="24"/>
      <c r="K63" s="24"/>
    </row>
    <row r="64" spans="1:11">
      <c r="A64" s="27">
        <f t="shared" ca="1" si="4"/>
        <v>47</v>
      </c>
      <c r="B64" s="28">
        <f t="shared" ca="1" si="0"/>
        <v>46935</v>
      </c>
      <c r="C64" s="31">
        <f t="shared" ca="1" si="7"/>
        <v>3942.3025666281733</v>
      </c>
      <c r="D64" s="31">
        <f t="shared" ca="1" si="8"/>
        <v>60.048567289051725</v>
      </c>
      <c r="E64" s="32">
        <f t="shared" ca="1" si="1"/>
        <v>100</v>
      </c>
      <c r="F64" s="31">
        <f t="shared" ca="1" si="2"/>
        <v>160.04856728905173</v>
      </c>
      <c r="G64" s="31">
        <f t="shared" ca="1" si="5"/>
        <v>139.02295360036814</v>
      </c>
      <c r="H64" s="31">
        <f t="shared" ca="1" si="6"/>
        <v>21.025613688683592</v>
      </c>
      <c r="I64" s="31">
        <f t="shared" ca="1" si="3"/>
        <v>3803.2796130278052</v>
      </c>
      <c r="J64" s="24"/>
      <c r="K64" s="24"/>
    </row>
    <row r="65" spans="1:11">
      <c r="A65" s="27">
        <f t="shared" ca="1" si="4"/>
        <v>48</v>
      </c>
      <c r="B65" s="28">
        <f t="shared" ca="1" si="0"/>
        <v>46965</v>
      </c>
      <c r="C65" s="31">
        <f t="shared" ca="1" si="7"/>
        <v>3803.2796130278052</v>
      </c>
      <c r="D65" s="31">
        <f t="shared" ca="1" si="8"/>
        <v>60.048567289051725</v>
      </c>
      <c r="E65" s="32">
        <f t="shared" ca="1" si="1"/>
        <v>100</v>
      </c>
      <c r="F65" s="31">
        <f t="shared" ca="1" si="2"/>
        <v>160.04856728905173</v>
      </c>
      <c r="G65" s="31">
        <f t="shared" ca="1" si="5"/>
        <v>139.76440935290344</v>
      </c>
      <c r="H65" s="31">
        <f t="shared" ca="1" si="6"/>
        <v>20.284157936148294</v>
      </c>
      <c r="I65" s="31">
        <f t="shared" ca="1" si="3"/>
        <v>3663.5152036749018</v>
      </c>
      <c r="J65" s="24"/>
      <c r="K65" s="24"/>
    </row>
    <row r="66" spans="1:11">
      <c r="A66" s="27">
        <f t="shared" ca="1" si="4"/>
        <v>49</v>
      </c>
      <c r="B66" s="28">
        <f t="shared" ca="1" si="0"/>
        <v>46996</v>
      </c>
      <c r="C66" s="31">
        <f t="shared" ca="1" si="7"/>
        <v>3663.5152036749018</v>
      </c>
      <c r="D66" s="31">
        <f t="shared" ca="1" si="8"/>
        <v>60.048567289051725</v>
      </c>
      <c r="E66" s="32">
        <f t="shared" ca="1" si="1"/>
        <v>100</v>
      </c>
      <c r="F66" s="31">
        <f t="shared" ca="1" si="2"/>
        <v>160.04856728905173</v>
      </c>
      <c r="G66" s="31">
        <f t="shared" ca="1" si="5"/>
        <v>140.50981953611893</v>
      </c>
      <c r="H66" s="31">
        <f t="shared" ca="1" si="6"/>
        <v>19.53874775293281</v>
      </c>
      <c r="I66" s="31">
        <f t="shared" ca="1" si="3"/>
        <v>3523.005384138783</v>
      </c>
      <c r="J66" s="24"/>
      <c r="K66" s="24"/>
    </row>
    <row r="67" spans="1:11">
      <c r="A67" s="27">
        <f t="shared" ca="1" si="4"/>
        <v>50</v>
      </c>
      <c r="B67" s="28">
        <f t="shared" ca="1" si="0"/>
        <v>47027</v>
      </c>
      <c r="C67" s="31">
        <f t="shared" ca="1" si="7"/>
        <v>3523.005384138783</v>
      </c>
      <c r="D67" s="31">
        <f t="shared" ca="1" si="8"/>
        <v>60.048567289051725</v>
      </c>
      <c r="E67" s="32">
        <f t="shared" ca="1" si="1"/>
        <v>100</v>
      </c>
      <c r="F67" s="31">
        <f t="shared" ca="1" si="2"/>
        <v>160.04856728905173</v>
      </c>
      <c r="G67" s="31">
        <f t="shared" ca="1" si="5"/>
        <v>141.25920524031156</v>
      </c>
      <c r="H67" s="31">
        <f t="shared" ca="1" si="6"/>
        <v>18.789362048740177</v>
      </c>
      <c r="I67" s="31">
        <f t="shared" ca="1" si="3"/>
        <v>3381.7461788984715</v>
      </c>
      <c r="J67" s="24"/>
      <c r="K67" s="24"/>
    </row>
    <row r="68" spans="1:11">
      <c r="A68" s="27">
        <f t="shared" ca="1" si="4"/>
        <v>51</v>
      </c>
      <c r="B68" s="28">
        <f t="shared" ca="1" si="0"/>
        <v>47057</v>
      </c>
      <c r="C68" s="31">
        <f t="shared" ca="1" si="7"/>
        <v>3381.7461788984715</v>
      </c>
      <c r="D68" s="31">
        <f t="shared" ca="1" si="8"/>
        <v>60.048567289051725</v>
      </c>
      <c r="E68" s="32">
        <f t="shared" ca="1" si="1"/>
        <v>100</v>
      </c>
      <c r="F68" s="31">
        <f t="shared" ca="1" si="2"/>
        <v>160.04856728905173</v>
      </c>
      <c r="G68" s="31">
        <f t="shared" ca="1" si="5"/>
        <v>142.01258766825987</v>
      </c>
      <c r="H68" s="31">
        <f t="shared" ca="1" si="6"/>
        <v>18.035979620791849</v>
      </c>
      <c r="I68" s="31">
        <f t="shared" ca="1" si="3"/>
        <v>3239.7335912302115</v>
      </c>
      <c r="J68" s="24"/>
      <c r="K68" s="24"/>
    </row>
    <row r="69" spans="1:11">
      <c r="A69" s="27">
        <f t="shared" ca="1" si="4"/>
        <v>52</v>
      </c>
      <c r="B69" s="28">
        <f t="shared" ca="1" si="0"/>
        <v>47088</v>
      </c>
      <c r="C69" s="31">
        <f t="shared" ca="1" si="7"/>
        <v>3239.7335912302115</v>
      </c>
      <c r="D69" s="31">
        <f t="shared" ca="1" si="8"/>
        <v>60.048567289051725</v>
      </c>
      <c r="E69" s="32">
        <f t="shared" ca="1" si="1"/>
        <v>100</v>
      </c>
      <c r="F69" s="31">
        <f t="shared" ca="1" si="2"/>
        <v>160.04856728905173</v>
      </c>
      <c r="G69" s="31">
        <f t="shared" ca="1" si="5"/>
        <v>142.76998813582395</v>
      </c>
      <c r="H69" s="31">
        <f t="shared" ca="1" si="6"/>
        <v>17.278579153227795</v>
      </c>
      <c r="I69" s="31">
        <f t="shared" ca="1" si="3"/>
        <v>3096.9636030943875</v>
      </c>
      <c r="J69" s="24"/>
      <c r="K69" s="24"/>
    </row>
    <row r="70" spans="1:11">
      <c r="A70" s="27">
        <f t="shared" ca="1" si="4"/>
        <v>53</v>
      </c>
      <c r="B70" s="28">
        <f t="shared" ca="1" si="0"/>
        <v>47118</v>
      </c>
      <c r="C70" s="31">
        <f t="shared" ca="1" si="7"/>
        <v>3096.9636030943875</v>
      </c>
      <c r="D70" s="31">
        <f t="shared" ca="1" si="8"/>
        <v>60.048567289051725</v>
      </c>
      <c r="E70" s="32">
        <f t="shared" ca="1" si="1"/>
        <v>100</v>
      </c>
      <c r="F70" s="31">
        <f t="shared" ca="1" si="2"/>
        <v>160.04856728905173</v>
      </c>
      <c r="G70" s="31">
        <f t="shared" ca="1" si="5"/>
        <v>143.53142807254832</v>
      </c>
      <c r="H70" s="31">
        <f t="shared" ca="1" si="6"/>
        <v>16.517139216503399</v>
      </c>
      <c r="I70" s="31">
        <f t="shared" ca="1" si="3"/>
        <v>2953.4321750218392</v>
      </c>
      <c r="J70" s="24"/>
      <c r="K70" s="24"/>
    </row>
    <row r="71" spans="1:11">
      <c r="A71" s="27">
        <f t="shared" ca="1" si="4"/>
        <v>54</v>
      </c>
      <c r="B71" s="28">
        <f t="shared" ca="1" si="0"/>
        <v>47149</v>
      </c>
      <c r="C71" s="31">
        <f t="shared" ca="1" si="7"/>
        <v>2953.4321750218392</v>
      </c>
      <c r="D71" s="31">
        <f t="shared" ca="1" si="8"/>
        <v>60.048567289051725</v>
      </c>
      <c r="E71" s="32">
        <f t="shared" ca="1" si="1"/>
        <v>100</v>
      </c>
      <c r="F71" s="31">
        <f t="shared" ca="1" si="2"/>
        <v>160.04856728905173</v>
      </c>
      <c r="G71" s="31">
        <f t="shared" ca="1" si="5"/>
        <v>144.29692902226859</v>
      </c>
      <c r="H71" s="31">
        <f t="shared" ca="1" si="6"/>
        <v>15.751638266783141</v>
      </c>
      <c r="I71" s="31">
        <f t="shared" ca="1" si="3"/>
        <v>2809.1352459995705</v>
      </c>
      <c r="J71" s="24"/>
      <c r="K71" s="24"/>
    </row>
    <row r="72" spans="1:11">
      <c r="A72" s="27">
        <f t="shared" ca="1" si="4"/>
        <v>55</v>
      </c>
      <c r="B72" s="28">
        <f t="shared" ca="1" si="0"/>
        <v>47180</v>
      </c>
      <c r="C72" s="31">
        <f t="shared" ca="1" si="7"/>
        <v>2809.1352459995705</v>
      </c>
      <c r="D72" s="31">
        <f t="shared" ca="1" si="8"/>
        <v>60.048567289051725</v>
      </c>
      <c r="E72" s="32">
        <f t="shared" ca="1" si="1"/>
        <v>100</v>
      </c>
      <c r="F72" s="31">
        <f t="shared" ca="1" si="2"/>
        <v>160.04856728905173</v>
      </c>
      <c r="G72" s="31">
        <f t="shared" ca="1" si="5"/>
        <v>145.0665126437207</v>
      </c>
      <c r="H72" s="31">
        <f t="shared" ca="1" si="6"/>
        <v>14.982054645331042</v>
      </c>
      <c r="I72" s="31">
        <f t="shared" ca="1" si="3"/>
        <v>2664.0687333558499</v>
      </c>
      <c r="J72" s="24"/>
      <c r="K72" s="24"/>
    </row>
    <row r="73" spans="1:11">
      <c r="A73" s="27">
        <f t="shared" ca="1" si="4"/>
        <v>56</v>
      </c>
      <c r="B73" s="28">
        <f t="shared" ca="1" si="0"/>
        <v>47208</v>
      </c>
      <c r="C73" s="31">
        <f t="shared" ca="1" si="7"/>
        <v>2664.0687333558499</v>
      </c>
      <c r="D73" s="31">
        <f t="shared" ca="1" si="8"/>
        <v>60.048567289051725</v>
      </c>
      <c r="E73" s="32">
        <f t="shared" ca="1" si="1"/>
        <v>100</v>
      </c>
      <c r="F73" s="31">
        <f t="shared" ca="1" si="2"/>
        <v>160.04856728905173</v>
      </c>
      <c r="G73" s="31">
        <f t="shared" ca="1" si="5"/>
        <v>145.84020071115387</v>
      </c>
      <c r="H73" s="31">
        <f t="shared" ca="1" si="6"/>
        <v>14.208366577897868</v>
      </c>
      <c r="I73" s="31">
        <f t="shared" ca="1" si="3"/>
        <v>2518.2285326446959</v>
      </c>
      <c r="J73" s="24"/>
      <c r="K73" s="24"/>
    </row>
    <row r="74" spans="1:11">
      <c r="A74" s="27">
        <f t="shared" ca="1" si="4"/>
        <v>57</v>
      </c>
      <c r="B74" s="28">
        <f t="shared" ca="1" si="0"/>
        <v>47239</v>
      </c>
      <c r="C74" s="31">
        <f t="shared" ca="1" si="7"/>
        <v>2518.2285326446959</v>
      </c>
      <c r="D74" s="31">
        <f t="shared" ca="1" si="8"/>
        <v>60.048567289051725</v>
      </c>
      <c r="E74" s="32">
        <f t="shared" ca="1" si="1"/>
        <v>100</v>
      </c>
      <c r="F74" s="31">
        <f t="shared" ca="1" si="2"/>
        <v>160.04856728905173</v>
      </c>
      <c r="G74" s="31">
        <f t="shared" ca="1" si="5"/>
        <v>146.61801511494667</v>
      </c>
      <c r="H74" s="31">
        <f t="shared" ca="1" si="6"/>
        <v>13.430552174105046</v>
      </c>
      <c r="I74" s="31">
        <f t="shared" ca="1" si="3"/>
        <v>2371.6105175297494</v>
      </c>
      <c r="J74" s="24"/>
      <c r="K74" s="24"/>
    </row>
    <row r="75" spans="1:11">
      <c r="A75" s="27">
        <f t="shared" ca="1" si="4"/>
        <v>58</v>
      </c>
      <c r="B75" s="28">
        <f t="shared" ca="1" si="0"/>
        <v>47269</v>
      </c>
      <c r="C75" s="31">
        <f t="shared" ca="1" si="7"/>
        <v>2371.6105175297494</v>
      </c>
      <c r="D75" s="31">
        <f t="shared" ca="1" si="8"/>
        <v>60.048567289051725</v>
      </c>
      <c r="E75" s="32">
        <f t="shared" ca="1" si="1"/>
        <v>100</v>
      </c>
      <c r="F75" s="31">
        <f t="shared" ca="1" si="2"/>
        <v>160.04856728905173</v>
      </c>
      <c r="G75" s="31">
        <f t="shared" ca="1" si="5"/>
        <v>147.39997786222639</v>
      </c>
      <c r="H75" s="31">
        <f t="shared" ca="1" si="6"/>
        <v>12.64858942682533</v>
      </c>
      <c r="I75" s="31">
        <f t="shared" ca="1" si="3"/>
        <v>2224.2105396675229</v>
      </c>
      <c r="J75" s="24"/>
      <c r="K75" s="24"/>
    </row>
    <row r="76" spans="1:11">
      <c r="A76" s="27">
        <f t="shared" ca="1" si="4"/>
        <v>59</v>
      </c>
      <c r="B76" s="28">
        <f t="shared" ca="1" si="0"/>
        <v>47300</v>
      </c>
      <c r="C76" s="31">
        <f t="shared" ca="1" si="7"/>
        <v>2224.2105396675229</v>
      </c>
      <c r="D76" s="31">
        <f t="shared" ca="1" si="8"/>
        <v>60.048567289051725</v>
      </c>
      <c r="E76" s="32">
        <f t="shared" ca="1" si="1"/>
        <v>100</v>
      </c>
      <c r="F76" s="31">
        <f t="shared" ca="1" si="2"/>
        <v>160.04856728905173</v>
      </c>
      <c r="G76" s="31">
        <f t="shared" ca="1" si="5"/>
        <v>148.1861110774916</v>
      </c>
      <c r="H76" s="31">
        <f t="shared" ca="1" si="6"/>
        <v>11.862456211560122</v>
      </c>
      <c r="I76" s="31">
        <f t="shared" ca="1" si="3"/>
        <v>2076.0244285900312</v>
      </c>
      <c r="J76" s="24"/>
      <c r="K76" s="24"/>
    </row>
    <row r="77" spans="1:11">
      <c r="A77" s="27">
        <f t="shared" ca="1" si="4"/>
        <v>60</v>
      </c>
      <c r="B77" s="28">
        <f t="shared" ca="1" si="0"/>
        <v>47330</v>
      </c>
      <c r="C77" s="31">
        <f t="shared" ca="1" si="7"/>
        <v>2076.0244285900312</v>
      </c>
      <c r="D77" s="31">
        <f t="shared" ca="1" si="8"/>
        <v>60.048567289051725</v>
      </c>
      <c r="E77" s="32">
        <f t="shared" ca="1" si="1"/>
        <v>100</v>
      </c>
      <c r="F77" s="31">
        <f t="shared" ca="1" si="2"/>
        <v>160.04856728905173</v>
      </c>
      <c r="G77" s="31">
        <f t="shared" ca="1" si="5"/>
        <v>148.97643700323823</v>
      </c>
      <c r="H77" s="31">
        <f t="shared" ca="1" si="6"/>
        <v>11.0721302858135</v>
      </c>
      <c r="I77" s="31">
        <f t="shared" ca="1" si="3"/>
        <v>1927.0479915867929</v>
      </c>
      <c r="J77" s="24"/>
      <c r="K77" s="24"/>
    </row>
    <row r="78" spans="1:11">
      <c r="A78" s="27">
        <f t="shared" ca="1" si="4"/>
        <v>61</v>
      </c>
      <c r="B78" s="28">
        <f t="shared" ca="1" si="0"/>
        <v>47361</v>
      </c>
      <c r="C78" s="31">
        <f t="shared" ca="1" si="7"/>
        <v>1927.0479915867929</v>
      </c>
      <c r="D78" s="31">
        <f t="shared" ca="1" si="8"/>
        <v>60.048567289051725</v>
      </c>
      <c r="E78" s="32">
        <f t="shared" ca="1" si="1"/>
        <v>100</v>
      </c>
      <c r="F78" s="31">
        <f t="shared" ca="1" si="2"/>
        <v>160.04856728905173</v>
      </c>
      <c r="G78" s="31">
        <f t="shared" ca="1" si="5"/>
        <v>149.77097800058883</v>
      </c>
      <c r="H78" s="31">
        <f t="shared" ca="1" si="6"/>
        <v>10.277589288462897</v>
      </c>
      <c r="I78" s="31">
        <f t="shared" ca="1" si="3"/>
        <v>1777.277013586204</v>
      </c>
      <c r="J78" s="24"/>
      <c r="K78" s="24"/>
    </row>
    <row r="79" spans="1:11">
      <c r="A79" s="27">
        <f t="shared" ca="1" si="4"/>
        <v>62</v>
      </c>
      <c r="B79" s="28">
        <f t="shared" ca="1" si="0"/>
        <v>47392</v>
      </c>
      <c r="C79" s="31">
        <f t="shared" ca="1" si="7"/>
        <v>1777.277013586204</v>
      </c>
      <c r="D79" s="31">
        <f t="shared" ca="1" si="8"/>
        <v>60.048567289051725</v>
      </c>
      <c r="E79" s="32">
        <f t="shared" ca="1" si="1"/>
        <v>100</v>
      </c>
      <c r="F79" s="31">
        <f t="shared" ca="1" si="2"/>
        <v>160.04856728905173</v>
      </c>
      <c r="G79" s="31">
        <f t="shared" ca="1" si="5"/>
        <v>150.5697565499253</v>
      </c>
      <c r="H79" s="31">
        <f t="shared" ca="1" si="6"/>
        <v>9.4788107391264216</v>
      </c>
      <c r="I79" s="31">
        <f t="shared" ca="1" si="3"/>
        <v>1626.7072570362786</v>
      </c>
      <c r="J79" s="24"/>
      <c r="K79" s="24"/>
    </row>
    <row r="80" spans="1:11">
      <c r="A80" s="27">
        <f t="shared" ca="1" si="4"/>
        <v>63</v>
      </c>
      <c r="B80" s="28">
        <f t="shared" ca="1" si="0"/>
        <v>47422</v>
      </c>
      <c r="C80" s="31">
        <f t="shared" ca="1" si="7"/>
        <v>1626.7072570362786</v>
      </c>
      <c r="D80" s="31">
        <f t="shared" ca="1" si="8"/>
        <v>60.048567289051725</v>
      </c>
      <c r="E80" s="32">
        <f t="shared" ca="1" si="1"/>
        <v>100</v>
      </c>
      <c r="F80" s="31">
        <f t="shared" ca="1" si="2"/>
        <v>160.04856728905173</v>
      </c>
      <c r="G80" s="31">
        <f t="shared" ca="1" si="5"/>
        <v>151.37279525152491</v>
      </c>
      <c r="H80" s="31">
        <f t="shared" ca="1" si="6"/>
        <v>8.6757720375268192</v>
      </c>
      <c r="I80" s="31">
        <f t="shared" ca="1" si="3"/>
        <v>1475.3344617847538</v>
      </c>
      <c r="J80" s="24"/>
      <c r="K80" s="24"/>
    </row>
    <row r="81" spans="1:11">
      <c r="A81" s="27">
        <f t="shared" ca="1" si="4"/>
        <v>64</v>
      </c>
      <c r="B81" s="28">
        <f t="shared" ca="1" si="0"/>
        <v>47453</v>
      </c>
      <c r="C81" s="31">
        <f t="shared" ca="1" si="7"/>
        <v>1475.3344617847538</v>
      </c>
      <c r="D81" s="31">
        <f t="shared" ca="1" si="8"/>
        <v>60.048567289051725</v>
      </c>
      <c r="E81" s="32">
        <f t="shared" ca="1" si="1"/>
        <v>100</v>
      </c>
      <c r="F81" s="31">
        <f t="shared" ca="1" si="2"/>
        <v>160.04856728905173</v>
      </c>
      <c r="G81" s="31">
        <f t="shared" ca="1" si="5"/>
        <v>152.18011682619971</v>
      </c>
      <c r="H81" s="31">
        <f t="shared" ca="1" si="6"/>
        <v>7.8684504628520209</v>
      </c>
      <c r="I81" s="31">
        <f t="shared" ca="1" si="3"/>
        <v>1323.154344958554</v>
      </c>
      <c r="J81" s="24"/>
      <c r="K81" s="24"/>
    </row>
    <row r="82" spans="1:11">
      <c r="A82" s="27">
        <f t="shared" ca="1" si="4"/>
        <v>65</v>
      </c>
      <c r="B82" s="28">
        <f t="shared" ref="B82:B145" ca="1" si="9">IF(Pay_Num&lt;&gt;"",DATE(YEAR(Loan_Start),MONTH(Loan_Start)+(Pay_Num)*12/Num_Pmt_Per_Year,DAY(Loan_Start)),"")</f>
        <v>47483</v>
      </c>
      <c r="C82" s="31">
        <f t="shared" ca="1" si="7"/>
        <v>1323.154344958554</v>
      </c>
      <c r="D82" s="31">
        <f t="shared" ca="1" si="8"/>
        <v>60.048567289051725</v>
      </c>
      <c r="E82" s="32">
        <f t="shared" ref="E82:E145" ca="1" si="10">IF(AND(Pay_Num&lt;&gt;"",Sched_Pay+Scheduled_Extra_Payments&lt;Beg_Bal),Scheduled_Extra_Payments,IF(AND(Pay_Num&lt;&gt;"",Beg_Bal-Sched_Pay&gt;0),Beg_Bal-Sched_Pay,IF(Pay_Num&lt;&gt;"",0,"")))</f>
        <v>100</v>
      </c>
      <c r="F82" s="31">
        <f t="shared" ref="F82:F145" ca="1" si="11">IF(AND(Pay_Num&lt;&gt;"",Sched_Pay+Extra_Pay&lt;Beg_Bal),Sched_Pay+Extra_Pay,IF(Pay_Num&lt;&gt;"",Beg_Bal,""))</f>
        <v>160.04856728905173</v>
      </c>
      <c r="G82" s="31">
        <f t="shared" ca="1" si="5"/>
        <v>152.99174411593944</v>
      </c>
      <c r="H82" s="31">
        <f t="shared" ca="1" si="6"/>
        <v>7.0568231731122886</v>
      </c>
      <c r="I82" s="31">
        <f t="shared" ref="I82:I145" ca="1" si="12">IF(AND(Pay_Num&lt;&gt;"",Sched_Pay+Extra_Pay&lt;Beg_Bal),Beg_Bal-Princ,IF(Pay_Num&lt;&gt;"",0,""))</f>
        <v>1170.1626008426147</v>
      </c>
      <c r="J82" s="24"/>
      <c r="K82" s="24"/>
    </row>
    <row r="83" spans="1:11">
      <c r="A83" s="27">
        <f t="shared" ref="A83:A146" ca="1" si="13">IF(Values_Entered,A82+1,"")</f>
        <v>66</v>
      </c>
      <c r="B83" s="28">
        <f t="shared" ca="1" si="9"/>
        <v>47514</v>
      </c>
      <c r="C83" s="31">
        <f t="shared" ca="1" si="7"/>
        <v>1170.1626008426147</v>
      </c>
      <c r="D83" s="31">
        <f t="shared" ca="1" si="8"/>
        <v>60.048567289051725</v>
      </c>
      <c r="E83" s="32">
        <f t="shared" ca="1" si="10"/>
        <v>100</v>
      </c>
      <c r="F83" s="31">
        <f t="shared" ca="1" si="11"/>
        <v>160.04856728905173</v>
      </c>
      <c r="G83" s="31">
        <f t="shared" ref="G83:G146" ca="1" si="14">IF(Pay_Num&lt;&gt;"",Total_Pay-Int,"")</f>
        <v>153.80770008455778</v>
      </c>
      <c r="H83" s="31">
        <f t="shared" ref="H83:H146" ca="1" si="15">IF(Pay_Num&lt;&gt;"",Beg_Bal*Interest_Rate/Num_Pmt_Per_Year,"")</f>
        <v>6.2408672044939451</v>
      </c>
      <c r="I83" s="31">
        <f t="shared" ca="1" si="12"/>
        <v>1016.3549007580568</v>
      </c>
      <c r="J83" s="24"/>
      <c r="K83" s="24"/>
    </row>
    <row r="84" spans="1:11">
      <c r="A84" s="27">
        <f t="shared" ca="1" si="13"/>
        <v>67</v>
      </c>
      <c r="B84" s="28">
        <f t="shared" ca="1" si="9"/>
        <v>47545</v>
      </c>
      <c r="C84" s="31">
        <f t="shared" ref="C84:C147" ca="1" si="16">IF(Pay_Num&lt;&gt;"",I83,"")</f>
        <v>1016.3549007580568</v>
      </c>
      <c r="D84" s="31">
        <f t="shared" ref="D84:D147" ca="1" si="17">IF(Pay_Num&lt;&gt;"",Scheduled_Monthly_Payment,"")</f>
        <v>60.048567289051725</v>
      </c>
      <c r="E84" s="32">
        <f t="shared" ca="1" si="10"/>
        <v>100</v>
      </c>
      <c r="F84" s="31">
        <f t="shared" ca="1" si="11"/>
        <v>160.04856728905173</v>
      </c>
      <c r="G84" s="31">
        <f t="shared" ca="1" si="14"/>
        <v>154.6280078183421</v>
      </c>
      <c r="H84" s="31">
        <f t="shared" ca="1" si="15"/>
        <v>5.4205594707096365</v>
      </c>
      <c r="I84" s="31">
        <f t="shared" ca="1" si="12"/>
        <v>861.72689293971473</v>
      </c>
      <c r="J84" s="24"/>
      <c r="K84" s="24"/>
    </row>
    <row r="85" spans="1:11">
      <c r="A85" s="27">
        <f t="shared" ca="1" si="13"/>
        <v>68</v>
      </c>
      <c r="B85" s="28">
        <f t="shared" ca="1" si="9"/>
        <v>47573</v>
      </c>
      <c r="C85" s="31">
        <f t="shared" ca="1" si="16"/>
        <v>861.72689293971473</v>
      </c>
      <c r="D85" s="31">
        <f t="shared" ca="1" si="17"/>
        <v>60.048567289051725</v>
      </c>
      <c r="E85" s="32">
        <f t="shared" ca="1" si="10"/>
        <v>100</v>
      </c>
      <c r="F85" s="31">
        <f t="shared" ca="1" si="11"/>
        <v>160.04856728905173</v>
      </c>
      <c r="G85" s="31">
        <f t="shared" ca="1" si="14"/>
        <v>155.45269052670659</v>
      </c>
      <c r="H85" s="31">
        <f t="shared" ca="1" si="15"/>
        <v>4.5958767623451449</v>
      </c>
      <c r="I85" s="31">
        <f t="shared" ca="1" si="12"/>
        <v>706.2742024130082</v>
      </c>
      <c r="J85" s="24"/>
      <c r="K85" s="24"/>
    </row>
    <row r="86" spans="1:11">
      <c r="A86" s="27">
        <f t="shared" ca="1" si="13"/>
        <v>69</v>
      </c>
      <c r="B86" s="28">
        <f t="shared" ca="1" si="9"/>
        <v>47604</v>
      </c>
      <c r="C86" s="31">
        <f t="shared" ca="1" si="16"/>
        <v>706.2742024130082</v>
      </c>
      <c r="D86" s="31">
        <f t="shared" ca="1" si="17"/>
        <v>60.048567289051725</v>
      </c>
      <c r="E86" s="32">
        <f t="shared" ca="1" si="10"/>
        <v>100</v>
      </c>
      <c r="F86" s="31">
        <f t="shared" ca="1" si="11"/>
        <v>160.04856728905173</v>
      </c>
      <c r="G86" s="31">
        <f t="shared" ca="1" si="14"/>
        <v>156.28177154284901</v>
      </c>
      <c r="H86" s="31">
        <f t="shared" ca="1" si="15"/>
        <v>3.7667957462027104</v>
      </c>
      <c r="I86" s="31">
        <f t="shared" ca="1" si="12"/>
        <v>549.99243087015918</v>
      </c>
      <c r="J86" s="24"/>
      <c r="K86" s="24"/>
    </row>
    <row r="87" spans="1:11">
      <c r="A87" s="27">
        <f t="shared" ca="1" si="13"/>
        <v>70</v>
      </c>
      <c r="B87" s="28">
        <f t="shared" ca="1" si="9"/>
        <v>47634</v>
      </c>
      <c r="C87" s="31">
        <f t="shared" ca="1" si="16"/>
        <v>549.99243087015918</v>
      </c>
      <c r="D87" s="31">
        <f t="shared" ca="1" si="17"/>
        <v>60.048567289051725</v>
      </c>
      <c r="E87" s="32">
        <f t="shared" ca="1" si="10"/>
        <v>100</v>
      </c>
      <c r="F87" s="31">
        <f t="shared" ca="1" si="11"/>
        <v>160.04856728905173</v>
      </c>
      <c r="G87" s="31">
        <f t="shared" ca="1" si="14"/>
        <v>157.11527432441088</v>
      </c>
      <c r="H87" s="31">
        <f t="shared" ca="1" si="15"/>
        <v>2.9332929646408488</v>
      </c>
      <c r="I87" s="31">
        <f t="shared" ca="1" si="12"/>
        <v>392.87715654574833</v>
      </c>
      <c r="J87" s="24"/>
      <c r="K87" s="24"/>
    </row>
    <row r="88" spans="1:11">
      <c r="A88" s="27">
        <f t="shared" ca="1" si="13"/>
        <v>71</v>
      </c>
      <c r="B88" s="28">
        <f t="shared" ca="1" si="9"/>
        <v>47665</v>
      </c>
      <c r="C88" s="31">
        <f t="shared" ca="1" si="16"/>
        <v>392.87715654574833</v>
      </c>
      <c r="D88" s="31">
        <f t="shared" ca="1" si="17"/>
        <v>60.048567289051725</v>
      </c>
      <c r="E88" s="32">
        <f t="shared" ca="1" si="10"/>
        <v>100</v>
      </c>
      <c r="F88" s="31">
        <f t="shared" ca="1" si="11"/>
        <v>160.04856728905173</v>
      </c>
      <c r="G88" s="31">
        <f t="shared" ca="1" si="14"/>
        <v>157.95322245414107</v>
      </c>
      <c r="H88" s="31">
        <f t="shared" ca="1" si="15"/>
        <v>2.0953448349106578</v>
      </c>
      <c r="I88" s="31">
        <f t="shared" ca="1" si="12"/>
        <v>234.92393409160726</v>
      </c>
      <c r="J88" s="24"/>
      <c r="K88" s="24"/>
    </row>
    <row r="89" spans="1:11">
      <c r="A89" s="27">
        <f t="shared" ca="1" si="13"/>
        <v>72</v>
      </c>
      <c r="B89" s="28">
        <f t="shared" ca="1" si="9"/>
        <v>47695</v>
      </c>
      <c r="C89" s="31">
        <f t="shared" ca="1" si="16"/>
        <v>234.92393409160726</v>
      </c>
      <c r="D89" s="31">
        <f t="shared" ca="1" si="17"/>
        <v>60.048567289051725</v>
      </c>
      <c r="E89" s="32">
        <f t="shared" ca="1" si="10"/>
        <v>100</v>
      </c>
      <c r="F89" s="31">
        <f t="shared" ca="1" si="11"/>
        <v>160.04856728905173</v>
      </c>
      <c r="G89" s="31">
        <f t="shared" ca="1" si="14"/>
        <v>158.79563964056317</v>
      </c>
      <c r="H89" s="31">
        <f t="shared" ca="1" si="15"/>
        <v>1.2529276484885721</v>
      </c>
      <c r="I89" s="31">
        <f t="shared" ca="1" si="12"/>
        <v>76.128294451044098</v>
      </c>
      <c r="J89" s="24"/>
      <c r="K89" s="24"/>
    </row>
    <row r="90" spans="1:11">
      <c r="A90" s="27">
        <f t="shared" ca="1" si="13"/>
        <v>73</v>
      </c>
      <c r="B90" s="28">
        <f t="shared" ca="1" si="9"/>
        <v>47726</v>
      </c>
      <c r="C90" s="31">
        <f t="shared" ca="1" si="16"/>
        <v>76.128294451044098</v>
      </c>
      <c r="D90" s="31">
        <f t="shared" ca="1" si="17"/>
        <v>60.048567289051725</v>
      </c>
      <c r="E90" s="32">
        <f t="shared" ca="1" si="10"/>
        <v>16.079727161992373</v>
      </c>
      <c r="F90" s="31">
        <f t="shared" ca="1" si="11"/>
        <v>76.128294451044098</v>
      </c>
      <c r="G90" s="31">
        <f t="shared" ca="1" si="14"/>
        <v>75.722276880638532</v>
      </c>
      <c r="H90" s="31">
        <f t="shared" ca="1" si="15"/>
        <v>0.40601757040556857</v>
      </c>
      <c r="I90" s="31">
        <f t="shared" ca="1" si="12"/>
        <v>0</v>
      </c>
      <c r="J90" s="24"/>
      <c r="K90" s="24"/>
    </row>
    <row r="91" spans="1:11">
      <c r="A91" s="27">
        <f t="shared" ca="1" si="13"/>
        <v>74</v>
      </c>
      <c r="B91" s="28">
        <f t="shared" ca="1" si="9"/>
        <v>47757</v>
      </c>
      <c r="C91" s="31">
        <f t="shared" ca="1" si="16"/>
        <v>0</v>
      </c>
      <c r="D91" s="31">
        <f t="shared" ca="1" si="17"/>
        <v>60.048567289051725</v>
      </c>
      <c r="E91" s="32">
        <f t="shared" ca="1" si="10"/>
        <v>0</v>
      </c>
      <c r="F91" s="31">
        <f t="shared" ca="1" si="11"/>
        <v>0</v>
      </c>
      <c r="G91" s="31">
        <f t="shared" ca="1" si="14"/>
        <v>0</v>
      </c>
      <c r="H91" s="31">
        <f t="shared" ca="1" si="15"/>
        <v>0</v>
      </c>
      <c r="I91" s="31">
        <f t="shared" ca="1" si="12"/>
        <v>0</v>
      </c>
      <c r="J91" s="24"/>
      <c r="K91" s="24"/>
    </row>
    <row r="92" spans="1:11">
      <c r="A92" s="27">
        <f t="shared" ca="1" si="13"/>
        <v>75</v>
      </c>
      <c r="B92" s="28">
        <f t="shared" ca="1" si="9"/>
        <v>47787</v>
      </c>
      <c r="C92" s="31">
        <f t="shared" ca="1" si="16"/>
        <v>0</v>
      </c>
      <c r="D92" s="31">
        <f t="shared" ca="1" si="17"/>
        <v>60.048567289051725</v>
      </c>
      <c r="E92" s="32">
        <f t="shared" ca="1" si="10"/>
        <v>0</v>
      </c>
      <c r="F92" s="31">
        <f t="shared" ca="1" si="11"/>
        <v>0</v>
      </c>
      <c r="G92" s="31">
        <f t="shared" ca="1" si="14"/>
        <v>0</v>
      </c>
      <c r="H92" s="31">
        <f t="shared" ca="1" si="15"/>
        <v>0</v>
      </c>
      <c r="I92" s="31">
        <f t="shared" ca="1" si="12"/>
        <v>0</v>
      </c>
      <c r="J92" s="24"/>
      <c r="K92" s="24"/>
    </row>
    <row r="93" spans="1:11">
      <c r="A93" s="27">
        <f t="shared" ca="1" si="13"/>
        <v>76</v>
      </c>
      <c r="B93" s="28">
        <f t="shared" ca="1" si="9"/>
        <v>47818</v>
      </c>
      <c r="C93" s="31">
        <f t="shared" ca="1" si="16"/>
        <v>0</v>
      </c>
      <c r="D93" s="31">
        <f t="shared" ca="1" si="17"/>
        <v>60.048567289051725</v>
      </c>
      <c r="E93" s="32">
        <f t="shared" ca="1" si="10"/>
        <v>0</v>
      </c>
      <c r="F93" s="31">
        <f t="shared" ca="1" si="11"/>
        <v>0</v>
      </c>
      <c r="G93" s="31">
        <f t="shared" ca="1" si="14"/>
        <v>0</v>
      </c>
      <c r="H93" s="31">
        <f t="shared" ca="1" si="15"/>
        <v>0</v>
      </c>
      <c r="I93" s="31">
        <f t="shared" ca="1" si="12"/>
        <v>0</v>
      </c>
      <c r="J93" s="24"/>
      <c r="K93" s="24"/>
    </row>
    <row r="94" spans="1:11">
      <c r="A94" s="27">
        <f t="shared" ca="1" si="13"/>
        <v>77</v>
      </c>
      <c r="B94" s="28">
        <f t="shared" ca="1" si="9"/>
        <v>47848</v>
      </c>
      <c r="C94" s="31">
        <f t="shared" ca="1" si="16"/>
        <v>0</v>
      </c>
      <c r="D94" s="31">
        <f t="shared" ca="1" si="17"/>
        <v>60.048567289051725</v>
      </c>
      <c r="E94" s="32">
        <f t="shared" ca="1" si="10"/>
        <v>0</v>
      </c>
      <c r="F94" s="31">
        <f t="shared" ca="1" si="11"/>
        <v>0</v>
      </c>
      <c r="G94" s="31">
        <f t="shared" ca="1" si="14"/>
        <v>0</v>
      </c>
      <c r="H94" s="31">
        <f t="shared" ca="1" si="15"/>
        <v>0</v>
      </c>
      <c r="I94" s="31">
        <f t="shared" ca="1" si="12"/>
        <v>0</v>
      </c>
      <c r="J94" s="24"/>
      <c r="K94" s="24"/>
    </row>
    <row r="95" spans="1:11">
      <c r="A95" s="27">
        <f t="shared" ca="1" si="13"/>
        <v>78</v>
      </c>
      <c r="B95" s="28">
        <f t="shared" ca="1" si="9"/>
        <v>47879</v>
      </c>
      <c r="C95" s="31">
        <f t="shared" ca="1" si="16"/>
        <v>0</v>
      </c>
      <c r="D95" s="31">
        <f t="shared" ca="1" si="17"/>
        <v>60.048567289051725</v>
      </c>
      <c r="E95" s="32">
        <f t="shared" ca="1" si="10"/>
        <v>0</v>
      </c>
      <c r="F95" s="31">
        <f t="shared" ca="1" si="11"/>
        <v>0</v>
      </c>
      <c r="G95" s="31">
        <f t="shared" ca="1" si="14"/>
        <v>0</v>
      </c>
      <c r="H95" s="31">
        <f t="shared" ca="1" si="15"/>
        <v>0</v>
      </c>
      <c r="I95" s="31">
        <f t="shared" ca="1" si="12"/>
        <v>0</v>
      </c>
      <c r="J95" s="24"/>
      <c r="K95" s="24"/>
    </row>
    <row r="96" spans="1:11">
      <c r="A96" s="27">
        <f t="shared" ca="1" si="13"/>
        <v>79</v>
      </c>
      <c r="B96" s="28">
        <f t="shared" ca="1" si="9"/>
        <v>47910</v>
      </c>
      <c r="C96" s="31">
        <f t="shared" ca="1" si="16"/>
        <v>0</v>
      </c>
      <c r="D96" s="31">
        <f t="shared" ca="1" si="17"/>
        <v>60.048567289051725</v>
      </c>
      <c r="E96" s="32">
        <f t="shared" ca="1" si="10"/>
        <v>0</v>
      </c>
      <c r="F96" s="31">
        <f t="shared" ca="1" si="11"/>
        <v>0</v>
      </c>
      <c r="G96" s="31">
        <f t="shared" ca="1" si="14"/>
        <v>0</v>
      </c>
      <c r="H96" s="31">
        <f t="shared" ca="1" si="15"/>
        <v>0</v>
      </c>
      <c r="I96" s="31">
        <f t="shared" ca="1" si="12"/>
        <v>0</v>
      </c>
      <c r="J96" s="24"/>
      <c r="K96" s="24"/>
    </row>
    <row r="97" spans="1:11">
      <c r="A97" s="27">
        <f t="shared" ca="1" si="13"/>
        <v>80</v>
      </c>
      <c r="B97" s="28">
        <f t="shared" ca="1" si="9"/>
        <v>47938</v>
      </c>
      <c r="C97" s="31">
        <f t="shared" ca="1" si="16"/>
        <v>0</v>
      </c>
      <c r="D97" s="31">
        <f t="shared" ca="1" si="17"/>
        <v>60.048567289051725</v>
      </c>
      <c r="E97" s="32">
        <f t="shared" ca="1" si="10"/>
        <v>0</v>
      </c>
      <c r="F97" s="31">
        <f t="shared" ca="1" si="11"/>
        <v>0</v>
      </c>
      <c r="G97" s="31">
        <f t="shared" ca="1" si="14"/>
        <v>0</v>
      </c>
      <c r="H97" s="31">
        <f t="shared" ca="1" si="15"/>
        <v>0</v>
      </c>
      <c r="I97" s="31">
        <f t="shared" ca="1" si="12"/>
        <v>0</v>
      </c>
      <c r="J97" s="24"/>
      <c r="K97" s="24"/>
    </row>
    <row r="98" spans="1:11">
      <c r="A98" s="27">
        <f t="shared" ca="1" si="13"/>
        <v>81</v>
      </c>
      <c r="B98" s="28">
        <f t="shared" ca="1" si="9"/>
        <v>47969</v>
      </c>
      <c r="C98" s="31">
        <f t="shared" ca="1" si="16"/>
        <v>0</v>
      </c>
      <c r="D98" s="31">
        <f t="shared" ca="1" si="17"/>
        <v>60.048567289051725</v>
      </c>
      <c r="E98" s="32">
        <f t="shared" ca="1" si="10"/>
        <v>0</v>
      </c>
      <c r="F98" s="31">
        <f t="shared" ca="1" si="11"/>
        <v>0</v>
      </c>
      <c r="G98" s="31">
        <f t="shared" ca="1" si="14"/>
        <v>0</v>
      </c>
      <c r="H98" s="31">
        <f t="shared" ca="1" si="15"/>
        <v>0</v>
      </c>
      <c r="I98" s="31">
        <f t="shared" ca="1" si="12"/>
        <v>0</v>
      </c>
      <c r="J98" s="24"/>
      <c r="K98" s="24"/>
    </row>
    <row r="99" spans="1:11">
      <c r="A99" s="27">
        <f t="shared" ca="1" si="13"/>
        <v>82</v>
      </c>
      <c r="B99" s="28">
        <f t="shared" ca="1" si="9"/>
        <v>47999</v>
      </c>
      <c r="C99" s="31">
        <f t="shared" ca="1" si="16"/>
        <v>0</v>
      </c>
      <c r="D99" s="31">
        <f t="shared" ca="1" si="17"/>
        <v>60.048567289051725</v>
      </c>
      <c r="E99" s="32">
        <f t="shared" ca="1" si="10"/>
        <v>0</v>
      </c>
      <c r="F99" s="31">
        <f t="shared" ca="1" si="11"/>
        <v>0</v>
      </c>
      <c r="G99" s="31">
        <f t="shared" ca="1" si="14"/>
        <v>0</v>
      </c>
      <c r="H99" s="31">
        <f t="shared" ca="1" si="15"/>
        <v>0</v>
      </c>
      <c r="I99" s="31">
        <f t="shared" ca="1" si="12"/>
        <v>0</v>
      </c>
      <c r="J99" s="24"/>
      <c r="K99" s="24"/>
    </row>
    <row r="100" spans="1:11">
      <c r="A100" s="27">
        <f t="shared" ca="1" si="13"/>
        <v>83</v>
      </c>
      <c r="B100" s="28">
        <f t="shared" ca="1" si="9"/>
        <v>48030</v>
      </c>
      <c r="C100" s="31">
        <f t="shared" ca="1" si="16"/>
        <v>0</v>
      </c>
      <c r="D100" s="31">
        <f t="shared" ca="1" si="17"/>
        <v>60.048567289051725</v>
      </c>
      <c r="E100" s="32">
        <f t="shared" ca="1" si="10"/>
        <v>0</v>
      </c>
      <c r="F100" s="31">
        <f t="shared" ca="1" si="11"/>
        <v>0</v>
      </c>
      <c r="G100" s="31">
        <f t="shared" ca="1" si="14"/>
        <v>0</v>
      </c>
      <c r="H100" s="31">
        <f t="shared" ca="1" si="15"/>
        <v>0</v>
      </c>
      <c r="I100" s="31">
        <f t="shared" ca="1" si="12"/>
        <v>0</v>
      </c>
      <c r="J100" s="24"/>
      <c r="K100" s="24"/>
    </row>
    <row r="101" spans="1:11">
      <c r="A101" s="27">
        <f t="shared" ca="1" si="13"/>
        <v>84</v>
      </c>
      <c r="B101" s="28">
        <f t="shared" ca="1" si="9"/>
        <v>48060</v>
      </c>
      <c r="C101" s="31">
        <f t="shared" ca="1" si="16"/>
        <v>0</v>
      </c>
      <c r="D101" s="31">
        <f t="shared" ca="1" si="17"/>
        <v>60.048567289051725</v>
      </c>
      <c r="E101" s="32">
        <f t="shared" ca="1" si="10"/>
        <v>0</v>
      </c>
      <c r="F101" s="31">
        <f t="shared" ca="1" si="11"/>
        <v>0</v>
      </c>
      <c r="G101" s="31">
        <f t="shared" ca="1" si="14"/>
        <v>0</v>
      </c>
      <c r="H101" s="31">
        <f t="shared" ca="1" si="15"/>
        <v>0</v>
      </c>
      <c r="I101" s="31">
        <f t="shared" ca="1" si="12"/>
        <v>0</v>
      </c>
      <c r="J101" s="24"/>
      <c r="K101" s="24"/>
    </row>
    <row r="102" spans="1:11">
      <c r="A102" s="27">
        <f t="shared" ca="1" si="13"/>
        <v>85</v>
      </c>
      <c r="B102" s="28">
        <f t="shared" ca="1" si="9"/>
        <v>48091</v>
      </c>
      <c r="C102" s="31">
        <f t="shared" ca="1" si="16"/>
        <v>0</v>
      </c>
      <c r="D102" s="31">
        <f t="shared" ca="1" si="17"/>
        <v>60.048567289051725</v>
      </c>
      <c r="E102" s="32">
        <f t="shared" ca="1" si="10"/>
        <v>0</v>
      </c>
      <c r="F102" s="31">
        <f t="shared" ca="1" si="11"/>
        <v>0</v>
      </c>
      <c r="G102" s="31">
        <f t="shared" ca="1" si="14"/>
        <v>0</v>
      </c>
      <c r="H102" s="31">
        <f t="shared" ca="1" si="15"/>
        <v>0</v>
      </c>
      <c r="I102" s="31">
        <f t="shared" ca="1" si="12"/>
        <v>0</v>
      </c>
      <c r="J102" s="24"/>
      <c r="K102" s="24"/>
    </row>
    <row r="103" spans="1:11">
      <c r="A103" s="27">
        <f t="shared" ca="1" si="13"/>
        <v>86</v>
      </c>
      <c r="B103" s="28">
        <f t="shared" ca="1" si="9"/>
        <v>48122</v>
      </c>
      <c r="C103" s="31">
        <f t="shared" ca="1" si="16"/>
        <v>0</v>
      </c>
      <c r="D103" s="31">
        <f t="shared" ca="1" si="17"/>
        <v>60.048567289051725</v>
      </c>
      <c r="E103" s="32">
        <f t="shared" ca="1" si="10"/>
        <v>0</v>
      </c>
      <c r="F103" s="31">
        <f t="shared" ca="1" si="11"/>
        <v>0</v>
      </c>
      <c r="G103" s="31">
        <f t="shared" ca="1" si="14"/>
        <v>0</v>
      </c>
      <c r="H103" s="31">
        <f t="shared" ca="1" si="15"/>
        <v>0</v>
      </c>
      <c r="I103" s="31">
        <f t="shared" ca="1" si="12"/>
        <v>0</v>
      </c>
      <c r="J103" s="24"/>
      <c r="K103" s="24"/>
    </row>
    <row r="104" spans="1:11">
      <c r="A104" s="27">
        <f t="shared" ca="1" si="13"/>
        <v>87</v>
      </c>
      <c r="B104" s="28">
        <f t="shared" ca="1" si="9"/>
        <v>48152</v>
      </c>
      <c r="C104" s="31">
        <f t="shared" ca="1" si="16"/>
        <v>0</v>
      </c>
      <c r="D104" s="31">
        <f t="shared" ca="1" si="17"/>
        <v>60.048567289051725</v>
      </c>
      <c r="E104" s="32">
        <f t="shared" ca="1" si="10"/>
        <v>0</v>
      </c>
      <c r="F104" s="31">
        <f t="shared" ca="1" si="11"/>
        <v>0</v>
      </c>
      <c r="G104" s="31">
        <f t="shared" ca="1" si="14"/>
        <v>0</v>
      </c>
      <c r="H104" s="31">
        <f t="shared" ca="1" si="15"/>
        <v>0</v>
      </c>
      <c r="I104" s="31">
        <f t="shared" ca="1" si="12"/>
        <v>0</v>
      </c>
      <c r="J104" s="24"/>
      <c r="K104" s="24"/>
    </row>
    <row r="105" spans="1:11">
      <c r="A105" s="27">
        <f t="shared" ca="1" si="13"/>
        <v>88</v>
      </c>
      <c r="B105" s="28">
        <f t="shared" ca="1" si="9"/>
        <v>48183</v>
      </c>
      <c r="C105" s="31">
        <f t="shared" ca="1" si="16"/>
        <v>0</v>
      </c>
      <c r="D105" s="31">
        <f t="shared" ca="1" si="17"/>
        <v>60.048567289051725</v>
      </c>
      <c r="E105" s="32">
        <f t="shared" ca="1" si="10"/>
        <v>0</v>
      </c>
      <c r="F105" s="31">
        <f t="shared" ca="1" si="11"/>
        <v>0</v>
      </c>
      <c r="G105" s="31">
        <f t="shared" ca="1" si="14"/>
        <v>0</v>
      </c>
      <c r="H105" s="31">
        <f t="shared" ca="1" si="15"/>
        <v>0</v>
      </c>
      <c r="I105" s="31">
        <f t="shared" ca="1" si="12"/>
        <v>0</v>
      </c>
      <c r="J105" s="24"/>
      <c r="K105" s="24"/>
    </row>
    <row r="106" spans="1:11">
      <c r="A106" s="27">
        <f t="shared" ca="1" si="13"/>
        <v>89</v>
      </c>
      <c r="B106" s="28">
        <f t="shared" ca="1" si="9"/>
        <v>48213</v>
      </c>
      <c r="C106" s="31">
        <f t="shared" ca="1" si="16"/>
        <v>0</v>
      </c>
      <c r="D106" s="31">
        <f t="shared" ca="1" si="17"/>
        <v>60.048567289051725</v>
      </c>
      <c r="E106" s="32">
        <f t="shared" ca="1" si="10"/>
        <v>0</v>
      </c>
      <c r="F106" s="31">
        <f t="shared" ca="1" si="11"/>
        <v>0</v>
      </c>
      <c r="G106" s="31">
        <f t="shared" ca="1" si="14"/>
        <v>0</v>
      </c>
      <c r="H106" s="31">
        <f t="shared" ca="1" si="15"/>
        <v>0</v>
      </c>
      <c r="I106" s="31">
        <f t="shared" ca="1" si="12"/>
        <v>0</v>
      </c>
      <c r="J106" s="24"/>
      <c r="K106" s="24"/>
    </row>
    <row r="107" spans="1:11">
      <c r="A107" s="27">
        <f t="shared" ca="1" si="13"/>
        <v>90</v>
      </c>
      <c r="B107" s="28">
        <f t="shared" ca="1" si="9"/>
        <v>48244</v>
      </c>
      <c r="C107" s="31">
        <f t="shared" ca="1" si="16"/>
        <v>0</v>
      </c>
      <c r="D107" s="31">
        <f t="shared" ca="1" si="17"/>
        <v>60.048567289051725</v>
      </c>
      <c r="E107" s="32">
        <f t="shared" ca="1" si="10"/>
        <v>0</v>
      </c>
      <c r="F107" s="31">
        <f t="shared" ca="1" si="11"/>
        <v>0</v>
      </c>
      <c r="G107" s="31">
        <f t="shared" ca="1" si="14"/>
        <v>0</v>
      </c>
      <c r="H107" s="31">
        <f t="shared" ca="1" si="15"/>
        <v>0</v>
      </c>
      <c r="I107" s="31">
        <f t="shared" ca="1" si="12"/>
        <v>0</v>
      </c>
      <c r="J107" s="24"/>
      <c r="K107" s="24"/>
    </row>
    <row r="108" spans="1:11">
      <c r="A108" s="27">
        <f t="shared" ca="1" si="13"/>
        <v>91</v>
      </c>
      <c r="B108" s="28">
        <f t="shared" ca="1" si="9"/>
        <v>48275</v>
      </c>
      <c r="C108" s="31">
        <f t="shared" ca="1" si="16"/>
        <v>0</v>
      </c>
      <c r="D108" s="31">
        <f t="shared" ca="1" si="17"/>
        <v>60.048567289051725</v>
      </c>
      <c r="E108" s="32">
        <f t="shared" ca="1" si="10"/>
        <v>0</v>
      </c>
      <c r="F108" s="31">
        <f t="shared" ca="1" si="11"/>
        <v>0</v>
      </c>
      <c r="G108" s="31">
        <f t="shared" ca="1" si="14"/>
        <v>0</v>
      </c>
      <c r="H108" s="31">
        <f t="shared" ca="1" si="15"/>
        <v>0</v>
      </c>
      <c r="I108" s="31">
        <f t="shared" ca="1" si="12"/>
        <v>0</v>
      </c>
      <c r="J108" s="24"/>
      <c r="K108" s="24"/>
    </row>
    <row r="109" spans="1:11">
      <c r="A109" s="27">
        <f t="shared" ca="1" si="13"/>
        <v>92</v>
      </c>
      <c r="B109" s="28">
        <f t="shared" ca="1" si="9"/>
        <v>48304</v>
      </c>
      <c r="C109" s="31">
        <f t="shared" ca="1" si="16"/>
        <v>0</v>
      </c>
      <c r="D109" s="31">
        <f t="shared" ca="1" si="17"/>
        <v>60.048567289051725</v>
      </c>
      <c r="E109" s="32">
        <f t="shared" ca="1" si="10"/>
        <v>0</v>
      </c>
      <c r="F109" s="31">
        <f t="shared" ca="1" si="11"/>
        <v>0</v>
      </c>
      <c r="G109" s="31">
        <f t="shared" ca="1" si="14"/>
        <v>0</v>
      </c>
      <c r="H109" s="31">
        <f t="shared" ca="1" si="15"/>
        <v>0</v>
      </c>
      <c r="I109" s="31">
        <f t="shared" ca="1" si="12"/>
        <v>0</v>
      </c>
      <c r="J109" s="24"/>
      <c r="K109" s="24"/>
    </row>
    <row r="110" spans="1:11">
      <c r="A110" s="27">
        <f t="shared" ca="1" si="13"/>
        <v>93</v>
      </c>
      <c r="B110" s="28">
        <f t="shared" ca="1" si="9"/>
        <v>48335</v>
      </c>
      <c r="C110" s="31">
        <f t="shared" ca="1" si="16"/>
        <v>0</v>
      </c>
      <c r="D110" s="31">
        <f t="shared" ca="1" si="17"/>
        <v>60.048567289051725</v>
      </c>
      <c r="E110" s="32">
        <f t="shared" ca="1" si="10"/>
        <v>0</v>
      </c>
      <c r="F110" s="31">
        <f t="shared" ca="1" si="11"/>
        <v>0</v>
      </c>
      <c r="G110" s="31">
        <f t="shared" ca="1" si="14"/>
        <v>0</v>
      </c>
      <c r="H110" s="31">
        <f t="shared" ca="1" si="15"/>
        <v>0</v>
      </c>
      <c r="I110" s="31">
        <f t="shared" ca="1" si="12"/>
        <v>0</v>
      </c>
      <c r="J110" s="24"/>
      <c r="K110" s="24"/>
    </row>
    <row r="111" spans="1:11">
      <c r="A111" s="27">
        <f t="shared" ca="1" si="13"/>
        <v>94</v>
      </c>
      <c r="B111" s="28">
        <f t="shared" ca="1" si="9"/>
        <v>48365</v>
      </c>
      <c r="C111" s="31">
        <f t="shared" ca="1" si="16"/>
        <v>0</v>
      </c>
      <c r="D111" s="31">
        <f t="shared" ca="1" si="17"/>
        <v>60.048567289051725</v>
      </c>
      <c r="E111" s="32">
        <f t="shared" ca="1" si="10"/>
        <v>0</v>
      </c>
      <c r="F111" s="31">
        <f t="shared" ca="1" si="11"/>
        <v>0</v>
      </c>
      <c r="G111" s="31">
        <f t="shared" ca="1" si="14"/>
        <v>0</v>
      </c>
      <c r="H111" s="31">
        <f t="shared" ca="1" si="15"/>
        <v>0</v>
      </c>
      <c r="I111" s="31">
        <f t="shared" ca="1" si="12"/>
        <v>0</v>
      </c>
      <c r="J111" s="24"/>
      <c r="K111" s="24"/>
    </row>
    <row r="112" spans="1:11">
      <c r="A112" s="27">
        <f t="shared" ca="1" si="13"/>
        <v>95</v>
      </c>
      <c r="B112" s="28">
        <f t="shared" ca="1" si="9"/>
        <v>48396</v>
      </c>
      <c r="C112" s="31">
        <f t="shared" ca="1" si="16"/>
        <v>0</v>
      </c>
      <c r="D112" s="31">
        <f t="shared" ca="1" si="17"/>
        <v>60.048567289051725</v>
      </c>
      <c r="E112" s="32">
        <f t="shared" ca="1" si="10"/>
        <v>0</v>
      </c>
      <c r="F112" s="31">
        <f t="shared" ca="1" si="11"/>
        <v>0</v>
      </c>
      <c r="G112" s="31">
        <f t="shared" ca="1" si="14"/>
        <v>0</v>
      </c>
      <c r="H112" s="31">
        <f t="shared" ca="1" si="15"/>
        <v>0</v>
      </c>
      <c r="I112" s="31">
        <f t="shared" ca="1" si="12"/>
        <v>0</v>
      </c>
      <c r="J112" s="24"/>
      <c r="K112" s="24"/>
    </row>
    <row r="113" spans="1:11">
      <c r="A113" s="27">
        <f t="shared" ca="1" si="13"/>
        <v>96</v>
      </c>
      <c r="B113" s="28">
        <f t="shared" ca="1" si="9"/>
        <v>48426</v>
      </c>
      <c r="C113" s="31">
        <f t="shared" ca="1" si="16"/>
        <v>0</v>
      </c>
      <c r="D113" s="31">
        <f t="shared" ca="1" si="17"/>
        <v>60.048567289051725</v>
      </c>
      <c r="E113" s="32">
        <f t="shared" ca="1" si="10"/>
        <v>0</v>
      </c>
      <c r="F113" s="31">
        <f t="shared" ca="1" si="11"/>
        <v>0</v>
      </c>
      <c r="G113" s="31">
        <f t="shared" ca="1" si="14"/>
        <v>0</v>
      </c>
      <c r="H113" s="31">
        <f t="shared" ca="1" si="15"/>
        <v>0</v>
      </c>
      <c r="I113" s="31">
        <f t="shared" ca="1" si="12"/>
        <v>0</v>
      </c>
      <c r="J113" s="24"/>
      <c r="K113" s="24"/>
    </row>
    <row r="114" spans="1:11">
      <c r="A114" s="27">
        <f t="shared" ca="1" si="13"/>
        <v>97</v>
      </c>
      <c r="B114" s="28">
        <f t="shared" ca="1" si="9"/>
        <v>48457</v>
      </c>
      <c r="C114" s="31">
        <f t="shared" ca="1" si="16"/>
        <v>0</v>
      </c>
      <c r="D114" s="31">
        <f t="shared" ca="1" si="17"/>
        <v>60.048567289051725</v>
      </c>
      <c r="E114" s="32">
        <f t="shared" ca="1" si="10"/>
        <v>0</v>
      </c>
      <c r="F114" s="31">
        <f t="shared" ca="1" si="11"/>
        <v>0</v>
      </c>
      <c r="G114" s="31">
        <f t="shared" ca="1" si="14"/>
        <v>0</v>
      </c>
      <c r="H114" s="31">
        <f t="shared" ca="1" si="15"/>
        <v>0</v>
      </c>
      <c r="I114" s="31">
        <f t="shared" ca="1" si="12"/>
        <v>0</v>
      </c>
      <c r="J114" s="24"/>
      <c r="K114" s="24"/>
    </row>
    <row r="115" spans="1:11">
      <c r="A115" s="27">
        <f t="shared" ca="1" si="13"/>
        <v>98</v>
      </c>
      <c r="B115" s="28">
        <f t="shared" ca="1" si="9"/>
        <v>48488</v>
      </c>
      <c r="C115" s="31">
        <f t="shared" ca="1" si="16"/>
        <v>0</v>
      </c>
      <c r="D115" s="31">
        <f t="shared" ca="1" si="17"/>
        <v>60.048567289051725</v>
      </c>
      <c r="E115" s="32">
        <f t="shared" ca="1" si="10"/>
        <v>0</v>
      </c>
      <c r="F115" s="31">
        <f t="shared" ca="1" si="11"/>
        <v>0</v>
      </c>
      <c r="G115" s="31">
        <f t="shared" ca="1" si="14"/>
        <v>0</v>
      </c>
      <c r="H115" s="31">
        <f t="shared" ca="1" si="15"/>
        <v>0</v>
      </c>
      <c r="I115" s="31">
        <f t="shared" ca="1" si="12"/>
        <v>0</v>
      </c>
      <c r="J115" s="24"/>
      <c r="K115" s="24"/>
    </row>
    <row r="116" spans="1:11">
      <c r="A116" s="27">
        <f t="shared" ca="1" si="13"/>
        <v>99</v>
      </c>
      <c r="B116" s="28">
        <f t="shared" ca="1" si="9"/>
        <v>48518</v>
      </c>
      <c r="C116" s="31">
        <f t="shared" ca="1" si="16"/>
        <v>0</v>
      </c>
      <c r="D116" s="31">
        <f t="shared" ca="1" si="17"/>
        <v>60.048567289051725</v>
      </c>
      <c r="E116" s="32">
        <f t="shared" ca="1" si="10"/>
        <v>0</v>
      </c>
      <c r="F116" s="31">
        <f t="shared" ca="1" si="11"/>
        <v>0</v>
      </c>
      <c r="G116" s="31">
        <f t="shared" ca="1" si="14"/>
        <v>0</v>
      </c>
      <c r="H116" s="31">
        <f t="shared" ca="1" si="15"/>
        <v>0</v>
      </c>
      <c r="I116" s="31">
        <f t="shared" ca="1" si="12"/>
        <v>0</v>
      </c>
      <c r="J116" s="24"/>
      <c r="K116" s="24"/>
    </row>
    <row r="117" spans="1:11">
      <c r="A117" s="27">
        <f t="shared" ca="1" si="13"/>
        <v>100</v>
      </c>
      <c r="B117" s="28">
        <f t="shared" ca="1" si="9"/>
        <v>48549</v>
      </c>
      <c r="C117" s="31">
        <f t="shared" ca="1" si="16"/>
        <v>0</v>
      </c>
      <c r="D117" s="31">
        <f t="shared" ca="1" si="17"/>
        <v>60.048567289051725</v>
      </c>
      <c r="E117" s="32">
        <f t="shared" ca="1" si="10"/>
        <v>0</v>
      </c>
      <c r="F117" s="31">
        <f t="shared" ca="1" si="11"/>
        <v>0</v>
      </c>
      <c r="G117" s="31">
        <f t="shared" ca="1" si="14"/>
        <v>0</v>
      </c>
      <c r="H117" s="31">
        <f t="shared" ca="1" si="15"/>
        <v>0</v>
      </c>
      <c r="I117" s="31">
        <f t="shared" ca="1" si="12"/>
        <v>0</v>
      </c>
      <c r="J117" s="24"/>
      <c r="K117" s="24"/>
    </row>
    <row r="118" spans="1:11">
      <c r="A118" s="27">
        <f t="shared" ca="1" si="13"/>
        <v>101</v>
      </c>
      <c r="B118" s="28">
        <f t="shared" ca="1" si="9"/>
        <v>48579</v>
      </c>
      <c r="C118" s="31">
        <f t="shared" ca="1" si="16"/>
        <v>0</v>
      </c>
      <c r="D118" s="31">
        <f t="shared" ca="1" si="17"/>
        <v>60.048567289051725</v>
      </c>
      <c r="E118" s="32">
        <f t="shared" ca="1" si="10"/>
        <v>0</v>
      </c>
      <c r="F118" s="31">
        <f t="shared" ca="1" si="11"/>
        <v>0</v>
      </c>
      <c r="G118" s="31">
        <f t="shared" ca="1" si="14"/>
        <v>0</v>
      </c>
      <c r="H118" s="31">
        <f t="shared" ca="1" si="15"/>
        <v>0</v>
      </c>
      <c r="I118" s="31">
        <f t="shared" ca="1" si="12"/>
        <v>0</v>
      </c>
      <c r="J118" s="24"/>
      <c r="K118" s="24"/>
    </row>
    <row r="119" spans="1:11">
      <c r="A119" s="27">
        <f t="shared" ca="1" si="13"/>
        <v>102</v>
      </c>
      <c r="B119" s="28">
        <f t="shared" ca="1" si="9"/>
        <v>48610</v>
      </c>
      <c r="C119" s="31">
        <f t="shared" ca="1" si="16"/>
        <v>0</v>
      </c>
      <c r="D119" s="31">
        <f t="shared" ca="1" si="17"/>
        <v>60.048567289051725</v>
      </c>
      <c r="E119" s="32">
        <f t="shared" ca="1" si="10"/>
        <v>0</v>
      </c>
      <c r="F119" s="31">
        <f t="shared" ca="1" si="11"/>
        <v>0</v>
      </c>
      <c r="G119" s="31">
        <f t="shared" ca="1" si="14"/>
        <v>0</v>
      </c>
      <c r="H119" s="31">
        <f t="shared" ca="1" si="15"/>
        <v>0</v>
      </c>
      <c r="I119" s="31">
        <f t="shared" ca="1" si="12"/>
        <v>0</v>
      </c>
      <c r="J119" s="24"/>
      <c r="K119" s="24"/>
    </row>
    <row r="120" spans="1:11">
      <c r="A120" s="27">
        <f t="shared" ca="1" si="13"/>
        <v>103</v>
      </c>
      <c r="B120" s="28">
        <f t="shared" ca="1" si="9"/>
        <v>48641</v>
      </c>
      <c r="C120" s="31">
        <f t="shared" ca="1" si="16"/>
        <v>0</v>
      </c>
      <c r="D120" s="31">
        <f t="shared" ca="1" si="17"/>
        <v>60.048567289051725</v>
      </c>
      <c r="E120" s="32">
        <f t="shared" ca="1" si="10"/>
        <v>0</v>
      </c>
      <c r="F120" s="31">
        <f t="shared" ca="1" si="11"/>
        <v>0</v>
      </c>
      <c r="G120" s="31">
        <f t="shared" ca="1" si="14"/>
        <v>0</v>
      </c>
      <c r="H120" s="31">
        <f t="shared" ca="1" si="15"/>
        <v>0</v>
      </c>
      <c r="I120" s="31">
        <f t="shared" ca="1" si="12"/>
        <v>0</v>
      </c>
      <c r="J120" s="24"/>
      <c r="K120" s="24"/>
    </row>
    <row r="121" spans="1:11">
      <c r="A121" s="27">
        <f t="shared" ca="1" si="13"/>
        <v>104</v>
      </c>
      <c r="B121" s="28">
        <f t="shared" ca="1" si="9"/>
        <v>48669</v>
      </c>
      <c r="C121" s="31">
        <f t="shared" ca="1" si="16"/>
        <v>0</v>
      </c>
      <c r="D121" s="31">
        <f t="shared" ca="1" si="17"/>
        <v>60.048567289051725</v>
      </c>
      <c r="E121" s="32">
        <f t="shared" ca="1" si="10"/>
        <v>0</v>
      </c>
      <c r="F121" s="31">
        <f t="shared" ca="1" si="11"/>
        <v>0</v>
      </c>
      <c r="G121" s="31">
        <f t="shared" ca="1" si="14"/>
        <v>0</v>
      </c>
      <c r="H121" s="31">
        <f t="shared" ca="1" si="15"/>
        <v>0</v>
      </c>
      <c r="I121" s="31">
        <f t="shared" ca="1" si="12"/>
        <v>0</v>
      </c>
      <c r="J121" s="24"/>
      <c r="K121" s="24"/>
    </row>
    <row r="122" spans="1:11">
      <c r="A122" s="27">
        <f t="shared" ca="1" si="13"/>
        <v>105</v>
      </c>
      <c r="B122" s="28">
        <f t="shared" ca="1" si="9"/>
        <v>48700</v>
      </c>
      <c r="C122" s="31">
        <f t="shared" ca="1" si="16"/>
        <v>0</v>
      </c>
      <c r="D122" s="31">
        <f t="shared" ca="1" si="17"/>
        <v>60.048567289051725</v>
      </c>
      <c r="E122" s="32">
        <f t="shared" ca="1" si="10"/>
        <v>0</v>
      </c>
      <c r="F122" s="31">
        <f t="shared" ca="1" si="11"/>
        <v>0</v>
      </c>
      <c r="G122" s="31">
        <f t="shared" ca="1" si="14"/>
        <v>0</v>
      </c>
      <c r="H122" s="31">
        <f t="shared" ca="1" si="15"/>
        <v>0</v>
      </c>
      <c r="I122" s="31">
        <f t="shared" ca="1" si="12"/>
        <v>0</v>
      </c>
      <c r="J122" s="24"/>
      <c r="K122" s="24"/>
    </row>
    <row r="123" spans="1:11">
      <c r="A123" s="27">
        <f t="shared" ca="1" si="13"/>
        <v>106</v>
      </c>
      <c r="B123" s="28">
        <f t="shared" ca="1" si="9"/>
        <v>48730</v>
      </c>
      <c r="C123" s="31">
        <f t="shared" ca="1" si="16"/>
        <v>0</v>
      </c>
      <c r="D123" s="31">
        <f t="shared" ca="1" si="17"/>
        <v>60.048567289051725</v>
      </c>
      <c r="E123" s="32">
        <f t="shared" ca="1" si="10"/>
        <v>0</v>
      </c>
      <c r="F123" s="31">
        <f t="shared" ca="1" si="11"/>
        <v>0</v>
      </c>
      <c r="G123" s="31">
        <f t="shared" ca="1" si="14"/>
        <v>0</v>
      </c>
      <c r="H123" s="31">
        <f t="shared" ca="1" si="15"/>
        <v>0</v>
      </c>
      <c r="I123" s="31">
        <f t="shared" ca="1" si="12"/>
        <v>0</v>
      </c>
      <c r="J123" s="24"/>
      <c r="K123" s="24"/>
    </row>
    <row r="124" spans="1:11">
      <c r="A124" s="27">
        <f t="shared" ca="1" si="13"/>
        <v>107</v>
      </c>
      <c r="B124" s="28">
        <f t="shared" ca="1" si="9"/>
        <v>48761</v>
      </c>
      <c r="C124" s="31">
        <f t="shared" ca="1" si="16"/>
        <v>0</v>
      </c>
      <c r="D124" s="31">
        <f t="shared" ca="1" si="17"/>
        <v>60.048567289051725</v>
      </c>
      <c r="E124" s="32">
        <f t="shared" ca="1" si="10"/>
        <v>0</v>
      </c>
      <c r="F124" s="31">
        <f t="shared" ca="1" si="11"/>
        <v>0</v>
      </c>
      <c r="G124" s="31">
        <f t="shared" ca="1" si="14"/>
        <v>0</v>
      </c>
      <c r="H124" s="31">
        <f t="shared" ca="1" si="15"/>
        <v>0</v>
      </c>
      <c r="I124" s="31">
        <f t="shared" ca="1" si="12"/>
        <v>0</v>
      </c>
      <c r="J124" s="24"/>
      <c r="K124" s="24"/>
    </row>
    <row r="125" spans="1:11">
      <c r="A125" s="27">
        <f t="shared" ca="1" si="13"/>
        <v>108</v>
      </c>
      <c r="B125" s="28">
        <f t="shared" ca="1" si="9"/>
        <v>48791</v>
      </c>
      <c r="C125" s="31">
        <f t="shared" ca="1" si="16"/>
        <v>0</v>
      </c>
      <c r="D125" s="31">
        <f t="shared" ca="1" si="17"/>
        <v>60.048567289051725</v>
      </c>
      <c r="E125" s="32">
        <f t="shared" ca="1" si="10"/>
        <v>0</v>
      </c>
      <c r="F125" s="31">
        <f t="shared" ca="1" si="11"/>
        <v>0</v>
      </c>
      <c r="G125" s="31">
        <f t="shared" ca="1" si="14"/>
        <v>0</v>
      </c>
      <c r="H125" s="31">
        <f t="shared" ca="1" si="15"/>
        <v>0</v>
      </c>
      <c r="I125" s="31">
        <f t="shared" ca="1" si="12"/>
        <v>0</v>
      </c>
      <c r="J125" s="24"/>
      <c r="K125" s="24"/>
    </row>
    <row r="126" spans="1:11">
      <c r="A126" s="27">
        <f t="shared" ca="1" si="13"/>
        <v>109</v>
      </c>
      <c r="B126" s="28">
        <f t="shared" ca="1" si="9"/>
        <v>48822</v>
      </c>
      <c r="C126" s="31">
        <f t="shared" ca="1" si="16"/>
        <v>0</v>
      </c>
      <c r="D126" s="31">
        <f t="shared" ca="1" si="17"/>
        <v>60.048567289051725</v>
      </c>
      <c r="E126" s="32">
        <f t="shared" ca="1" si="10"/>
        <v>0</v>
      </c>
      <c r="F126" s="31">
        <f t="shared" ca="1" si="11"/>
        <v>0</v>
      </c>
      <c r="G126" s="31">
        <f t="shared" ca="1" si="14"/>
        <v>0</v>
      </c>
      <c r="H126" s="31">
        <f t="shared" ca="1" si="15"/>
        <v>0</v>
      </c>
      <c r="I126" s="31">
        <f t="shared" ca="1" si="12"/>
        <v>0</v>
      </c>
      <c r="J126" s="24"/>
      <c r="K126" s="24"/>
    </row>
    <row r="127" spans="1:11">
      <c r="A127" s="27">
        <f t="shared" ca="1" si="13"/>
        <v>110</v>
      </c>
      <c r="B127" s="28">
        <f t="shared" ca="1" si="9"/>
        <v>48853</v>
      </c>
      <c r="C127" s="31">
        <f t="shared" ca="1" si="16"/>
        <v>0</v>
      </c>
      <c r="D127" s="31">
        <f t="shared" ca="1" si="17"/>
        <v>60.048567289051725</v>
      </c>
      <c r="E127" s="32">
        <f t="shared" ca="1" si="10"/>
        <v>0</v>
      </c>
      <c r="F127" s="31">
        <f t="shared" ca="1" si="11"/>
        <v>0</v>
      </c>
      <c r="G127" s="31">
        <f t="shared" ca="1" si="14"/>
        <v>0</v>
      </c>
      <c r="H127" s="31">
        <f t="shared" ca="1" si="15"/>
        <v>0</v>
      </c>
      <c r="I127" s="31">
        <f t="shared" ca="1" si="12"/>
        <v>0</v>
      </c>
      <c r="J127" s="24"/>
      <c r="K127" s="24"/>
    </row>
    <row r="128" spans="1:11">
      <c r="A128" s="27">
        <f t="shared" ca="1" si="13"/>
        <v>111</v>
      </c>
      <c r="B128" s="28">
        <f t="shared" ca="1" si="9"/>
        <v>48883</v>
      </c>
      <c r="C128" s="31">
        <f t="shared" ca="1" si="16"/>
        <v>0</v>
      </c>
      <c r="D128" s="31">
        <f t="shared" ca="1" si="17"/>
        <v>60.048567289051725</v>
      </c>
      <c r="E128" s="32">
        <f t="shared" ca="1" si="10"/>
        <v>0</v>
      </c>
      <c r="F128" s="31">
        <f t="shared" ca="1" si="11"/>
        <v>0</v>
      </c>
      <c r="G128" s="31">
        <f t="shared" ca="1" si="14"/>
        <v>0</v>
      </c>
      <c r="H128" s="31">
        <f t="shared" ca="1" si="15"/>
        <v>0</v>
      </c>
      <c r="I128" s="31">
        <f t="shared" ca="1" si="12"/>
        <v>0</v>
      </c>
      <c r="J128" s="24"/>
      <c r="K128" s="24"/>
    </row>
    <row r="129" spans="1:11">
      <c r="A129" s="27">
        <f t="shared" ca="1" si="13"/>
        <v>112</v>
      </c>
      <c r="B129" s="28">
        <f t="shared" ca="1" si="9"/>
        <v>48914</v>
      </c>
      <c r="C129" s="31">
        <f t="shared" ca="1" si="16"/>
        <v>0</v>
      </c>
      <c r="D129" s="31">
        <f t="shared" ca="1" si="17"/>
        <v>60.048567289051725</v>
      </c>
      <c r="E129" s="32">
        <f t="shared" ca="1" si="10"/>
        <v>0</v>
      </c>
      <c r="F129" s="31">
        <f t="shared" ca="1" si="11"/>
        <v>0</v>
      </c>
      <c r="G129" s="31">
        <f t="shared" ca="1" si="14"/>
        <v>0</v>
      </c>
      <c r="H129" s="31">
        <f t="shared" ca="1" si="15"/>
        <v>0</v>
      </c>
      <c r="I129" s="31">
        <f t="shared" ca="1" si="12"/>
        <v>0</v>
      </c>
      <c r="J129" s="24"/>
      <c r="K129" s="24"/>
    </row>
    <row r="130" spans="1:11">
      <c r="A130" s="27">
        <f t="shared" ca="1" si="13"/>
        <v>113</v>
      </c>
      <c r="B130" s="28">
        <f t="shared" ca="1" si="9"/>
        <v>48944</v>
      </c>
      <c r="C130" s="31">
        <f t="shared" ca="1" si="16"/>
        <v>0</v>
      </c>
      <c r="D130" s="31">
        <f t="shared" ca="1" si="17"/>
        <v>60.048567289051725</v>
      </c>
      <c r="E130" s="32">
        <f t="shared" ca="1" si="10"/>
        <v>0</v>
      </c>
      <c r="F130" s="31">
        <f t="shared" ca="1" si="11"/>
        <v>0</v>
      </c>
      <c r="G130" s="31">
        <f t="shared" ca="1" si="14"/>
        <v>0</v>
      </c>
      <c r="H130" s="31">
        <f t="shared" ca="1" si="15"/>
        <v>0</v>
      </c>
      <c r="I130" s="31">
        <f t="shared" ca="1" si="12"/>
        <v>0</v>
      </c>
      <c r="J130" s="24"/>
      <c r="K130" s="24"/>
    </row>
    <row r="131" spans="1:11">
      <c r="A131" s="27">
        <f t="shared" ca="1" si="13"/>
        <v>114</v>
      </c>
      <c r="B131" s="28">
        <f t="shared" ca="1" si="9"/>
        <v>48975</v>
      </c>
      <c r="C131" s="31">
        <f t="shared" ca="1" si="16"/>
        <v>0</v>
      </c>
      <c r="D131" s="31">
        <f t="shared" ca="1" si="17"/>
        <v>60.048567289051725</v>
      </c>
      <c r="E131" s="32">
        <f t="shared" ca="1" si="10"/>
        <v>0</v>
      </c>
      <c r="F131" s="31">
        <f t="shared" ca="1" si="11"/>
        <v>0</v>
      </c>
      <c r="G131" s="31">
        <f t="shared" ca="1" si="14"/>
        <v>0</v>
      </c>
      <c r="H131" s="31">
        <f t="shared" ca="1" si="15"/>
        <v>0</v>
      </c>
      <c r="I131" s="31">
        <f t="shared" ca="1" si="12"/>
        <v>0</v>
      </c>
      <c r="J131" s="24"/>
      <c r="K131" s="24"/>
    </row>
    <row r="132" spans="1:11">
      <c r="A132" s="27">
        <f t="shared" ca="1" si="13"/>
        <v>115</v>
      </c>
      <c r="B132" s="28">
        <f t="shared" ca="1" si="9"/>
        <v>49006</v>
      </c>
      <c r="C132" s="31">
        <f t="shared" ca="1" si="16"/>
        <v>0</v>
      </c>
      <c r="D132" s="31">
        <f t="shared" ca="1" si="17"/>
        <v>60.048567289051725</v>
      </c>
      <c r="E132" s="32">
        <f t="shared" ca="1" si="10"/>
        <v>0</v>
      </c>
      <c r="F132" s="31">
        <f t="shared" ca="1" si="11"/>
        <v>0</v>
      </c>
      <c r="G132" s="31">
        <f t="shared" ca="1" si="14"/>
        <v>0</v>
      </c>
      <c r="H132" s="31">
        <f t="shared" ca="1" si="15"/>
        <v>0</v>
      </c>
      <c r="I132" s="31">
        <f t="shared" ca="1" si="12"/>
        <v>0</v>
      </c>
      <c r="J132" s="24"/>
      <c r="K132" s="24"/>
    </row>
    <row r="133" spans="1:11">
      <c r="A133" s="27">
        <f t="shared" ca="1" si="13"/>
        <v>116</v>
      </c>
      <c r="B133" s="28">
        <f t="shared" ca="1" si="9"/>
        <v>49034</v>
      </c>
      <c r="C133" s="31">
        <f t="shared" ca="1" si="16"/>
        <v>0</v>
      </c>
      <c r="D133" s="31">
        <f t="shared" ca="1" si="17"/>
        <v>60.048567289051725</v>
      </c>
      <c r="E133" s="32">
        <f t="shared" ca="1" si="10"/>
        <v>0</v>
      </c>
      <c r="F133" s="31">
        <f t="shared" ca="1" si="11"/>
        <v>0</v>
      </c>
      <c r="G133" s="31">
        <f t="shared" ca="1" si="14"/>
        <v>0</v>
      </c>
      <c r="H133" s="31">
        <f t="shared" ca="1" si="15"/>
        <v>0</v>
      </c>
      <c r="I133" s="31">
        <f t="shared" ca="1" si="12"/>
        <v>0</v>
      </c>
      <c r="J133" s="24"/>
      <c r="K133" s="24"/>
    </row>
    <row r="134" spans="1:11">
      <c r="A134" s="27">
        <f t="shared" ca="1" si="13"/>
        <v>117</v>
      </c>
      <c r="B134" s="28">
        <f t="shared" ca="1" si="9"/>
        <v>49065</v>
      </c>
      <c r="C134" s="31">
        <f t="shared" ca="1" si="16"/>
        <v>0</v>
      </c>
      <c r="D134" s="31">
        <f t="shared" ca="1" si="17"/>
        <v>60.048567289051725</v>
      </c>
      <c r="E134" s="32">
        <f t="shared" ca="1" si="10"/>
        <v>0</v>
      </c>
      <c r="F134" s="31">
        <f t="shared" ca="1" si="11"/>
        <v>0</v>
      </c>
      <c r="G134" s="31">
        <f t="shared" ca="1" si="14"/>
        <v>0</v>
      </c>
      <c r="H134" s="31">
        <f t="shared" ca="1" si="15"/>
        <v>0</v>
      </c>
      <c r="I134" s="31">
        <f t="shared" ca="1" si="12"/>
        <v>0</v>
      </c>
      <c r="J134" s="24"/>
      <c r="K134" s="24"/>
    </row>
    <row r="135" spans="1:11">
      <c r="A135" s="27">
        <f t="shared" ca="1" si="13"/>
        <v>118</v>
      </c>
      <c r="B135" s="28">
        <f t="shared" ca="1" si="9"/>
        <v>49095</v>
      </c>
      <c r="C135" s="31">
        <f t="shared" ca="1" si="16"/>
        <v>0</v>
      </c>
      <c r="D135" s="31">
        <f t="shared" ca="1" si="17"/>
        <v>60.048567289051725</v>
      </c>
      <c r="E135" s="32">
        <f t="shared" ca="1" si="10"/>
        <v>0</v>
      </c>
      <c r="F135" s="31">
        <f t="shared" ca="1" si="11"/>
        <v>0</v>
      </c>
      <c r="G135" s="31">
        <f t="shared" ca="1" si="14"/>
        <v>0</v>
      </c>
      <c r="H135" s="31">
        <f t="shared" ca="1" si="15"/>
        <v>0</v>
      </c>
      <c r="I135" s="31">
        <f t="shared" ca="1" si="12"/>
        <v>0</v>
      </c>
      <c r="J135" s="24"/>
      <c r="K135" s="24"/>
    </row>
    <row r="136" spans="1:11">
      <c r="A136" s="27">
        <f t="shared" ca="1" si="13"/>
        <v>119</v>
      </c>
      <c r="B136" s="28">
        <f t="shared" ca="1" si="9"/>
        <v>49126</v>
      </c>
      <c r="C136" s="31">
        <f t="shared" ca="1" si="16"/>
        <v>0</v>
      </c>
      <c r="D136" s="31">
        <f t="shared" ca="1" si="17"/>
        <v>60.048567289051725</v>
      </c>
      <c r="E136" s="32">
        <f t="shared" ca="1" si="10"/>
        <v>0</v>
      </c>
      <c r="F136" s="31">
        <f t="shared" ca="1" si="11"/>
        <v>0</v>
      </c>
      <c r="G136" s="31">
        <f t="shared" ca="1" si="14"/>
        <v>0</v>
      </c>
      <c r="H136" s="31">
        <f t="shared" ca="1" si="15"/>
        <v>0</v>
      </c>
      <c r="I136" s="31">
        <f t="shared" ca="1" si="12"/>
        <v>0</v>
      </c>
      <c r="J136" s="24"/>
      <c r="K136" s="24"/>
    </row>
    <row r="137" spans="1:11">
      <c r="A137" s="27">
        <f t="shared" ca="1" si="13"/>
        <v>120</v>
      </c>
      <c r="B137" s="28">
        <f t="shared" ca="1" si="9"/>
        <v>49156</v>
      </c>
      <c r="C137" s="31">
        <f t="shared" ca="1" si="16"/>
        <v>0</v>
      </c>
      <c r="D137" s="31">
        <f t="shared" ca="1" si="17"/>
        <v>60.048567289051725</v>
      </c>
      <c r="E137" s="32">
        <f t="shared" ca="1" si="10"/>
        <v>0</v>
      </c>
      <c r="F137" s="31">
        <f t="shared" ca="1" si="11"/>
        <v>0</v>
      </c>
      <c r="G137" s="31">
        <f t="shared" ca="1" si="14"/>
        <v>0</v>
      </c>
      <c r="H137" s="31">
        <f t="shared" ca="1" si="15"/>
        <v>0</v>
      </c>
      <c r="I137" s="31">
        <f t="shared" ca="1" si="12"/>
        <v>0</v>
      </c>
      <c r="J137" s="24"/>
      <c r="K137" s="24"/>
    </row>
    <row r="138" spans="1:11">
      <c r="A138" s="27">
        <f t="shared" ca="1" si="13"/>
        <v>121</v>
      </c>
      <c r="B138" s="28">
        <f t="shared" ca="1" si="9"/>
        <v>49187</v>
      </c>
      <c r="C138" s="31">
        <f t="shared" ca="1" si="16"/>
        <v>0</v>
      </c>
      <c r="D138" s="31">
        <f t="shared" ca="1" si="17"/>
        <v>60.048567289051725</v>
      </c>
      <c r="E138" s="32">
        <f t="shared" ca="1" si="10"/>
        <v>0</v>
      </c>
      <c r="F138" s="31">
        <f t="shared" ca="1" si="11"/>
        <v>0</v>
      </c>
      <c r="G138" s="31">
        <f t="shared" ca="1" si="14"/>
        <v>0</v>
      </c>
      <c r="H138" s="31">
        <f t="shared" ca="1" si="15"/>
        <v>0</v>
      </c>
      <c r="I138" s="31">
        <f t="shared" ca="1" si="12"/>
        <v>0</v>
      </c>
      <c r="J138" s="24"/>
      <c r="K138" s="24"/>
    </row>
    <row r="139" spans="1:11">
      <c r="A139" s="27">
        <f t="shared" ca="1" si="13"/>
        <v>122</v>
      </c>
      <c r="B139" s="28">
        <f t="shared" ca="1" si="9"/>
        <v>49218</v>
      </c>
      <c r="C139" s="31">
        <f t="shared" ca="1" si="16"/>
        <v>0</v>
      </c>
      <c r="D139" s="31">
        <f t="shared" ca="1" si="17"/>
        <v>60.048567289051725</v>
      </c>
      <c r="E139" s="32">
        <f t="shared" ca="1" si="10"/>
        <v>0</v>
      </c>
      <c r="F139" s="31">
        <f t="shared" ca="1" si="11"/>
        <v>0</v>
      </c>
      <c r="G139" s="31">
        <f t="shared" ca="1" si="14"/>
        <v>0</v>
      </c>
      <c r="H139" s="31">
        <f t="shared" ca="1" si="15"/>
        <v>0</v>
      </c>
      <c r="I139" s="31">
        <f t="shared" ca="1" si="12"/>
        <v>0</v>
      </c>
      <c r="J139" s="24"/>
      <c r="K139" s="24"/>
    </row>
    <row r="140" spans="1:11">
      <c r="A140" s="27">
        <f t="shared" ca="1" si="13"/>
        <v>123</v>
      </c>
      <c r="B140" s="28">
        <f t="shared" ca="1" si="9"/>
        <v>49248</v>
      </c>
      <c r="C140" s="31">
        <f t="shared" ca="1" si="16"/>
        <v>0</v>
      </c>
      <c r="D140" s="31">
        <f t="shared" ca="1" si="17"/>
        <v>60.048567289051725</v>
      </c>
      <c r="E140" s="32">
        <f t="shared" ca="1" si="10"/>
        <v>0</v>
      </c>
      <c r="F140" s="31">
        <f t="shared" ca="1" si="11"/>
        <v>0</v>
      </c>
      <c r="G140" s="31">
        <f t="shared" ca="1" si="14"/>
        <v>0</v>
      </c>
      <c r="H140" s="31">
        <f t="shared" ca="1" si="15"/>
        <v>0</v>
      </c>
      <c r="I140" s="31">
        <f t="shared" ca="1" si="12"/>
        <v>0</v>
      </c>
      <c r="J140" s="24"/>
      <c r="K140" s="24"/>
    </row>
    <row r="141" spans="1:11">
      <c r="A141" s="27">
        <f t="shared" ca="1" si="13"/>
        <v>124</v>
      </c>
      <c r="B141" s="28">
        <f t="shared" ca="1" si="9"/>
        <v>49279</v>
      </c>
      <c r="C141" s="31">
        <f t="shared" ca="1" si="16"/>
        <v>0</v>
      </c>
      <c r="D141" s="31">
        <f t="shared" ca="1" si="17"/>
        <v>60.048567289051725</v>
      </c>
      <c r="E141" s="32">
        <f t="shared" ca="1" si="10"/>
        <v>0</v>
      </c>
      <c r="F141" s="31">
        <f t="shared" ca="1" si="11"/>
        <v>0</v>
      </c>
      <c r="G141" s="31">
        <f t="shared" ca="1" si="14"/>
        <v>0</v>
      </c>
      <c r="H141" s="31">
        <f t="shared" ca="1" si="15"/>
        <v>0</v>
      </c>
      <c r="I141" s="31">
        <f t="shared" ca="1" si="12"/>
        <v>0</v>
      </c>
      <c r="J141" s="24"/>
      <c r="K141" s="24"/>
    </row>
    <row r="142" spans="1:11">
      <c r="A142" s="27">
        <f t="shared" ca="1" si="13"/>
        <v>125</v>
      </c>
      <c r="B142" s="28">
        <f t="shared" ca="1" si="9"/>
        <v>49309</v>
      </c>
      <c r="C142" s="31">
        <f t="shared" ca="1" si="16"/>
        <v>0</v>
      </c>
      <c r="D142" s="31">
        <f t="shared" ca="1" si="17"/>
        <v>60.048567289051725</v>
      </c>
      <c r="E142" s="32">
        <f t="shared" ca="1" si="10"/>
        <v>0</v>
      </c>
      <c r="F142" s="31">
        <f t="shared" ca="1" si="11"/>
        <v>0</v>
      </c>
      <c r="G142" s="31">
        <f t="shared" ca="1" si="14"/>
        <v>0</v>
      </c>
      <c r="H142" s="31">
        <f t="shared" ca="1" si="15"/>
        <v>0</v>
      </c>
      <c r="I142" s="31">
        <f t="shared" ca="1" si="12"/>
        <v>0</v>
      </c>
      <c r="J142" s="24"/>
      <c r="K142" s="24"/>
    </row>
    <row r="143" spans="1:11">
      <c r="A143" s="27">
        <f t="shared" ca="1" si="13"/>
        <v>126</v>
      </c>
      <c r="B143" s="28">
        <f t="shared" ca="1" si="9"/>
        <v>49340</v>
      </c>
      <c r="C143" s="31">
        <f t="shared" ca="1" si="16"/>
        <v>0</v>
      </c>
      <c r="D143" s="31">
        <f t="shared" ca="1" si="17"/>
        <v>60.048567289051725</v>
      </c>
      <c r="E143" s="32">
        <f t="shared" ca="1" si="10"/>
        <v>0</v>
      </c>
      <c r="F143" s="31">
        <f t="shared" ca="1" si="11"/>
        <v>0</v>
      </c>
      <c r="G143" s="31">
        <f t="shared" ca="1" si="14"/>
        <v>0</v>
      </c>
      <c r="H143" s="31">
        <f t="shared" ca="1" si="15"/>
        <v>0</v>
      </c>
      <c r="I143" s="31">
        <f t="shared" ca="1" si="12"/>
        <v>0</v>
      </c>
      <c r="J143" s="24"/>
      <c r="K143" s="24"/>
    </row>
    <row r="144" spans="1:11">
      <c r="A144" s="27">
        <f t="shared" ca="1" si="13"/>
        <v>127</v>
      </c>
      <c r="B144" s="28">
        <f t="shared" ca="1" si="9"/>
        <v>49371</v>
      </c>
      <c r="C144" s="31">
        <f t="shared" ca="1" si="16"/>
        <v>0</v>
      </c>
      <c r="D144" s="31">
        <f t="shared" ca="1" si="17"/>
        <v>60.048567289051725</v>
      </c>
      <c r="E144" s="32">
        <f t="shared" ca="1" si="10"/>
        <v>0</v>
      </c>
      <c r="F144" s="31">
        <f t="shared" ca="1" si="11"/>
        <v>0</v>
      </c>
      <c r="G144" s="31">
        <f t="shared" ca="1" si="14"/>
        <v>0</v>
      </c>
      <c r="H144" s="31">
        <f t="shared" ca="1" si="15"/>
        <v>0</v>
      </c>
      <c r="I144" s="31">
        <f t="shared" ca="1" si="12"/>
        <v>0</v>
      </c>
      <c r="J144" s="24"/>
      <c r="K144" s="24"/>
    </row>
    <row r="145" spans="1:11">
      <c r="A145" s="27">
        <f t="shared" ca="1" si="13"/>
        <v>128</v>
      </c>
      <c r="B145" s="28">
        <f t="shared" ca="1" si="9"/>
        <v>49399</v>
      </c>
      <c r="C145" s="31">
        <f t="shared" ca="1" si="16"/>
        <v>0</v>
      </c>
      <c r="D145" s="31">
        <f t="shared" ca="1" si="17"/>
        <v>60.048567289051725</v>
      </c>
      <c r="E145" s="32">
        <f t="shared" ca="1" si="10"/>
        <v>0</v>
      </c>
      <c r="F145" s="31">
        <f t="shared" ca="1" si="11"/>
        <v>0</v>
      </c>
      <c r="G145" s="31">
        <f t="shared" ca="1" si="14"/>
        <v>0</v>
      </c>
      <c r="H145" s="31">
        <f t="shared" ca="1" si="15"/>
        <v>0</v>
      </c>
      <c r="I145" s="31">
        <f t="shared" ca="1" si="12"/>
        <v>0</v>
      </c>
      <c r="J145" s="24"/>
      <c r="K145" s="24"/>
    </row>
    <row r="146" spans="1:11">
      <c r="A146" s="27">
        <f t="shared" ca="1" si="13"/>
        <v>129</v>
      </c>
      <c r="B146" s="28">
        <f t="shared" ref="B146:B209" ca="1" si="18">IF(Pay_Num&lt;&gt;"",DATE(YEAR(Loan_Start),MONTH(Loan_Start)+(Pay_Num)*12/Num_Pmt_Per_Year,DAY(Loan_Start)),"")</f>
        <v>49430</v>
      </c>
      <c r="C146" s="31">
        <f t="shared" ca="1" si="16"/>
        <v>0</v>
      </c>
      <c r="D146" s="31">
        <f t="shared" ca="1" si="17"/>
        <v>60.048567289051725</v>
      </c>
      <c r="E146" s="32">
        <f t="shared" ref="E146:E209" ca="1" si="19">IF(AND(Pay_Num&lt;&gt;"",Sched_Pay+Scheduled_Extra_Payments&lt;Beg_Bal),Scheduled_Extra_Payments,IF(AND(Pay_Num&lt;&gt;"",Beg_Bal-Sched_Pay&gt;0),Beg_Bal-Sched_Pay,IF(Pay_Num&lt;&gt;"",0,"")))</f>
        <v>0</v>
      </c>
      <c r="F146" s="31">
        <f t="shared" ref="F146:F209" ca="1" si="20">IF(AND(Pay_Num&lt;&gt;"",Sched_Pay+Extra_Pay&lt;Beg_Bal),Sched_Pay+Extra_Pay,IF(Pay_Num&lt;&gt;"",Beg_Bal,""))</f>
        <v>0</v>
      </c>
      <c r="G146" s="31">
        <f t="shared" ca="1" si="14"/>
        <v>0</v>
      </c>
      <c r="H146" s="31">
        <f t="shared" ca="1" si="15"/>
        <v>0</v>
      </c>
      <c r="I146" s="31">
        <f t="shared" ref="I146:I209" ca="1" si="21">IF(AND(Pay_Num&lt;&gt;"",Sched_Pay+Extra_Pay&lt;Beg_Bal),Beg_Bal-Princ,IF(Pay_Num&lt;&gt;"",0,""))</f>
        <v>0</v>
      </c>
      <c r="J146" s="24"/>
      <c r="K146" s="24"/>
    </row>
    <row r="147" spans="1:11">
      <c r="A147" s="27">
        <f t="shared" ref="A147:A210" ca="1" si="22">IF(Values_Entered,A146+1,"")</f>
        <v>130</v>
      </c>
      <c r="B147" s="28">
        <f t="shared" ca="1" si="18"/>
        <v>49460</v>
      </c>
      <c r="C147" s="31">
        <f t="shared" ca="1" si="16"/>
        <v>0</v>
      </c>
      <c r="D147" s="31">
        <f t="shared" ca="1" si="17"/>
        <v>60.048567289051725</v>
      </c>
      <c r="E147" s="32">
        <f t="shared" ca="1" si="19"/>
        <v>0</v>
      </c>
      <c r="F147" s="31">
        <f t="shared" ca="1" si="20"/>
        <v>0</v>
      </c>
      <c r="G147" s="31">
        <f t="shared" ref="G147:G210" ca="1" si="23">IF(Pay_Num&lt;&gt;"",Total_Pay-Int,"")</f>
        <v>0</v>
      </c>
      <c r="H147" s="31">
        <f t="shared" ref="H147:H210" ca="1" si="24">IF(Pay_Num&lt;&gt;"",Beg_Bal*Interest_Rate/Num_Pmt_Per_Year,"")</f>
        <v>0</v>
      </c>
      <c r="I147" s="31">
        <f t="shared" ca="1" si="21"/>
        <v>0</v>
      </c>
      <c r="J147" s="24"/>
      <c r="K147" s="24"/>
    </row>
    <row r="148" spans="1:11">
      <c r="A148" s="27">
        <f t="shared" ca="1" si="22"/>
        <v>131</v>
      </c>
      <c r="B148" s="28">
        <f t="shared" ca="1" si="18"/>
        <v>49491</v>
      </c>
      <c r="C148" s="31">
        <f t="shared" ref="C148:C211" ca="1" si="25">IF(Pay_Num&lt;&gt;"",I147,"")</f>
        <v>0</v>
      </c>
      <c r="D148" s="31">
        <f t="shared" ref="D148:D211" ca="1" si="26">IF(Pay_Num&lt;&gt;"",Scheduled_Monthly_Payment,"")</f>
        <v>60.048567289051725</v>
      </c>
      <c r="E148" s="32">
        <f t="shared" ca="1" si="19"/>
        <v>0</v>
      </c>
      <c r="F148" s="31">
        <f t="shared" ca="1" si="20"/>
        <v>0</v>
      </c>
      <c r="G148" s="31">
        <f t="shared" ca="1" si="23"/>
        <v>0</v>
      </c>
      <c r="H148" s="31">
        <f t="shared" ca="1" si="24"/>
        <v>0</v>
      </c>
      <c r="I148" s="31">
        <f t="shared" ca="1" si="21"/>
        <v>0</v>
      </c>
      <c r="J148" s="24"/>
      <c r="K148" s="24"/>
    </row>
    <row r="149" spans="1:11">
      <c r="A149" s="27">
        <f t="shared" ca="1" si="22"/>
        <v>132</v>
      </c>
      <c r="B149" s="28">
        <f t="shared" ca="1" si="18"/>
        <v>49521</v>
      </c>
      <c r="C149" s="31">
        <f t="shared" ca="1" si="25"/>
        <v>0</v>
      </c>
      <c r="D149" s="31">
        <f t="shared" ca="1" si="26"/>
        <v>60.048567289051725</v>
      </c>
      <c r="E149" s="32">
        <f t="shared" ca="1" si="19"/>
        <v>0</v>
      </c>
      <c r="F149" s="31">
        <f t="shared" ca="1" si="20"/>
        <v>0</v>
      </c>
      <c r="G149" s="31">
        <f t="shared" ca="1" si="23"/>
        <v>0</v>
      </c>
      <c r="H149" s="31">
        <f t="shared" ca="1" si="24"/>
        <v>0</v>
      </c>
      <c r="I149" s="31">
        <f t="shared" ca="1" si="21"/>
        <v>0</v>
      </c>
      <c r="J149" s="24"/>
      <c r="K149" s="24"/>
    </row>
    <row r="150" spans="1:11">
      <c r="A150" s="27">
        <f t="shared" ca="1" si="22"/>
        <v>133</v>
      </c>
      <c r="B150" s="28">
        <f t="shared" ca="1" si="18"/>
        <v>49552</v>
      </c>
      <c r="C150" s="31">
        <f t="shared" ca="1" si="25"/>
        <v>0</v>
      </c>
      <c r="D150" s="31">
        <f t="shared" ca="1" si="26"/>
        <v>60.048567289051725</v>
      </c>
      <c r="E150" s="32">
        <f t="shared" ca="1" si="19"/>
        <v>0</v>
      </c>
      <c r="F150" s="31">
        <f t="shared" ca="1" si="20"/>
        <v>0</v>
      </c>
      <c r="G150" s="31">
        <f t="shared" ca="1" si="23"/>
        <v>0</v>
      </c>
      <c r="H150" s="31">
        <f t="shared" ca="1" si="24"/>
        <v>0</v>
      </c>
      <c r="I150" s="31">
        <f t="shared" ca="1" si="21"/>
        <v>0</v>
      </c>
      <c r="J150" s="24"/>
      <c r="K150" s="24"/>
    </row>
    <row r="151" spans="1:11">
      <c r="A151" s="27">
        <f t="shared" ca="1" si="22"/>
        <v>134</v>
      </c>
      <c r="B151" s="28">
        <f t="shared" ca="1" si="18"/>
        <v>49583</v>
      </c>
      <c r="C151" s="31">
        <f t="shared" ca="1" si="25"/>
        <v>0</v>
      </c>
      <c r="D151" s="31">
        <f t="shared" ca="1" si="26"/>
        <v>60.048567289051725</v>
      </c>
      <c r="E151" s="32">
        <f t="shared" ca="1" si="19"/>
        <v>0</v>
      </c>
      <c r="F151" s="31">
        <f t="shared" ca="1" si="20"/>
        <v>0</v>
      </c>
      <c r="G151" s="31">
        <f t="shared" ca="1" si="23"/>
        <v>0</v>
      </c>
      <c r="H151" s="31">
        <f t="shared" ca="1" si="24"/>
        <v>0</v>
      </c>
      <c r="I151" s="31">
        <f t="shared" ca="1" si="21"/>
        <v>0</v>
      </c>
      <c r="J151" s="24"/>
      <c r="K151" s="24"/>
    </row>
    <row r="152" spans="1:11">
      <c r="A152" s="27">
        <f t="shared" ca="1" si="22"/>
        <v>135</v>
      </c>
      <c r="B152" s="28">
        <f t="shared" ca="1" si="18"/>
        <v>49613</v>
      </c>
      <c r="C152" s="31">
        <f t="shared" ca="1" si="25"/>
        <v>0</v>
      </c>
      <c r="D152" s="31">
        <f t="shared" ca="1" si="26"/>
        <v>60.048567289051725</v>
      </c>
      <c r="E152" s="32">
        <f t="shared" ca="1" si="19"/>
        <v>0</v>
      </c>
      <c r="F152" s="31">
        <f t="shared" ca="1" si="20"/>
        <v>0</v>
      </c>
      <c r="G152" s="31">
        <f t="shared" ca="1" si="23"/>
        <v>0</v>
      </c>
      <c r="H152" s="31">
        <f t="shared" ca="1" si="24"/>
        <v>0</v>
      </c>
      <c r="I152" s="31">
        <f t="shared" ca="1" si="21"/>
        <v>0</v>
      </c>
      <c r="J152" s="24"/>
      <c r="K152" s="24"/>
    </row>
    <row r="153" spans="1:11">
      <c r="A153" s="27">
        <f t="shared" ca="1" si="22"/>
        <v>136</v>
      </c>
      <c r="B153" s="28">
        <f t="shared" ca="1" si="18"/>
        <v>49644</v>
      </c>
      <c r="C153" s="31">
        <f t="shared" ca="1" si="25"/>
        <v>0</v>
      </c>
      <c r="D153" s="31">
        <f t="shared" ca="1" si="26"/>
        <v>60.048567289051725</v>
      </c>
      <c r="E153" s="32">
        <f t="shared" ca="1" si="19"/>
        <v>0</v>
      </c>
      <c r="F153" s="31">
        <f t="shared" ca="1" si="20"/>
        <v>0</v>
      </c>
      <c r="G153" s="31">
        <f t="shared" ca="1" si="23"/>
        <v>0</v>
      </c>
      <c r="H153" s="31">
        <f t="shared" ca="1" si="24"/>
        <v>0</v>
      </c>
      <c r="I153" s="31">
        <f t="shared" ca="1" si="21"/>
        <v>0</v>
      </c>
      <c r="J153" s="24"/>
      <c r="K153" s="24"/>
    </row>
    <row r="154" spans="1:11">
      <c r="A154" s="27">
        <f t="shared" ca="1" si="22"/>
        <v>137</v>
      </c>
      <c r="B154" s="28">
        <f t="shared" ca="1" si="18"/>
        <v>49674</v>
      </c>
      <c r="C154" s="31">
        <f t="shared" ca="1" si="25"/>
        <v>0</v>
      </c>
      <c r="D154" s="31">
        <f t="shared" ca="1" si="26"/>
        <v>60.048567289051725</v>
      </c>
      <c r="E154" s="32">
        <f t="shared" ca="1" si="19"/>
        <v>0</v>
      </c>
      <c r="F154" s="31">
        <f t="shared" ca="1" si="20"/>
        <v>0</v>
      </c>
      <c r="G154" s="31">
        <f t="shared" ca="1" si="23"/>
        <v>0</v>
      </c>
      <c r="H154" s="31">
        <f t="shared" ca="1" si="24"/>
        <v>0</v>
      </c>
      <c r="I154" s="31">
        <f t="shared" ca="1" si="21"/>
        <v>0</v>
      </c>
      <c r="J154" s="24"/>
      <c r="K154" s="24"/>
    </row>
    <row r="155" spans="1:11">
      <c r="A155" s="27">
        <f t="shared" ca="1" si="22"/>
        <v>138</v>
      </c>
      <c r="B155" s="28">
        <f t="shared" ca="1" si="18"/>
        <v>49705</v>
      </c>
      <c r="C155" s="31">
        <f t="shared" ca="1" si="25"/>
        <v>0</v>
      </c>
      <c r="D155" s="31">
        <f t="shared" ca="1" si="26"/>
        <v>60.048567289051725</v>
      </c>
      <c r="E155" s="32">
        <f t="shared" ca="1" si="19"/>
        <v>0</v>
      </c>
      <c r="F155" s="31">
        <f t="shared" ca="1" si="20"/>
        <v>0</v>
      </c>
      <c r="G155" s="31">
        <f t="shared" ca="1" si="23"/>
        <v>0</v>
      </c>
      <c r="H155" s="31">
        <f t="shared" ca="1" si="24"/>
        <v>0</v>
      </c>
      <c r="I155" s="31">
        <f t="shared" ca="1" si="21"/>
        <v>0</v>
      </c>
      <c r="J155" s="24"/>
      <c r="K155" s="24"/>
    </row>
    <row r="156" spans="1:11">
      <c r="A156" s="27">
        <f t="shared" ca="1" si="22"/>
        <v>139</v>
      </c>
      <c r="B156" s="28">
        <f t="shared" ca="1" si="18"/>
        <v>49736</v>
      </c>
      <c r="C156" s="31">
        <f t="shared" ca="1" si="25"/>
        <v>0</v>
      </c>
      <c r="D156" s="31">
        <f t="shared" ca="1" si="26"/>
        <v>60.048567289051725</v>
      </c>
      <c r="E156" s="32">
        <f t="shared" ca="1" si="19"/>
        <v>0</v>
      </c>
      <c r="F156" s="31">
        <f t="shared" ca="1" si="20"/>
        <v>0</v>
      </c>
      <c r="G156" s="31">
        <f t="shared" ca="1" si="23"/>
        <v>0</v>
      </c>
      <c r="H156" s="31">
        <f t="shared" ca="1" si="24"/>
        <v>0</v>
      </c>
      <c r="I156" s="31">
        <f t="shared" ca="1" si="21"/>
        <v>0</v>
      </c>
      <c r="J156" s="24"/>
      <c r="K156" s="24"/>
    </row>
    <row r="157" spans="1:11">
      <c r="A157" s="27">
        <f t="shared" ca="1" si="22"/>
        <v>140</v>
      </c>
      <c r="B157" s="28">
        <f t="shared" ca="1" si="18"/>
        <v>49765</v>
      </c>
      <c r="C157" s="31">
        <f t="shared" ca="1" si="25"/>
        <v>0</v>
      </c>
      <c r="D157" s="31">
        <f t="shared" ca="1" si="26"/>
        <v>60.048567289051725</v>
      </c>
      <c r="E157" s="32">
        <f t="shared" ca="1" si="19"/>
        <v>0</v>
      </c>
      <c r="F157" s="31">
        <f t="shared" ca="1" si="20"/>
        <v>0</v>
      </c>
      <c r="G157" s="31">
        <f t="shared" ca="1" si="23"/>
        <v>0</v>
      </c>
      <c r="H157" s="31">
        <f t="shared" ca="1" si="24"/>
        <v>0</v>
      </c>
      <c r="I157" s="31">
        <f t="shared" ca="1" si="21"/>
        <v>0</v>
      </c>
      <c r="J157" s="24"/>
      <c r="K157" s="24"/>
    </row>
    <row r="158" spans="1:11">
      <c r="A158" s="27">
        <f t="shared" ca="1" si="22"/>
        <v>141</v>
      </c>
      <c r="B158" s="28">
        <f t="shared" ca="1" si="18"/>
        <v>49796</v>
      </c>
      <c r="C158" s="31">
        <f t="shared" ca="1" si="25"/>
        <v>0</v>
      </c>
      <c r="D158" s="31">
        <f t="shared" ca="1" si="26"/>
        <v>60.048567289051725</v>
      </c>
      <c r="E158" s="32">
        <f t="shared" ca="1" si="19"/>
        <v>0</v>
      </c>
      <c r="F158" s="31">
        <f t="shared" ca="1" si="20"/>
        <v>0</v>
      </c>
      <c r="G158" s="31">
        <f t="shared" ca="1" si="23"/>
        <v>0</v>
      </c>
      <c r="H158" s="31">
        <f t="shared" ca="1" si="24"/>
        <v>0</v>
      </c>
      <c r="I158" s="31">
        <f t="shared" ca="1" si="21"/>
        <v>0</v>
      </c>
      <c r="J158" s="24"/>
      <c r="K158" s="24"/>
    </row>
    <row r="159" spans="1:11">
      <c r="A159" s="27">
        <f t="shared" ca="1" si="22"/>
        <v>142</v>
      </c>
      <c r="B159" s="28">
        <f t="shared" ca="1" si="18"/>
        <v>49826</v>
      </c>
      <c r="C159" s="31">
        <f t="shared" ca="1" si="25"/>
        <v>0</v>
      </c>
      <c r="D159" s="31">
        <f t="shared" ca="1" si="26"/>
        <v>60.048567289051725</v>
      </c>
      <c r="E159" s="32">
        <f t="shared" ca="1" si="19"/>
        <v>0</v>
      </c>
      <c r="F159" s="31">
        <f t="shared" ca="1" si="20"/>
        <v>0</v>
      </c>
      <c r="G159" s="31">
        <f t="shared" ca="1" si="23"/>
        <v>0</v>
      </c>
      <c r="H159" s="31">
        <f t="shared" ca="1" si="24"/>
        <v>0</v>
      </c>
      <c r="I159" s="31">
        <f t="shared" ca="1" si="21"/>
        <v>0</v>
      </c>
      <c r="J159" s="24"/>
      <c r="K159" s="24"/>
    </row>
    <row r="160" spans="1:11">
      <c r="A160" s="27">
        <f t="shared" ca="1" si="22"/>
        <v>143</v>
      </c>
      <c r="B160" s="28">
        <f t="shared" ca="1" si="18"/>
        <v>49857</v>
      </c>
      <c r="C160" s="31">
        <f t="shared" ca="1" si="25"/>
        <v>0</v>
      </c>
      <c r="D160" s="31">
        <f t="shared" ca="1" si="26"/>
        <v>60.048567289051725</v>
      </c>
      <c r="E160" s="32">
        <f t="shared" ca="1" si="19"/>
        <v>0</v>
      </c>
      <c r="F160" s="31">
        <f t="shared" ca="1" si="20"/>
        <v>0</v>
      </c>
      <c r="G160" s="31">
        <f t="shared" ca="1" si="23"/>
        <v>0</v>
      </c>
      <c r="H160" s="31">
        <f t="shared" ca="1" si="24"/>
        <v>0</v>
      </c>
      <c r="I160" s="31">
        <f t="shared" ca="1" si="21"/>
        <v>0</v>
      </c>
      <c r="J160" s="24"/>
      <c r="K160" s="24"/>
    </row>
    <row r="161" spans="1:11">
      <c r="A161" s="27">
        <f t="shared" ca="1" si="22"/>
        <v>144</v>
      </c>
      <c r="B161" s="28">
        <f t="shared" ca="1" si="18"/>
        <v>49887</v>
      </c>
      <c r="C161" s="31">
        <f t="shared" ca="1" si="25"/>
        <v>0</v>
      </c>
      <c r="D161" s="31">
        <f t="shared" ca="1" si="26"/>
        <v>60.048567289051725</v>
      </c>
      <c r="E161" s="32">
        <f t="shared" ca="1" si="19"/>
        <v>0</v>
      </c>
      <c r="F161" s="31">
        <f t="shared" ca="1" si="20"/>
        <v>0</v>
      </c>
      <c r="G161" s="31">
        <f t="shared" ca="1" si="23"/>
        <v>0</v>
      </c>
      <c r="H161" s="31">
        <f t="shared" ca="1" si="24"/>
        <v>0</v>
      </c>
      <c r="I161" s="31">
        <f t="shared" ca="1" si="21"/>
        <v>0</v>
      </c>
      <c r="J161" s="24"/>
      <c r="K161" s="24"/>
    </row>
    <row r="162" spans="1:11">
      <c r="A162" s="27">
        <f t="shared" ca="1" si="22"/>
        <v>145</v>
      </c>
      <c r="B162" s="28">
        <f t="shared" ca="1" si="18"/>
        <v>49918</v>
      </c>
      <c r="C162" s="31">
        <f t="shared" ca="1" si="25"/>
        <v>0</v>
      </c>
      <c r="D162" s="31">
        <f t="shared" ca="1" si="26"/>
        <v>60.048567289051725</v>
      </c>
      <c r="E162" s="32">
        <f t="shared" ca="1" si="19"/>
        <v>0</v>
      </c>
      <c r="F162" s="31">
        <f t="shared" ca="1" si="20"/>
        <v>0</v>
      </c>
      <c r="G162" s="31">
        <f t="shared" ca="1" si="23"/>
        <v>0</v>
      </c>
      <c r="H162" s="31">
        <f t="shared" ca="1" si="24"/>
        <v>0</v>
      </c>
      <c r="I162" s="31">
        <f t="shared" ca="1" si="21"/>
        <v>0</v>
      </c>
      <c r="J162" s="24"/>
      <c r="K162" s="24"/>
    </row>
    <row r="163" spans="1:11">
      <c r="A163" s="27">
        <f t="shared" ca="1" si="22"/>
        <v>146</v>
      </c>
      <c r="B163" s="28">
        <f t="shared" ca="1" si="18"/>
        <v>49949</v>
      </c>
      <c r="C163" s="31">
        <f t="shared" ca="1" si="25"/>
        <v>0</v>
      </c>
      <c r="D163" s="31">
        <f t="shared" ca="1" si="26"/>
        <v>60.048567289051725</v>
      </c>
      <c r="E163" s="32">
        <f t="shared" ca="1" si="19"/>
        <v>0</v>
      </c>
      <c r="F163" s="31">
        <f t="shared" ca="1" si="20"/>
        <v>0</v>
      </c>
      <c r="G163" s="31">
        <f t="shared" ca="1" si="23"/>
        <v>0</v>
      </c>
      <c r="H163" s="31">
        <f t="shared" ca="1" si="24"/>
        <v>0</v>
      </c>
      <c r="I163" s="31">
        <f t="shared" ca="1" si="21"/>
        <v>0</v>
      </c>
      <c r="J163" s="24"/>
      <c r="K163" s="24"/>
    </row>
    <row r="164" spans="1:11">
      <c r="A164" s="27">
        <f t="shared" ca="1" si="22"/>
        <v>147</v>
      </c>
      <c r="B164" s="28">
        <f t="shared" ca="1" si="18"/>
        <v>49979</v>
      </c>
      <c r="C164" s="31">
        <f t="shared" ca="1" si="25"/>
        <v>0</v>
      </c>
      <c r="D164" s="31">
        <f t="shared" ca="1" si="26"/>
        <v>60.048567289051725</v>
      </c>
      <c r="E164" s="32">
        <f t="shared" ca="1" si="19"/>
        <v>0</v>
      </c>
      <c r="F164" s="31">
        <f t="shared" ca="1" si="20"/>
        <v>0</v>
      </c>
      <c r="G164" s="31">
        <f t="shared" ca="1" si="23"/>
        <v>0</v>
      </c>
      <c r="H164" s="31">
        <f t="shared" ca="1" si="24"/>
        <v>0</v>
      </c>
      <c r="I164" s="31">
        <f t="shared" ca="1" si="21"/>
        <v>0</v>
      </c>
      <c r="J164" s="24"/>
      <c r="K164" s="24"/>
    </row>
    <row r="165" spans="1:11">
      <c r="A165" s="27">
        <f t="shared" ca="1" si="22"/>
        <v>148</v>
      </c>
      <c r="B165" s="28">
        <f t="shared" ca="1" si="18"/>
        <v>50010</v>
      </c>
      <c r="C165" s="31">
        <f t="shared" ca="1" si="25"/>
        <v>0</v>
      </c>
      <c r="D165" s="31">
        <f t="shared" ca="1" si="26"/>
        <v>60.048567289051725</v>
      </c>
      <c r="E165" s="32">
        <f t="shared" ca="1" si="19"/>
        <v>0</v>
      </c>
      <c r="F165" s="31">
        <f t="shared" ca="1" si="20"/>
        <v>0</v>
      </c>
      <c r="G165" s="31">
        <f t="shared" ca="1" si="23"/>
        <v>0</v>
      </c>
      <c r="H165" s="31">
        <f t="shared" ca="1" si="24"/>
        <v>0</v>
      </c>
      <c r="I165" s="31">
        <f t="shared" ca="1" si="21"/>
        <v>0</v>
      </c>
      <c r="J165" s="24"/>
      <c r="K165" s="24"/>
    </row>
    <row r="166" spans="1:11">
      <c r="A166" s="27">
        <f t="shared" ca="1" si="22"/>
        <v>149</v>
      </c>
      <c r="B166" s="28">
        <f t="shared" ca="1" si="18"/>
        <v>50040</v>
      </c>
      <c r="C166" s="31">
        <f t="shared" ca="1" si="25"/>
        <v>0</v>
      </c>
      <c r="D166" s="31">
        <f t="shared" ca="1" si="26"/>
        <v>60.048567289051725</v>
      </c>
      <c r="E166" s="32">
        <f t="shared" ca="1" si="19"/>
        <v>0</v>
      </c>
      <c r="F166" s="31">
        <f t="shared" ca="1" si="20"/>
        <v>0</v>
      </c>
      <c r="G166" s="31">
        <f t="shared" ca="1" si="23"/>
        <v>0</v>
      </c>
      <c r="H166" s="31">
        <f t="shared" ca="1" si="24"/>
        <v>0</v>
      </c>
      <c r="I166" s="31">
        <f t="shared" ca="1" si="21"/>
        <v>0</v>
      </c>
      <c r="J166" s="24"/>
      <c r="K166" s="24"/>
    </row>
    <row r="167" spans="1:11">
      <c r="A167" s="27">
        <f t="shared" ca="1" si="22"/>
        <v>150</v>
      </c>
      <c r="B167" s="28">
        <f t="shared" ca="1" si="18"/>
        <v>50071</v>
      </c>
      <c r="C167" s="31">
        <f t="shared" ca="1" si="25"/>
        <v>0</v>
      </c>
      <c r="D167" s="31">
        <f t="shared" ca="1" si="26"/>
        <v>60.048567289051725</v>
      </c>
      <c r="E167" s="32">
        <f t="shared" ca="1" si="19"/>
        <v>0</v>
      </c>
      <c r="F167" s="31">
        <f t="shared" ca="1" si="20"/>
        <v>0</v>
      </c>
      <c r="G167" s="31">
        <f t="shared" ca="1" si="23"/>
        <v>0</v>
      </c>
      <c r="H167" s="31">
        <f t="shared" ca="1" si="24"/>
        <v>0</v>
      </c>
      <c r="I167" s="31">
        <f t="shared" ca="1" si="21"/>
        <v>0</v>
      </c>
      <c r="J167" s="24"/>
      <c r="K167" s="24"/>
    </row>
    <row r="168" spans="1:11">
      <c r="A168" s="27">
        <f t="shared" ca="1" si="22"/>
        <v>151</v>
      </c>
      <c r="B168" s="28">
        <f t="shared" ca="1" si="18"/>
        <v>50102</v>
      </c>
      <c r="C168" s="31">
        <f t="shared" ca="1" si="25"/>
        <v>0</v>
      </c>
      <c r="D168" s="31">
        <f t="shared" ca="1" si="26"/>
        <v>60.048567289051725</v>
      </c>
      <c r="E168" s="32">
        <f t="shared" ca="1" si="19"/>
        <v>0</v>
      </c>
      <c r="F168" s="31">
        <f t="shared" ca="1" si="20"/>
        <v>0</v>
      </c>
      <c r="G168" s="31">
        <f t="shared" ca="1" si="23"/>
        <v>0</v>
      </c>
      <c r="H168" s="31">
        <f t="shared" ca="1" si="24"/>
        <v>0</v>
      </c>
      <c r="I168" s="31">
        <f t="shared" ca="1" si="21"/>
        <v>0</v>
      </c>
      <c r="J168" s="24"/>
      <c r="K168" s="24"/>
    </row>
    <row r="169" spans="1:11">
      <c r="A169" s="27">
        <f t="shared" ca="1" si="22"/>
        <v>152</v>
      </c>
      <c r="B169" s="28">
        <f t="shared" ca="1" si="18"/>
        <v>50130</v>
      </c>
      <c r="C169" s="31">
        <f t="shared" ca="1" si="25"/>
        <v>0</v>
      </c>
      <c r="D169" s="31">
        <f t="shared" ca="1" si="26"/>
        <v>60.048567289051725</v>
      </c>
      <c r="E169" s="32">
        <f t="shared" ca="1" si="19"/>
        <v>0</v>
      </c>
      <c r="F169" s="31">
        <f t="shared" ca="1" si="20"/>
        <v>0</v>
      </c>
      <c r="G169" s="31">
        <f t="shared" ca="1" si="23"/>
        <v>0</v>
      </c>
      <c r="H169" s="31">
        <f t="shared" ca="1" si="24"/>
        <v>0</v>
      </c>
      <c r="I169" s="31">
        <f t="shared" ca="1" si="21"/>
        <v>0</v>
      </c>
      <c r="J169" s="24"/>
      <c r="K169" s="24"/>
    </row>
    <row r="170" spans="1:11">
      <c r="A170" s="27">
        <f t="shared" ca="1" si="22"/>
        <v>153</v>
      </c>
      <c r="B170" s="28">
        <f t="shared" ca="1" si="18"/>
        <v>50161</v>
      </c>
      <c r="C170" s="31">
        <f t="shared" ca="1" si="25"/>
        <v>0</v>
      </c>
      <c r="D170" s="31">
        <f t="shared" ca="1" si="26"/>
        <v>60.048567289051725</v>
      </c>
      <c r="E170" s="32">
        <f t="shared" ca="1" si="19"/>
        <v>0</v>
      </c>
      <c r="F170" s="31">
        <f t="shared" ca="1" si="20"/>
        <v>0</v>
      </c>
      <c r="G170" s="31">
        <f t="shared" ca="1" si="23"/>
        <v>0</v>
      </c>
      <c r="H170" s="31">
        <f t="shared" ca="1" si="24"/>
        <v>0</v>
      </c>
      <c r="I170" s="31">
        <f t="shared" ca="1" si="21"/>
        <v>0</v>
      </c>
      <c r="J170" s="24"/>
      <c r="K170" s="24"/>
    </row>
    <row r="171" spans="1:11">
      <c r="A171" s="27">
        <f t="shared" ca="1" si="22"/>
        <v>154</v>
      </c>
      <c r="B171" s="28">
        <f t="shared" ca="1" si="18"/>
        <v>50191</v>
      </c>
      <c r="C171" s="31">
        <f t="shared" ca="1" si="25"/>
        <v>0</v>
      </c>
      <c r="D171" s="31">
        <f t="shared" ca="1" si="26"/>
        <v>60.048567289051725</v>
      </c>
      <c r="E171" s="32">
        <f t="shared" ca="1" si="19"/>
        <v>0</v>
      </c>
      <c r="F171" s="31">
        <f t="shared" ca="1" si="20"/>
        <v>0</v>
      </c>
      <c r="G171" s="31">
        <f t="shared" ca="1" si="23"/>
        <v>0</v>
      </c>
      <c r="H171" s="31">
        <f t="shared" ca="1" si="24"/>
        <v>0</v>
      </c>
      <c r="I171" s="31">
        <f t="shared" ca="1" si="21"/>
        <v>0</v>
      </c>
      <c r="J171" s="24"/>
      <c r="K171" s="24"/>
    </row>
    <row r="172" spans="1:11">
      <c r="A172" s="27">
        <f t="shared" ca="1" si="22"/>
        <v>155</v>
      </c>
      <c r="B172" s="28">
        <f t="shared" ca="1" si="18"/>
        <v>50222</v>
      </c>
      <c r="C172" s="31">
        <f t="shared" ca="1" si="25"/>
        <v>0</v>
      </c>
      <c r="D172" s="31">
        <f t="shared" ca="1" si="26"/>
        <v>60.048567289051725</v>
      </c>
      <c r="E172" s="32">
        <f t="shared" ca="1" si="19"/>
        <v>0</v>
      </c>
      <c r="F172" s="31">
        <f t="shared" ca="1" si="20"/>
        <v>0</v>
      </c>
      <c r="G172" s="31">
        <f t="shared" ca="1" si="23"/>
        <v>0</v>
      </c>
      <c r="H172" s="31">
        <f t="shared" ca="1" si="24"/>
        <v>0</v>
      </c>
      <c r="I172" s="31">
        <f t="shared" ca="1" si="21"/>
        <v>0</v>
      </c>
      <c r="J172" s="24"/>
      <c r="K172" s="24"/>
    </row>
    <row r="173" spans="1:11">
      <c r="A173" s="27">
        <f t="shared" ca="1" si="22"/>
        <v>156</v>
      </c>
      <c r="B173" s="28">
        <f t="shared" ca="1" si="18"/>
        <v>50252</v>
      </c>
      <c r="C173" s="31">
        <f t="shared" ca="1" si="25"/>
        <v>0</v>
      </c>
      <c r="D173" s="31">
        <f t="shared" ca="1" si="26"/>
        <v>60.048567289051725</v>
      </c>
      <c r="E173" s="32">
        <f t="shared" ca="1" si="19"/>
        <v>0</v>
      </c>
      <c r="F173" s="31">
        <f t="shared" ca="1" si="20"/>
        <v>0</v>
      </c>
      <c r="G173" s="31">
        <f t="shared" ca="1" si="23"/>
        <v>0</v>
      </c>
      <c r="H173" s="31">
        <f t="shared" ca="1" si="24"/>
        <v>0</v>
      </c>
      <c r="I173" s="31">
        <f t="shared" ca="1" si="21"/>
        <v>0</v>
      </c>
      <c r="J173" s="24"/>
      <c r="K173" s="24"/>
    </row>
    <row r="174" spans="1:11">
      <c r="A174" s="27">
        <f t="shared" ca="1" si="22"/>
        <v>157</v>
      </c>
      <c r="B174" s="28">
        <f t="shared" ca="1" si="18"/>
        <v>50283</v>
      </c>
      <c r="C174" s="31">
        <f t="shared" ca="1" si="25"/>
        <v>0</v>
      </c>
      <c r="D174" s="31">
        <f t="shared" ca="1" si="26"/>
        <v>60.048567289051725</v>
      </c>
      <c r="E174" s="32">
        <f t="shared" ca="1" si="19"/>
        <v>0</v>
      </c>
      <c r="F174" s="31">
        <f t="shared" ca="1" si="20"/>
        <v>0</v>
      </c>
      <c r="G174" s="31">
        <f t="shared" ca="1" si="23"/>
        <v>0</v>
      </c>
      <c r="H174" s="31">
        <f t="shared" ca="1" si="24"/>
        <v>0</v>
      </c>
      <c r="I174" s="31">
        <f t="shared" ca="1" si="21"/>
        <v>0</v>
      </c>
      <c r="J174" s="24"/>
      <c r="K174" s="24"/>
    </row>
    <row r="175" spans="1:11">
      <c r="A175" s="27">
        <f t="shared" ca="1" si="22"/>
        <v>158</v>
      </c>
      <c r="B175" s="28">
        <f t="shared" ca="1" si="18"/>
        <v>50314</v>
      </c>
      <c r="C175" s="31">
        <f t="shared" ca="1" si="25"/>
        <v>0</v>
      </c>
      <c r="D175" s="31">
        <f t="shared" ca="1" si="26"/>
        <v>60.048567289051725</v>
      </c>
      <c r="E175" s="32">
        <f t="shared" ca="1" si="19"/>
        <v>0</v>
      </c>
      <c r="F175" s="31">
        <f t="shared" ca="1" si="20"/>
        <v>0</v>
      </c>
      <c r="G175" s="31">
        <f t="shared" ca="1" si="23"/>
        <v>0</v>
      </c>
      <c r="H175" s="31">
        <f t="shared" ca="1" si="24"/>
        <v>0</v>
      </c>
      <c r="I175" s="31">
        <f t="shared" ca="1" si="21"/>
        <v>0</v>
      </c>
      <c r="J175" s="24"/>
      <c r="K175" s="24"/>
    </row>
    <row r="176" spans="1:11">
      <c r="A176" s="27">
        <f t="shared" ca="1" si="22"/>
        <v>159</v>
      </c>
      <c r="B176" s="28">
        <f t="shared" ca="1" si="18"/>
        <v>50344</v>
      </c>
      <c r="C176" s="31">
        <f t="shared" ca="1" si="25"/>
        <v>0</v>
      </c>
      <c r="D176" s="31">
        <f t="shared" ca="1" si="26"/>
        <v>60.048567289051725</v>
      </c>
      <c r="E176" s="32">
        <f t="shared" ca="1" si="19"/>
        <v>0</v>
      </c>
      <c r="F176" s="31">
        <f t="shared" ca="1" si="20"/>
        <v>0</v>
      </c>
      <c r="G176" s="31">
        <f t="shared" ca="1" si="23"/>
        <v>0</v>
      </c>
      <c r="H176" s="31">
        <f t="shared" ca="1" si="24"/>
        <v>0</v>
      </c>
      <c r="I176" s="31">
        <f t="shared" ca="1" si="21"/>
        <v>0</v>
      </c>
      <c r="J176" s="24"/>
      <c r="K176" s="24"/>
    </row>
    <row r="177" spans="1:11">
      <c r="A177" s="27">
        <f t="shared" ca="1" si="22"/>
        <v>160</v>
      </c>
      <c r="B177" s="28">
        <f t="shared" ca="1" si="18"/>
        <v>50375</v>
      </c>
      <c r="C177" s="31">
        <f t="shared" ca="1" si="25"/>
        <v>0</v>
      </c>
      <c r="D177" s="31">
        <f t="shared" ca="1" si="26"/>
        <v>60.048567289051725</v>
      </c>
      <c r="E177" s="32">
        <f t="shared" ca="1" si="19"/>
        <v>0</v>
      </c>
      <c r="F177" s="31">
        <f t="shared" ca="1" si="20"/>
        <v>0</v>
      </c>
      <c r="G177" s="31">
        <f t="shared" ca="1" si="23"/>
        <v>0</v>
      </c>
      <c r="H177" s="31">
        <f t="shared" ca="1" si="24"/>
        <v>0</v>
      </c>
      <c r="I177" s="31">
        <f t="shared" ca="1" si="21"/>
        <v>0</v>
      </c>
      <c r="J177" s="24"/>
      <c r="K177" s="24"/>
    </row>
    <row r="178" spans="1:11">
      <c r="A178" s="27">
        <f t="shared" ca="1" si="22"/>
        <v>161</v>
      </c>
      <c r="B178" s="28">
        <f t="shared" ca="1" si="18"/>
        <v>50405</v>
      </c>
      <c r="C178" s="31">
        <f t="shared" ca="1" si="25"/>
        <v>0</v>
      </c>
      <c r="D178" s="31">
        <f t="shared" ca="1" si="26"/>
        <v>60.048567289051725</v>
      </c>
      <c r="E178" s="32">
        <f t="shared" ca="1" si="19"/>
        <v>0</v>
      </c>
      <c r="F178" s="31">
        <f t="shared" ca="1" si="20"/>
        <v>0</v>
      </c>
      <c r="G178" s="31">
        <f t="shared" ca="1" si="23"/>
        <v>0</v>
      </c>
      <c r="H178" s="31">
        <f t="shared" ca="1" si="24"/>
        <v>0</v>
      </c>
      <c r="I178" s="31">
        <f t="shared" ca="1" si="21"/>
        <v>0</v>
      </c>
      <c r="J178" s="24"/>
      <c r="K178" s="24"/>
    </row>
    <row r="179" spans="1:11">
      <c r="A179" s="27">
        <f t="shared" ca="1" si="22"/>
        <v>162</v>
      </c>
      <c r="B179" s="28">
        <f t="shared" ca="1" si="18"/>
        <v>50436</v>
      </c>
      <c r="C179" s="31">
        <f t="shared" ca="1" si="25"/>
        <v>0</v>
      </c>
      <c r="D179" s="31">
        <f t="shared" ca="1" si="26"/>
        <v>60.048567289051725</v>
      </c>
      <c r="E179" s="32">
        <f t="shared" ca="1" si="19"/>
        <v>0</v>
      </c>
      <c r="F179" s="31">
        <f t="shared" ca="1" si="20"/>
        <v>0</v>
      </c>
      <c r="G179" s="31">
        <f t="shared" ca="1" si="23"/>
        <v>0</v>
      </c>
      <c r="H179" s="31">
        <f t="shared" ca="1" si="24"/>
        <v>0</v>
      </c>
      <c r="I179" s="31">
        <f t="shared" ca="1" si="21"/>
        <v>0</v>
      </c>
      <c r="J179" s="24"/>
      <c r="K179" s="24"/>
    </row>
    <row r="180" spans="1:11">
      <c r="A180" s="27">
        <f t="shared" ca="1" si="22"/>
        <v>163</v>
      </c>
      <c r="B180" s="28">
        <f t="shared" ca="1" si="18"/>
        <v>50467</v>
      </c>
      <c r="C180" s="31">
        <f t="shared" ca="1" si="25"/>
        <v>0</v>
      </c>
      <c r="D180" s="31">
        <f t="shared" ca="1" si="26"/>
        <v>60.048567289051725</v>
      </c>
      <c r="E180" s="32">
        <f t="shared" ca="1" si="19"/>
        <v>0</v>
      </c>
      <c r="F180" s="31">
        <f t="shared" ca="1" si="20"/>
        <v>0</v>
      </c>
      <c r="G180" s="31">
        <f t="shared" ca="1" si="23"/>
        <v>0</v>
      </c>
      <c r="H180" s="31">
        <f t="shared" ca="1" si="24"/>
        <v>0</v>
      </c>
      <c r="I180" s="31">
        <f t="shared" ca="1" si="21"/>
        <v>0</v>
      </c>
      <c r="J180" s="24"/>
      <c r="K180" s="24"/>
    </row>
    <row r="181" spans="1:11">
      <c r="A181" s="27">
        <f t="shared" ca="1" si="22"/>
        <v>164</v>
      </c>
      <c r="B181" s="28">
        <f t="shared" ca="1" si="18"/>
        <v>50495</v>
      </c>
      <c r="C181" s="31">
        <f t="shared" ca="1" si="25"/>
        <v>0</v>
      </c>
      <c r="D181" s="31">
        <f t="shared" ca="1" si="26"/>
        <v>60.048567289051725</v>
      </c>
      <c r="E181" s="32">
        <f t="shared" ca="1" si="19"/>
        <v>0</v>
      </c>
      <c r="F181" s="31">
        <f t="shared" ca="1" si="20"/>
        <v>0</v>
      </c>
      <c r="G181" s="31">
        <f t="shared" ca="1" si="23"/>
        <v>0</v>
      </c>
      <c r="H181" s="31">
        <f t="shared" ca="1" si="24"/>
        <v>0</v>
      </c>
      <c r="I181" s="31">
        <f t="shared" ca="1" si="21"/>
        <v>0</v>
      </c>
      <c r="J181" s="24"/>
      <c r="K181" s="24"/>
    </row>
    <row r="182" spans="1:11">
      <c r="A182" s="27">
        <f t="shared" ca="1" si="22"/>
        <v>165</v>
      </c>
      <c r="B182" s="28">
        <f t="shared" ca="1" si="18"/>
        <v>50526</v>
      </c>
      <c r="C182" s="31">
        <f t="shared" ca="1" si="25"/>
        <v>0</v>
      </c>
      <c r="D182" s="31">
        <f t="shared" ca="1" si="26"/>
        <v>60.048567289051725</v>
      </c>
      <c r="E182" s="32">
        <f t="shared" ca="1" si="19"/>
        <v>0</v>
      </c>
      <c r="F182" s="31">
        <f t="shared" ca="1" si="20"/>
        <v>0</v>
      </c>
      <c r="G182" s="31">
        <f t="shared" ca="1" si="23"/>
        <v>0</v>
      </c>
      <c r="H182" s="31">
        <f t="shared" ca="1" si="24"/>
        <v>0</v>
      </c>
      <c r="I182" s="31">
        <f t="shared" ca="1" si="21"/>
        <v>0</v>
      </c>
      <c r="J182" s="24"/>
      <c r="K182" s="24"/>
    </row>
    <row r="183" spans="1:11">
      <c r="A183" s="27">
        <f t="shared" ca="1" si="22"/>
        <v>166</v>
      </c>
      <c r="B183" s="28">
        <f t="shared" ca="1" si="18"/>
        <v>50556</v>
      </c>
      <c r="C183" s="31">
        <f t="shared" ca="1" si="25"/>
        <v>0</v>
      </c>
      <c r="D183" s="31">
        <f t="shared" ca="1" si="26"/>
        <v>60.048567289051725</v>
      </c>
      <c r="E183" s="32">
        <f t="shared" ca="1" si="19"/>
        <v>0</v>
      </c>
      <c r="F183" s="31">
        <f t="shared" ca="1" si="20"/>
        <v>0</v>
      </c>
      <c r="G183" s="31">
        <f t="shared" ca="1" si="23"/>
        <v>0</v>
      </c>
      <c r="H183" s="31">
        <f t="shared" ca="1" si="24"/>
        <v>0</v>
      </c>
      <c r="I183" s="31">
        <f t="shared" ca="1" si="21"/>
        <v>0</v>
      </c>
      <c r="J183" s="24"/>
      <c r="K183" s="24"/>
    </row>
    <row r="184" spans="1:11">
      <c r="A184" s="27">
        <f t="shared" ca="1" si="22"/>
        <v>167</v>
      </c>
      <c r="B184" s="28">
        <f t="shared" ca="1" si="18"/>
        <v>50587</v>
      </c>
      <c r="C184" s="31">
        <f t="shared" ca="1" si="25"/>
        <v>0</v>
      </c>
      <c r="D184" s="31">
        <f t="shared" ca="1" si="26"/>
        <v>60.048567289051725</v>
      </c>
      <c r="E184" s="32">
        <f t="shared" ca="1" si="19"/>
        <v>0</v>
      </c>
      <c r="F184" s="31">
        <f t="shared" ca="1" si="20"/>
        <v>0</v>
      </c>
      <c r="G184" s="31">
        <f t="shared" ca="1" si="23"/>
        <v>0</v>
      </c>
      <c r="H184" s="31">
        <f t="shared" ca="1" si="24"/>
        <v>0</v>
      </c>
      <c r="I184" s="31">
        <f t="shared" ca="1" si="21"/>
        <v>0</v>
      </c>
      <c r="J184" s="24"/>
      <c r="K184" s="24"/>
    </row>
    <row r="185" spans="1:11">
      <c r="A185" s="27">
        <f t="shared" ca="1" si="22"/>
        <v>168</v>
      </c>
      <c r="B185" s="28">
        <f t="shared" ca="1" si="18"/>
        <v>50617</v>
      </c>
      <c r="C185" s="31">
        <f t="shared" ca="1" si="25"/>
        <v>0</v>
      </c>
      <c r="D185" s="31">
        <f t="shared" ca="1" si="26"/>
        <v>60.048567289051725</v>
      </c>
      <c r="E185" s="32">
        <f t="shared" ca="1" si="19"/>
        <v>0</v>
      </c>
      <c r="F185" s="31">
        <f t="shared" ca="1" si="20"/>
        <v>0</v>
      </c>
      <c r="G185" s="31">
        <f t="shared" ca="1" si="23"/>
        <v>0</v>
      </c>
      <c r="H185" s="31">
        <f t="shared" ca="1" si="24"/>
        <v>0</v>
      </c>
      <c r="I185" s="31">
        <f t="shared" ca="1" si="21"/>
        <v>0</v>
      </c>
      <c r="J185" s="24"/>
      <c r="K185" s="24"/>
    </row>
    <row r="186" spans="1:11">
      <c r="A186" s="27">
        <f t="shared" ca="1" si="22"/>
        <v>169</v>
      </c>
      <c r="B186" s="28">
        <f t="shared" ca="1" si="18"/>
        <v>50648</v>
      </c>
      <c r="C186" s="31">
        <f t="shared" ca="1" si="25"/>
        <v>0</v>
      </c>
      <c r="D186" s="31">
        <f t="shared" ca="1" si="26"/>
        <v>60.048567289051725</v>
      </c>
      <c r="E186" s="32">
        <f t="shared" ca="1" si="19"/>
        <v>0</v>
      </c>
      <c r="F186" s="31">
        <f t="shared" ca="1" si="20"/>
        <v>0</v>
      </c>
      <c r="G186" s="31">
        <f t="shared" ca="1" si="23"/>
        <v>0</v>
      </c>
      <c r="H186" s="31">
        <f t="shared" ca="1" si="24"/>
        <v>0</v>
      </c>
      <c r="I186" s="31">
        <f t="shared" ca="1" si="21"/>
        <v>0</v>
      </c>
      <c r="J186" s="24"/>
      <c r="K186" s="24"/>
    </row>
    <row r="187" spans="1:11">
      <c r="A187" s="27">
        <f t="shared" ca="1" si="22"/>
        <v>170</v>
      </c>
      <c r="B187" s="28">
        <f t="shared" ca="1" si="18"/>
        <v>50679</v>
      </c>
      <c r="C187" s="31">
        <f t="shared" ca="1" si="25"/>
        <v>0</v>
      </c>
      <c r="D187" s="31">
        <f t="shared" ca="1" si="26"/>
        <v>60.048567289051725</v>
      </c>
      <c r="E187" s="32">
        <f t="shared" ca="1" si="19"/>
        <v>0</v>
      </c>
      <c r="F187" s="31">
        <f t="shared" ca="1" si="20"/>
        <v>0</v>
      </c>
      <c r="G187" s="31">
        <f t="shared" ca="1" si="23"/>
        <v>0</v>
      </c>
      <c r="H187" s="31">
        <f t="shared" ca="1" si="24"/>
        <v>0</v>
      </c>
      <c r="I187" s="31">
        <f t="shared" ca="1" si="21"/>
        <v>0</v>
      </c>
      <c r="J187" s="24"/>
      <c r="K187" s="24"/>
    </row>
    <row r="188" spans="1:11">
      <c r="A188" s="27">
        <f t="shared" ca="1" si="22"/>
        <v>171</v>
      </c>
      <c r="B188" s="28">
        <f t="shared" ca="1" si="18"/>
        <v>50709</v>
      </c>
      <c r="C188" s="31">
        <f t="shared" ca="1" si="25"/>
        <v>0</v>
      </c>
      <c r="D188" s="31">
        <f t="shared" ca="1" si="26"/>
        <v>60.048567289051725</v>
      </c>
      <c r="E188" s="32">
        <f t="shared" ca="1" si="19"/>
        <v>0</v>
      </c>
      <c r="F188" s="31">
        <f t="shared" ca="1" si="20"/>
        <v>0</v>
      </c>
      <c r="G188" s="31">
        <f t="shared" ca="1" si="23"/>
        <v>0</v>
      </c>
      <c r="H188" s="31">
        <f t="shared" ca="1" si="24"/>
        <v>0</v>
      </c>
      <c r="I188" s="31">
        <f t="shared" ca="1" si="21"/>
        <v>0</v>
      </c>
      <c r="J188" s="24"/>
      <c r="K188" s="24"/>
    </row>
    <row r="189" spans="1:11">
      <c r="A189" s="27">
        <f t="shared" ca="1" si="22"/>
        <v>172</v>
      </c>
      <c r="B189" s="28">
        <f t="shared" ca="1" si="18"/>
        <v>50740</v>
      </c>
      <c r="C189" s="31">
        <f t="shared" ca="1" si="25"/>
        <v>0</v>
      </c>
      <c r="D189" s="31">
        <f t="shared" ca="1" si="26"/>
        <v>60.048567289051725</v>
      </c>
      <c r="E189" s="32">
        <f t="shared" ca="1" si="19"/>
        <v>0</v>
      </c>
      <c r="F189" s="31">
        <f t="shared" ca="1" si="20"/>
        <v>0</v>
      </c>
      <c r="G189" s="31">
        <f t="shared" ca="1" si="23"/>
        <v>0</v>
      </c>
      <c r="H189" s="31">
        <f t="shared" ca="1" si="24"/>
        <v>0</v>
      </c>
      <c r="I189" s="31">
        <f t="shared" ca="1" si="21"/>
        <v>0</v>
      </c>
      <c r="J189" s="24"/>
      <c r="K189" s="24"/>
    </row>
    <row r="190" spans="1:11">
      <c r="A190" s="27">
        <f t="shared" ca="1" si="22"/>
        <v>173</v>
      </c>
      <c r="B190" s="28">
        <f t="shared" ca="1" si="18"/>
        <v>50770</v>
      </c>
      <c r="C190" s="31">
        <f t="shared" ca="1" si="25"/>
        <v>0</v>
      </c>
      <c r="D190" s="31">
        <f t="shared" ca="1" si="26"/>
        <v>60.048567289051725</v>
      </c>
      <c r="E190" s="32">
        <f t="shared" ca="1" si="19"/>
        <v>0</v>
      </c>
      <c r="F190" s="31">
        <f t="shared" ca="1" si="20"/>
        <v>0</v>
      </c>
      <c r="G190" s="31">
        <f t="shared" ca="1" si="23"/>
        <v>0</v>
      </c>
      <c r="H190" s="31">
        <f t="shared" ca="1" si="24"/>
        <v>0</v>
      </c>
      <c r="I190" s="31">
        <f t="shared" ca="1" si="21"/>
        <v>0</v>
      </c>
      <c r="J190" s="24"/>
      <c r="K190" s="24"/>
    </row>
    <row r="191" spans="1:11">
      <c r="A191" s="27">
        <f t="shared" ca="1" si="22"/>
        <v>174</v>
      </c>
      <c r="B191" s="28">
        <f t="shared" ca="1" si="18"/>
        <v>50801</v>
      </c>
      <c r="C191" s="31">
        <f t="shared" ca="1" si="25"/>
        <v>0</v>
      </c>
      <c r="D191" s="31">
        <f t="shared" ca="1" si="26"/>
        <v>60.048567289051725</v>
      </c>
      <c r="E191" s="32">
        <f t="shared" ca="1" si="19"/>
        <v>0</v>
      </c>
      <c r="F191" s="31">
        <f t="shared" ca="1" si="20"/>
        <v>0</v>
      </c>
      <c r="G191" s="31">
        <f t="shared" ca="1" si="23"/>
        <v>0</v>
      </c>
      <c r="H191" s="31">
        <f t="shared" ca="1" si="24"/>
        <v>0</v>
      </c>
      <c r="I191" s="31">
        <f t="shared" ca="1" si="21"/>
        <v>0</v>
      </c>
      <c r="J191" s="24"/>
      <c r="K191" s="24"/>
    </row>
    <row r="192" spans="1:11">
      <c r="A192" s="27">
        <f t="shared" ca="1" si="22"/>
        <v>175</v>
      </c>
      <c r="B192" s="28">
        <f t="shared" ca="1" si="18"/>
        <v>50832</v>
      </c>
      <c r="C192" s="31">
        <f t="shared" ca="1" si="25"/>
        <v>0</v>
      </c>
      <c r="D192" s="31">
        <f t="shared" ca="1" si="26"/>
        <v>60.048567289051725</v>
      </c>
      <c r="E192" s="32">
        <f t="shared" ca="1" si="19"/>
        <v>0</v>
      </c>
      <c r="F192" s="31">
        <f t="shared" ca="1" si="20"/>
        <v>0</v>
      </c>
      <c r="G192" s="31">
        <f t="shared" ca="1" si="23"/>
        <v>0</v>
      </c>
      <c r="H192" s="31">
        <f t="shared" ca="1" si="24"/>
        <v>0</v>
      </c>
      <c r="I192" s="31">
        <f t="shared" ca="1" si="21"/>
        <v>0</v>
      </c>
      <c r="J192" s="24"/>
      <c r="K192" s="24"/>
    </row>
    <row r="193" spans="1:11">
      <c r="A193" s="27">
        <f t="shared" ca="1" si="22"/>
        <v>176</v>
      </c>
      <c r="B193" s="28">
        <f t="shared" ca="1" si="18"/>
        <v>50860</v>
      </c>
      <c r="C193" s="31">
        <f t="shared" ca="1" si="25"/>
        <v>0</v>
      </c>
      <c r="D193" s="31">
        <f t="shared" ca="1" si="26"/>
        <v>60.048567289051725</v>
      </c>
      <c r="E193" s="32">
        <f t="shared" ca="1" si="19"/>
        <v>0</v>
      </c>
      <c r="F193" s="31">
        <f t="shared" ca="1" si="20"/>
        <v>0</v>
      </c>
      <c r="G193" s="31">
        <f t="shared" ca="1" si="23"/>
        <v>0</v>
      </c>
      <c r="H193" s="31">
        <f t="shared" ca="1" si="24"/>
        <v>0</v>
      </c>
      <c r="I193" s="31">
        <f t="shared" ca="1" si="21"/>
        <v>0</v>
      </c>
      <c r="J193" s="24"/>
      <c r="K193" s="24"/>
    </row>
    <row r="194" spans="1:11">
      <c r="A194" s="27">
        <f t="shared" ca="1" si="22"/>
        <v>177</v>
      </c>
      <c r="B194" s="28">
        <f t="shared" ca="1" si="18"/>
        <v>50891</v>
      </c>
      <c r="C194" s="31">
        <f t="shared" ca="1" si="25"/>
        <v>0</v>
      </c>
      <c r="D194" s="31">
        <f t="shared" ca="1" si="26"/>
        <v>60.048567289051725</v>
      </c>
      <c r="E194" s="32">
        <f t="shared" ca="1" si="19"/>
        <v>0</v>
      </c>
      <c r="F194" s="31">
        <f t="shared" ca="1" si="20"/>
        <v>0</v>
      </c>
      <c r="G194" s="31">
        <f t="shared" ca="1" si="23"/>
        <v>0</v>
      </c>
      <c r="H194" s="31">
        <f t="shared" ca="1" si="24"/>
        <v>0</v>
      </c>
      <c r="I194" s="31">
        <f t="shared" ca="1" si="21"/>
        <v>0</v>
      </c>
      <c r="J194" s="24"/>
      <c r="K194" s="24"/>
    </row>
    <row r="195" spans="1:11">
      <c r="A195" s="27">
        <f t="shared" ca="1" si="22"/>
        <v>178</v>
      </c>
      <c r="B195" s="28">
        <f t="shared" ca="1" si="18"/>
        <v>50921</v>
      </c>
      <c r="C195" s="31">
        <f t="shared" ca="1" si="25"/>
        <v>0</v>
      </c>
      <c r="D195" s="31">
        <f t="shared" ca="1" si="26"/>
        <v>60.048567289051725</v>
      </c>
      <c r="E195" s="32">
        <f t="shared" ca="1" si="19"/>
        <v>0</v>
      </c>
      <c r="F195" s="31">
        <f t="shared" ca="1" si="20"/>
        <v>0</v>
      </c>
      <c r="G195" s="31">
        <f t="shared" ca="1" si="23"/>
        <v>0</v>
      </c>
      <c r="H195" s="31">
        <f t="shared" ca="1" si="24"/>
        <v>0</v>
      </c>
      <c r="I195" s="31">
        <f t="shared" ca="1" si="21"/>
        <v>0</v>
      </c>
      <c r="J195" s="24"/>
      <c r="K195" s="24"/>
    </row>
    <row r="196" spans="1:11">
      <c r="A196" s="27">
        <f t="shared" ca="1" si="22"/>
        <v>179</v>
      </c>
      <c r="B196" s="28">
        <f t="shared" ca="1" si="18"/>
        <v>50952</v>
      </c>
      <c r="C196" s="31">
        <f t="shared" ca="1" si="25"/>
        <v>0</v>
      </c>
      <c r="D196" s="31">
        <f t="shared" ca="1" si="26"/>
        <v>60.048567289051725</v>
      </c>
      <c r="E196" s="32">
        <f t="shared" ca="1" si="19"/>
        <v>0</v>
      </c>
      <c r="F196" s="31">
        <f t="shared" ca="1" si="20"/>
        <v>0</v>
      </c>
      <c r="G196" s="31">
        <f t="shared" ca="1" si="23"/>
        <v>0</v>
      </c>
      <c r="H196" s="31">
        <f t="shared" ca="1" si="24"/>
        <v>0</v>
      </c>
      <c r="I196" s="31">
        <f t="shared" ca="1" si="21"/>
        <v>0</v>
      </c>
      <c r="J196" s="24"/>
      <c r="K196" s="24"/>
    </row>
    <row r="197" spans="1:11">
      <c r="A197" s="27">
        <f t="shared" ca="1" si="22"/>
        <v>180</v>
      </c>
      <c r="B197" s="28">
        <f t="shared" ca="1" si="18"/>
        <v>50982</v>
      </c>
      <c r="C197" s="31">
        <f t="shared" ca="1" si="25"/>
        <v>0</v>
      </c>
      <c r="D197" s="31">
        <f t="shared" ca="1" si="26"/>
        <v>60.048567289051725</v>
      </c>
      <c r="E197" s="32">
        <f t="shared" ca="1" si="19"/>
        <v>0</v>
      </c>
      <c r="F197" s="31">
        <f t="shared" ca="1" si="20"/>
        <v>0</v>
      </c>
      <c r="G197" s="31">
        <f t="shared" ca="1" si="23"/>
        <v>0</v>
      </c>
      <c r="H197" s="31">
        <f t="shared" ca="1" si="24"/>
        <v>0</v>
      </c>
      <c r="I197" s="31">
        <f t="shared" ca="1" si="21"/>
        <v>0</v>
      </c>
      <c r="J197" s="24"/>
      <c r="K197" s="24"/>
    </row>
    <row r="198" spans="1:11">
      <c r="A198" s="27">
        <f t="shared" ca="1" si="22"/>
        <v>181</v>
      </c>
      <c r="B198" s="28">
        <f t="shared" ca="1" si="18"/>
        <v>51013</v>
      </c>
      <c r="C198" s="31">
        <f t="shared" ca="1" si="25"/>
        <v>0</v>
      </c>
      <c r="D198" s="31">
        <f t="shared" ca="1" si="26"/>
        <v>60.048567289051725</v>
      </c>
      <c r="E198" s="32">
        <f t="shared" ca="1" si="19"/>
        <v>0</v>
      </c>
      <c r="F198" s="31">
        <f t="shared" ca="1" si="20"/>
        <v>0</v>
      </c>
      <c r="G198" s="31">
        <f t="shared" ca="1" si="23"/>
        <v>0</v>
      </c>
      <c r="H198" s="31">
        <f t="shared" ca="1" si="24"/>
        <v>0</v>
      </c>
      <c r="I198" s="31">
        <f t="shared" ca="1" si="21"/>
        <v>0</v>
      </c>
      <c r="J198" s="24"/>
      <c r="K198" s="24"/>
    </row>
    <row r="199" spans="1:11">
      <c r="A199" s="27">
        <f t="shared" ca="1" si="22"/>
        <v>182</v>
      </c>
      <c r="B199" s="28">
        <f t="shared" ca="1" si="18"/>
        <v>51044</v>
      </c>
      <c r="C199" s="31">
        <f t="shared" ca="1" si="25"/>
        <v>0</v>
      </c>
      <c r="D199" s="31">
        <f t="shared" ca="1" si="26"/>
        <v>60.048567289051725</v>
      </c>
      <c r="E199" s="32">
        <f t="shared" ca="1" si="19"/>
        <v>0</v>
      </c>
      <c r="F199" s="31">
        <f t="shared" ca="1" si="20"/>
        <v>0</v>
      </c>
      <c r="G199" s="31">
        <f t="shared" ca="1" si="23"/>
        <v>0</v>
      </c>
      <c r="H199" s="31">
        <f t="shared" ca="1" si="24"/>
        <v>0</v>
      </c>
      <c r="I199" s="31">
        <f t="shared" ca="1" si="21"/>
        <v>0</v>
      </c>
      <c r="J199" s="24"/>
      <c r="K199" s="24"/>
    </row>
    <row r="200" spans="1:11">
      <c r="A200" s="27">
        <f t="shared" ca="1" si="22"/>
        <v>183</v>
      </c>
      <c r="B200" s="28">
        <f t="shared" ca="1" si="18"/>
        <v>51074</v>
      </c>
      <c r="C200" s="31">
        <f t="shared" ca="1" si="25"/>
        <v>0</v>
      </c>
      <c r="D200" s="31">
        <f t="shared" ca="1" si="26"/>
        <v>60.048567289051725</v>
      </c>
      <c r="E200" s="32">
        <f t="shared" ca="1" si="19"/>
        <v>0</v>
      </c>
      <c r="F200" s="31">
        <f t="shared" ca="1" si="20"/>
        <v>0</v>
      </c>
      <c r="G200" s="31">
        <f t="shared" ca="1" si="23"/>
        <v>0</v>
      </c>
      <c r="H200" s="31">
        <f t="shared" ca="1" si="24"/>
        <v>0</v>
      </c>
      <c r="I200" s="31">
        <f t="shared" ca="1" si="21"/>
        <v>0</v>
      </c>
      <c r="J200" s="24"/>
      <c r="K200" s="24"/>
    </row>
    <row r="201" spans="1:11">
      <c r="A201" s="27">
        <f t="shared" ca="1" si="22"/>
        <v>184</v>
      </c>
      <c r="B201" s="28">
        <f t="shared" ca="1" si="18"/>
        <v>51105</v>
      </c>
      <c r="C201" s="31">
        <f t="shared" ca="1" si="25"/>
        <v>0</v>
      </c>
      <c r="D201" s="31">
        <f t="shared" ca="1" si="26"/>
        <v>60.048567289051725</v>
      </c>
      <c r="E201" s="32">
        <f t="shared" ca="1" si="19"/>
        <v>0</v>
      </c>
      <c r="F201" s="31">
        <f t="shared" ca="1" si="20"/>
        <v>0</v>
      </c>
      <c r="G201" s="31">
        <f t="shared" ca="1" si="23"/>
        <v>0</v>
      </c>
      <c r="H201" s="31">
        <f t="shared" ca="1" si="24"/>
        <v>0</v>
      </c>
      <c r="I201" s="31">
        <f t="shared" ca="1" si="21"/>
        <v>0</v>
      </c>
      <c r="J201" s="24"/>
      <c r="K201" s="24"/>
    </row>
    <row r="202" spans="1:11">
      <c r="A202" s="27">
        <f t="shared" ca="1" si="22"/>
        <v>185</v>
      </c>
      <c r="B202" s="28">
        <f t="shared" ca="1" si="18"/>
        <v>51135</v>
      </c>
      <c r="C202" s="31">
        <f t="shared" ca="1" si="25"/>
        <v>0</v>
      </c>
      <c r="D202" s="31">
        <f t="shared" ca="1" si="26"/>
        <v>60.048567289051725</v>
      </c>
      <c r="E202" s="32">
        <f t="shared" ca="1" si="19"/>
        <v>0</v>
      </c>
      <c r="F202" s="31">
        <f t="shared" ca="1" si="20"/>
        <v>0</v>
      </c>
      <c r="G202" s="31">
        <f t="shared" ca="1" si="23"/>
        <v>0</v>
      </c>
      <c r="H202" s="31">
        <f t="shared" ca="1" si="24"/>
        <v>0</v>
      </c>
      <c r="I202" s="31">
        <f t="shared" ca="1" si="21"/>
        <v>0</v>
      </c>
      <c r="J202" s="24"/>
      <c r="K202" s="24"/>
    </row>
    <row r="203" spans="1:11">
      <c r="A203" s="27">
        <f t="shared" ca="1" si="22"/>
        <v>186</v>
      </c>
      <c r="B203" s="28">
        <f t="shared" ca="1" si="18"/>
        <v>51166</v>
      </c>
      <c r="C203" s="31">
        <f t="shared" ca="1" si="25"/>
        <v>0</v>
      </c>
      <c r="D203" s="31">
        <f t="shared" ca="1" si="26"/>
        <v>60.048567289051725</v>
      </c>
      <c r="E203" s="32">
        <f t="shared" ca="1" si="19"/>
        <v>0</v>
      </c>
      <c r="F203" s="31">
        <f t="shared" ca="1" si="20"/>
        <v>0</v>
      </c>
      <c r="G203" s="31">
        <f t="shared" ca="1" si="23"/>
        <v>0</v>
      </c>
      <c r="H203" s="31">
        <f t="shared" ca="1" si="24"/>
        <v>0</v>
      </c>
      <c r="I203" s="31">
        <f t="shared" ca="1" si="21"/>
        <v>0</v>
      </c>
      <c r="J203" s="24"/>
      <c r="K203" s="24"/>
    </row>
    <row r="204" spans="1:11">
      <c r="A204" s="27">
        <f t="shared" ca="1" si="22"/>
        <v>187</v>
      </c>
      <c r="B204" s="28">
        <f t="shared" ca="1" si="18"/>
        <v>51197</v>
      </c>
      <c r="C204" s="31">
        <f t="shared" ca="1" si="25"/>
        <v>0</v>
      </c>
      <c r="D204" s="31">
        <f t="shared" ca="1" si="26"/>
        <v>60.048567289051725</v>
      </c>
      <c r="E204" s="32">
        <f t="shared" ca="1" si="19"/>
        <v>0</v>
      </c>
      <c r="F204" s="31">
        <f t="shared" ca="1" si="20"/>
        <v>0</v>
      </c>
      <c r="G204" s="31">
        <f t="shared" ca="1" si="23"/>
        <v>0</v>
      </c>
      <c r="H204" s="31">
        <f t="shared" ca="1" si="24"/>
        <v>0</v>
      </c>
      <c r="I204" s="31">
        <f t="shared" ca="1" si="21"/>
        <v>0</v>
      </c>
      <c r="J204" s="24"/>
      <c r="K204" s="24"/>
    </row>
    <row r="205" spans="1:11">
      <c r="A205" s="27">
        <f t="shared" ca="1" si="22"/>
        <v>188</v>
      </c>
      <c r="B205" s="28">
        <f t="shared" ca="1" si="18"/>
        <v>51226</v>
      </c>
      <c r="C205" s="31">
        <f t="shared" ca="1" si="25"/>
        <v>0</v>
      </c>
      <c r="D205" s="31">
        <f t="shared" ca="1" si="26"/>
        <v>60.048567289051725</v>
      </c>
      <c r="E205" s="32">
        <f t="shared" ca="1" si="19"/>
        <v>0</v>
      </c>
      <c r="F205" s="31">
        <f t="shared" ca="1" si="20"/>
        <v>0</v>
      </c>
      <c r="G205" s="31">
        <f t="shared" ca="1" si="23"/>
        <v>0</v>
      </c>
      <c r="H205" s="31">
        <f t="shared" ca="1" si="24"/>
        <v>0</v>
      </c>
      <c r="I205" s="31">
        <f t="shared" ca="1" si="21"/>
        <v>0</v>
      </c>
      <c r="J205" s="24"/>
      <c r="K205" s="24"/>
    </row>
    <row r="206" spans="1:11">
      <c r="A206" s="27">
        <f t="shared" ca="1" si="22"/>
        <v>189</v>
      </c>
      <c r="B206" s="28">
        <f t="shared" ca="1" si="18"/>
        <v>51257</v>
      </c>
      <c r="C206" s="31">
        <f t="shared" ca="1" si="25"/>
        <v>0</v>
      </c>
      <c r="D206" s="31">
        <f t="shared" ca="1" si="26"/>
        <v>60.048567289051725</v>
      </c>
      <c r="E206" s="32">
        <f t="shared" ca="1" si="19"/>
        <v>0</v>
      </c>
      <c r="F206" s="31">
        <f t="shared" ca="1" si="20"/>
        <v>0</v>
      </c>
      <c r="G206" s="31">
        <f t="shared" ca="1" si="23"/>
        <v>0</v>
      </c>
      <c r="H206" s="31">
        <f t="shared" ca="1" si="24"/>
        <v>0</v>
      </c>
      <c r="I206" s="31">
        <f t="shared" ca="1" si="21"/>
        <v>0</v>
      </c>
      <c r="J206" s="24"/>
      <c r="K206" s="24"/>
    </row>
    <row r="207" spans="1:11">
      <c r="A207" s="27">
        <f t="shared" ca="1" si="22"/>
        <v>190</v>
      </c>
      <c r="B207" s="28">
        <f t="shared" ca="1" si="18"/>
        <v>51287</v>
      </c>
      <c r="C207" s="31">
        <f t="shared" ca="1" si="25"/>
        <v>0</v>
      </c>
      <c r="D207" s="31">
        <f t="shared" ca="1" si="26"/>
        <v>60.048567289051725</v>
      </c>
      <c r="E207" s="32">
        <f t="shared" ca="1" si="19"/>
        <v>0</v>
      </c>
      <c r="F207" s="31">
        <f t="shared" ca="1" si="20"/>
        <v>0</v>
      </c>
      <c r="G207" s="31">
        <f t="shared" ca="1" si="23"/>
        <v>0</v>
      </c>
      <c r="H207" s="31">
        <f t="shared" ca="1" si="24"/>
        <v>0</v>
      </c>
      <c r="I207" s="31">
        <f t="shared" ca="1" si="21"/>
        <v>0</v>
      </c>
      <c r="J207" s="24"/>
      <c r="K207" s="24"/>
    </row>
    <row r="208" spans="1:11">
      <c r="A208" s="27">
        <f t="shared" ca="1" si="22"/>
        <v>191</v>
      </c>
      <c r="B208" s="28">
        <f t="shared" ca="1" si="18"/>
        <v>51318</v>
      </c>
      <c r="C208" s="31">
        <f t="shared" ca="1" si="25"/>
        <v>0</v>
      </c>
      <c r="D208" s="31">
        <f t="shared" ca="1" si="26"/>
        <v>60.048567289051725</v>
      </c>
      <c r="E208" s="32">
        <f t="shared" ca="1" si="19"/>
        <v>0</v>
      </c>
      <c r="F208" s="31">
        <f t="shared" ca="1" si="20"/>
        <v>0</v>
      </c>
      <c r="G208" s="31">
        <f t="shared" ca="1" si="23"/>
        <v>0</v>
      </c>
      <c r="H208" s="31">
        <f t="shared" ca="1" si="24"/>
        <v>0</v>
      </c>
      <c r="I208" s="31">
        <f t="shared" ca="1" si="21"/>
        <v>0</v>
      </c>
      <c r="J208" s="24"/>
      <c r="K208" s="24"/>
    </row>
    <row r="209" spans="1:11">
      <c r="A209" s="27">
        <f t="shared" ca="1" si="22"/>
        <v>192</v>
      </c>
      <c r="B209" s="28">
        <f t="shared" ca="1" si="18"/>
        <v>51348</v>
      </c>
      <c r="C209" s="31">
        <f t="shared" ca="1" si="25"/>
        <v>0</v>
      </c>
      <c r="D209" s="31">
        <f t="shared" ca="1" si="26"/>
        <v>60.048567289051725</v>
      </c>
      <c r="E209" s="32">
        <f t="shared" ca="1" si="19"/>
        <v>0</v>
      </c>
      <c r="F209" s="31">
        <f t="shared" ca="1" si="20"/>
        <v>0</v>
      </c>
      <c r="G209" s="31">
        <f t="shared" ca="1" si="23"/>
        <v>0</v>
      </c>
      <c r="H209" s="31">
        <f t="shared" ca="1" si="24"/>
        <v>0</v>
      </c>
      <c r="I209" s="31">
        <f t="shared" ca="1" si="21"/>
        <v>0</v>
      </c>
      <c r="J209" s="24"/>
      <c r="K209" s="24"/>
    </row>
    <row r="210" spans="1:11">
      <c r="A210" s="27">
        <f t="shared" ca="1" si="22"/>
        <v>193</v>
      </c>
      <c r="B210" s="28">
        <f t="shared" ref="B210:B273" ca="1" si="27">IF(Pay_Num&lt;&gt;"",DATE(YEAR(Loan_Start),MONTH(Loan_Start)+(Pay_Num)*12/Num_Pmt_Per_Year,DAY(Loan_Start)),"")</f>
        <v>51379</v>
      </c>
      <c r="C210" s="31">
        <f t="shared" ca="1" si="25"/>
        <v>0</v>
      </c>
      <c r="D210" s="31">
        <f t="shared" ca="1" si="26"/>
        <v>60.048567289051725</v>
      </c>
      <c r="E210" s="32">
        <f t="shared" ref="E210:E273" ca="1" si="28">IF(AND(Pay_Num&lt;&gt;"",Sched_Pay+Scheduled_Extra_Payments&lt;Beg_Bal),Scheduled_Extra_Payments,IF(AND(Pay_Num&lt;&gt;"",Beg_Bal-Sched_Pay&gt;0),Beg_Bal-Sched_Pay,IF(Pay_Num&lt;&gt;"",0,"")))</f>
        <v>0</v>
      </c>
      <c r="F210" s="31">
        <f t="shared" ref="F210:F273" ca="1" si="29">IF(AND(Pay_Num&lt;&gt;"",Sched_Pay+Extra_Pay&lt;Beg_Bal),Sched_Pay+Extra_Pay,IF(Pay_Num&lt;&gt;"",Beg_Bal,""))</f>
        <v>0</v>
      </c>
      <c r="G210" s="31">
        <f t="shared" ca="1" si="23"/>
        <v>0</v>
      </c>
      <c r="H210" s="31">
        <f t="shared" ca="1" si="24"/>
        <v>0</v>
      </c>
      <c r="I210" s="31">
        <f t="shared" ref="I210:I273" ca="1" si="30">IF(AND(Pay_Num&lt;&gt;"",Sched_Pay+Extra_Pay&lt;Beg_Bal),Beg_Bal-Princ,IF(Pay_Num&lt;&gt;"",0,""))</f>
        <v>0</v>
      </c>
      <c r="J210" s="24"/>
      <c r="K210" s="24"/>
    </row>
    <row r="211" spans="1:11">
      <c r="A211" s="27">
        <f t="shared" ref="A211:A274" ca="1" si="31">IF(Values_Entered,A210+1,"")</f>
        <v>194</v>
      </c>
      <c r="B211" s="28">
        <f t="shared" ca="1" si="27"/>
        <v>51410</v>
      </c>
      <c r="C211" s="31">
        <f t="shared" ca="1" si="25"/>
        <v>0</v>
      </c>
      <c r="D211" s="31">
        <f t="shared" ca="1" si="26"/>
        <v>60.048567289051725</v>
      </c>
      <c r="E211" s="32">
        <f t="shared" ca="1" si="28"/>
        <v>0</v>
      </c>
      <c r="F211" s="31">
        <f t="shared" ca="1" si="29"/>
        <v>0</v>
      </c>
      <c r="G211" s="31">
        <f t="shared" ref="G211:G274" ca="1" si="32">IF(Pay_Num&lt;&gt;"",Total_Pay-Int,"")</f>
        <v>0</v>
      </c>
      <c r="H211" s="31">
        <f t="shared" ref="H211:H274" ca="1" si="33">IF(Pay_Num&lt;&gt;"",Beg_Bal*Interest_Rate/Num_Pmt_Per_Year,"")</f>
        <v>0</v>
      </c>
      <c r="I211" s="31">
        <f t="shared" ca="1" si="30"/>
        <v>0</v>
      </c>
      <c r="J211" s="24"/>
      <c r="K211" s="24"/>
    </row>
    <row r="212" spans="1:11">
      <c r="A212" s="27">
        <f t="shared" ca="1" si="31"/>
        <v>195</v>
      </c>
      <c r="B212" s="28">
        <f t="shared" ca="1" si="27"/>
        <v>51440</v>
      </c>
      <c r="C212" s="31">
        <f t="shared" ref="C212:C275" ca="1" si="34">IF(Pay_Num&lt;&gt;"",I211,"")</f>
        <v>0</v>
      </c>
      <c r="D212" s="31">
        <f t="shared" ref="D212:D275" ca="1" si="35">IF(Pay_Num&lt;&gt;"",Scheduled_Monthly_Payment,"")</f>
        <v>60.048567289051725</v>
      </c>
      <c r="E212" s="32">
        <f t="shared" ca="1" si="28"/>
        <v>0</v>
      </c>
      <c r="F212" s="31">
        <f t="shared" ca="1" si="29"/>
        <v>0</v>
      </c>
      <c r="G212" s="31">
        <f t="shared" ca="1" si="32"/>
        <v>0</v>
      </c>
      <c r="H212" s="31">
        <f t="shared" ca="1" si="33"/>
        <v>0</v>
      </c>
      <c r="I212" s="31">
        <f t="shared" ca="1" si="30"/>
        <v>0</v>
      </c>
      <c r="J212" s="24"/>
      <c r="K212" s="24"/>
    </row>
    <row r="213" spans="1:11">
      <c r="A213" s="27">
        <f t="shared" ca="1" si="31"/>
        <v>196</v>
      </c>
      <c r="B213" s="28">
        <f t="shared" ca="1" si="27"/>
        <v>51471</v>
      </c>
      <c r="C213" s="31">
        <f t="shared" ca="1" si="34"/>
        <v>0</v>
      </c>
      <c r="D213" s="31">
        <f t="shared" ca="1" si="35"/>
        <v>60.048567289051725</v>
      </c>
      <c r="E213" s="32">
        <f t="shared" ca="1" si="28"/>
        <v>0</v>
      </c>
      <c r="F213" s="31">
        <f t="shared" ca="1" si="29"/>
        <v>0</v>
      </c>
      <c r="G213" s="31">
        <f t="shared" ca="1" si="32"/>
        <v>0</v>
      </c>
      <c r="H213" s="31">
        <f t="shared" ca="1" si="33"/>
        <v>0</v>
      </c>
      <c r="I213" s="31">
        <f t="shared" ca="1" si="30"/>
        <v>0</v>
      </c>
      <c r="J213" s="24"/>
      <c r="K213" s="24"/>
    </row>
    <row r="214" spans="1:11">
      <c r="A214" s="27">
        <f t="shared" ca="1" si="31"/>
        <v>197</v>
      </c>
      <c r="B214" s="28">
        <f t="shared" ca="1" si="27"/>
        <v>51501</v>
      </c>
      <c r="C214" s="31">
        <f t="shared" ca="1" si="34"/>
        <v>0</v>
      </c>
      <c r="D214" s="31">
        <f t="shared" ca="1" si="35"/>
        <v>60.048567289051725</v>
      </c>
      <c r="E214" s="32">
        <f t="shared" ca="1" si="28"/>
        <v>0</v>
      </c>
      <c r="F214" s="31">
        <f t="shared" ca="1" si="29"/>
        <v>0</v>
      </c>
      <c r="G214" s="31">
        <f t="shared" ca="1" si="32"/>
        <v>0</v>
      </c>
      <c r="H214" s="31">
        <f t="shared" ca="1" si="33"/>
        <v>0</v>
      </c>
      <c r="I214" s="31">
        <f t="shared" ca="1" si="30"/>
        <v>0</v>
      </c>
      <c r="J214" s="24"/>
      <c r="K214" s="24"/>
    </row>
    <row r="215" spans="1:11">
      <c r="A215" s="27">
        <f t="shared" ca="1" si="31"/>
        <v>198</v>
      </c>
      <c r="B215" s="28">
        <f t="shared" ca="1" si="27"/>
        <v>51532</v>
      </c>
      <c r="C215" s="31">
        <f t="shared" ca="1" si="34"/>
        <v>0</v>
      </c>
      <c r="D215" s="31">
        <f t="shared" ca="1" si="35"/>
        <v>60.048567289051725</v>
      </c>
      <c r="E215" s="32">
        <f t="shared" ca="1" si="28"/>
        <v>0</v>
      </c>
      <c r="F215" s="31">
        <f t="shared" ca="1" si="29"/>
        <v>0</v>
      </c>
      <c r="G215" s="31">
        <f t="shared" ca="1" si="32"/>
        <v>0</v>
      </c>
      <c r="H215" s="31">
        <f t="shared" ca="1" si="33"/>
        <v>0</v>
      </c>
      <c r="I215" s="31">
        <f t="shared" ca="1" si="30"/>
        <v>0</v>
      </c>
      <c r="J215" s="24"/>
      <c r="K215" s="24"/>
    </row>
    <row r="216" spans="1:11">
      <c r="A216" s="27">
        <f t="shared" ca="1" si="31"/>
        <v>199</v>
      </c>
      <c r="B216" s="28">
        <f t="shared" ca="1" si="27"/>
        <v>51563</v>
      </c>
      <c r="C216" s="31">
        <f t="shared" ca="1" si="34"/>
        <v>0</v>
      </c>
      <c r="D216" s="31">
        <f t="shared" ca="1" si="35"/>
        <v>60.048567289051725</v>
      </c>
      <c r="E216" s="32">
        <f t="shared" ca="1" si="28"/>
        <v>0</v>
      </c>
      <c r="F216" s="31">
        <f t="shared" ca="1" si="29"/>
        <v>0</v>
      </c>
      <c r="G216" s="31">
        <f t="shared" ca="1" si="32"/>
        <v>0</v>
      </c>
      <c r="H216" s="31">
        <f t="shared" ca="1" si="33"/>
        <v>0</v>
      </c>
      <c r="I216" s="31">
        <f t="shared" ca="1" si="30"/>
        <v>0</v>
      </c>
      <c r="J216" s="24"/>
      <c r="K216" s="24"/>
    </row>
    <row r="217" spans="1:11">
      <c r="A217" s="27">
        <f t="shared" ca="1" si="31"/>
        <v>200</v>
      </c>
      <c r="B217" s="28">
        <f t="shared" ca="1" si="27"/>
        <v>51591</v>
      </c>
      <c r="C217" s="31">
        <f t="shared" ca="1" si="34"/>
        <v>0</v>
      </c>
      <c r="D217" s="31">
        <f t="shared" ca="1" si="35"/>
        <v>60.048567289051725</v>
      </c>
      <c r="E217" s="32">
        <f t="shared" ca="1" si="28"/>
        <v>0</v>
      </c>
      <c r="F217" s="31">
        <f t="shared" ca="1" si="29"/>
        <v>0</v>
      </c>
      <c r="G217" s="31">
        <f t="shared" ca="1" si="32"/>
        <v>0</v>
      </c>
      <c r="H217" s="31">
        <f t="shared" ca="1" si="33"/>
        <v>0</v>
      </c>
      <c r="I217" s="31">
        <f t="shared" ca="1" si="30"/>
        <v>0</v>
      </c>
      <c r="J217" s="24"/>
      <c r="K217" s="24"/>
    </row>
    <row r="218" spans="1:11">
      <c r="A218" s="27">
        <f t="shared" ca="1" si="31"/>
        <v>201</v>
      </c>
      <c r="B218" s="28">
        <f t="shared" ca="1" si="27"/>
        <v>51622</v>
      </c>
      <c r="C218" s="31">
        <f t="shared" ca="1" si="34"/>
        <v>0</v>
      </c>
      <c r="D218" s="31">
        <f t="shared" ca="1" si="35"/>
        <v>60.048567289051725</v>
      </c>
      <c r="E218" s="32">
        <f t="shared" ca="1" si="28"/>
        <v>0</v>
      </c>
      <c r="F218" s="31">
        <f t="shared" ca="1" si="29"/>
        <v>0</v>
      </c>
      <c r="G218" s="31">
        <f t="shared" ca="1" si="32"/>
        <v>0</v>
      </c>
      <c r="H218" s="31">
        <f t="shared" ca="1" si="33"/>
        <v>0</v>
      </c>
      <c r="I218" s="31">
        <f t="shared" ca="1" si="30"/>
        <v>0</v>
      </c>
      <c r="J218" s="24"/>
      <c r="K218" s="24"/>
    </row>
    <row r="219" spans="1:11">
      <c r="A219" s="27">
        <f t="shared" ca="1" si="31"/>
        <v>202</v>
      </c>
      <c r="B219" s="28">
        <f t="shared" ca="1" si="27"/>
        <v>51652</v>
      </c>
      <c r="C219" s="31">
        <f t="shared" ca="1" si="34"/>
        <v>0</v>
      </c>
      <c r="D219" s="31">
        <f t="shared" ca="1" si="35"/>
        <v>60.048567289051725</v>
      </c>
      <c r="E219" s="32">
        <f t="shared" ca="1" si="28"/>
        <v>0</v>
      </c>
      <c r="F219" s="31">
        <f t="shared" ca="1" si="29"/>
        <v>0</v>
      </c>
      <c r="G219" s="31">
        <f t="shared" ca="1" si="32"/>
        <v>0</v>
      </c>
      <c r="H219" s="31">
        <f t="shared" ca="1" si="33"/>
        <v>0</v>
      </c>
      <c r="I219" s="31">
        <f t="shared" ca="1" si="30"/>
        <v>0</v>
      </c>
      <c r="J219" s="24"/>
      <c r="K219" s="24"/>
    </row>
    <row r="220" spans="1:11">
      <c r="A220" s="27">
        <f t="shared" ca="1" si="31"/>
        <v>203</v>
      </c>
      <c r="B220" s="28">
        <f t="shared" ca="1" si="27"/>
        <v>51683</v>
      </c>
      <c r="C220" s="31">
        <f t="shared" ca="1" si="34"/>
        <v>0</v>
      </c>
      <c r="D220" s="31">
        <f t="shared" ca="1" si="35"/>
        <v>60.048567289051725</v>
      </c>
      <c r="E220" s="32">
        <f t="shared" ca="1" si="28"/>
        <v>0</v>
      </c>
      <c r="F220" s="31">
        <f t="shared" ca="1" si="29"/>
        <v>0</v>
      </c>
      <c r="G220" s="31">
        <f t="shared" ca="1" si="32"/>
        <v>0</v>
      </c>
      <c r="H220" s="31">
        <f t="shared" ca="1" si="33"/>
        <v>0</v>
      </c>
      <c r="I220" s="31">
        <f t="shared" ca="1" si="30"/>
        <v>0</v>
      </c>
      <c r="J220" s="24"/>
      <c r="K220" s="24"/>
    </row>
    <row r="221" spans="1:11">
      <c r="A221" s="27">
        <f t="shared" ca="1" si="31"/>
        <v>204</v>
      </c>
      <c r="B221" s="28">
        <f t="shared" ca="1" si="27"/>
        <v>51713</v>
      </c>
      <c r="C221" s="31">
        <f t="shared" ca="1" si="34"/>
        <v>0</v>
      </c>
      <c r="D221" s="31">
        <f t="shared" ca="1" si="35"/>
        <v>60.048567289051725</v>
      </c>
      <c r="E221" s="32">
        <f t="shared" ca="1" si="28"/>
        <v>0</v>
      </c>
      <c r="F221" s="31">
        <f t="shared" ca="1" si="29"/>
        <v>0</v>
      </c>
      <c r="G221" s="31">
        <f t="shared" ca="1" si="32"/>
        <v>0</v>
      </c>
      <c r="H221" s="31">
        <f t="shared" ca="1" si="33"/>
        <v>0</v>
      </c>
      <c r="I221" s="31">
        <f t="shared" ca="1" si="30"/>
        <v>0</v>
      </c>
      <c r="J221" s="24"/>
      <c r="K221" s="24"/>
    </row>
    <row r="222" spans="1:11">
      <c r="A222" s="27">
        <f t="shared" ca="1" si="31"/>
        <v>205</v>
      </c>
      <c r="B222" s="28">
        <f t="shared" ca="1" si="27"/>
        <v>51744</v>
      </c>
      <c r="C222" s="31">
        <f t="shared" ca="1" si="34"/>
        <v>0</v>
      </c>
      <c r="D222" s="31">
        <f t="shared" ca="1" si="35"/>
        <v>60.048567289051725</v>
      </c>
      <c r="E222" s="32">
        <f t="shared" ca="1" si="28"/>
        <v>0</v>
      </c>
      <c r="F222" s="31">
        <f t="shared" ca="1" si="29"/>
        <v>0</v>
      </c>
      <c r="G222" s="31">
        <f t="shared" ca="1" si="32"/>
        <v>0</v>
      </c>
      <c r="H222" s="31">
        <f t="shared" ca="1" si="33"/>
        <v>0</v>
      </c>
      <c r="I222" s="31">
        <f t="shared" ca="1" si="30"/>
        <v>0</v>
      </c>
      <c r="J222" s="24"/>
      <c r="K222" s="24"/>
    </row>
    <row r="223" spans="1:11">
      <c r="A223" s="27">
        <f t="shared" ca="1" si="31"/>
        <v>206</v>
      </c>
      <c r="B223" s="28">
        <f t="shared" ca="1" si="27"/>
        <v>51775</v>
      </c>
      <c r="C223" s="31">
        <f t="shared" ca="1" si="34"/>
        <v>0</v>
      </c>
      <c r="D223" s="31">
        <f t="shared" ca="1" si="35"/>
        <v>60.048567289051725</v>
      </c>
      <c r="E223" s="32">
        <f t="shared" ca="1" si="28"/>
        <v>0</v>
      </c>
      <c r="F223" s="31">
        <f t="shared" ca="1" si="29"/>
        <v>0</v>
      </c>
      <c r="G223" s="31">
        <f t="shared" ca="1" si="32"/>
        <v>0</v>
      </c>
      <c r="H223" s="31">
        <f t="shared" ca="1" si="33"/>
        <v>0</v>
      </c>
      <c r="I223" s="31">
        <f t="shared" ca="1" si="30"/>
        <v>0</v>
      </c>
      <c r="J223" s="24"/>
      <c r="K223" s="24"/>
    </row>
    <row r="224" spans="1:11">
      <c r="A224" s="27">
        <f t="shared" ca="1" si="31"/>
        <v>207</v>
      </c>
      <c r="B224" s="28">
        <f t="shared" ca="1" si="27"/>
        <v>51805</v>
      </c>
      <c r="C224" s="31">
        <f t="shared" ca="1" si="34"/>
        <v>0</v>
      </c>
      <c r="D224" s="31">
        <f t="shared" ca="1" si="35"/>
        <v>60.048567289051725</v>
      </c>
      <c r="E224" s="32">
        <f t="shared" ca="1" si="28"/>
        <v>0</v>
      </c>
      <c r="F224" s="31">
        <f t="shared" ca="1" si="29"/>
        <v>0</v>
      </c>
      <c r="G224" s="31">
        <f t="shared" ca="1" si="32"/>
        <v>0</v>
      </c>
      <c r="H224" s="31">
        <f t="shared" ca="1" si="33"/>
        <v>0</v>
      </c>
      <c r="I224" s="31">
        <f t="shared" ca="1" si="30"/>
        <v>0</v>
      </c>
      <c r="J224" s="24"/>
      <c r="K224" s="24"/>
    </row>
    <row r="225" spans="1:11">
      <c r="A225" s="27">
        <f t="shared" ca="1" si="31"/>
        <v>208</v>
      </c>
      <c r="B225" s="28">
        <f t="shared" ca="1" si="27"/>
        <v>51836</v>
      </c>
      <c r="C225" s="31">
        <f t="shared" ca="1" si="34"/>
        <v>0</v>
      </c>
      <c r="D225" s="31">
        <f t="shared" ca="1" si="35"/>
        <v>60.048567289051725</v>
      </c>
      <c r="E225" s="32">
        <f t="shared" ca="1" si="28"/>
        <v>0</v>
      </c>
      <c r="F225" s="31">
        <f t="shared" ca="1" si="29"/>
        <v>0</v>
      </c>
      <c r="G225" s="31">
        <f t="shared" ca="1" si="32"/>
        <v>0</v>
      </c>
      <c r="H225" s="31">
        <f t="shared" ca="1" si="33"/>
        <v>0</v>
      </c>
      <c r="I225" s="31">
        <f t="shared" ca="1" si="30"/>
        <v>0</v>
      </c>
      <c r="J225" s="24"/>
      <c r="K225" s="24"/>
    </row>
    <row r="226" spans="1:11">
      <c r="A226" s="27">
        <f t="shared" ca="1" si="31"/>
        <v>209</v>
      </c>
      <c r="B226" s="28">
        <f t="shared" ca="1" si="27"/>
        <v>51866</v>
      </c>
      <c r="C226" s="31">
        <f t="shared" ca="1" si="34"/>
        <v>0</v>
      </c>
      <c r="D226" s="31">
        <f t="shared" ca="1" si="35"/>
        <v>60.048567289051725</v>
      </c>
      <c r="E226" s="32">
        <f t="shared" ca="1" si="28"/>
        <v>0</v>
      </c>
      <c r="F226" s="31">
        <f t="shared" ca="1" si="29"/>
        <v>0</v>
      </c>
      <c r="G226" s="31">
        <f t="shared" ca="1" si="32"/>
        <v>0</v>
      </c>
      <c r="H226" s="31">
        <f t="shared" ca="1" si="33"/>
        <v>0</v>
      </c>
      <c r="I226" s="31">
        <f t="shared" ca="1" si="30"/>
        <v>0</v>
      </c>
      <c r="J226" s="24"/>
      <c r="K226" s="24"/>
    </row>
    <row r="227" spans="1:11">
      <c r="A227" s="27">
        <f t="shared" ca="1" si="31"/>
        <v>210</v>
      </c>
      <c r="B227" s="28">
        <f t="shared" ca="1" si="27"/>
        <v>51897</v>
      </c>
      <c r="C227" s="31">
        <f t="shared" ca="1" si="34"/>
        <v>0</v>
      </c>
      <c r="D227" s="31">
        <f t="shared" ca="1" si="35"/>
        <v>60.048567289051725</v>
      </c>
      <c r="E227" s="32">
        <f t="shared" ca="1" si="28"/>
        <v>0</v>
      </c>
      <c r="F227" s="31">
        <f t="shared" ca="1" si="29"/>
        <v>0</v>
      </c>
      <c r="G227" s="31">
        <f t="shared" ca="1" si="32"/>
        <v>0</v>
      </c>
      <c r="H227" s="31">
        <f t="shared" ca="1" si="33"/>
        <v>0</v>
      </c>
      <c r="I227" s="31">
        <f t="shared" ca="1" si="30"/>
        <v>0</v>
      </c>
      <c r="J227" s="24"/>
      <c r="K227" s="24"/>
    </row>
    <row r="228" spans="1:11">
      <c r="A228" s="27">
        <f t="shared" ca="1" si="31"/>
        <v>211</v>
      </c>
      <c r="B228" s="28">
        <f t="shared" ca="1" si="27"/>
        <v>51928</v>
      </c>
      <c r="C228" s="31">
        <f t="shared" ca="1" si="34"/>
        <v>0</v>
      </c>
      <c r="D228" s="31">
        <f t="shared" ca="1" si="35"/>
        <v>60.048567289051725</v>
      </c>
      <c r="E228" s="32">
        <f t="shared" ca="1" si="28"/>
        <v>0</v>
      </c>
      <c r="F228" s="31">
        <f t="shared" ca="1" si="29"/>
        <v>0</v>
      </c>
      <c r="G228" s="31">
        <f t="shared" ca="1" si="32"/>
        <v>0</v>
      </c>
      <c r="H228" s="31">
        <f t="shared" ca="1" si="33"/>
        <v>0</v>
      </c>
      <c r="I228" s="31">
        <f t="shared" ca="1" si="30"/>
        <v>0</v>
      </c>
      <c r="J228" s="24"/>
      <c r="K228" s="24"/>
    </row>
    <row r="229" spans="1:11">
      <c r="A229" s="27">
        <f t="shared" ca="1" si="31"/>
        <v>212</v>
      </c>
      <c r="B229" s="28">
        <f t="shared" ca="1" si="27"/>
        <v>51956</v>
      </c>
      <c r="C229" s="31">
        <f t="shared" ca="1" si="34"/>
        <v>0</v>
      </c>
      <c r="D229" s="31">
        <f t="shared" ca="1" si="35"/>
        <v>60.048567289051725</v>
      </c>
      <c r="E229" s="32">
        <f t="shared" ca="1" si="28"/>
        <v>0</v>
      </c>
      <c r="F229" s="31">
        <f t="shared" ca="1" si="29"/>
        <v>0</v>
      </c>
      <c r="G229" s="31">
        <f t="shared" ca="1" si="32"/>
        <v>0</v>
      </c>
      <c r="H229" s="31">
        <f t="shared" ca="1" si="33"/>
        <v>0</v>
      </c>
      <c r="I229" s="31">
        <f t="shared" ca="1" si="30"/>
        <v>0</v>
      </c>
      <c r="J229" s="24"/>
      <c r="K229" s="24"/>
    </row>
    <row r="230" spans="1:11">
      <c r="A230" s="27">
        <f t="shared" ca="1" si="31"/>
        <v>213</v>
      </c>
      <c r="B230" s="28">
        <f t="shared" ca="1" si="27"/>
        <v>51987</v>
      </c>
      <c r="C230" s="31">
        <f t="shared" ca="1" si="34"/>
        <v>0</v>
      </c>
      <c r="D230" s="31">
        <f t="shared" ca="1" si="35"/>
        <v>60.048567289051725</v>
      </c>
      <c r="E230" s="32">
        <f t="shared" ca="1" si="28"/>
        <v>0</v>
      </c>
      <c r="F230" s="31">
        <f t="shared" ca="1" si="29"/>
        <v>0</v>
      </c>
      <c r="G230" s="31">
        <f t="shared" ca="1" si="32"/>
        <v>0</v>
      </c>
      <c r="H230" s="31">
        <f t="shared" ca="1" si="33"/>
        <v>0</v>
      </c>
      <c r="I230" s="31">
        <f t="shared" ca="1" si="30"/>
        <v>0</v>
      </c>
      <c r="J230" s="24"/>
      <c r="K230" s="24"/>
    </row>
    <row r="231" spans="1:11">
      <c r="A231" s="27">
        <f t="shared" ca="1" si="31"/>
        <v>214</v>
      </c>
      <c r="B231" s="28">
        <f t="shared" ca="1" si="27"/>
        <v>52017</v>
      </c>
      <c r="C231" s="31">
        <f t="shared" ca="1" si="34"/>
        <v>0</v>
      </c>
      <c r="D231" s="31">
        <f t="shared" ca="1" si="35"/>
        <v>60.048567289051725</v>
      </c>
      <c r="E231" s="32">
        <f t="shared" ca="1" si="28"/>
        <v>0</v>
      </c>
      <c r="F231" s="31">
        <f t="shared" ca="1" si="29"/>
        <v>0</v>
      </c>
      <c r="G231" s="31">
        <f t="shared" ca="1" si="32"/>
        <v>0</v>
      </c>
      <c r="H231" s="31">
        <f t="shared" ca="1" si="33"/>
        <v>0</v>
      </c>
      <c r="I231" s="31">
        <f t="shared" ca="1" si="30"/>
        <v>0</v>
      </c>
      <c r="J231" s="24"/>
      <c r="K231" s="24"/>
    </row>
    <row r="232" spans="1:11">
      <c r="A232" s="27">
        <f t="shared" ca="1" si="31"/>
        <v>215</v>
      </c>
      <c r="B232" s="28">
        <f t="shared" ca="1" si="27"/>
        <v>52048</v>
      </c>
      <c r="C232" s="31">
        <f t="shared" ca="1" si="34"/>
        <v>0</v>
      </c>
      <c r="D232" s="31">
        <f t="shared" ca="1" si="35"/>
        <v>60.048567289051725</v>
      </c>
      <c r="E232" s="32">
        <f t="shared" ca="1" si="28"/>
        <v>0</v>
      </c>
      <c r="F232" s="31">
        <f t="shared" ca="1" si="29"/>
        <v>0</v>
      </c>
      <c r="G232" s="31">
        <f t="shared" ca="1" si="32"/>
        <v>0</v>
      </c>
      <c r="H232" s="31">
        <f t="shared" ca="1" si="33"/>
        <v>0</v>
      </c>
      <c r="I232" s="31">
        <f t="shared" ca="1" si="30"/>
        <v>0</v>
      </c>
      <c r="J232" s="24"/>
      <c r="K232" s="24"/>
    </row>
    <row r="233" spans="1:11">
      <c r="A233" s="27">
        <f t="shared" ca="1" si="31"/>
        <v>216</v>
      </c>
      <c r="B233" s="28">
        <f t="shared" ca="1" si="27"/>
        <v>52078</v>
      </c>
      <c r="C233" s="31">
        <f t="shared" ca="1" si="34"/>
        <v>0</v>
      </c>
      <c r="D233" s="31">
        <f t="shared" ca="1" si="35"/>
        <v>60.048567289051725</v>
      </c>
      <c r="E233" s="32">
        <f t="shared" ca="1" si="28"/>
        <v>0</v>
      </c>
      <c r="F233" s="31">
        <f t="shared" ca="1" si="29"/>
        <v>0</v>
      </c>
      <c r="G233" s="31">
        <f t="shared" ca="1" si="32"/>
        <v>0</v>
      </c>
      <c r="H233" s="31">
        <f t="shared" ca="1" si="33"/>
        <v>0</v>
      </c>
      <c r="I233" s="31">
        <f t="shared" ca="1" si="30"/>
        <v>0</v>
      </c>
      <c r="J233" s="24"/>
      <c r="K233" s="24"/>
    </row>
    <row r="234" spans="1:11">
      <c r="A234" s="27">
        <f t="shared" ca="1" si="31"/>
        <v>217</v>
      </c>
      <c r="B234" s="28">
        <f t="shared" ca="1" si="27"/>
        <v>52109</v>
      </c>
      <c r="C234" s="31">
        <f t="shared" ca="1" si="34"/>
        <v>0</v>
      </c>
      <c r="D234" s="31">
        <f t="shared" ca="1" si="35"/>
        <v>60.048567289051725</v>
      </c>
      <c r="E234" s="32">
        <f t="shared" ca="1" si="28"/>
        <v>0</v>
      </c>
      <c r="F234" s="31">
        <f t="shared" ca="1" si="29"/>
        <v>0</v>
      </c>
      <c r="G234" s="31">
        <f t="shared" ca="1" si="32"/>
        <v>0</v>
      </c>
      <c r="H234" s="31">
        <f t="shared" ca="1" si="33"/>
        <v>0</v>
      </c>
      <c r="I234" s="31">
        <f t="shared" ca="1" si="30"/>
        <v>0</v>
      </c>
      <c r="J234" s="24"/>
      <c r="K234" s="24"/>
    </row>
    <row r="235" spans="1:11">
      <c r="A235" s="27">
        <f t="shared" ca="1" si="31"/>
        <v>218</v>
      </c>
      <c r="B235" s="28">
        <f t="shared" ca="1" si="27"/>
        <v>52140</v>
      </c>
      <c r="C235" s="31">
        <f t="shared" ca="1" si="34"/>
        <v>0</v>
      </c>
      <c r="D235" s="31">
        <f t="shared" ca="1" si="35"/>
        <v>60.048567289051725</v>
      </c>
      <c r="E235" s="32">
        <f t="shared" ca="1" si="28"/>
        <v>0</v>
      </c>
      <c r="F235" s="31">
        <f t="shared" ca="1" si="29"/>
        <v>0</v>
      </c>
      <c r="G235" s="31">
        <f t="shared" ca="1" si="32"/>
        <v>0</v>
      </c>
      <c r="H235" s="31">
        <f t="shared" ca="1" si="33"/>
        <v>0</v>
      </c>
      <c r="I235" s="31">
        <f t="shared" ca="1" si="30"/>
        <v>0</v>
      </c>
      <c r="J235" s="24"/>
      <c r="K235" s="24"/>
    </row>
    <row r="236" spans="1:11">
      <c r="A236" s="27">
        <f t="shared" ca="1" si="31"/>
        <v>219</v>
      </c>
      <c r="B236" s="28">
        <f t="shared" ca="1" si="27"/>
        <v>52170</v>
      </c>
      <c r="C236" s="31">
        <f t="shared" ca="1" si="34"/>
        <v>0</v>
      </c>
      <c r="D236" s="31">
        <f t="shared" ca="1" si="35"/>
        <v>60.048567289051725</v>
      </c>
      <c r="E236" s="32">
        <f t="shared" ca="1" si="28"/>
        <v>0</v>
      </c>
      <c r="F236" s="31">
        <f t="shared" ca="1" si="29"/>
        <v>0</v>
      </c>
      <c r="G236" s="31">
        <f t="shared" ca="1" si="32"/>
        <v>0</v>
      </c>
      <c r="H236" s="31">
        <f t="shared" ca="1" si="33"/>
        <v>0</v>
      </c>
      <c r="I236" s="31">
        <f t="shared" ca="1" si="30"/>
        <v>0</v>
      </c>
      <c r="J236" s="24"/>
      <c r="K236" s="24"/>
    </row>
    <row r="237" spans="1:11">
      <c r="A237" s="27">
        <f t="shared" ca="1" si="31"/>
        <v>220</v>
      </c>
      <c r="B237" s="28">
        <f t="shared" ca="1" si="27"/>
        <v>52201</v>
      </c>
      <c r="C237" s="31">
        <f t="shared" ca="1" si="34"/>
        <v>0</v>
      </c>
      <c r="D237" s="31">
        <f t="shared" ca="1" si="35"/>
        <v>60.048567289051725</v>
      </c>
      <c r="E237" s="32">
        <f t="shared" ca="1" si="28"/>
        <v>0</v>
      </c>
      <c r="F237" s="31">
        <f t="shared" ca="1" si="29"/>
        <v>0</v>
      </c>
      <c r="G237" s="31">
        <f t="shared" ca="1" si="32"/>
        <v>0</v>
      </c>
      <c r="H237" s="31">
        <f t="shared" ca="1" si="33"/>
        <v>0</v>
      </c>
      <c r="I237" s="31">
        <f t="shared" ca="1" si="30"/>
        <v>0</v>
      </c>
      <c r="J237" s="24"/>
      <c r="K237" s="24"/>
    </row>
    <row r="238" spans="1:11">
      <c r="A238" s="27">
        <f t="shared" ca="1" si="31"/>
        <v>221</v>
      </c>
      <c r="B238" s="28">
        <f t="shared" ca="1" si="27"/>
        <v>52231</v>
      </c>
      <c r="C238" s="31">
        <f t="shared" ca="1" si="34"/>
        <v>0</v>
      </c>
      <c r="D238" s="31">
        <f t="shared" ca="1" si="35"/>
        <v>60.048567289051725</v>
      </c>
      <c r="E238" s="32">
        <f t="shared" ca="1" si="28"/>
        <v>0</v>
      </c>
      <c r="F238" s="31">
        <f t="shared" ca="1" si="29"/>
        <v>0</v>
      </c>
      <c r="G238" s="31">
        <f t="shared" ca="1" si="32"/>
        <v>0</v>
      </c>
      <c r="H238" s="31">
        <f t="shared" ca="1" si="33"/>
        <v>0</v>
      </c>
      <c r="I238" s="31">
        <f t="shared" ca="1" si="30"/>
        <v>0</v>
      </c>
      <c r="J238" s="24"/>
      <c r="K238" s="24"/>
    </row>
    <row r="239" spans="1:11">
      <c r="A239" s="27">
        <f t="shared" ca="1" si="31"/>
        <v>222</v>
      </c>
      <c r="B239" s="28">
        <f t="shared" ca="1" si="27"/>
        <v>52262</v>
      </c>
      <c r="C239" s="31">
        <f t="shared" ca="1" si="34"/>
        <v>0</v>
      </c>
      <c r="D239" s="31">
        <f t="shared" ca="1" si="35"/>
        <v>60.048567289051725</v>
      </c>
      <c r="E239" s="32">
        <f t="shared" ca="1" si="28"/>
        <v>0</v>
      </c>
      <c r="F239" s="31">
        <f t="shared" ca="1" si="29"/>
        <v>0</v>
      </c>
      <c r="G239" s="31">
        <f t="shared" ca="1" si="32"/>
        <v>0</v>
      </c>
      <c r="H239" s="31">
        <f t="shared" ca="1" si="33"/>
        <v>0</v>
      </c>
      <c r="I239" s="31">
        <f t="shared" ca="1" si="30"/>
        <v>0</v>
      </c>
      <c r="J239" s="24"/>
      <c r="K239" s="24"/>
    </row>
    <row r="240" spans="1:11">
      <c r="A240" s="27">
        <f t="shared" ca="1" si="31"/>
        <v>223</v>
      </c>
      <c r="B240" s="28">
        <f t="shared" ca="1" si="27"/>
        <v>52293</v>
      </c>
      <c r="C240" s="31">
        <f t="shared" ca="1" si="34"/>
        <v>0</v>
      </c>
      <c r="D240" s="31">
        <f t="shared" ca="1" si="35"/>
        <v>60.048567289051725</v>
      </c>
      <c r="E240" s="32">
        <f t="shared" ca="1" si="28"/>
        <v>0</v>
      </c>
      <c r="F240" s="31">
        <f t="shared" ca="1" si="29"/>
        <v>0</v>
      </c>
      <c r="G240" s="31">
        <f t="shared" ca="1" si="32"/>
        <v>0</v>
      </c>
      <c r="H240" s="31">
        <f t="shared" ca="1" si="33"/>
        <v>0</v>
      </c>
      <c r="I240" s="31">
        <f t="shared" ca="1" si="30"/>
        <v>0</v>
      </c>
      <c r="J240" s="24"/>
      <c r="K240" s="24"/>
    </row>
    <row r="241" spans="1:11">
      <c r="A241" s="27">
        <f t="shared" ca="1" si="31"/>
        <v>224</v>
      </c>
      <c r="B241" s="28">
        <f t="shared" ca="1" si="27"/>
        <v>52321</v>
      </c>
      <c r="C241" s="31">
        <f t="shared" ca="1" si="34"/>
        <v>0</v>
      </c>
      <c r="D241" s="31">
        <f t="shared" ca="1" si="35"/>
        <v>60.048567289051725</v>
      </c>
      <c r="E241" s="32">
        <f t="shared" ca="1" si="28"/>
        <v>0</v>
      </c>
      <c r="F241" s="31">
        <f t="shared" ca="1" si="29"/>
        <v>0</v>
      </c>
      <c r="G241" s="31">
        <f t="shared" ca="1" si="32"/>
        <v>0</v>
      </c>
      <c r="H241" s="31">
        <f t="shared" ca="1" si="33"/>
        <v>0</v>
      </c>
      <c r="I241" s="31">
        <f t="shared" ca="1" si="30"/>
        <v>0</v>
      </c>
      <c r="J241" s="24"/>
      <c r="K241" s="24"/>
    </row>
    <row r="242" spans="1:11">
      <c r="A242" s="27">
        <f t="shared" ca="1" si="31"/>
        <v>225</v>
      </c>
      <c r="B242" s="28">
        <f t="shared" ca="1" si="27"/>
        <v>52352</v>
      </c>
      <c r="C242" s="31">
        <f t="shared" ca="1" si="34"/>
        <v>0</v>
      </c>
      <c r="D242" s="31">
        <f t="shared" ca="1" si="35"/>
        <v>60.048567289051725</v>
      </c>
      <c r="E242" s="32">
        <f t="shared" ca="1" si="28"/>
        <v>0</v>
      </c>
      <c r="F242" s="31">
        <f t="shared" ca="1" si="29"/>
        <v>0</v>
      </c>
      <c r="G242" s="31">
        <f t="shared" ca="1" si="32"/>
        <v>0</v>
      </c>
      <c r="H242" s="31">
        <f t="shared" ca="1" si="33"/>
        <v>0</v>
      </c>
      <c r="I242" s="31">
        <f t="shared" ca="1" si="30"/>
        <v>0</v>
      </c>
      <c r="J242" s="24"/>
      <c r="K242" s="24"/>
    </row>
    <row r="243" spans="1:11">
      <c r="A243" s="27">
        <f t="shared" ca="1" si="31"/>
        <v>226</v>
      </c>
      <c r="B243" s="28">
        <f t="shared" ca="1" si="27"/>
        <v>52382</v>
      </c>
      <c r="C243" s="31">
        <f t="shared" ca="1" si="34"/>
        <v>0</v>
      </c>
      <c r="D243" s="31">
        <f t="shared" ca="1" si="35"/>
        <v>60.048567289051725</v>
      </c>
      <c r="E243" s="32">
        <f t="shared" ca="1" si="28"/>
        <v>0</v>
      </c>
      <c r="F243" s="31">
        <f t="shared" ca="1" si="29"/>
        <v>0</v>
      </c>
      <c r="G243" s="31">
        <f t="shared" ca="1" si="32"/>
        <v>0</v>
      </c>
      <c r="H243" s="31">
        <f t="shared" ca="1" si="33"/>
        <v>0</v>
      </c>
      <c r="I243" s="31">
        <f t="shared" ca="1" si="30"/>
        <v>0</v>
      </c>
      <c r="J243" s="24"/>
      <c r="K243" s="24"/>
    </row>
    <row r="244" spans="1:11">
      <c r="A244" s="27">
        <f t="shared" ca="1" si="31"/>
        <v>227</v>
      </c>
      <c r="B244" s="28">
        <f t="shared" ca="1" si="27"/>
        <v>52413</v>
      </c>
      <c r="C244" s="31">
        <f t="shared" ca="1" si="34"/>
        <v>0</v>
      </c>
      <c r="D244" s="31">
        <f t="shared" ca="1" si="35"/>
        <v>60.048567289051725</v>
      </c>
      <c r="E244" s="32">
        <f t="shared" ca="1" si="28"/>
        <v>0</v>
      </c>
      <c r="F244" s="31">
        <f t="shared" ca="1" si="29"/>
        <v>0</v>
      </c>
      <c r="G244" s="31">
        <f t="shared" ca="1" si="32"/>
        <v>0</v>
      </c>
      <c r="H244" s="31">
        <f t="shared" ca="1" si="33"/>
        <v>0</v>
      </c>
      <c r="I244" s="31">
        <f t="shared" ca="1" si="30"/>
        <v>0</v>
      </c>
      <c r="J244" s="24"/>
      <c r="K244" s="24"/>
    </row>
    <row r="245" spans="1:11">
      <c r="A245" s="27">
        <f t="shared" ca="1" si="31"/>
        <v>228</v>
      </c>
      <c r="B245" s="28">
        <f t="shared" ca="1" si="27"/>
        <v>52443</v>
      </c>
      <c r="C245" s="31">
        <f t="shared" ca="1" si="34"/>
        <v>0</v>
      </c>
      <c r="D245" s="31">
        <f t="shared" ca="1" si="35"/>
        <v>60.048567289051725</v>
      </c>
      <c r="E245" s="32">
        <f t="shared" ca="1" si="28"/>
        <v>0</v>
      </c>
      <c r="F245" s="31">
        <f t="shared" ca="1" si="29"/>
        <v>0</v>
      </c>
      <c r="G245" s="31">
        <f t="shared" ca="1" si="32"/>
        <v>0</v>
      </c>
      <c r="H245" s="31">
        <f t="shared" ca="1" si="33"/>
        <v>0</v>
      </c>
      <c r="I245" s="31">
        <f t="shared" ca="1" si="30"/>
        <v>0</v>
      </c>
      <c r="J245" s="24"/>
      <c r="K245" s="24"/>
    </row>
    <row r="246" spans="1:11">
      <c r="A246" s="27">
        <f t="shared" ca="1" si="31"/>
        <v>229</v>
      </c>
      <c r="B246" s="28">
        <f t="shared" ca="1" si="27"/>
        <v>52474</v>
      </c>
      <c r="C246" s="31">
        <f t="shared" ca="1" si="34"/>
        <v>0</v>
      </c>
      <c r="D246" s="31">
        <f t="shared" ca="1" si="35"/>
        <v>60.048567289051725</v>
      </c>
      <c r="E246" s="32">
        <f t="shared" ca="1" si="28"/>
        <v>0</v>
      </c>
      <c r="F246" s="31">
        <f t="shared" ca="1" si="29"/>
        <v>0</v>
      </c>
      <c r="G246" s="31">
        <f t="shared" ca="1" si="32"/>
        <v>0</v>
      </c>
      <c r="H246" s="31">
        <f t="shared" ca="1" si="33"/>
        <v>0</v>
      </c>
      <c r="I246" s="31">
        <f t="shared" ca="1" si="30"/>
        <v>0</v>
      </c>
      <c r="J246" s="24"/>
      <c r="K246" s="24"/>
    </row>
    <row r="247" spans="1:11">
      <c r="A247" s="27">
        <f t="shared" ca="1" si="31"/>
        <v>230</v>
      </c>
      <c r="B247" s="28">
        <f t="shared" ca="1" si="27"/>
        <v>52505</v>
      </c>
      <c r="C247" s="31">
        <f t="shared" ca="1" si="34"/>
        <v>0</v>
      </c>
      <c r="D247" s="31">
        <f t="shared" ca="1" si="35"/>
        <v>60.048567289051725</v>
      </c>
      <c r="E247" s="32">
        <f t="shared" ca="1" si="28"/>
        <v>0</v>
      </c>
      <c r="F247" s="31">
        <f t="shared" ca="1" si="29"/>
        <v>0</v>
      </c>
      <c r="G247" s="31">
        <f t="shared" ca="1" si="32"/>
        <v>0</v>
      </c>
      <c r="H247" s="31">
        <f t="shared" ca="1" si="33"/>
        <v>0</v>
      </c>
      <c r="I247" s="31">
        <f t="shared" ca="1" si="30"/>
        <v>0</v>
      </c>
      <c r="J247" s="24"/>
      <c r="K247" s="24"/>
    </row>
    <row r="248" spans="1:11">
      <c r="A248" s="27">
        <f t="shared" ca="1" si="31"/>
        <v>231</v>
      </c>
      <c r="B248" s="28">
        <f t="shared" ca="1" si="27"/>
        <v>52535</v>
      </c>
      <c r="C248" s="31">
        <f t="shared" ca="1" si="34"/>
        <v>0</v>
      </c>
      <c r="D248" s="31">
        <f t="shared" ca="1" si="35"/>
        <v>60.048567289051725</v>
      </c>
      <c r="E248" s="32">
        <f t="shared" ca="1" si="28"/>
        <v>0</v>
      </c>
      <c r="F248" s="31">
        <f t="shared" ca="1" si="29"/>
        <v>0</v>
      </c>
      <c r="G248" s="31">
        <f t="shared" ca="1" si="32"/>
        <v>0</v>
      </c>
      <c r="H248" s="31">
        <f t="shared" ca="1" si="33"/>
        <v>0</v>
      </c>
      <c r="I248" s="31">
        <f t="shared" ca="1" si="30"/>
        <v>0</v>
      </c>
      <c r="J248" s="24"/>
      <c r="K248" s="24"/>
    </row>
    <row r="249" spans="1:11">
      <c r="A249" s="27">
        <f t="shared" ca="1" si="31"/>
        <v>232</v>
      </c>
      <c r="B249" s="28">
        <f t="shared" ca="1" si="27"/>
        <v>52566</v>
      </c>
      <c r="C249" s="31">
        <f t="shared" ca="1" si="34"/>
        <v>0</v>
      </c>
      <c r="D249" s="31">
        <f t="shared" ca="1" si="35"/>
        <v>60.048567289051725</v>
      </c>
      <c r="E249" s="32">
        <f t="shared" ca="1" si="28"/>
        <v>0</v>
      </c>
      <c r="F249" s="31">
        <f t="shared" ca="1" si="29"/>
        <v>0</v>
      </c>
      <c r="G249" s="31">
        <f t="shared" ca="1" si="32"/>
        <v>0</v>
      </c>
      <c r="H249" s="31">
        <f t="shared" ca="1" si="33"/>
        <v>0</v>
      </c>
      <c r="I249" s="31">
        <f t="shared" ca="1" si="30"/>
        <v>0</v>
      </c>
      <c r="J249" s="24"/>
      <c r="K249" s="24"/>
    </row>
    <row r="250" spans="1:11">
      <c r="A250" s="27">
        <f t="shared" ca="1" si="31"/>
        <v>233</v>
      </c>
      <c r="B250" s="28">
        <f t="shared" ca="1" si="27"/>
        <v>52596</v>
      </c>
      <c r="C250" s="31">
        <f t="shared" ca="1" si="34"/>
        <v>0</v>
      </c>
      <c r="D250" s="31">
        <f t="shared" ca="1" si="35"/>
        <v>60.048567289051725</v>
      </c>
      <c r="E250" s="32">
        <f t="shared" ca="1" si="28"/>
        <v>0</v>
      </c>
      <c r="F250" s="31">
        <f t="shared" ca="1" si="29"/>
        <v>0</v>
      </c>
      <c r="G250" s="31">
        <f t="shared" ca="1" si="32"/>
        <v>0</v>
      </c>
      <c r="H250" s="31">
        <f t="shared" ca="1" si="33"/>
        <v>0</v>
      </c>
      <c r="I250" s="31">
        <f t="shared" ca="1" si="30"/>
        <v>0</v>
      </c>
      <c r="J250" s="24"/>
      <c r="K250" s="24"/>
    </row>
    <row r="251" spans="1:11">
      <c r="A251" s="27">
        <f t="shared" ca="1" si="31"/>
        <v>234</v>
      </c>
      <c r="B251" s="28">
        <f t="shared" ca="1" si="27"/>
        <v>52627</v>
      </c>
      <c r="C251" s="31">
        <f t="shared" ca="1" si="34"/>
        <v>0</v>
      </c>
      <c r="D251" s="31">
        <f t="shared" ca="1" si="35"/>
        <v>60.048567289051725</v>
      </c>
      <c r="E251" s="32">
        <f t="shared" ca="1" si="28"/>
        <v>0</v>
      </c>
      <c r="F251" s="31">
        <f t="shared" ca="1" si="29"/>
        <v>0</v>
      </c>
      <c r="G251" s="31">
        <f t="shared" ca="1" si="32"/>
        <v>0</v>
      </c>
      <c r="H251" s="31">
        <f t="shared" ca="1" si="33"/>
        <v>0</v>
      </c>
      <c r="I251" s="31">
        <f t="shared" ca="1" si="30"/>
        <v>0</v>
      </c>
      <c r="J251" s="24"/>
      <c r="K251" s="24"/>
    </row>
    <row r="252" spans="1:11">
      <c r="A252" s="27">
        <f t="shared" ca="1" si="31"/>
        <v>235</v>
      </c>
      <c r="B252" s="28">
        <f t="shared" ca="1" si="27"/>
        <v>52658</v>
      </c>
      <c r="C252" s="31">
        <f t="shared" ca="1" si="34"/>
        <v>0</v>
      </c>
      <c r="D252" s="31">
        <f t="shared" ca="1" si="35"/>
        <v>60.048567289051725</v>
      </c>
      <c r="E252" s="32">
        <f t="shared" ca="1" si="28"/>
        <v>0</v>
      </c>
      <c r="F252" s="31">
        <f t="shared" ca="1" si="29"/>
        <v>0</v>
      </c>
      <c r="G252" s="31">
        <f t="shared" ca="1" si="32"/>
        <v>0</v>
      </c>
      <c r="H252" s="31">
        <f t="shared" ca="1" si="33"/>
        <v>0</v>
      </c>
      <c r="I252" s="31">
        <f t="shared" ca="1" si="30"/>
        <v>0</v>
      </c>
      <c r="J252" s="24"/>
      <c r="K252" s="24"/>
    </row>
    <row r="253" spans="1:11">
      <c r="A253" s="27">
        <f t="shared" ca="1" si="31"/>
        <v>236</v>
      </c>
      <c r="B253" s="28">
        <f t="shared" ca="1" si="27"/>
        <v>52687</v>
      </c>
      <c r="C253" s="31">
        <f t="shared" ca="1" si="34"/>
        <v>0</v>
      </c>
      <c r="D253" s="31">
        <f t="shared" ca="1" si="35"/>
        <v>60.048567289051725</v>
      </c>
      <c r="E253" s="32">
        <f t="shared" ca="1" si="28"/>
        <v>0</v>
      </c>
      <c r="F253" s="31">
        <f t="shared" ca="1" si="29"/>
        <v>0</v>
      </c>
      <c r="G253" s="31">
        <f t="shared" ca="1" si="32"/>
        <v>0</v>
      </c>
      <c r="H253" s="31">
        <f t="shared" ca="1" si="33"/>
        <v>0</v>
      </c>
      <c r="I253" s="31">
        <f t="shared" ca="1" si="30"/>
        <v>0</v>
      </c>
      <c r="J253" s="24"/>
      <c r="K253" s="24"/>
    </row>
    <row r="254" spans="1:11">
      <c r="A254" s="27">
        <f t="shared" ca="1" si="31"/>
        <v>237</v>
      </c>
      <c r="B254" s="28">
        <f t="shared" ca="1" si="27"/>
        <v>52718</v>
      </c>
      <c r="C254" s="31">
        <f t="shared" ca="1" si="34"/>
        <v>0</v>
      </c>
      <c r="D254" s="31">
        <f t="shared" ca="1" si="35"/>
        <v>60.048567289051725</v>
      </c>
      <c r="E254" s="32">
        <f t="shared" ca="1" si="28"/>
        <v>0</v>
      </c>
      <c r="F254" s="31">
        <f t="shared" ca="1" si="29"/>
        <v>0</v>
      </c>
      <c r="G254" s="31">
        <f t="shared" ca="1" si="32"/>
        <v>0</v>
      </c>
      <c r="H254" s="31">
        <f t="shared" ca="1" si="33"/>
        <v>0</v>
      </c>
      <c r="I254" s="31">
        <f t="shared" ca="1" si="30"/>
        <v>0</v>
      </c>
      <c r="J254" s="24"/>
      <c r="K254" s="24"/>
    </row>
    <row r="255" spans="1:11">
      <c r="A255" s="27">
        <f t="shared" ca="1" si="31"/>
        <v>238</v>
      </c>
      <c r="B255" s="28">
        <f t="shared" ca="1" si="27"/>
        <v>52748</v>
      </c>
      <c r="C255" s="31">
        <f t="shared" ca="1" si="34"/>
        <v>0</v>
      </c>
      <c r="D255" s="31">
        <f t="shared" ca="1" si="35"/>
        <v>60.048567289051725</v>
      </c>
      <c r="E255" s="32">
        <f t="shared" ca="1" si="28"/>
        <v>0</v>
      </c>
      <c r="F255" s="31">
        <f t="shared" ca="1" si="29"/>
        <v>0</v>
      </c>
      <c r="G255" s="31">
        <f t="shared" ca="1" si="32"/>
        <v>0</v>
      </c>
      <c r="H255" s="31">
        <f t="shared" ca="1" si="33"/>
        <v>0</v>
      </c>
      <c r="I255" s="31">
        <f t="shared" ca="1" si="30"/>
        <v>0</v>
      </c>
      <c r="J255" s="24"/>
      <c r="K255" s="24"/>
    </row>
    <row r="256" spans="1:11">
      <c r="A256" s="27">
        <f t="shared" ca="1" si="31"/>
        <v>239</v>
      </c>
      <c r="B256" s="28">
        <f t="shared" ca="1" si="27"/>
        <v>52779</v>
      </c>
      <c r="C256" s="31">
        <f t="shared" ca="1" si="34"/>
        <v>0</v>
      </c>
      <c r="D256" s="31">
        <f t="shared" ca="1" si="35"/>
        <v>60.048567289051725</v>
      </c>
      <c r="E256" s="32">
        <f t="shared" ca="1" si="28"/>
        <v>0</v>
      </c>
      <c r="F256" s="31">
        <f t="shared" ca="1" si="29"/>
        <v>0</v>
      </c>
      <c r="G256" s="31">
        <f t="shared" ca="1" si="32"/>
        <v>0</v>
      </c>
      <c r="H256" s="31">
        <f t="shared" ca="1" si="33"/>
        <v>0</v>
      </c>
      <c r="I256" s="31">
        <f t="shared" ca="1" si="30"/>
        <v>0</v>
      </c>
      <c r="J256" s="24"/>
      <c r="K256" s="24"/>
    </row>
    <row r="257" spans="1:11">
      <c r="A257" s="27">
        <f t="shared" ca="1" si="31"/>
        <v>240</v>
      </c>
      <c r="B257" s="28">
        <f t="shared" ca="1" si="27"/>
        <v>52809</v>
      </c>
      <c r="C257" s="31">
        <f t="shared" ca="1" si="34"/>
        <v>0</v>
      </c>
      <c r="D257" s="31">
        <f t="shared" ca="1" si="35"/>
        <v>60.048567289051725</v>
      </c>
      <c r="E257" s="32">
        <f t="shared" ca="1" si="28"/>
        <v>0</v>
      </c>
      <c r="F257" s="31">
        <f t="shared" ca="1" si="29"/>
        <v>0</v>
      </c>
      <c r="G257" s="31">
        <f t="shared" ca="1" si="32"/>
        <v>0</v>
      </c>
      <c r="H257" s="31">
        <f t="shared" ca="1" si="33"/>
        <v>0</v>
      </c>
      <c r="I257" s="31">
        <f t="shared" ca="1" si="30"/>
        <v>0</v>
      </c>
      <c r="J257" s="24"/>
      <c r="K257" s="24"/>
    </row>
    <row r="258" spans="1:11">
      <c r="A258" s="27">
        <f t="shared" ca="1" si="31"/>
        <v>241</v>
      </c>
      <c r="B258" s="28">
        <f t="shared" ca="1" si="27"/>
        <v>52840</v>
      </c>
      <c r="C258" s="31">
        <f t="shared" ca="1" si="34"/>
        <v>0</v>
      </c>
      <c r="D258" s="31">
        <f t="shared" ca="1" si="35"/>
        <v>60.048567289051725</v>
      </c>
      <c r="E258" s="32">
        <f t="shared" ca="1" si="28"/>
        <v>0</v>
      </c>
      <c r="F258" s="31">
        <f t="shared" ca="1" si="29"/>
        <v>0</v>
      </c>
      <c r="G258" s="31">
        <f t="shared" ca="1" si="32"/>
        <v>0</v>
      </c>
      <c r="H258" s="31">
        <f t="shared" ca="1" si="33"/>
        <v>0</v>
      </c>
      <c r="I258" s="31">
        <f t="shared" ca="1" si="30"/>
        <v>0</v>
      </c>
      <c r="J258" s="24"/>
      <c r="K258" s="24"/>
    </row>
    <row r="259" spans="1:11">
      <c r="A259" s="27">
        <f t="shared" ca="1" si="31"/>
        <v>242</v>
      </c>
      <c r="B259" s="28">
        <f t="shared" ca="1" si="27"/>
        <v>52871</v>
      </c>
      <c r="C259" s="31">
        <f t="shared" ca="1" si="34"/>
        <v>0</v>
      </c>
      <c r="D259" s="31">
        <f t="shared" ca="1" si="35"/>
        <v>60.048567289051725</v>
      </c>
      <c r="E259" s="32">
        <f t="shared" ca="1" si="28"/>
        <v>0</v>
      </c>
      <c r="F259" s="31">
        <f t="shared" ca="1" si="29"/>
        <v>0</v>
      </c>
      <c r="G259" s="31">
        <f t="shared" ca="1" si="32"/>
        <v>0</v>
      </c>
      <c r="H259" s="31">
        <f t="shared" ca="1" si="33"/>
        <v>0</v>
      </c>
      <c r="I259" s="31">
        <f t="shared" ca="1" si="30"/>
        <v>0</v>
      </c>
      <c r="J259" s="24"/>
      <c r="K259" s="24"/>
    </row>
    <row r="260" spans="1:11">
      <c r="A260" s="27">
        <f t="shared" ca="1" si="31"/>
        <v>243</v>
      </c>
      <c r="B260" s="28">
        <f t="shared" ca="1" si="27"/>
        <v>52901</v>
      </c>
      <c r="C260" s="31">
        <f t="shared" ca="1" si="34"/>
        <v>0</v>
      </c>
      <c r="D260" s="31">
        <f t="shared" ca="1" si="35"/>
        <v>60.048567289051725</v>
      </c>
      <c r="E260" s="32">
        <f t="shared" ca="1" si="28"/>
        <v>0</v>
      </c>
      <c r="F260" s="31">
        <f t="shared" ca="1" si="29"/>
        <v>0</v>
      </c>
      <c r="G260" s="31">
        <f t="shared" ca="1" si="32"/>
        <v>0</v>
      </c>
      <c r="H260" s="31">
        <f t="shared" ca="1" si="33"/>
        <v>0</v>
      </c>
      <c r="I260" s="31">
        <f t="shared" ca="1" si="30"/>
        <v>0</v>
      </c>
      <c r="J260" s="24"/>
      <c r="K260" s="24"/>
    </row>
    <row r="261" spans="1:11">
      <c r="A261" s="27">
        <f t="shared" ca="1" si="31"/>
        <v>244</v>
      </c>
      <c r="B261" s="28">
        <f t="shared" ca="1" si="27"/>
        <v>52932</v>
      </c>
      <c r="C261" s="31">
        <f t="shared" ca="1" si="34"/>
        <v>0</v>
      </c>
      <c r="D261" s="31">
        <f t="shared" ca="1" si="35"/>
        <v>60.048567289051725</v>
      </c>
      <c r="E261" s="32">
        <f t="shared" ca="1" si="28"/>
        <v>0</v>
      </c>
      <c r="F261" s="31">
        <f t="shared" ca="1" si="29"/>
        <v>0</v>
      </c>
      <c r="G261" s="31">
        <f t="shared" ca="1" si="32"/>
        <v>0</v>
      </c>
      <c r="H261" s="31">
        <f t="shared" ca="1" si="33"/>
        <v>0</v>
      </c>
      <c r="I261" s="31">
        <f t="shared" ca="1" si="30"/>
        <v>0</v>
      </c>
      <c r="J261" s="24"/>
      <c r="K261" s="24"/>
    </row>
    <row r="262" spans="1:11">
      <c r="A262" s="27">
        <f t="shared" ca="1" si="31"/>
        <v>245</v>
      </c>
      <c r="B262" s="28">
        <f t="shared" ca="1" si="27"/>
        <v>52962</v>
      </c>
      <c r="C262" s="31">
        <f t="shared" ca="1" si="34"/>
        <v>0</v>
      </c>
      <c r="D262" s="31">
        <f t="shared" ca="1" si="35"/>
        <v>60.048567289051725</v>
      </c>
      <c r="E262" s="32">
        <f t="shared" ca="1" si="28"/>
        <v>0</v>
      </c>
      <c r="F262" s="31">
        <f t="shared" ca="1" si="29"/>
        <v>0</v>
      </c>
      <c r="G262" s="31">
        <f t="shared" ca="1" si="32"/>
        <v>0</v>
      </c>
      <c r="H262" s="31">
        <f t="shared" ca="1" si="33"/>
        <v>0</v>
      </c>
      <c r="I262" s="31">
        <f t="shared" ca="1" si="30"/>
        <v>0</v>
      </c>
      <c r="J262" s="24"/>
      <c r="K262" s="24"/>
    </row>
    <row r="263" spans="1:11">
      <c r="A263" s="27">
        <f t="shared" ca="1" si="31"/>
        <v>246</v>
      </c>
      <c r="B263" s="28">
        <f t="shared" ca="1" si="27"/>
        <v>52993</v>
      </c>
      <c r="C263" s="31">
        <f t="shared" ca="1" si="34"/>
        <v>0</v>
      </c>
      <c r="D263" s="31">
        <f t="shared" ca="1" si="35"/>
        <v>60.048567289051725</v>
      </c>
      <c r="E263" s="32">
        <f t="shared" ca="1" si="28"/>
        <v>0</v>
      </c>
      <c r="F263" s="31">
        <f t="shared" ca="1" si="29"/>
        <v>0</v>
      </c>
      <c r="G263" s="31">
        <f t="shared" ca="1" si="32"/>
        <v>0</v>
      </c>
      <c r="H263" s="31">
        <f t="shared" ca="1" si="33"/>
        <v>0</v>
      </c>
      <c r="I263" s="31">
        <f t="shared" ca="1" si="30"/>
        <v>0</v>
      </c>
      <c r="J263" s="24"/>
      <c r="K263" s="24"/>
    </row>
    <row r="264" spans="1:11">
      <c r="A264" s="27">
        <f t="shared" ca="1" si="31"/>
        <v>247</v>
      </c>
      <c r="B264" s="28">
        <f t="shared" ca="1" si="27"/>
        <v>53024</v>
      </c>
      <c r="C264" s="31">
        <f t="shared" ca="1" si="34"/>
        <v>0</v>
      </c>
      <c r="D264" s="31">
        <f t="shared" ca="1" si="35"/>
        <v>60.048567289051725</v>
      </c>
      <c r="E264" s="32">
        <f t="shared" ca="1" si="28"/>
        <v>0</v>
      </c>
      <c r="F264" s="31">
        <f t="shared" ca="1" si="29"/>
        <v>0</v>
      </c>
      <c r="G264" s="31">
        <f t="shared" ca="1" si="32"/>
        <v>0</v>
      </c>
      <c r="H264" s="31">
        <f t="shared" ca="1" si="33"/>
        <v>0</v>
      </c>
      <c r="I264" s="31">
        <f t="shared" ca="1" si="30"/>
        <v>0</v>
      </c>
      <c r="J264" s="24"/>
      <c r="K264" s="24"/>
    </row>
    <row r="265" spans="1:11">
      <c r="A265" s="27">
        <f t="shared" ca="1" si="31"/>
        <v>248</v>
      </c>
      <c r="B265" s="28">
        <f t="shared" ca="1" si="27"/>
        <v>53052</v>
      </c>
      <c r="C265" s="31">
        <f t="shared" ca="1" si="34"/>
        <v>0</v>
      </c>
      <c r="D265" s="31">
        <f t="shared" ca="1" si="35"/>
        <v>60.048567289051725</v>
      </c>
      <c r="E265" s="32">
        <f t="shared" ca="1" si="28"/>
        <v>0</v>
      </c>
      <c r="F265" s="31">
        <f t="shared" ca="1" si="29"/>
        <v>0</v>
      </c>
      <c r="G265" s="31">
        <f t="shared" ca="1" si="32"/>
        <v>0</v>
      </c>
      <c r="H265" s="31">
        <f t="shared" ca="1" si="33"/>
        <v>0</v>
      </c>
      <c r="I265" s="31">
        <f t="shared" ca="1" si="30"/>
        <v>0</v>
      </c>
      <c r="J265" s="24"/>
      <c r="K265" s="24"/>
    </row>
    <row r="266" spans="1:11">
      <c r="A266" s="27">
        <f t="shared" ca="1" si="31"/>
        <v>249</v>
      </c>
      <c r="B266" s="28">
        <f t="shared" ca="1" si="27"/>
        <v>53083</v>
      </c>
      <c r="C266" s="31">
        <f t="shared" ca="1" si="34"/>
        <v>0</v>
      </c>
      <c r="D266" s="31">
        <f t="shared" ca="1" si="35"/>
        <v>60.048567289051725</v>
      </c>
      <c r="E266" s="32">
        <f t="shared" ca="1" si="28"/>
        <v>0</v>
      </c>
      <c r="F266" s="31">
        <f t="shared" ca="1" si="29"/>
        <v>0</v>
      </c>
      <c r="G266" s="31">
        <f t="shared" ca="1" si="32"/>
        <v>0</v>
      </c>
      <c r="H266" s="31">
        <f t="shared" ca="1" si="33"/>
        <v>0</v>
      </c>
      <c r="I266" s="31">
        <f t="shared" ca="1" si="30"/>
        <v>0</v>
      </c>
      <c r="J266" s="24"/>
      <c r="K266" s="24"/>
    </row>
    <row r="267" spans="1:11">
      <c r="A267" s="27">
        <f t="shared" ca="1" si="31"/>
        <v>250</v>
      </c>
      <c r="B267" s="28">
        <f t="shared" ca="1" si="27"/>
        <v>53113</v>
      </c>
      <c r="C267" s="31">
        <f t="shared" ca="1" si="34"/>
        <v>0</v>
      </c>
      <c r="D267" s="31">
        <f t="shared" ca="1" si="35"/>
        <v>60.048567289051725</v>
      </c>
      <c r="E267" s="32">
        <f t="shared" ca="1" si="28"/>
        <v>0</v>
      </c>
      <c r="F267" s="31">
        <f t="shared" ca="1" si="29"/>
        <v>0</v>
      </c>
      <c r="G267" s="31">
        <f t="shared" ca="1" si="32"/>
        <v>0</v>
      </c>
      <c r="H267" s="31">
        <f t="shared" ca="1" si="33"/>
        <v>0</v>
      </c>
      <c r="I267" s="31">
        <f t="shared" ca="1" si="30"/>
        <v>0</v>
      </c>
      <c r="J267" s="24"/>
      <c r="K267" s="24"/>
    </row>
    <row r="268" spans="1:11">
      <c r="A268" s="27">
        <f t="shared" ca="1" si="31"/>
        <v>251</v>
      </c>
      <c r="B268" s="28">
        <f t="shared" ca="1" si="27"/>
        <v>53144</v>
      </c>
      <c r="C268" s="31">
        <f t="shared" ca="1" si="34"/>
        <v>0</v>
      </c>
      <c r="D268" s="31">
        <f t="shared" ca="1" si="35"/>
        <v>60.048567289051725</v>
      </c>
      <c r="E268" s="32">
        <f t="shared" ca="1" si="28"/>
        <v>0</v>
      </c>
      <c r="F268" s="31">
        <f t="shared" ca="1" si="29"/>
        <v>0</v>
      </c>
      <c r="G268" s="31">
        <f t="shared" ca="1" si="32"/>
        <v>0</v>
      </c>
      <c r="H268" s="31">
        <f t="shared" ca="1" si="33"/>
        <v>0</v>
      </c>
      <c r="I268" s="31">
        <f t="shared" ca="1" si="30"/>
        <v>0</v>
      </c>
      <c r="J268" s="24"/>
      <c r="K268" s="24"/>
    </row>
    <row r="269" spans="1:11">
      <c r="A269" s="27">
        <f t="shared" ca="1" si="31"/>
        <v>252</v>
      </c>
      <c r="B269" s="28">
        <f t="shared" ca="1" si="27"/>
        <v>53174</v>
      </c>
      <c r="C269" s="31">
        <f t="shared" ca="1" si="34"/>
        <v>0</v>
      </c>
      <c r="D269" s="31">
        <f t="shared" ca="1" si="35"/>
        <v>60.048567289051725</v>
      </c>
      <c r="E269" s="32">
        <f t="shared" ca="1" si="28"/>
        <v>0</v>
      </c>
      <c r="F269" s="31">
        <f t="shared" ca="1" si="29"/>
        <v>0</v>
      </c>
      <c r="G269" s="31">
        <f t="shared" ca="1" si="32"/>
        <v>0</v>
      </c>
      <c r="H269" s="31">
        <f t="shared" ca="1" si="33"/>
        <v>0</v>
      </c>
      <c r="I269" s="31">
        <f t="shared" ca="1" si="30"/>
        <v>0</v>
      </c>
      <c r="J269" s="24"/>
      <c r="K269" s="24"/>
    </row>
    <row r="270" spans="1:11">
      <c r="A270" s="27">
        <f t="shared" ca="1" si="31"/>
        <v>253</v>
      </c>
      <c r="B270" s="28">
        <f t="shared" ca="1" si="27"/>
        <v>53205</v>
      </c>
      <c r="C270" s="31">
        <f t="shared" ca="1" si="34"/>
        <v>0</v>
      </c>
      <c r="D270" s="31">
        <f t="shared" ca="1" si="35"/>
        <v>60.048567289051725</v>
      </c>
      <c r="E270" s="32">
        <f t="shared" ca="1" si="28"/>
        <v>0</v>
      </c>
      <c r="F270" s="31">
        <f t="shared" ca="1" si="29"/>
        <v>0</v>
      </c>
      <c r="G270" s="31">
        <f t="shared" ca="1" si="32"/>
        <v>0</v>
      </c>
      <c r="H270" s="31">
        <f t="shared" ca="1" si="33"/>
        <v>0</v>
      </c>
      <c r="I270" s="31">
        <f t="shared" ca="1" si="30"/>
        <v>0</v>
      </c>
      <c r="J270" s="24"/>
      <c r="K270" s="24"/>
    </row>
    <row r="271" spans="1:11">
      <c r="A271" s="27">
        <f t="shared" ca="1" si="31"/>
        <v>254</v>
      </c>
      <c r="B271" s="28">
        <f t="shared" ca="1" si="27"/>
        <v>53236</v>
      </c>
      <c r="C271" s="31">
        <f t="shared" ca="1" si="34"/>
        <v>0</v>
      </c>
      <c r="D271" s="31">
        <f t="shared" ca="1" si="35"/>
        <v>60.048567289051725</v>
      </c>
      <c r="E271" s="32">
        <f t="shared" ca="1" si="28"/>
        <v>0</v>
      </c>
      <c r="F271" s="31">
        <f t="shared" ca="1" si="29"/>
        <v>0</v>
      </c>
      <c r="G271" s="31">
        <f t="shared" ca="1" si="32"/>
        <v>0</v>
      </c>
      <c r="H271" s="31">
        <f t="shared" ca="1" si="33"/>
        <v>0</v>
      </c>
      <c r="I271" s="31">
        <f t="shared" ca="1" si="30"/>
        <v>0</v>
      </c>
      <c r="J271" s="24"/>
      <c r="K271" s="24"/>
    </row>
    <row r="272" spans="1:11">
      <c r="A272" s="27">
        <f t="shared" ca="1" si="31"/>
        <v>255</v>
      </c>
      <c r="B272" s="28">
        <f t="shared" ca="1" si="27"/>
        <v>53266</v>
      </c>
      <c r="C272" s="31">
        <f t="shared" ca="1" si="34"/>
        <v>0</v>
      </c>
      <c r="D272" s="31">
        <f t="shared" ca="1" si="35"/>
        <v>60.048567289051725</v>
      </c>
      <c r="E272" s="32">
        <f t="shared" ca="1" si="28"/>
        <v>0</v>
      </c>
      <c r="F272" s="31">
        <f t="shared" ca="1" si="29"/>
        <v>0</v>
      </c>
      <c r="G272" s="31">
        <f t="shared" ca="1" si="32"/>
        <v>0</v>
      </c>
      <c r="H272" s="31">
        <f t="shared" ca="1" si="33"/>
        <v>0</v>
      </c>
      <c r="I272" s="31">
        <f t="shared" ca="1" si="30"/>
        <v>0</v>
      </c>
      <c r="J272" s="24"/>
      <c r="K272" s="24"/>
    </row>
    <row r="273" spans="1:11">
      <c r="A273" s="27">
        <f t="shared" ca="1" si="31"/>
        <v>256</v>
      </c>
      <c r="B273" s="28">
        <f t="shared" ca="1" si="27"/>
        <v>53297</v>
      </c>
      <c r="C273" s="31">
        <f t="shared" ca="1" si="34"/>
        <v>0</v>
      </c>
      <c r="D273" s="31">
        <f t="shared" ca="1" si="35"/>
        <v>60.048567289051725</v>
      </c>
      <c r="E273" s="32">
        <f t="shared" ca="1" si="28"/>
        <v>0</v>
      </c>
      <c r="F273" s="31">
        <f t="shared" ca="1" si="29"/>
        <v>0</v>
      </c>
      <c r="G273" s="31">
        <f t="shared" ca="1" si="32"/>
        <v>0</v>
      </c>
      <c r="H273" s="31">
        <f t="shared" ca="1" si="33"/>
        <v>0</v>
      </c>
      <c r="I273" s="31">
        <f t="shared" ca="1" si="30"/>
        <v>0</v>
      </c>
      <c r="J273" s="24"/>
      <c r="K273" s="24"/>
    </row>
    <row r="274" spans="1:11">
      <c r="A274" s="27">
        <f t="shared" ca="1" si="31"/>
        <v>257</v>
      </c>
      <c r="B274" s="28">
        <f t="shared" ref="B274:B337" ca="1" si="36">IF(Pay_Num&lt;&gt;"",DATE(YEAR(Loan_Start),MONTH(Loan_Start)+(Pay_Num)*12/Num_Pmt_Per_Year,DAY(Loan_Start)),"")</f>
        <v>53327</v>
      </c>
      <c r="C274" s="31">
        <f t="shared" ca="1" si="34"/>
        <v>0</v>
      </c>
      <c r="D274" s="31">
        <f t="shared" ca="1" si="35"/>
        <v>60.048567289051725</v>
      </c>
      <c r="E274" s="32">
        <f t="shared" ref="E274:E337" ca="1" si="37">IF(AND(Pay_Num&lt;&gt;"",Sched_Pay+Scheduled_Extra_Payments&lt;Beg_Bal),Scheduled_Extra_Payments,IF(AND(Pay_Num&lt;&gt;"",Beg_Bal-Sched_Pay&gt;0),Beg_Bal-Sched_Pay,IF(Pay_Num&lt;&gt;"",0,"")))</f>
        <v>0</v>
      </c>
      <c r="F274" s="31">
        <f t="shared" ref="F274:F337" ca="1" si="38">IF(AND(Pay_Num&lt;&gt;"",Sched_Pay+Extra_Pay&lt;Beg_Bal),Sched_Pay+Extra_Pay,IF(Pay_Num&lt;&gt;"",Beg_Bal,""))</f>
        <v>0</v>
      </c>
      <c r="G274" s="31">
        <f t="shared" ca="1" si="32"/>
        <v>0</v>
      </c>
      <c r="H274" s="31">
        <f t="shared" ca="1" si="33"/>
        <v>0</v>
      </c>
      <c r="I274" s="31">
        <f t="shared" ref="I274:I337" ca="1" si="39">IF(AND(Pay_Num&lt;&gt;"",Sched_Pay+Extra_Pay&lt;Beg_Bal),Beg_Bal-Princ,IF(Pay_Num&lt;&gt;"",0,""))</f>
        <v>0</v>
      </c>
      <c r="J274" s="24"/>
      <c r="K274" s="24"/>
    </row>
    <row r="275" spans="1:11">
      <c r="A275" s="27">
        <f t="shared" ref="A275:A338" ca="1" si="40">IF(Values_Entered,A274+1,"")</f>
        <v>258</v>
      </c>
      <c r="B275" s="28">
        <f t="shared" ca="1" si="36"/>
        <v>53358</v>
      </c>
      <c r="C275" s="31">
        <f t="shared" ca="1" si="34"/>
        <v>0</v>
      </c>
      <c r="D275" s="31">
        <f t="shared" ca="1" si="35"/>
        <v>60.048567289051725</v>
      </c>
      <c r="E275" s="32">
        <f t="shared" ca="1" si="37"/>
        <v>0</v>
      </c>
      <c r="F275" s="31">
        <f t="shared" ca="1" si="38"/>
        <v>0</v>
      </c>
      <c r="G275" s="31">
        <f t="shared" ref="G275:G338" ca="1" si="41">IF(Pay_Num&lt;&gt;"",Total_Pay-Int,"")</f>
        <v>0</v>
      </c>
      <c r="H275" s="31">
        <f t="shared" ref="H275:H338" ca="1" si="42">IF(Pay_Num&lt;&gt;"",Beg_Bal*Interest_Rate/Num_Pmt_Per_Year,"")</f>
        <v>0</v>
      </c>
      <c r="I275" s="31">
        <f t="shared" ca="1" si="39"/>
        <v>0</v>
      </c>
      <c r="J275" s="24"/>
      <c r="K275" s="24"/>
    </row>
    <row r="276" spans="1:11">
      <c r="A276" s="27">
        <f t="shared" ca="1" si="40"/>
        <v>259</v>
      </c>
      <c r="B276" s="28">
        <f t="shared" ca="1" si="36"/>
        <v>53389</v>
      </c>
      <c r="C276" s="31">
        <f t="shared" ref="C276:C339" ca="1" si="43">IF(Pay_Num&lt;&gt;"",I275,"")</f>
        <v>0</v>
      </c>
      <c r="D276" s="31">
        <f t="shared" ref="D276:D339" ca="1" si="44">IF(Pay_Num&lt;&gt;"",Scheduled_Monthly_Payment,"")</f>
        <v>60.048567289051725</v>
      </c>
      <c r="E276" s="32">
        <f t="shared" ca="1" si="37"/>
        <v>0</v>
      </c>
      <c r="F276" s="31">
        <f t="shared" ca="1" si="38"/>
        <v>0</v>
      </c>
      <c r="G276" s="31">
        <f t="shared" ca="1" si="41"/>
        <v>0</v>
      </c>
      <c r="H276" s="31">
        <f t="shared" ca="1" si="42"/>
        <v>0</v>
      </c>
      <c r="I276" s="31">
        <f t="shared" ca="1" si="39"/>
        <v>0</v>
      </c>
      <c r="J276" s="24"/>
      <c r="K276" s="24"/>
    </row>
    <row r="277" spans="1:11">
      <c r="A277" s="27">
        <f t="shared" ca="1" si="40"/>
        <v>260</v>
      </c>
      <c r="B277" s="28">
        <f t="shared" ca="1" si="36"/>
        <v>53417</v>
      </c>
      <c r="C277" s="31">
        <f t="shared" ca="1" si="43"/>
        <v>0</v>
      </c>
      <c r="D277" s="31">
        <f t="shared" ca="1" si="44"/>
        <v>60.048567289051725</v>
      </c>
      <c r="E277" s="32">
        <f t="shared" ca="1" si="37"/>
        <v>0</v>
      </c>
      <c r="F277" s="31">
        <f t="shared" ca="1" si="38"/>
        <v>0</v>
      </c>
      <c r="G277" s="31">
        <f t="shared" ca="1" si="41"/>
        <v>0</v>
      </c>
      <c r="H277" s="31">
        <f t="shared" ca="1" si="42"/>
        <v>0</v>
      </c>
      <c r="I277" s="31">
        <f t="shared" ca="1" si="39"/>
        <v>0</v>
      </c>
      <c r="J277" s="24"/>
      <c r="K277" s="24"/>
    </row>
    <row r="278" spans="1:11">
      <c r="A278" s="27">
        <f t="shared" ca="1" si="40"/>
        <v>261</v>
      </c>
      <c r="B278" s="28">
        <f t="shared" ca="1" si="36"/>
        <v>53448</v>
      </c>
      <c r="C278" s="31">
        <f t="shared" ca="1" si="43"/>
        <v>0</v>
      </c>
      <c r="D278" s="31">
        <f t="shared" ca="1" si="44"/>
        <v>60.048567289051725</v>
      </c>
      <c r="E278" s="32">
        <f t="shared" ca="1" si="37"/>
        <v>0</v>
      </c>
      <c r="F278" s="31">
        <f t="shared" ca="1" si="38"/>
        <v>0</v>
      </c>
      <c r="G278" s="31">
        <f t="shared" ca="1" si="41"/>
        <v>0</v>
      </c>
      <c r="H278" s="31">
        <f t="shared" ca="1" si="42"/>
        <v>0</v>
      </c>
      <c r="I278" s="31">
        <f t="shared" ca="1" si="39"/>
        <v>0</v>
      </c>
      <c r="J278" s="24"/>
      <c r="K278" s="24"/>
    </row>
    <row r="279" spans="1:11">
      <c r="A279" s="27">
        <f t="shared" ca="1" si="40"/>
        <v>262</v>
      </c>
      <c r="B279" s="28">
        <f t="shared" ca="1" si="36"/>
        <v>53478</v>
      </c>
      <c r="C279" s="31">
        <f t="shared" ca="1" si="43"/>
        <v>0</v>
      </c>
      <c r="D279" s="31">
        <f t="shared" ca="1" si="44"/>
        <v>60.048567289051725</v>
      </c>
      <c r="E279" s="32">
        <f t="shared" ca="1" si="37"/>
        <v>0</v>
      </c>
      <c r="F279" s="31">
        <f t="shared" ca="1" si="38"/>
        <v>0</v>
      </c>
      <c r="G279" s="31">
        <f t="shared" ca="1" si="41"/>
        <v>0</v>
      </c>
      <c r="H279" s="31">
        <f t="shared" ca="1" si="42"/>
        <v>0</v>
      </c>
      <c r="I279" s="31">
        <f t="shared" ca="1" si="39"/>
        <v>0</v>
      </c>
      <c r="J279" s="24"/>
      <c r="K279" s="24"/>
    </row>
    <row r="280" spans="1:11">
      <c r="A280" s="27">
        <f t="shared" ca="1" si="40"/>
        <v>263</v>
      </c>
      <c r="B280" s="28">
        <f t="shared" ca="1" si="36"/>
        <v>53509</v>
      </c>
      <c r="C280" s="31">
        <f t="shared" ca="1" si="43"/>
        <v>0</v>
      </c>
      <c r="D280" s="31">
        <f t="shared" ca="1" si="44"/>
        <v>60.048567289051725</v>
      </c>
      <c r="E280" s="32">
        <f t="shared" ca="1" si="37"/>
        <v>0</v>
      </c>
      <c r="F280" s="31">
        <f t="shared" ca="1" si="38"/>
        <v>0</v>
      </c>
      <c r="G280" s="31">
        <f t="shared" ca="1" si="41"/>
        <v>0</v>
      </c>
      <c r="H280" s="31">
        <f t="shared" ca="1" si="42"/>
        <v>0</v>
      </c>
      <c r="I280" s="31">
        <f t="shared" ca="1" si="39"/>
        <v>0</v>
      </c>
      <c r="J280" s="24"/>
      <c r="K280" s="24"/>
    </row>
    <row r="281" spans="1:11">
      <c r="A281" s="27">
        <f t="shared" ca="1" si="40"/>
        <v>264</v>
      </c>
      <c r="B281" s="28">
        <f t="shared" ca="1" si="36"/>
        <v>53539</v>
      </c>
      <c r="C281" s="31">
        <f t="shared" ca="1" si="43"/>
        <v>0</v>
      </c>
      <c r="D281" s="31">
        <f t="shared" ca="1" si="44"/>
        <v>60.048567289051725</v>
      </c>
      <c r="E281" s="32">
        <f t="shared" ca="1" si="37"/>
        <v>0</v>
      </c>
      <c r="F281" s="31">
        <f t="shared" ca="1" si="38"/>
        <v>0</v>
      </c>
      <c r="G281" s="31">
        <f t="shared" ca="1" si="41"/>
        <v>0</v>
      </c>
      <c r="H281" s="31">
        <f t="shared" ca="1" si="42"/>
        <v>0</v>
      </c>
      <c r="I281" s="31">
        <f t="shared" ca="1" si="39"/>
        <v>0</v>
      </c>
      <c r="J281" s="24"/>
      <c r="K281" s="24"/>
    </row>
    <row r="282" spans="1:11">
      <c r="A282" s="27">
        <f t="shared" ca="1" si="40"/>
        <v>265</v>
      </c>
      <c r="B282" s="28">
        <f t="shared" ca="1" si="36"/>
        <v>53570</v>
      </c>
      <c r="C282" s="31">
        <f t="shared" ca="1" si="43"/>
        <v>0</v>
      </c>
      <c r="D282" s="31">
        <f t="shared" ca="1" si="44"/>
        <v>60.048567289051725</v>
      </c>
      <c r="E282" s="32">
        <f t="shared" ca="1" si="37"/>
        <v>0</v>
      </c>
      <c r="F282" s="31">
        <f t="shared" ca="1" si="38"/>
        <v>0</v>
      </c>
      <c r="G282" s="31">
        <f t="shared" ca="1" si="41"/>
        <v>0</v>
      </c>
      <c r="H282" s="31">
        <f t="shared" ca="1" si="42"/>
        <v>0</v>
      </c>
      <c r="I282" s="31">
        <f t="shared" ca="1" si="39"/>
        <v>0</v>
      </c>
      <c r="J282" s="24"/>
      <c r="K282" s="24"/>
    </row>
    <row r="283" spans="1:11">
      <c r="A283" s="27">
        <f t="shared" ca="1" si="40"/>
        <v>266</v>
      </c>
      <c r="B283" s="28">
        <f t="shared" ca="1" si="36"/>
        <v>53601</v>
      </c>
      <c r="C283" s="31">
        <f t="shared" ca="1" si="43"/>
        <v>0</v>
      </c>
      <c r="D283" s="31">
        <f t="shared" ca="1" si="44"/>
        <v>60.048567289051725</v>
      </c>
      <c r="E283" s="32">
        <f t="shared" ca="1" si="37"/>
        <v>0</v>
      </c>
      <c r="F283" s="31">
        <f t="shared" ca="1" si="38"/>
        <v>0</v>
      </c>
      <c r="G283" s="31">
        <f t="shared" ca="1" si="41"/>
        <v>0</v>
      </c>
      <c r="H283" s="31">
        <f t="shared" ca="1" si="42"/>
        <v>0</v>
      </c>
      <c r="I283" s="31">
        <f t="shared" ca="1" si="39"/>
        <v>0</v>
      </c>
      <c r="J283" s="24"/>
      <c r="K283" s="24"/>
    </row>
    <row r="284" spans="1:11">
      <c r="A284" s="27">
        <f t="shared" ca="1" si="40"/>
        <v>267</v>
      </c>
      <c r="B284" s="28">
        <f t="shared" ca="1" si="36"/>
        <v>53631</v>
      </c>
      <c r="C284" s="31">
        <f t="shared" ca="1" si="43"/>
        <v>0</v>
      </c>
      <c r="D284" s="31">
        <f t="shared" ca="1" si="44"/>
        <v>60.048567289051725</v>
      </c>
      <c r="E284" s="32">
        <f t="shared" ca="1" si="37"/>
        <v>0</v>
      </c>
      <c r="F284" s="31">
        <f t="shared" ca="1" si="38"/>
        <v>0</v>
      </c>
      <c r="G284" s="31">
        <f t="shared" ca="1" si="41"/>
        <v>0</v>
      </c>
      <c r="H284" s="31">
        <f t="shared" ca="1" si="42"/>
        <v>0</v>
      </c>
      <c r="I284" s="31">
        <f t="shared" ca="1" si="39"/>
        <v>0</v>
      </c>
      <c r="J284" s="24"/>
      <c r="K284" s="24"/>
    </row>
    <row r="285" spans="1:11">
      <c r="A285" s="27">
        <f t="shared" ca="1" si="40"/>
        <v>268</v>
      </c>
      <c r="B285" s="28">
        <f t="shared" ca="1" si="36"/>
        <v>53662</v>
      </c>
      <c r="C285" s="31">
        <f t="shared" ca="1" si="43"/>
        <v>0</v>
      </c>
      <c r="D285" s="31">
        <f t="shared" ca="1" si="44"/>
        <v>60.048567289051725</v>
      </c>
      <c r="E285" s="32">
        <f t="shared" ca="1" si="37"/>
        <v>0</v>
      </c>
      <c r="F285" s="31">
        <f t="shared" ca="1" si="38"/>
        <v>0</v>
      </c>
      <c r="G285" s="31">
        <f t="shared" ca="1" si="41"/>
        <v>0</v>
      </c>
      <c r="H285" s="31">
        <f t="shared" ca="1" si="42"/>
        <v>0</v>
      </c>
      <c r="I285" s="31">
        <f t="shared" ca="1" si="39"/>
        <v>0</v>
      </c>
      <c r="J285" s="24"/>
      <c r="K285" s="24"/>
    </row>
    <row r="286" spans="1:11">
      <c r="A286" s="27">
        <f t="shared" ca="1" si="40"/>
        <v>269</v>
      </c>
      <c r="B286" s="28">
        <f t="shared" ca="1" si="36"/>
        <v>53692</v>
      </c>
      <c r="C286" s="31">
        <f t="shared" ca="1" si="43"/>
        <v>0</v>
      </c>
      <c r="D286" s="31">
        <f t="shared" ca="1" si="44"/>
        <v>60.048567289051725</v>
      </c>
      <c r="E286" s="32">
        <f t="shared" ca="1" si="37"/>
        <v>0</v>
      </c>
      <c r="F286" s="31">
        <f t="shared" ca="1" si="38"/>
        <v>0</v>
      </c>
      <c r="G286" s="31">
        <f t="shared" ca="1" si="41"/>
        <v>0</v>
      </c>
      <c r="H286" s="31">
        <f t="shared" ca="1" si="42"/>
        <v>0</v>
      </c>
      <c r="I286" s="31">
        <f t="shared" ca="1" si="39"/>
        <v>0</v>
      </c>
      <c r="J286" s="24"/>
      <c r="K286" s="24"/>
    </row>
    <row r="287" spans="1:11">
      <c r="A287" s="27">
        <f t="shared" ca="1" si="40"/>
        <v>270</v>
      </c>
      <c r="B287" s="28">
        <f t="shared" ca="1" si="36"/>
        <v>53723</v>
      </c>
      <c r="C287" s="31">
        <f t="shared" ca="1" si="43"/>
        <v>0</v>
      </c>
      <c r="D287" s="31">
        <f t="shared" ca="1" si="44"/>
        <v>60.048567289051725</v>
      </c>
      <c r="E287" s="32">
        <f t="shared" ca="1" si="37"/>
        <v>0</v>
      </c>
      <c r="F287" s="31">
        <f t="shared" ca="1" si="38"/>
        <v>0</v>
      </c>
      <c r="G287" s="31">
        <f t="shared" ca="1" si="41"/>
        <v>0</v>
      </c>
      <c r="H287" s="31">
        <f t="shared" ca="1" si="42"/>
        <v>0</v>
      </c>
      <c r="I287" s="31">
        <f t="shared" ca="1" si="39"/>
        <v>0</v>
      </c>
      <c r="J287" s="24"/>
      <c r="K287" s="24"/>
    </row>
    <row r="288" spans="1:11">
      <c r="A288" s="27">
        <f t="shared" ca="1" si="40"/>
        <v>271</v>
      </c>
      <c r="B288" s="28">
        <f t="shared" ca="1" si="36"/>
        <v>53754</v>
      </c>
      <c r="C288" s="31">
        <f t="shared" ca="1" si="43"/>
        <v>0</v>
      </c>
      <c r="D288" s="31">
        <f t="shared" ca="1" si="44"/>
        <v>60.048567289051725</v>
      </c>
      <c r="E288" s="32">
        <f t="shared" ca="1" si="37"/>
        <v>0</v>
      </c>
      <c r="F288" s="31">
        <f t="shared" ca="1" si="38"/>
        <v>0</v>
      </c>
      <c r="G288" s="31">
        <f t="shared" ca="1" si="41"/>
        <v>0</v>
      </c>
      <c r="H288" s="31">
        <f t="shared" ca="1" si="42"/>
        <v>0</v>
      </c>
      <c r="I288" s="31">
        <f t="shared" ca="1" si="39"/>
        <v>0</v>
      </c>
      <c r="J288" s="24"/>
      <c r="K288" s="24"/>
    </row>
    <row r="289" spans="1:11">
      <c r="A289" s="27">
        <f t="shared" ca="1" si="40"/>
        <v>272</v>
      </c>
      <c r="B289" s="28">
        <f t="shared" ca="1" si="36"/>
        <v>53782</v>
      </c>
      <c r="C289" s="31">
        <f t="shared" ca="1" si="43"/>
        <v>0</v>
      </c>
      <c r="D289" s="31">
        <f t="shared" ca="1" si="44"/>
        <v>60.048567289051725</v>
      </c>
      <c r="E289" s="32">
        <f t="shared" ca="1" si="37"/>
        <v>0</v>
      </c>
      <c r="F289" s="31">
        <f t="shared" ca="1" si="38"/>
        <v>0</v>
      </c>
      <c r="G289" s="31">
        <f t="shared" ca="1" si="41"/>
        <v>0</v>
      </c>
      <c r="H289" s="31">
        <f t="shared" ca="1" si="42"/>
        <v>0</v>
      </c>
      <c r="I289" s="31">
        <f t="shared" ca="1" si="39"/>
        <v>0</v>
      </c>
      <c r="J289" s="24"/>
      <c r="K289" s="24"/>
    </row>
    <row r="290" spans="1:11">
      <c r="A290" s="27">
        <f t="shared" ca="1" si="40"/>
        <v>273</v>
      </c>
      <c r="B290" s="28">
        <f t="shared" ca="1" si="36"/>
        <v>53813</v>
      </c>
      <c r="C290" s="31">
        <f t="shared" ca="1" si="43"/>
        <v>0</v>
      </c>
      <c r="D290" s="31">
        <f t="shared" ca="1" si="44"/>
        <v>60.048567289051725</v>
      </c>
      <c r="E290" s="32">
        <f t="shared" ca="1" si="37"/>
        <v>0</v>
      </c>
      <c r="F290" s="31">
        <f t="shared" ca="1" si="38"/>
        <v>0</v>
      </c>
      <c r="G290" s="31">
        <f t="shared" ca="1" si="41"/>
        <v>0</v>
      </c>
      <c r="H290" s="31">
        <f t="shared" ca="1" si="42"/>
        <v>0</v>
      </c>
      <c r="I290" s="31">
        <f t="shared" ca="1" si="39"/>
        <v>0</v>
      </c>
      <c r="J290" s="24"/>
      <c r="K290" s="24"/>
    </row>
    <row r="291" spans="1:11">
      <c r="A291" s="27">
        <f t="shared" ca="1" si="40"/>
        <v>274</v>
      </c>
      <c r="B291" s="28">
        <f t="shared" ca="1" si="36"/>
        <v>53843</v>
      </c>
      <c r="C291" s="31">
        <f t="shared" ca="1" si="43"/>
        <v>0</v>
      </c>
      <c r="D291" s="31">
        <f t="shared" ca="1" si="44"/>
        <v>60.048567289051725</v>
      </c>
      <c r="E291" s="32">
        <f t="shared" ca="1" si="37"/>
        <v>0</v>
      </c>
      <c r="F291" s="31">
        <f t="shared" ca="1" si="38"/>
        <v>0</v>
      </c>
      <c r="G291" s="31">
        <f t="shared" ca="1" si="41"/>
        <v>0</v>
      </c>
      <c r="H291" s="31">
        <f t="shared" ca="1" si="42"/>
        <v>0</v>
      </c>
      <c r="I291" s="31">
        <f t="shared" ca="1" si="39"/>
        <v>0</v>
      </c>
      <c r="J291" s="24"/>
      <c r="K291" s="24"/>
    </row>
    <row r="292" spans="1:11">
      <c r="A292" s="27">
        <f t="shared" ca="1" si="40"/>
        <v>275</v>
      </c>
      <c r="B292" s="28">
        <f t="shared" ca="1" si="36"/>
        <v>53874</v>
      </c>
      <c r="C292" s="31">
        <f t="shared" ca="1" si="43"/>
        <v>0</v>
      </c>
      <c r="D292" s="31">
        <f t="shared" ca="1" si="44"/>
        <v>60.048567289051725</v>
      </c>
      <c r="E292" s="32">
        <f t="shared" ca="1" si="37"/>
        <v>0</v>
      </c>
      <c r="F292" s="31">
        <f t="shared" ca="1" si="38"/>
        <v>0</v>
      </c>
      <c r="G292" s="31">
        <f t="shared" ca="1" si="41"/>
        <v>0</v>
      </c>
      <c r="H292" s="31">
        <f t="shared" ca="1" si="42"/>
        <v>0</v>
      </c>
      <c r="I292" s="31">
        <f t="shared" ca="1" si="39"/>
        <v>0</v>
      </c>
      <c r="J292" s="24"/>
      <c r="K292" s="24"/>
    </row>
    <row r="293" spans="1:11">
      <c r="A293" s="27">
        <f t="shared" ca="1" si="40"/>
        <v>276</v>
      </c>
      <c r="B293" s="28">
        <f t="shared" ca="1" si="36"/>
        <v>53904</v>
      </c>
      <c r="C293" s="31">
        <f t="shared" ca="1" si="43"/>
        <v>0</v>
      </c>
      <c r="D293" s="31">
        <f t="shared" ca="1" si="44"/>
        <v>60.048567289051725</v>
      </c>
      <c r="E293" s="32">
        <f t="shared" ca="1" si="37"/>
        <v>0</v>
      </c>
      <c r="F293" s="31">
        <f t="shared" ca="1" si="38"/>
        <v>0</v>
      </c>
      <c r="G293" s="31">
        <f t="shared" ca="1" si="41"/>
        <v>0</v>
      </c>
      <c r="H293" s="31">
        <f t="shared" ca="1" si="42"/>
        <v>0</v>
      </c>
      <c r="I293" s="31">
        <f t="shared" ca="1" si="39"/>
        <v>0</v>
      </c>
      <c r="J293" s="24"/>
      <c r="K293" s="24"/>
    </row>
    <row r="294" spans="1:11">
      <c r="A294" s="27">
        <f t="shared" ca="1" si="40"/>
        <v>277</v>
      </c>
      <c r="B294" s="28">
        <f t="shared" ca="1" si="36"/>
        <v>53935</v>
      </c>
      <c r="C294" s="31">
        <f t="shared" ca="1" si="43"/>
        <v>0</v>
      </c>
      <c r="D294" s="31">
        <f t="shared" ca="1" si="44"/>
        <v>60.048567289051725</v>
      </c>
      <c r="E294" s="32">
        <f t="shared" ca="1" si="37"/>
        <v>0</v>
      </c>
      <c r="F294" s="31">
        <f t="shared" ca="1" si="38"/>
        <v>0</v>
      </c>
      <c r="G294" s="31">
        <f t="shared" ca="1" si="41"/>
        <v>0</v>
      </c>
      <c r="H294" s="31">
        <f t="shared" ca="1" si="42"/>
        <v>0</v>
      </c>
      <c r="I294" s="31">
        <f t="shared" ca="1" si="39"/>
        <v>0</v>
      </c>
      <c r="J294" s="24"/>
      <c r="K294" s="24"/>
    </row>
    <row r="295" spans="1:11">
      <c r="A295" s="27">
        <f t="shared" ca="1" si="40"/>
        <v>278</v>
      </c>
      <c r="B295" s="28">
        <f t="shared" ca="1" si="36"/>
        <v>53966</v>
      </c>
      <c r="C295" s="31">
        <f t="shared" ca="1" si="43"/>
        <v>0</v>
      </c>
      <c r="D295" s="31">
        <f t="shared" ca="1" si="44"/>
        <v>60.048567289051725</v>
      </c>
      <c r="E295" s="32">
        <f t="shared" ca="1" si="37"/>
        <v>0</v>
      </c>
      <c r="F295" s="31">
        <f t="shared" ca="1" si="38"/>
        <v>0</v>
      </c>
      <c r="G295" s="31">
        <f t="shared" ca="1" si="41"/>
        <v>0</v>
      </c>
      <c r="H295" s="31">
        <f t="shared" ca="1" si="42"/>
        <v>0</v>
      </c>
      <c r="I295" s="31">
        <f t="shared" ca="1" si="39"/>
        <v>0</v>
      </c>
      <c r="J295" s="24"/>
      <c r="K295" s="24"/>
    </row>
    <row r="296" spans="1:11">
      <c r="A296" s="27">
        <f t="shared" ca="1" si="40"/>
        <v>279</v>
      </c>
      <c r="B296" s="28">
        <f t="shared" ca="1" si="36"/>
        <v>53996</v>
      </c>
      <c r="C296" s="31">
        <f t="shared" ca="1" si="43"/>
        <v>0</v>
      </c>
      <c r="D296" s="31">
        <f t="shared" ca="1" si="44"/>
        <v>60.048567289051725</v>
      </c>
      <c r="E296" s="32">
        <f t="shared" ca="1" si="37"/>
        <v>0</v>
      </c>
      <c r="F296" s="31">
        <f t="shared" ca="1" si="38"/>
        <v>0</v>
      </c>
      <c r="G296" s="31">
        <f t="shared" ca="1" si="41"/>
        <v>0</v>
      </c>
      <c r="H296" s="31">
        <f t="shared" ca="1" si="42"/>
        <v>0</v>
      </c>
      <c r="I296" s="31">
        <f t="shared" ca="1" si="39"/>
        <v>0</v>
      </c>
      <c r="J296" s="24"/>
      <c r="K296" s="24"/>
    </row>
    <row r="297" spans="1:11">
      <c r="A297" s="27">
        <f t="shared" ca="1" si="40"/>
        <v>280</v>
      </c>
      <c r="B297" s="28">
        <f t="shared" ca="1" si="36"/>
        <v>54027</v>
      </c>
      <c r="C297" s="31">
        <f t="shared" ca="1" si="43"/>
        <v>0</v>
      </c>
      <c r="D297" s="31">
        <f t="shared" ca="1" si="44"/>
        <v>60.048567289051725</v>
      </c>
      <c r="E297" s="32">
        <f t="shared" ca="1" si="37"/>
        <v>0</v>
      </c>
      <c r="F297" s="31">
        <f t="shared" ca="1" si="38"/>
        <v>0</v>
      </c>
      <c r="G297" s="31">
        <f t="shared" ca="1" si="41"/>
        <v>0</v>
      </c>
      <c r="H297" s="31">
        <f t="shared" ca="1" si="42"/>
        <v>0</v>
      </c>
      <c r="I297" s="31">
        <f t="shared" ca="1" si="39"/>
        <v>0</v>
      </c>
      <c r="J297" s="24"/>
      <c r="K297" s="24"/>
    </row>
    <row r="298" spans="1:11">
      <c r="A298" s="27">
        <f t="shared" ca="1" si="40"/>
        <v>281</v>
      </c>
      <c r="B298" s="28">
        <f t="shared" ca="1" si="36"/>
        <v>54057</v>
      </c>
      <c r="C298" s="31">
        <f t="shared" ca="1" si="43"/>
        <v>0</v>
      </c>
      <c r="D298" s="31">
        <f t="shared" ca="1" si="44"/>
        <v>60.048567289051725</v>
      </c>
      <c r="E298" s="32">
        <f t="shared" ca="1" si="37"/>
        <v>0</v>
      </c>
      <c r="F298" s="31">
        <f t="shared" ca="1" si="38"/>
        <v>0</v>
      </c>
      <c r="G298" s="31">
        <f t="shared" ca="1" si="41"/>
        <v>0</v>
      </c>
      <c r="H298" s="31">
        <f t="shared" ca="1" si="42"/>
        <v>0</v>
      </c>
      <c r="I298" s="31">
        <f t="shared" ca="1" si="39"/>
        <v>0</v>
      </c>
      <c r="J298" s="24"/>
      <c r="K298" s="24"/>
    </row>
    <row r="299" spans="1:11">
      <c r="A299" s="27">
        <f t="shared" ca="1" si="40"/>
        <v>282</v>
      </c>
      <c r="B299" s="28">
        <f t="shared" ca="1" si="36"/>
        <v>54088</v>
      </c>
      <c r="C299" s="31">
        <f t="shared" ca="1" si="43"/>
        <v>0</v>
      </c>
      <c r="D299" s="31">
        <f t="shared" ca="1" si="44"/>
        <v>60.048567289051725</v>
      </c>
      <c r="E299" s="32">
        <f t="shared" ca="1" si="37"/>
        <v>0</v>
      </c>
      <c r="F299" s="31">
        <f t="shared" ca="1" si="38"/>
        <v>0</v>
      </c>
      <c r="G299" s="31">
        <f t="shared" ca="1" si="41"/>
        <v>0</v>
      </c>
      <c r="H299" s="31">
        <f t="shared" ca="1" si="42"/>
        <v>0</v>
      </c>
      <c r="I299" s="31">
        <f t="shared" ca="1" si="39"/>
        <v>0</v>
      </c>
      <c r="J299" s="24"/>
      <c r="K299" s="24"/>
    </row>
    <row r="300" spans="1:11">
      <c r="A300" s="27">
        <f t="shared" ca="1" si="40"/>
        <v>283</v>
      </c>
      <c r="B300" s="28">
        <f t="shared" ca="1" si="36"/>
        <v>54119</v>
      </c>
      <c r="C300" s="31">
        <f t="shared" ca="1" si="43"/>
        <v>0</v>
      </c>
      <c r="D300" s="31">
        <f t="shared" ca="1" si="44"/>
        <v>60.048567289051725</v>
      </c>
      <c r="E300" s="32">
        <f t="shared" ca="1" si="37"/>
        <v>0</v>
      </c>
      <c r="F300" s="31">
        <f t="shared" ca="1" si="38"/>
        <v>0</v>
      </c>
      <c r="G300" s="31">
        <f t="shared" ca="1" si="41"/>
        <v>0</v>
      </c>
      <c r="H300" s="31">
        <f t="shared" ca="1" si="42"/>
        <v>0</v>
      </c>
      <c r="I300" s="31">
        <f t="shared" ca="1" si="39"/>
        <v>0</v>
      </c>
      <c r="J300" s="24"/>
      <c r="K300" s="24"/>
    </row>
    <row r="301" spans="1:11">
      <c r="A301" s="27">
        <f t="shared" ca="1" si="40"/>
        <v>284</v>
      </c>
      <c r="B301" s="28">
        <f t="shared" ca="1" si="36"/>
        <v>54148</v>
      </c>
      <c r="C301" s="31">
        <f t="shared" ca="1" si="43"/>
        <v>0</v>
      </c>
      <c r="D301" s="31">
        <f t="shared" ca="1" si="44"/>
        <v>60.048567289051725</v>
      </c>
      <c r="E301" s="32">
        <f t="shared" ca="1" si="37"/>
        <v>0</v>
      </c>
      <c r="F301" s="31">
        <f t="shared" ca="1" si="38"/>
        <v>0</v>
      </c>
      <c r="G301" s="31">
        <f t="shared" ca="1" si="41"/>
        <v>0</v>
      </c>
      <c r="H301" s="31">
        <f t="shared" ca="1" si="42"/>
        <v>0</v>
      </c>
      <c r="I301" s="31">
        <f t="shared" ca="1" si="39"/>
        <v>0</v>
      </c>
      <c r="J301" s="24"/>
      <c r="K301" s="24"/>
    </row>
    <row r="302" spans="1:11">
      <c r="A302" s="27">
        <f t="shared" ca="1" si="40"/>
        <v>285</v>
      </c>
      <c r="B302" s="28">
        <f t="shared" ca="1" si="36"/>
        <v>54179</v>
      </c>
      <c r="C302" s="31">
        <f t="shared" ca="1" si="43"/>
        <v>0</v>
      </c>
      <c r="D302" s="31">
        <f t="shared" ca="1" si="44"/>
        <v>60.048567289051725</v>
      </c>
      <c r="E302" s="32">
        <f t="shared" ca="1" si="37"/>
        <v>0</v>
      </c>
      <c r="F302" s="31">
        <f t="shared" ca="1" si="38"/>
        <v>0</v>
      </c>
      <c r="G302" s="31">
        <f t="shared" ca="1" si="41"/>
        <v>0</v>
      </c>
      <c r="H302" s="31">
        <f t="shared" ca="1" si="42"/>
        <v>0</v>
      </c>
      <c r="I302" s="31">
        <f t="shared" ca="1" si="39"/>
        <v>0</v>
      </c>
      <c r="J302" s="24"/>
      <c r="K302" s="24"/>
    </row>
    <row r="303" spans="1:11">
      <c r="A303" s="27">
        <f t="shared" ca="1" si="40"/>
        <v>286</v>
      </c>
      <c r="B303" s="28">
        <f t="shared" ca="1" si="36"/>
        <v>54209</v>
      </c>
      <c r="C303" s="31">
        <f t="shared" ca="1" si="43"/>
        <v>0</v>
      </c>
      <c r="D303" s="31">
        <f t="shared" ca="1" si="44"/>
        <v>60.048567289051725</v>
      </c>
      <c r="E303" s="32">
        <f t="shared" ca="1" si="37"/>
        <v>0</v>
      </c>
      <c r="F303" s="31">
        <f t="shared" ca="1" si="38"/>
        <v>0</v>
      </c>
      <c r="G303" s="31">
        <f t="shared" ca="1" si="41"/>
        <v>0</v>
      </c>
      <c r="H303" s="31">
        <f t="shared" ca="1" si="42"/>
        <v>0</v>
      </c>
      <c r="I303" s="31">
        <f t="shared" ca="1" si="39"/>
        <v>0</v>
      </c>
      <c r="J303" s="24"/>
      <c r="K303" s="24"/>
    </row>
    <row r="304" spans="1:11">
      <c r="A304" s="27">
        <f t="shared" ca="1" si="40"/>
        <v>287</v>
      </c>
      <c r="B304" s="28">
        <f t="shared" ca="1" si="36"/>
        <v>54240</v>
      </c>
      <c r="C304" s="31">
        <f t="shared" ca="1" si="43"/>
        <v>0</v>
      </c>
      <c r="D304" s="31">
        <f t="shared" ca="1" si="44"/>
        <v>60.048567289051725</v>
      </c>
      <c r="E304" s="32">
        <f t="shared" ca="1" si="37"/>
        <v>0</v>
      </c>
      <c r="F304" s="31">
        <f t="shared" ca="1" si="38"/>
        <v>0</v>
      </c>
      <c r="G304" s="31">
        <f t="shared" ca="1" si="41"/>
        <v>0</v>
      </c>
      <c r="H304" s="31">
        <f t="shared" ca="1" si="42"/>
        <v>0</v>
      </c>
      <c r="I304" s="31">
        <f t="shared" ca="1" si="39"/>
        <v>0</v>
      </c>
      <c r="J304" s="24"/>
      <c r="K304" s="24"/>
    </row>
    <row r="305" spans="1:11">
      <c r="A305" s="27">
        <f t="shared" ca="1" si="40"/>
        <v>288</v>
      </c>
      <c r="B305" s="28">
        <f t="shared" ca="1" si="36"/>
        <v>54270</v>
      </c>
      <c r="C305" s="31">
        <f t="shared" ca="1" si="43"/>
        <v>0</v>
      </c>
      <c r="D305" s="31">
        <f t="shared" ca="1" si="44"/>
        <v>60.048567289051725</v>
      </c>
      <c r="E305" s="32">
        <f t="shared" ca="1" si="37"/>
        <v>0</v>
      </c>
      <c r="F305" s="31">
        <f t="shared" ca="1" si="38"/>
        <v>0</v>
      </c>
      <c r="G305" s="31">
        <f t="shared" ca="1" si="41"/>
        <v>0</v>
      </c>
      <c r="H305" s="31">
        <f t="shared" ca="1" si="42"/>
        <v>0</v>
      </c>
      <c r="I305" s="31">
        <f t="shared" ca="1" si="39"/>
        <v>0</v>
      </c>
      <c r="J305" s="24"/>
      <c r="K305" s="24"/>
    </row>
    <row r="306" spans="1:11">
      <c r="A306" s="27">
        <f t="shared" ca="1" si="40"/>
        <v>289</v>
      </c>
      <c r="B306" s="28">
        <f t="shared" ca="1" si="36"/>
        <v>54301</v>
      </c>
      <c r="C306" s="31">
        <f t="shared" ca="1" si="43"/>
        <v>0</v>
      </c>
      <c r="D306" s="31">
        <f t="shared" ca="1" si="44"/>
        <v>60.048567289051725</v>
      </c>
      <c r="E306" s="32">
        <f t="shared" ca="1" si="37"/>
        <v>0</v>
      </c>
      <c r="F306" s="31">
        <f t="shared" ca="1" si="38"/>
        <v>0</v>
      </c>
      <c r="G306" s="31">
        <f t="shared" ca="1" si="41"/>
        <v>0</v>
      </c>
      <c r="H306" s="31">
        <f t="shared" ca="1" si="42"/>
        <v>0</v>
      </c>
      <c r="I306" s="31">
        <f t="shared" ca="1" si="39"/>
        <v>0</v>
      </c>
      <c r="J306" s="24"/>
      <c r="K306" s="24"/>
    </row>
    <row r="307" spans="1:11">
      <c r="A307" s="27">
        <f t="shared" ca="1" si="40"/>
        <v>290</v>
      </c>
      <c r="B307" s="28">
        <f t="shared" ca="1" si="36"/>
        <v>54332</v>
      </c>
      <c r="C307" s="31">
        <f t="shared" ca="1" si="43"/>
        <v>0</v>
      </c>
      <c r="D307" s="31">
        <f t="shared" ca="1" si="44"/>
        <v>60.048567289051725</v>
      </c>
      <c r="E307" s="32">
        <f t="shared" ca="1" si="37"/>
        <v>0</v>
      </c>
      <c r="F307" s="31">
        <f t="shared" ca="1" si="38"/>
        <v>0</v>
      </c>
      <c r="G307" s="31">
        <f t="shared" ca="1" si="41"/>
        <v>0</v>
      </c>
      <c r="H307" s="31">
        <f t="shared" ca="1" si="42"/>
        <v>0</v>
      </c>
      <c r="I307" s="31">
        <f t="shared" ca="1" si="39"/>
        <v>0</v>
      </c>
      <c r="J307" s="24"/>
      <c r="K307" s="24"/>
    </row>
    <row r="308" spans="1:11">
      <c r="A308" s="27">
        <f t="shared" ca="1" si="40"/>
        <v>291</v>
      </c>
      <c r="B308" s="28">
        <f t="shared" ca="1" si="36"/>
        <v>54362</v>
      </c>
      <c r="C308" s="31">
        <f t="shared" ca="1" si="43"/>
        <v>0</v>
      </c>
      <c r="D308" s="31">
        <f t="shared" ca="1" si="44"/>
        <v>60.048567289051725</v>
      </c>
      <c r="E308" s="32">
        <f t="shared" ca="1" si="37"/>
        <v>0</v>
      </c>
      <c r="F308" s="31">
        <f t="shared" ca="1" si="38"/>
        <v>0</v>
      </c>
      <c r="G308" s="31">
        <f t="shared" ca="1" si="41"/>
        <v>0</v>
      </c>
      <c r="H308" s="31">
        <f t="shared" ca="1" si="42"/>
        <v>0</v>
      </c>
      <c r="I308" s="31">
        <f t="shared" ca="1" si="39"/>
        <v>0</v>
      </c>
      <c r="J308" s="24"/>
      <c r="K308" s="24"/>
    </row>
    <row r="309" spans="1:11">
      <c r="A309" s="27">
        <f t="shared" ca="1" si="40"/>
        <v>292</v>
      </c>
      <c r="B309" s="28">
        <f t="shared" ca="1" si="36"/>
        <v>54393</v>
      </c>
      <c r="C309" s="31">
        <f t="shared" ca="1" si="43"/>
        <v>0</v>
      </c>
      <c r="D309" s="31">
        <f t="shared" ca="1" si="44"/>
        <v>60.048567289051725</v>
      </c>
      <c r="E309" s="32">
        <f t="shared" ca="1" si="37"/>
        <v>0</v>
      </c>
      <c r="F309" s="31">
        <f t="shared" ca="1" si="38"/>
        <v>0</v>
      </c>
      <c r="G309" s="31">
        <f t="shared" ca="1" si="41"/>
        <v>0</v>
      </c>
      <c r="H309" s="31">
        <f t="shared" ca="1" si="42"/>
        <v>0</v>
      </c>
      <c r="I309" s="31">
        <f t="shared" ca="1" si="39"/>
        <v>0</v>
      </c>
      <c r="J309" s="24"/>
      <c r="K309" s="24"/>
    </row>
    <row r="310" spans="1:11">
      <c r="A310" s="27">
        <f t="shared" ca="1" si="40"/>
        <v>293</v>
      </c>
      <c r="B310" s="28">
        <f t="shared" ca="1" si="36"/>
        <v>54423</v>
      </c>
      <c r="C310" s="31">
        <f t="shared" ca="1" si="43"/>
        <v>0</v>
      </c>
      <c r="D310" s="31">
        <f t="shared" ca="1" si="44"/>
        <v>60.048567289051725</v>
      </c>
      <c r="E310" s="32">
        <f t="shared" ca="1" si="37"/>
        <v>0</v>
      </c>
      <c r="F310" s="31">
        <f t="shared" ca="1" si="38"/>
        <v>0</v>
      </c>
      <c r="G310" s="31">
        <f t="shared" ca="1" si="41"/>
        <v>0</v>
      </c>
      <c r="H310" s="31">
        <f t="shared" ca="1" si="42"/>
        <v>0</v>
      </c>
      <c r="I310" s="31">
        <f t="shared" ca="1" si="39"/>
        <v>0</v>
      </c>
      <c r="J310" s="24"/>
      <c r="K310" s="24"/>
    </row>
    <row r="311" spans="1:11">
      <c r="A311" s="27">
        <f t="shared" ca="1" si="40"/>
        <v>294</v>
      </c>
      <c r="B311" s="28">
        <f t="shared" ca="1" si="36"/>
        <v>54454</v>
      </c>
      <c r="C311" s="31">
        <f t="shared" ca="1" si="43"/>
        <v>0</v>
      </c>
      <c r="D311" s="31">
        <f t="shared" ca="1" si="44"/>
        <v>60.048567289051725</v>
      </c>
      <c r="E311" s="32">
        <f t="shared" ca="1" si="37"/>
        <v>0</v>
      </c>
      <c r="F311" s="31">
        <f t="shared" ca="1" si="38"/>
        <v>0</v>
      </c>
      <c r="G311" s="31">
        <f t="shared" ca="1" si="41"/>
        <v>0</v>
      </c>
      <c r="H311" s="31">
        <f t="shared" ca="1" si="42"/>
        <v>0</v>
      </c>
      <c r="I311" s="31">
        <f t="shared" ca="1" si="39"/>
        <v>0</v>
      </c>
      <c r="J311" s="24"/>
      <c r="K311" s="24"/>
    </row>
    <row r="312" spans="1:11">
      <c r="A312" s="27">
        <f t="shared" ca="1" si="40"/>
        <v>295</v>
      </c>
      <c r="B312" s="28">
        <f t="shared" ca="1" si="36"/>
        <v>54485</v>
      </c>
      <c r="C312" s="31">
        <f t="shared" ca="1" si="43"/>
        <v>0</v>
      </c>
      <c r="D312" s="31">
        <f t="shared" ca="1" si="44"/>
        <v>60.048567289051725</v>
      </c>
      <c r="E312" s="32">
        <f t="shared" ca="1" si="37"/>
        <v>0</v>
      </c>
      <c r="F312" s="31">
        <f t="shared" ca="1" si="38"/>
        <v>0</v>
      </c>
      <c r="G312" s="31">
        <f t="shared" ca="1" si="41"/>
        <v>0</v>
      </c>
      <c r="H312" s="31">
        <f t="shared" ca="1" si="42"/>
        <v>0</v>
      </c>
      <c r="I312" s="31">
        <f t="shared" ca="1" si="39"/>
        <v>0</v>
      </c>
      <c r="J312" s="24"/>
      <c r="K312" s="24"/>
    </row>
    <row r="313" spans="1:11">
      <c r="A313" s="27">
        <f t="shared" ca="1" si="40"/>
        <v>296</v>
      </c>
      <c r="B313" s="28">
        <f t="shared" ca="1" si="36"/>
        <v>54513</v>
      </c>
      <c r="C313" s="31">
        <f t="shared" ca="1" si="43"/>
        <v>0</v>
      </c>
      <c r="D313" s="31">
        <f t="shared" ca="1" si="44"/>
        <v>60.048567289051725</v>
      </c>
      <c r="E313" s="32">
        <f t="shared" ca="1" si="37"/>
        <v>0</v>
      </c>
      <c r="F313" s="31">
        <f t="shared" ca="1" si="38"/>
        <v>0</v>
      </c>
      <c r="G313" s="31">
        <f t="shared" ca="1" si="41"/>
        <v>0</v>
      </c>
      <c r="H313" s="31">
        <f t="shared" ca="1" si="42"/>
        <v>0</v>
      </c>
      <c r="I313" s="31">
        <f t="shared" ca="1" si="39"/>
        <v>0</v>
      </c>
      <c r="J313" s="24"/>
      <c r="K313" s="24"/>
    </row>
    <row r="314" spans="1:11">
      <c r="A314" s="27">
        <f t="shared" ca="1" si="40"/>
        <v>297</v>
      </c>
      <c r="B314" s="28">
        <f t="shared" ca="1" si="36"/>
        <v>54544</v>
      </c>
      <c r="C314" s="31">
        <f t="shared" ca="1" si="43"/>
        <v>0</v>
      </c>
      <c r="D314" s="31">
        <f t="shared" ca="1" si="44"/>
        <v>60.048567289051725</v>
      </c>
      <c r="E314" s="32">
        <f t="shared" ca="1" si="37"/>
        <v>0</v>
      </c>
      <c r="F314" s="31">
        <f t="shared" ca="1" si="38"/>
        <v>0</v>
      </c>
      <c r="G314" s="31">
        <f t="shared" ca="1" si="41"/>
        <v>0</v>
      </c>
      <c r="H314" s="31">
        <f t="shared" ca="1" si="42"/>
        <v>0</v>
      </c>
      <c r="I314" s="31">
        <f t="shared" ca="1" si="39"/>
        <v>0</v>
      </c>
      <c r="J314" s="24"/>
      <c r="K314" s="24"/>
    </row>
    <row r="315" spans="1:11">
      <c r="A315" s="27">
        <f t="shared" ca="1" si="40"/>
        <v>298</v>
      </c>
      <c r="B315" s="28">
        <f t="shared" ca="1" si="36"/>
        <v>54574</v>
      </c>
      <c r="C315" s="31">
        <f t="shared" ca="1" si="43"/>
        <v>0</v>
      </c>
      <c r="D315" s="31">
        <f t="shared" ca="1" si="44"/>
        <v>60.048567289051725</v>
      </c>
      <c r="E315" s="32">
        <f t="shared" ca="1" si="37"/>
        <v>0</v>
      </c>
      <c r="F315" s="31">
        <f t="shared" ca="1" si="38"/>
        <v>0</v>
      </c>
      <c r="G315" s="31">
        <f t="shared" ca="1" si="41"/>
        <v>0</v>
      </c>
      <c r="H315" s="31">
        <f t="shared" ca="1" si="42"/>
        <v>0</v>
      </c>
      <c r="I315" s="31">
        <f t="shared" ca="1" si="39"/>
        <v>0</v>
      </c>
      <c r="J315" s="24"/>
      <c r="K315" s="24"/>
    </row>
    <row r="316" spans="1:11">
      <c r="A316" s="27">
        <f t="shared" ca="1" si="40"/>
        <v>299</v>
      </c>
      <c r="B316" s="28">
        <f t="shared" ca="1" si="36"/>
        <v>54605</v>
      </c>
      <c r="C316" s="31">
        <f t="shared" ca="1" si="43"/>
        <v>0</v>
      </c>
      <c r="D316" s="31">
        <f t="shared" ca="1" si="44"/>
        <v>60.048567289051725</v>
      </c>
      <c r="E316" s="32">
        <f t="shared" ca="1" si="37"/>
        <v>0</v>
      </c>
      <c r="F316" s="31">
        <f t="shared" ca="1" si="38"/>
        <v>0</v>
      </c>
      <c r="G316" s="31">
        <f t="shared" ca="1" si="41"/>
        <v>0</v>
      </c>
      <c r="H316" s="31">
        <f t="shared" ca="1" si="42"/>
        <v>0</v>
      </c>
      <c r="I316" s="31">
        <f t="shared" ca="1" si="39"/>
        <v>0</v>
      </c>
      <c r="J316" s="24"/>
      <c r="K316" s="24"/>
    </row>
    <row r="317" spans="1:11">
      <c r="A317" s="27">
        <f t="shared" ca="1" si="40"/>
        <v>300</v>
      </c>
      <c r="B317" s="28">
        <f t="shared" ca="1" si="36"/>
        <v>54635</v>
      </c>
      <c r="C317" s="31">
        <f t="shared" ca="1" si="43"/>
        <v>0</v>
      </c>
      <c r="D317" s="31">
        <f t="shared" ca="1" si="44"/>
        <v>60.048567289051725</v>
      </c>
      <c r="E317" s="32">
        <f t="shared" ca="1" si="37"/>
        <v>0</v>
      </c>
      <c r="F317" s="31">
        <f t="shared" ca="1" si="38"/>
        <v>0</v>
      </c>
      <c r="G317" s="31">
        <f t="shared" ca="1" si="41"/>
        <v>0</v>
      </c>
      <c r="H317" s="31">
        <f t="shared" ca="1" si="42"/>
        <v>0</v>
      </c>
      <c r="I317" s="31">
        <f t="shared" ca="1" si="39"/>
        <v>0</v>
      </c>
      <c r="J317" s="24"/>
      <c r="K317" s="24"/>
    </row>
    <row r="318" spans="1:11">
      <c r="A318" s="27">
        <f t="shared" ca="1" si="40"/>
        <v>301</v>
      </c>
      <c r="B318" s="28">
        <f t="shared" ca="1" si="36"/>
        <v>54666</v>
      </c>
      <c r="C318" s="31">
        <f t="shared" ca="1" si="43"/>
        <v>0</v>
      </c>
      <c r="D318" s="31">
        <f t="shared" ca="1" si="44"/>
        <v>60.048567289051725</v>
      </c>
      <c r="E318" s="32">
        <f t="shared" ca="1" si="37"/>
        <v>0</v>
      </c>
      <c r="F318" s="31">
        <f t="shared" ca="1" si="38"/>
        <v>0</v>
      </c>
      <c r="G318" s="31">
        <f t="shared" ca="1" si="41"/>
        <v>0</v>
      </c>
      <c r="H318" s="31">
        <f t="shared" ca="1" si="42"/>
        <v>0</v>
      </c>
      <c r="I318" s="31">
        <f t="shared" ca="1" si="39"/>
        <v>0</v>
      </c>
      <c r="J318" s="24"/>
      <c r="K318" s="24"/>
    </row>
    <row r="319" spans="1:11">
      <c r="A319" s="27">
        <f t="shared" ca="1" si="40"/>
        <v>302</v>
      </c>
      <c r="B319" s="28">
        <f t="shared" ca="1" si="36"/>
        <v>54697</v>
      </c>
      <c r="C319" s="31">
        <f t="shared" ca="1" si="43"/>
        <v>0</v>
      </c>
      <c r="D319" s="31">
        <f t="shared" ca="1" si="44"/>
        <v>60.048567289051725</v>
      </c>
      <c r="E319" s="32">
        <f t="shared" ca="1" si="37"/>
        <v>0</v>
      </c>
      <c r="F319" s="31">
        <f t="shared" ca="1" si="38"/>
        <v>0</v>
      </c>
      <c r="G319" s="31">
        <f t="shared" ca="1" si="41"/>
        <v>0</v>
      </c>
      <c r="H319" s="31">
        <f t="shared" ca="1" si="42"/>
        <v>0</v>
      </c>
      <c r="I319" s="31">
        <f t="shared" ca="1" si="39"/>
        <v>0</v>
      </c>
      <c r="J319" s="24"/>
      <c r="K319" s="24"/>
    </row>
    <row r="320" spans="1:11">
      <c r="A320" s="27">
        <f t="shared" ca="1" si="40"/>
        <v>303</v>
      </c>
      <c r="B320" s="28">
        <f t="shared" ca="1" si="36"/>
        <v>54727</v>
      </c>
      <c r="C320" s="31">
        <f t="shared" ca="1" si="43"/>
        <v>0</v>
      </c>
      <c r="D320" s="31">
        <f t="shared" ca="1" si="44"/>
        <v>60.048567289051725</v>
      </c>
      <c r="E320" s="32">
        <f t="shared" ca="1" si="37"/>
        <v>0</v>
      </c>
      <c r="F320" s="31">
        <f t="shared" ca="1" si="38"/>
        <v>0</v>
      </c>
      <c r="G320" s="31">
        <f t="shared" ca="1" si="41"/>
        <v>0</v>
      </c>
      <c r="H320" s="31">
        <f t="shared" ca="1" si="42"/>
        <v>0</v>
      </c>
      <c r="I320" s="31">
        <f t="shared" ca="1" si="39"/>
        <v>0</v>
      </c>
      <c r="J320" s="24"/>
      <c r="K320" s="24"/>
    </row>
    <row r="321" spans="1:11">
      <c r="A321" s="27">
        <f t="shared" ca="1" si="40"/>
        <v>304</v>
      </c>
      <c r="B321" s="28">
        <f t="shared" ca="1" si="36"/>
        <v>54758</v>
      </c>
      <c r="C321" s="31">
        <f t="shared" ca="1" si="43"/>
        <v>0</v>
      </c>
      <c r="D321" s="31">
        <f t="shared" ca="1" si="44"/>
        <v>60.048567289051725</v>
      </c>
      <c r="E321" s="32">
        <f t="shared" ca="1" si="37"/>
        <v>0</v>
      </c>
      <c r="F321" s="31">
        <f t="shared" ca="1" si="38"/>
        <v>0</v>
      </c>
      <c r="G321" s="31">
        <f t="shared" ca="1" si="41"/>
        <v>0</v>
      </c>
      <c r="H321" s="31">
        <f t="shared" ca="1" si="42"/>
        <v>0</v>
      </c>
      <c r="I321" s="31">
        <f t="shared" ca="1" si="39"/>
        <v>0</v>
      </c>
      <c r="J321" s="24"/>
      <c r="K321" s="24"/>
    </row>
    <row r="322" spans="1:11">
      <c r="A322" s="27">
        <f t="shared" ca="1" si="40"/>
        <v>305</v>
      </c>
      <c r="B322" s="28">
        <f t="shared" ca="1" si="36"/>
        <v>54788</v>
      </c>
      <c r="C322" s="31">
        <f t="shared" ca="1" si="43"/>
        <v>0</v>
      </c>
      <c r="D322" s="31">
        <f t="shared" ca="1" si="44"/>
        <v>60.048567289051725</v>
      </c>
      <c r="E322" s="32">
        <f t="shared" ca="1" si="37"/>
        <v>0</v>
      </c>
      <c r="F322" s="31">
        <f t="shared" ca="1" si="38"/>
        <v>0</v>
      </c>
      <c r="G322" s="31">
        <f t="shared" ca="1" si="41"/>
        <v>0</v>
      </c>
      <c r="H322" s="31">
        <f t="shared" ca="1" si="42"/>
        <v>0</v>
      </c>
      <c r="I322" s="31">
        <f t="shared" ca="1" si="39"/>
        <v>0</v>
      </c>
      <c r="J322" s="24"/>
      <c r="K322" s="24"/>
    </row>
    <row r="323" spans="1:11">
      <c r="A323" s="27">
        <f t="shared" ca="1" si="40"/>
        <v>306</v>
      </c>
      <c r="B323" s="28">
        <f t="shared" ca="1" si="36"/>
        <v>54819</v>
      </c>
      <c r="C323" s="31">
        <f t="shared" ca="1" si="43"/>
        <v>0</v>
      </c>
      <c r="D323" s="31">
        <f t="shared" ca="1" si="44"/>
        <v>60.048567289051725</v>
      </c>
      <c r="E323" s="32">
        <f t="shared" ca="1" si="37"/>
        <v>0</v>
      </c>
      <c r="F323" s="31">
        <f t="shared" ca="1" si="38"/>
        <v>0</v>
      </c>
      <c r="G323" s="31">
        <f t="shared" ca="1" si="41"/>
        <v>0</v>
      </c>
      <c r="H323" s="31">
        <f t="shared" ca="1" si="42"/>
        <v>0</v>
      </c>
      <c r="I323" s="31">
        <f t="shared" ca="1" si="39"/>
        <v>0</v>
      </c>
      <c r="J323" s="24"/>
      <c r="K323" s="24"/>
    </row>
    <row r="324" spans="1:11">
      <c r="A324" s="27">
        <f t="shared" ca="1" si="40"/>
        <v>307</v>
      </c>
      <c r="B324" s="28">
        <f t="shared" ca="1" si="36"/>
        <v>54850</v>
      </c>
      <c r="C324" s="31">
        <f t="shared" ca="1" si="43"/>
        <v>0</v>
      </c>
      <c r="D324" s="31">
        <f t="shared" ca="1" si="44"/>
        <v>60.048567289051725</v>
      </c>
      <c r="E324" s="32">
        <f t="shared" ca="1" si="37"/>
        <v>0</v>
      </c>
      <c r="F324" s="31">
        <f t="shared" ca="1" si="38"/>
        <v>0</v>
      </c>
      <c r="G324" s="31">
        <f t="shared" ca="1" si="41"/>
        <v>0</v>
      </c>
      <c r="H324" s="31">
        <f t="shared" ca="1" si="42"/>
        <v>0</v>
      </c>
      <c r="I324" s="31">
        <f t="shared" ca="1" si="39"/>
        <v>0</v>
      </c>
      <c r="J324" s="24"/>
      <c r="K324" s="24"/>
    </row>
    <row r="325" spans="1:11">
      <c r="A325" s="27">
        <f t="shared" ca="1" si="40"/>
        <v>308</v>
      </c>
      <c r="B325" s="28">
        <f t="shared" ca="1" si="36"/>
        <v>54878</v>
      </c>
      <c r="C325" s="31">
        <f t="shared" ca="1" si="43"/>
        <v>0</v>
      </c>
      <c r="D325" s="31">
        <f t="shared" ca="1" si="44"/>
        <v>60.048567289051725</v>
      </c>
      <c r="E325" s="32">
        <f t="shared" ca="1" si="37"/>
        <v>0</v>
      </c>
      <c r="F325" s="31">
        <f t="shared" ca="1" si="38"/>
        <v>0</v>
      </c>
      <c r="G325" s="31">
        <f t="shared" ca="1" si="41"/>
        <v>0</v>
      </c>
      <c r="H325" s="31">
        <f t="shared" ca="1" si="42"/>
        <v>0</v>
      </c>
      <c r="I325" s="31">
        <f t="shared" ca="1" si="39"/>
        <v>0</v>
      </c>
      <c r="J325" s="24"/>
      <c r="K325" s="24"/>
    </row>
    <row r="326" spans="1:11">
      <c r="A326" s="27">
        <f t="shared" ca="1" si="40"/>
        <v>309</v>
      </c>
      <c r="B326" s="28">
        <f t="shared" ca="1" si="36"/>
        <v>54909</v>
      </c>
      <c r="C326" s="31">
        <f t="shared" ca="1" si="43"/>
        <v>0</v>
      </c>
      <c r="D326" s="31">
        <f t="shared" ca="1" si="44"/>
        <v>60.048567289051725</v>
      </c>
      <c r="E326" s="32">
        <f t="shared" ca="1" si="37"/>
        <v>0</v>
      </c>
      <c r="F326" s="31">
        <f t="shared" ca="1" si="38"/>
        <v>0</v>
      </c>
      <c r="G326" s="31">
        <f t="shared" ca="1" si="41"/>
        <v>0</v>
      </c>
      <c r="H326" s="31">
        <f t="shared" ca="1" si="42"/>
        <v>0</v>
      </c>
      <c r="I326" s="31">
        <f t="shared" ca="1" si="39"/>
        <v>0</v>
      </c>
      <c r="J326" s="24"/>
      <c r="K326" s="24"/>
    </row>
    <row r="327" spans="1:11">
      <c r="A327" s="27">
        <f t="shared" ca="1" si="40"/>
        <v>310</v>
      </c>
      <c r="B327" s="28">
        <f t="shared" ca="1" si="36"/>
        <v>54939</v>
      </c>
      <c r="C327" s="31">
        <f t="shared" ca="1" si="43"/>
        <v>0</v>
      </c>
      <c r="D327" s="31">
        <f t="shared" ca="1" si="44"/>
        <v>60.048567289051725</v>
      </c>
      <c r="E327" s="32">
        <f t="shared" ca="1" si="37"/>
        <v>0</v>
      </c>
      <c r="F327" s="31">
        <f t="shared" ca="1" si="38"/>
        <v>0</v>
      </c>
      <c r="G327" s="31">
        <f t="shared" ca="1" si="41"/>
        <v>0</v>
      </c>
      <c r="H327" s="31">
        <f t="shared" ca="1" si="42"/>
        <v>0</v>
      </c>
      <c r="I327" s="31">
        <f t="shared" ca="1" si="39"/>
        <v>0</v>
      </c>
      <c r="J327" s="24"/>
      <c r="K327" s="24"/>
    </row>
    <row r="328" spans="1:11">
      <c r="A328" s="27">
        <f t="shared" ca="1" si="40"/>
        <v>311</v>
      </c>
      <c r="B328" s="28">
        <f t="shared" ca="1" si="36"/>
        <v>54970</v>
      </c>
      <c r="C328" s="31">
        <f t="shared" ca="1" si="43"/>
        <v>0</v>
      </c>
      <c r="D328" s="31">
        <f t="shared" ca="1" si="44"/>
        <v>60.048567289051725</v>
      </c>
      <c r="E328" s="32">
        <f t="shared" ca="1" si="37"/>
        <v>0</v>
      </c>
      <c r="F328" s="31">
        <f t="shared" ca="1" si="38"/>
        <v>0</v>
      </c>
      <c r="G328" s="31">
        <f t="shared" ca="1" si="41"/>
        <v>0</v>
      </c>
      <c r="H328" s="31">
        <f t="shared" ca="1" si="42"/>
        <v>0</v>
      </c>
      <c r="I328" s="31">
        <f t="shared" ca="1" si="39"/>
        <v>0</v>
      </c>
      <c r="J328" s="24"/>
      <c r="K328" s="24"/>
    </row>
    <row r="329" spans="1:11">
      <c r="A329" s="27">
        <f t="shared" ca="1" si="40"/>
        <v>312</v>
      </c>
      <c r="B329" s="28">
        <f t="shared" ca="1" si="36"/>
        <v>55000</v>
      </c>
      <c r="C329" s="31">
        <f t="shared" ca="1" si="43"/>
        <v>0</v>
      </c>
      <c r="D329" s="31">
        <f t="shared" ca="1" si="44"/>
        <v>60.048567289051725</v>
      </c>
      <c r="E329" s="32">
        <f t="shared" ca="1" si="37"/>
        <v>0</v>
      </c>
      <c r="F329" s="31">
        <f t="shared" ca="1" si="38"/>
        <v>0</v>
      </c>
      <c r="G329" s="31">
        <f t="shared" ca="1" si="41"/>
        <v>0</v>
      </c>
      <c r="H329" s="31">
        <f t="shared" ca="1" si="42"/>
        <v>0</v>
      </c>
      <c r="I329" s="31">
        <f t="shared" ca="1" si="39"/>
        <v>0</v>
      </c>
      <c r="J329" s="24"/>
      <c r="K329" s="24"/>
    </row>
    <row r="330" spans="1:11">
      <c r="A330" s="27">
        <f t="shared" ca="1" si="40"/>
        <v>313</v>
      </c>
      <c r="B330" s="28">
        <f t="shared" ca="1" si="36"/>
        <v>55031</v>
      </c>
      <c r="C330" s="31">
        <f t="shared" ca="1" si="43"/>
        <v>0</v>
      </c>
      <c r="D330" s="31">
        <f t="shared" ca="1" si="44"/>
        <v>60.048567289051725</v>
      </c>
      <c r="E330" s="32">
        <f t="shared" ca="1" si="37"/>
        <v>0</v>
      </c>
      <c r="F330" s="31">
        <f t="shared" ca="1" si="38"/>
        <v>0</v>
      </c>
      <c r="G330" s="31">
        <f t="shared" ca="1" si="41"/>
        <v>0</v>
      </c>
      <c r="H330" s="31">
        <f t="shared" ca="1" si="42"/>
        <v>0</v>
      </c>
      <c r="I330" s="31">
        <f t="shared" ca="1" si="39"/>
        <v>0</v>
      </c>
      <c r="J330" s="24"/>
      <c r="K330" s="24"/>
    </row>
    <row r="331" spans="1:11">
      <c r="A331" s="27">
        <f t="shared" ca="1" si="40"/>
        <v>314</v>
      </c>
      <c r="B331" s="28">
        <f t="shared" ca="1" si="36"/>
        <v>55062</v>
      </c>
      <c r="C331" s="31">
        <f t="shared" ca="1" si="43"/>
        <v>0</v>
      </c>
      <c r="D331" s="31">
        <f t="shared" ca="1" si="44"/>
        <v>60.048567289051725</v>
      </c>
      <c r="E331" s="32">
        <f t="shared" ca="1" si="37"/>
        <v>0</v>
      </c>
      <c r="F331" s="31">
        <f t="shared" ca="1" si="38"/>
        <v>0</v>
      </c>
      <c r="G331" s="31">
        <f t="shared" ca="1" si="41"/>
        <v>0</v>
      </c>
      <c r="H331" s="31">
        <f t="shared" ca="1" si="42"/>
        <v>0</v>
      </c>
      <c r="I331" s="31">
        <f t="shared" ca="1" si="39"/>
        <v>0</v>
      </c>
      <c r="J331" s="24"/>
      <c r="K331" s="24"/>
    </row>
    <row r="332" spans="1:11">
      <c r="A332" s="27">
        <f t="shared" ca="1" si="40"/>
        <v>315</v>
      </c>
      <c r="B332" s="28">
        <f t="shared" ca="1" si="36"/>
        <v>55092</v>
      </c>
      <c r="C332" s="31">
        <f t="shared" ca="1" si="43"/>
        <v>0</v>
      </c>
      <c r="D332" s="31">
        <f t="shared" ca="1" si="44"/>
        <v>60.048567289051725</v>
      </c>
      <c r="E332" s="32">
        <f t="shared" ca="1" si="37"/>
        <v>0</v>
      </c>
      <c r="F332" s="31">
        <f t="shared" ca="1" si="38"/>
        <v>0</v>
      </c>
      <c r="G332" s="31">
        <f t="shared" ca="1" si="41"/>
        <v>0</v>
      </c>
      <c r="H332" s="31">
        <f t="shared" ca="1" si="42"/>
        <v>0</v>
      </c>
      <c r="I332" s="31">
        <f t="shared" ca="1" si="39"/>
        <v>0</v>
      </c>
      <c r="J332" s="24"/>
      <c r="K332" s="24"/>
    </row>
    <row r="333" spans="1:11">
      <c r="A333" s="27">
        <f t="shared" ca="1" si="40"/>
        <v>316</v>
      </c>
      <c r="B333" s="28">
        <f t="shared" ca="1" si="36"/>
        <v>55123</v>
      </c>
      <c r="C333" s="31">
        <f t="shared" ca="1" si="43"/>
        <v>0</v>
      </c>
      <c r="D333" s="31">
        <f t="shared" ca="1" si="44"/>
        <v>60.048567289051725</v>
      </c>
      <c r="E333" s="32">
        <f t="shared" ca="1" si="37"/>
        <v>0</v>
      </c>
      <c r="F333" s="31">
        <f t="shared" ca="1" si="38"/>
        <v>0</v>
      </c>
      <c r="G333" s="31">
        <f t="shared" ca="1" si="41"/>
        <v>0</v>
      </c>
      <c r="H333" s="31">
        <f t="shared" ca="1" si="42"/>
        <v>0</v>
      </c>
      <c r="I333" s="31">
        <f t="shared" ca="1" si="39"/>
        <v>0</v>
      </c>
      <c r="J333" s="24"/>
      <c r="K333" s="24"/>
    </row>
    <row r="334" spans="1:11">
      <c r="A334" s="27">
        <f t="shared" ca="1" si="40"/>
        <v>317</v>
      </c>
      <c r="B334" s="28">
        <f t="shared" ca="1" si="36"/>
        <v>55153</v>
      </c>
      <c r="C334" s="31">
        <f t="shared" ca="1" si="43"/>
        <v>0</v>
      </c>
      <c r="D334" s="31">
        <f t="shared" ca="1" si="44"/>
        <v>60.048567289051725</v>
      </c>
      <c r="E334" s="32">
        <f t="shared" ca="1" si="37"/>
        <v>0</v>
      </c>
      <c r="F334" s="31">
        <f t="shared" ca="1" si="38"/>
        <v>0</v>
      </c>
      <c r="G334" s="31">
        <f t="shared" ca="1" si="41"/>
        <v>0</v>
      </c>
      <c r="H334" s="31">
        <f t="shared" ca="1" si="42"/>
        <v>0</v>
      </c>
      <c r="I334" s="31">
        <f t="shared" ca="1" si="39"/>
        <v>0</v>
      </c>
      <c r="J334" s="24"/>
      <c r="K334" s="24"/>
    </row>
    <row r="335" spans="1:11">
      <c r="A335" s="27">
        <f t="shared" ca="1" si="40"/>
        <v>318</v>
      </c>
      <c r="B335" s="28">
        <f t="shared" ca="1" si="36"/>
        <v>55184</v>
      </c>
      <c r="C335" s="31">
        <f t="shared" ca="1" si="43"/>
        <v>0</v>
      </c>
      <c r="D335" s="31">
        <f t="shared" ca="1" si="44"/>
        <v>60.048567289051725</v>
      </c>
      <c r="E335" s="32">
        <f t="shared" ca="1" si="37"/>
        <v>0</v>
      </c>
      <c r="F335" s="31">
        <f t="shared" ca="1" si="38"/>
        <v>0</v>
      </c>
      <c r="G335" s="31">
        <f t="shared" ca="1" si="41"/>
        <v>0</v>
      </c>
      <c r="H335" s="31">
        <f t="shared" ca="1" si="42"/>
        <v>0</v>
      </c>
      <c r="I335" s="31">
        <f t="shared" ca="1" si="39"/>
        <v>0</v>
      </c>
      <c r="J335" s="24"/>
      <c r="K335" s="24"/>
    </row>
    <row r="336" spans="1:11">
      <c r="A336" s="27">
        <f t="shared" ca="1" si="40"/>
        <v>319</v>
      </c>
      <c r="B336" s="28">
        <f t="shared" ca="1" si="36"/>
        <v>55215</v>
      </c>
      <c r="C336" s="31">
        <f t="shared" ca="1" si="43"/>
        <v>0</v>
      </c>
      <c r="D336" s="31">
        <f t="shared" ca="1" si="44"/>
        <v>60.048567289051725</v>
      </c>
      <c r="E336" s="32">
        <f t="shared" ca="1" si="37"/>
        <v>0</v>
      </c>
      <c r="F336" s="31">
        <f t="shared" ca="1" si="38"/>
        <v>0</v>
      </c>
      <c r="G336" s="31">
        <f t="shared" ca="1" si="41"/>
        <v>0</v>
      </c>
      <c r="H336" s="31">
        <f t="shared" ca="1" si="42"/>
        <v>0</v>
      </c>
      <c r="I336" s="31">
        <f t="shared" ca="1" si="39"/>
        <v>0</v>
      </c>
      <c r="J336" s="24"/>
      <c r="K336" s="24"/>
    </row>
    <row r="337" spans="1:11">
      <c r="A337" s="27">
        <f t="shared" ca="1" si="40"/>
        <v>320</v>
      </c>
      <c r="B337" s="28">
        <f t="shared" ca="1" si="36"/>
        <v>55243</v>
      </c>
      <c r="C337" s="31">
        <f t="shared" ca="1" si="43"/>
        <v>0</v>
      </c>
      <c r="D337" s="31">
        <f t="shared" ca="1" si="44"/>
        <v>60.048567289051725</v>
      </c>
      <c r="E337" s="32">
        <f t="shared" ca="1" si="37"/>
        <v>0</v>
      </c>
      <c r="F337" s="31">
        <f t="shared" ca="1" si="38"/>
        <v>0</v>
      </c>
      <c r="G337" s="31">
        <f t="shared" ca="1" si="41"/>
        <v>0</v>
      </c>
      <c r="H337" s="31">
        <f t="shared" ca="1" si="42"/>
        <v>0</v>
      </c>
      <c r="I337" s="31">
        <f t="shared" ca="1" si="39"/>
        <v>0</v>
      </c>
      <c r="J337" s="24"/>
      <c r="K337" s="24"/>
    </row>
    <row r="338" spans="1:11">
      <c r="A338" s="27">
        <f t="shared" ca="1" si="40"/>
        <v>321</v>
      </c>
      <c r="B338" s="28">
        <f t="shared" ref="B338:B377" ca="1" si="45">IF(Pay_Num&lt;&gt;"",DATE(YEAR(Loan_Start),MONTH(Loan_Start)+(Pay_Num)*12/Num_Pmt_Per_Year,DAY(Loan_Start)),"")</f>
        <v>55274</v>
      </c>
      <c r="C338" s="31">
        <f t="shared" ca="1" si="43"/>
        <v>0</v>
      </c>
      <c r="D338" s="31">
        <f t="shared" ca="1" si="44"/>
        <v>60.048567289051725</v>
      </c>
      <c r="E338" s="32">
        <f t="shared" ref="E338:E377" ca="1" si="46">IF(AND(Pay_Num&lt;&gt;"",Sched_Pay+Scheduled_Extra_Payments&lt;Beg_Bal),Scheduled_Extra_Payments,IF(AND(Pay_Num&lt;&gt;"",Beg_Bal-Sched_Pay&gt;0),Beg_Bal-Sched_Pay,IF(Pay_Num&lt;&gt;"",0,"")))</f>
        <v>0</v>
      </c>
      <c r="F338" s="31">
        <f t="shared" ref="F338:F377" ca="1" si="47">IF(AND(Pay_Num&lt;&gt;"",Sched_Pay+Extra_Pay&lt;Beg_Bal),Sched_Pay+Extra_Pay,IF(Pay_Num&lt;&gt;"",Beg_Bal,""))</f>
        <v>0</v>
      </c>
      <c r="G338" s="31">
        <f t="shared" ca="1" si="41"/>
        <v>0</v>
      </c>
      <c r="H338" s="31">
        <f t="shared" ca="1" si="42"/>
        <v>0</v>
      </c>
      <c r="I338" s="31">
        <f t="shared" ref="I338:I377" ca="1" si="48">IF(AND(Pay_Num&lt;&gt;"",Sched_Pay+Extra_Pay&lt;Beg_Bal),Beg_Bal-Princ,IF(Pay_Num&lt;&gt;"",0,""))</f>
        <v>0</v>
      </c>
      <c r="J338" s="24"/>
      <c r="K338" s="24"/>
    </row>
    <row r="339" spans="1:11">
      <c r="A339" s="27">
        <f t="shared" ref="A339:A377" ca="1" si="49">IF(Values_Entered,A338+1,"")</f>
        <v>322</v>
      </c>
      <c r="B339" s="28">
        <f t="shared" ca="1" si="45"/>
        <v>55304</v>
      </c>
      <c r="C339" s="31">
        <f t="shared" ca="1" si="43"/>
        <v>0</v>
      </c>
      <c r="D339" s="31">
        <f t="shared" ca="1" si="44"/>
        <v>60.048567289051725</v>
      </c>
      <c r="E339" s="32">
        <f t="shared" ca="1" si="46"/>
        <v>0</v>
      </c>
      <c r="F339" s="31">
        <f t="shared" ca="1" si="47"/>
        <v>0</v>
      </c>
      <c r="G339" s="31">
        <f t="shared" ref="G339:G377" ca="1" si="50">IF(Pay_Num&lt;&gt;"",Total_Pay-Int,"")</f>
        <v>0</v>
      </c>
      <c r="H339" s="31">
        <f t="shared" ref="H339:H377" ca="1" si="51">IF(Pay_Num&lt;&gt;"",Beg_Bal*Interest_Rate/Num_Pmt_Per_Year,"")</f>
        <v>0</v>
      </c>
      <c r="I339" s="31">
        <f t="shared" ca="1" si="48"/>
        <v>0</v>
      </c>
      <c r="J339" s="24"/>
      <c r="K339" s="24"/>
    </row>
    <row r="340" spans="1:11">
      <c r="A340" s="27">
        <f t="shared" ca="1" si="49"/>
        <v>323</v>
      </c>
      <c r="B340" s="28">
        <f t="shared" ca="1" si="45"/>
        <v>55335</v>
      </c>
      <c r="C340" s="31">
        <f t="shared" ref="C340:C377" ca="1" si="52">IF(Pay_Num&lt;&gt;"",I339,"")</f>
        <v>0</v>
      </c>
      <c r="D340" s="31">
        <f t="shared" ref="D340:D377" ca="1" si="53">IF(Pay_Num&lt;&gt;"",Scheduled_Monthly_Payment,"")</f>
        <v>60.048567289051725</v>
      </c>
      <c r="E340" s="32">
        <f t="shared" ca="1" si="46"/>
        <v>0</v>
      </c>
      <c r="F340" s="31">
        <f t="shared" ca="1" si="47"/>
        <v>0</v>
      </c>
      <c r="G340" s="31">
        <f t="shared" ca="1" si="50"/>
        <v>0</v>
      </c>
      <c r="H340" s="31">
        <f t="shared" ca="1" si="51"/>
        <v>0</v>
      </c>
      <c r="I340" s="31">
        <f t="shared" ca="1" si="48"/>
        <v>0</v>
      </c>
      <c r="J340" s="24"/>
      <c r="K340" s="24"/>
    </row>
    <row r="341" spans="1:11">
      <c r="A341" s="27">
        <f t="shared" ca="1" si="49"/>
        <v>324</v>
      </c>
      <c r="B341" s="28">
        <f t="shared" ca="1" si="45"/>
        <v>55365</v>
      </c>
      <c r="C341" s="31">
        <f t="shared" ca="1" si="52"/>
        <v>0</v>
      </c>
      <c r="D341" s="31">
        <f t="shared" ca="1" si="53"/>
        <v>60.048567289051725</v>
      </c>
      <c r="E341" s="32">
        <f t="shared" ca="1" si="46"/>
        <v>0</v>
      </c>
      <c r="F341" s="31">
        <f t="shared" ca="1" si="47"/>
        <v>0</v>
      </c>
      <c r="G341" s="31">
        <f t="shared" ca="1" si="50"/>
        <v>0</v>
      </c>
      <c r="H341" s="31">
        <f t="shared" ca="1" si="51"/>
        <v>0</v>
      </c>
      <c r="I341" s="31">
        <f t="shared" ca="1" si="48"/>
        <v>0</v>
      </c>
      <c r="J341" s="24"/>
      <c r="K341" s="24"/>
    </row>
    <row r="342" spans="1:11">
      <c r="A342" s="27">
        <f t="shared" ca="1" si="49"/>
        <v>325</v>
      </c>
      <c r="B342" s="28">
        <f t="shared" ca="1" si="45"/>
        <v>55396</v>
      </c>
      <c r="C342" s="31">
        <f t="shared" ca="1" si="52"/>
        <v>0</v>
      </c>
      <c r="D342" s="31">
        <f t="shared" ca="1" si="53"/>
        <v>60.048567289051725</v>
      </c>
      <c r="E342" s="32">
        <f t="shared" ca="1" si="46"/>
        <v>0</v>
      </c>
      <c r="F342" s="31">
        <f t="shared" ca="1" si="47"/>
        <v>0</v>
      </c>
      <c r="G342" s="31">
        <f t="shared" ca="1" si="50"/>
        <v>0</v>
      </c>
      <c r="H342" s="31">
        <f t="shared" ca="1" si="51"/>
        <v>0</v>
      </c>
      <c r="I342" s="31">
        <f t="shared" ca="1" si="48"/>
        <v>0</v>
      </c>
      <c r="J342" s="24"/>
      <c r="K342" s="24"/>
    </row>
    <row r="343" spans="1:11">
      <c r="A343" s="27">
        <f t="shared" ca="1" si="49"/>
        <v>326</v>
      </c>
      <c r="B343" s="28">
        <f t="shared" ca="1" si="45"/>
        <v>55427</v>
      </c>
      <c r="C343" s="31">
        <f t="shared" ca="1" si="52"/>
        <v>0</v>
      </c>
      <c r="D343" s="31">
        <f t="shared" ca="1" si="53"/>
        <v>60.048567289051725</v>
      </c>
      <c r="E343" s="32">
        <f t="shared" ca="1" si="46"/>
        <v>0</v>
      </c>
      <c r="F343" s="31">
        <f t="shared" ca="1" si="47"/>
        <v>0</v>
      </c>
      <c r="G343" s="31">
        <f t="shared" ca="1" si="50"/>
        <v>0</v>
      </c>
      <c r="H343" s="31">
        <f t="shared" ca="1" si="51"/>
        <v>0</v>
      </c>
      <c r="I343" s="31">
        <f t="shared" ca="1" si="48"/>
        <v>0</v>
      </c>
      <c r="J343" s="24"/>
      <c r="K343" s="24"/>
    </row>
    <row r="344" spans="1:11">
      <c r="A344" s="27">
        <f t="shared" ca="1" si="49"/>
        <v>327</v>
      </c>
      <c r="B344" s="28">
        <f t="shared" ca="1" si="45"/>
        <v>55457</v>
      </c>
      <c r="C344" s="31">
        <f t="shared" ca="1" si="52"/>
        <v>0</v>
      </c>
      <c r="D344" s="31">
        <f t="shared" ca="1" si="53"/>
        <v>60.048567289051725</v>
      </c>
      <c r="E344" s="32">
        <f t="shared" ca="1" si="46"/>
        <v>0</v>
      </c>
      <c r="F344" s="31">
        <f t="shared" ca="1" si="47"/>
        <v>0</v>
      </c>
      <c r="G344" s="31">
        <f t="shared" ca="1" si="50"/>
        <v>0</v>
      </c>
      <c r="H344" s="31">
        <f t="shared" ca="1" si="51"/>
        <v>0</v>
      </c>
      <c r="I344" s="31">
        <f t="shared" ca="1" si="48"/>
        <v>0</v>
      </c>
      <c r="J344" s="24"/>
      <c r="K344" s="24"/>
    </row>
    <row r="345" spans="1:11">
      <c r="A345" s="27">
        <f t="shared" ca="1" si="49"/>
        <v>328</v>
      </c>
      <c r="B345" s="28">
        <f t="shared" ca="1" si="45"/>
        <v>55488</v>
      </c>
      <c r="C345" s="31">
        <f t="shared" ca="1" si="52"/>
        <v>0</v>
      </c>
      <c r="D345" s="31">
        <f t="shared" ca="1" si="53"/>
        <v>60.048567289051725</v>
      </c>
      <c r="E345" s="32">
        <f t="shared" ca="1" si="46"/>
        <v>0</v>
      </c>
      <c r="F345" s="31">
        <f t="shared" ca="1" si="47"/>
        <v>0</v>
      </c>
      <c r="G345" s="31">
        <f t="shared" ca="1" si="50"/>
        <v>0</v>
      </c>
      <c r="H345" s="31">
        <f t="shared" ca="1" si="51"/>
        <v>0</v>
      </c>
      <c r="I345" s="31">
        <f t="shared" ca="1" si="48"/>
        <v>0</v>
      </c>
      <c r="J345" s="24"/>
      <c r="K345" s="24"/>
    </row>
    <row r="346" spans="1:11">
      <c r="A346" s="27">
        <f t="shared" ca="1" si="49"/>
        <v>329</v>
      </c>
      <c r="B346" s="28">
        <f t="shared" ca="1" si="45"/>
        <v>55518</v>
      </c>
      <c r="C346" s="31">
        <f t="shared" ca="1" si="52"/>
        <v>0</v>
      </c>
      <c r="D346" s="31">
        <f t="shared" ca="1" si="53"/>
        <v>60.048567289051725</v>
      </c>
      <c r="E346" s="32">
        <f t="shared" ca="1" si="46"/>
        <v>0</v>
      </c>
      <c r="F346" s="31">
        <f t="shared" ca="1" si="47"/>
        <v>0</v>
      </c>
      <c r="G346" s="31">
        <f t="shared" ca="1" si="50"/>
        <v>0</v>
      </c>
      <c r="H346" s="31">
        <f t="shared" ca="1" si="51"/>
        <v>0</v>
      </c>
      <c r="I346" s="31">
        <f t="shared" ca="1" si="48"/>
        <v>0</v>
      </c>
      <c r="J346" s="24"/>
      <c r="K346" s="24"/>
    </row>
    <row r="347" spans="1:11">
      <c r="A347" s="27">
        <f t="shared" ca="1" si="49"/>
        <v>330</v>
      </c>
      <c r="B347" s="28">
        <f t="shared" ca="1" si="45"/>
        <v>55549</v>
      </c>
      <c r="C347" s="31">
        <f t="shared" ca="1" si="52"/>
        <v>0</v>
      </c>
      <c r="D347" s="31">
        <f t="shared" ca="1" si="53"/>
        <v>60.048567289051725</v>
      </c>
      <c r="E347" s="32">
        <f t="shared" ca="1" si="46"/>
        <v>0</v>
      </c>
      <c r="F347" s="31">
        <f t="shared" ca="1" si="47"/>
        <v>0</v>
      </c>
      <c r="G347" s="31">
        <f t="shared" ca="1" si="50"/>
        <v>0</v>
      </c>
      <c r="H347" s="31">
        <f t="shared" ca="1" si="51"/>
        <v>0</v>
      </c>
      <c r="I347" s="31">
        <f t="shared" ca="1" si="48"/>
        <v>0</v>
      </c>
      <c r="J347" s="24"/>
      <c r="K347" s="24"/>
    </row>
    <row r="348" spans="1:11">
      <c r="A348" s="27">
        <f t="shared" ca="1" si="49"/>
        <v>331</v>
      </c>
      <c r="B348" s="28">
        <f t="shared" ca="1" si="45"/>
        <v>55580</v>
      </c>
      <c r="C348" s="31">
        <f t="shared" ca="1" si="52"/>
        <v>0</v>
      </c>
      <c r="D348" s="31">
        <f t="shared" ca="1" si="53"/>
        <v>60.048567289051725</v>
      </c>
      <c r="E348" s="32">
        <f t="shared" ca="1" si="46"/>
        <v>0</v>
      </c>
      <c r="F348" s="31">
        <f t="shared" ca="1" si="47"/>
        <v>0</v>
      </c>
      <c r="G348" s="31">
        <f t="shared" ca="1" si="50"/>
        <v>0</v>
      </c>
      <c r="H348" s="31">
        <f t="shared" ca="1" si="51"/>
        <v>0</v>
      </c>
      <c r="I348" s="31">
        <f t="shared" ca="1" si="48"/>
        <v>0</v>
      </c>
      <c r="J348" s="24"/>
      <c r="K348" s="24"/>
    </row>
    <row r="349" spans="1:11">
      <c r="A349" s="27">
        <f t="shared" ca="1" si="49"/>
        <v>332</v>
      </c>
      <c r="B349" s="28">
        <f t="shared" ca="1" si="45"/>
        <v>55609</v>
      </c>
      <c r="C349" s="31">
        <f t="shared" ca="1" si="52"/>
        <v>0</v>
      </c>
      <c r="D349" s="31">
        <f t="shared" ca="1" si="53"/>
        <v>60.048567289051725</v>
      </c>
      <c r="E349" s="32">
        <f t="shared" ca="1" si="46"/>
        <v>0</v>
      </c>
      <c r="F349" s="31">
        <f t="shared" ca="1" si="47"/>
        <v>0</v>
      </c>
      <c r="G349" s="31">
        <f t="shared" ca="1" si="50"/>
        <v>0</v>
      </c>
      <c r="H349" s="31">
        <f t="shared" ca="1" si="51"/>
        <v>0</v>
      </c>
      <c r="I349" s="31">
        <f t="shared" ca="1" si="48"/>
        <v>0</v>
      </c>
      <c r="J349" s="24"/>
      <c r="K349" s="24"/>
    </row>
    <row r="350" spans="1:11">
      <c r="A350" s="27">
        <f t="shared" ca="1" si="49"/>
        <v>333</v>
      </c>
      <c r="B350" s="28">
        <f t="shared" ca="1" si="45"/>
        <v>55640</v>
      </c>
      <c r="C350" s="31">
        <f t="shared" ca="1" si="52"/>
        <v>0</v>
      </c>
      <c r="D350" s="31">
        <f t="shared" ca="1" si="53"/>
        <v>60.048567289051725</v>
      </c>
      <c r="E350" s="32">
        <f t="shared" ca="1" si="46"/>
        <v>0</v>
      </c>
      <c r="F350" s="31">
        <f t="shared" ca="1" si="47"/>
        <v>0</v>
      </c>
      <c r="G350" s="31">
        <f t="shared" ca="1" si="50"/>
        <v>0</v>
      </c>
      <c r="H350" s="31">
        <f t="shared" ca="1" si="51"/>
        <v>0</v>
      </c>
      <c r="I350" s="31">
        <f t="shared" ca="1" si="48"/>
        <v>0</v>
      </c>
      <c r="J350" s="24"/>
      <c r="K350" s="24"/>
    </row>
    <row r="351" spans="1:11">
      <c r="A351" s="27">
        <f t="shared" ca="1" si="49"/>
        <v>334</v>
      </c>
      <c r="B351" s="28">
        <f t="shared" ca="1" si="45"/>
        <v>55670</v>
      </c>
      <c r="C351" s="31">
        <f t="shared" ca="1" si="52"/>
        <v>0</v>
      </c>
      <c r="D351" s="31">
        <f t="shared" ca="1" si="53"/>
        <v>60.048567289051725</v>
      </c>
      <c r="E351" s="32">
        <f t="shared" ca="1" si="46"/>
        <v>0</v>
      </c>
      <c r="F351" s="31">
        <f t="shared" ca="1" si="47"/>
        <v>0</v>
      </c>
      <c r="G351" s="31">
        <f t="shared" ca="1" si="50"/>
        <v>0</v>
      </c>
      <c r="H351" s="31">
        <f t="shared" ca="1" si="51"/>
        <v>0</v>
      </c>
      <c r="I351" s="31">
        <f t="shared" ca="1" si="48"/>
        <v>0</v>
      </c>
      <c r="J351" s="24"/>
      <c r="K351" s="24"/>
    </row>
    <row r="352" spans="1:11">
      <c r="A352" s="27">
        <f t="shared" ca="1" si="49"/>
        <v>335</v>
      </c>
      <c r="B352" s="28">
        <f t="shared" ca="1" si="45"/>
        <v>55701</v>
      </c>
      <c r="C352" s="31">
        <f t="shared" ca="1" si="52"/>
        <v>0</v>
      </c>
      <c r="D352" s="31">
        <f t="shared" ca="1" si="53"/>
        <v>60.048567289051725</v>
      </c>
      <c r="E352" s="32">
        <f t="shared" ca="1" si="46"/>
        <v>0</v>
      </c>
      <c r="F352" s="31">
        <f t="shared" ca="1" si="47"/>
        <v>0</v>
      </c>
      <c r="G352" s="31">
        <f t="shared" ca="1" si="50"/>
        <v>0</v>
      </c>
      <c r="H352" s="31">
        <f t="shared" ca="1" si="51"/>
        <v>0</v>
      </c>
      <c r="I352" s="31">
        <f t="shared" ca="1" si="48"/>
        <v>0</v>
      </c>
      <c r="J352" s="24"/>
      <c r="K352" s="24"/>
    </row>
    <row r="353" spans="1:11">
      <c r="A353" s="27">
        <f t="shared" ca="1" si="49"/>
        <v>336</v>
      </c>
      <c r="B353" s="28">
        <f t="shared" ca="1" si="45"/>
        <v>55731</v>
      </c>
      <c r="C353" s="31">
        <f t="shared" ca="1" si="52"/>
        <v>0</v>
      </c>
      <c r="D353" s="31">
        <f t="shared" ca="1" si="53"/>
        <v>60.048567289051725</v>
      </c>
      <c r="E353" s="32">
        <f t="shared" ca="1" si="46"/>
        <v>0</v>
      </c>
      <c r="F353" s="31">
        <f t="shared" ca="1" si="47"/>
        <v>0</v>
      </c>
      <c r="G353" s="31">
        <f t="shared" ca="1" si="50"/>
        <v>0</v>
      </c>
      <c r="H353" s="31">
        <f t="shared" ca="1" si="51"/>
        <v>0</v>
      </c>
      <c r="I353" s="31">
        <f t="shared" ca="1" si="48"/>
        <v>0</v>
      </c>
      <c r="J353" s="24"/>
      <c r="K353" s="24"/>
    </row>
    <row r="354" spans="1:11">
      <c r="A354" s="27">
        <f t="shared" ca="1" si="49"/>
        <v>337</v>
      </c>
      <c r="B354" s="28">
        <f t="shared" ca="1" si="45"/>
        <v>55762</v>
      </c>
      <c r="C354" s="31">
        <f t="shared" ca="1" si="52"/>
        <v>0</v>
      </c>
      <c r="D354" s="31">
        <f t="shared" ca="1" si="53"/>
        <v>60.048567289051725</v>
      </c>
      <c r="E354" s="32">
        <f t="shared" ca="1" si="46"/>
        <v>0</v>
      </c>
      <c r="F354" s="31">
        <f t="shared" ca="1" si="47"/>
        <v>0</v>
      </c>
      <c r="G354" s="31">
        <f t="shared" ca="1" si="50"/>
        <v>0</v>
      </c>
      <c r="H354" s="31">
        <f t="shared" ca="1" si="51"/>
        <v>0</v>
      </c>
      <c r="I354" s="31">
        <f t="shared" ca="1" si="48"/>
        <v>0</v>
      </c>
      <c r="J354" s="24"/>
      <c r="K354" s="24"/>
    </row>
    <row r="355" spans="1:11">
      <c r="A355" s="27">
        <f t="shared" ca="1" si="49"/>
        <v>338</v>
      </c>
      <c r="B355" s="28">
        <f t="shared" ca="1" si="45"/>
        <v>55793</v>
      </c>
      <c r="C355" s="31">
        <f t="shared" ca="1" si="52"/>
        <v>0</v>
      </c>
      <c r="D355" s="31">
        <f t="shared" ca="1" si="53"/>
        <v>60.048567289051725</v>
      </c>
      <c r="E355" s="32">
        <f t="shared" ca="1" si="46"/>
        <v>0</v>
      </c>
      <c r="F355" s="31">
        <f t="shared" ca="1" si="47"/>
        <v>0</v>
      </c>
      <c r="G355" s="31">
        <f t="shared" ca="1" si="50"/>
        <v>0</v>
      </c>
      <c r="H355" s="31">
        <f t="shared" ca="1" si="51"/>
        <v>0</v>
      </c>
      <c r="I355" s="31">
        <f t="shared" ca="1" si="48"/>
        <v>0</v>
      </c>
      <c r="J355" s="24"/>
      <c r="K355" s="24"/>
    </row>
    <row r="356" spans="1:11">
      <c r="A356" s="27">
        <f t="shared" ca="1" si="49"/>
        <v>339</v>
      </c>
      <c r="B356" s="28">
        <f t="shared" ca="1" si="45"/>
        <v>55823</v>
      </c>
      <c r="C356" s="31">
        <f t="shared" ca="1" si="52"/>
        <v>0</v>
      </c>
      <c r="D356" s="31">
        <f t="shared" ca="1" si="53"/>
        <v>60.048567289051725</v>
      </c>
      <c r="E356" s="32">
        <f t="shared" ca="1" si="46"/>
        <v>0</v>
      </c>
      <c r="F356" s="31">
        <f t="shared" ca="1" si="47"/>
        <v>0</v>
      </c>
      <c r="G356" s="31">
        <f t="shared" ca="1" si="50"/>
        <v>0</v>
      </c>
      <c r="H356" s="31">
        <f t="shared" ca="1" si="51"/>
        <v>0</v>
      </c>
      <c r="I356" s="31">
        <f t="shared" ca="1" si="48"/>
        <v>0</v>
      </c>
      <c r="J356" s="24"/>
      <c r="K356" s="24"/>
    </row>
    <row r="357" spans="1:11">
      <c r="A357" s="27">
        <f t="shared" ca="1" si="49"/>
        <v>340</v>
      </c>
      <c r="B357" s="28">
        <f t="shared" ca="1" si="45"/>
        <v>55854</v>
      </c>
      <c r="C357" s="31">
        <f t="shared" ca="1" si="52"/>
        <v>0</v>
      </c>
      <c r="D357" s="31">
        <f t="shared" ca="1" si="53"/>
        <v>60.048567289051725</v>
      </c>
      <c r="E357" s="32">
        <f t="shared" ca="1" si="46"/>
        <v>0</v>
      </c>
      <c r="F357" s="31">
        <f t="shared" ca="1" si="47"/>
        <v>0</v>
      </c>
      <c r="G357" s="31">
        <f t="shared" ca="1" si="50"/>
        <v>0</v>
      </c>
      <c r="H357" s="31">
        <f t="shared" ca="1" si="51"/>
        <v>0</v>
      </c>
      <c r="I357" s="31">
        <f t="shared" ca="1" si="48"/>
        <v>0</v>
      </c>
      <c r="J357" s="24"/>
      <c r="K357" s="24"/>
    </row>
    <row r="358" spans="1:11">
      <c r="A358" s="27">
        <f t="shared" ca="1" si="49"/>
        <v>341</v>
      </c>
      <c r="B358" s="28">
        <f t="shared" ca="1" si="45"/>
        <v>55884</v>
      </c>
      <c r="C358" s="31">
        <f t="shared" ca="1" si="52"/>
        <v>0</v>
      </c>
      <c r="D358" s="31">
        <f t="shared" ca="1" si="53"/>
        <v>60.048567289051725</v>
      </c>
      <c r="E358" s="32">
        <f t="shared" ca="1" si="46"/>
        <v>0</v>
      </c>
      <c r="F358" s="31">
        <f t="shared" ca="1" si="47"/>
        <v>0</v>
      </c>
      <c r="G358" s="31">
        <f t="shared" ca="1" si="50"/>
        <v>0</v>
      </c>
      <c r="H358" s="31">
        <f t="shared" ca="1" si="51"/>
        <v>0</v>
      </c>
      <c r="I358" s="31">
        <f t="shared" ca="1" si="48"/>
        <v>0</v>
      </c>
      <c r="J358" s="24"/>
      <c r="K358" s="24"/>
    </row>
    <row r="359" spans="1:11">
      <c r="A359" s="27">
        <f t="shared" ca="1" si="49"/>
        <v>342</v>
      </c>
      <c r="B359" s="28">
        <f t="shared" ca="1" si="45"/>
        <v>55915</v>
      </c>
      <c r="C359" s="31">
        <f t="shared" ca="1" si="52"/>
        <v>0</v>
      </c>
      <c r="D359" s="31">
        <f t="shared" ca="1" si="53"/>
        <v>60.048567289051725</v>
      </c>
      <c r="E359" s="32">
        <f t="shared" ca="1" si="46"/>
        <v>0</v>
      </c>
      <c r="F359" s="31">
        <f t="shared" ca="1" si="47"/>
        <v>0</v>
      </c>
      <c r="G359" s="31">
        <f t="shared" ca="1" si="50"/>
        <v>0</v>
      </c>
      <c r="H359" s="31">
        <f t="shared" ca="1" si="51"/>
        <v>0</v>
      </c>
      <c r="I359" s="31">
        <f t="shared" ca="1" si="48"/>
        <v>0</v>
      </c>
      <c r="J359" s="24"/>
      <c r="K359" s="24"/>
    </row>
    <row r="360" spans="1:11">
      <c r="A360" s="27">
        <f t="shared" ca="1" si="49"/>
        <v>343</v>
      </c>
      <c r="B360" s="28">
        <f t="shared" ca="1" si="45"/>
        <v>55946</v>
      </c>
      <c r="C360" s="31">
        <f t="shared" ca="1" si="52"/>
        <v>0</v>
      </c>
      <c r="D360" s="31">
        <f t="shared" ca="1" si="53"/>
        <v>60.048567289051725</v>
      </c>
      <c r="E360" s="32">
        <f t="shared" ca="1" si="46"/>
        <v>0</v>
      </c>
      <c r="F360" s="31">
        <f t="shared" ca="1" si="47"/>
        <v>0</v>
      </c>
      <c r="G360" s="31">
        <f t="shared" ca="1" si="50"/>
        <v>0</v>
      </c>
      <c r="H360" s="31">
        <f t="shared" ca="1" si="51"/>
        <v>0</v>
      </c>
      <c r="I360" s="31">
        <f t="shared" ca="1" si="48"/>
        <v>0</v>
      </c>
      <c r="J360" s="24"/>
      <c r="K360" s="24"/>
    </row>
    <row r="361" spans="1:11">
      <c r="A361" s="27">
        <f t="shared" ca="1" si="49"/>
        <v>344</v>
      </c>
      <c r="B361" s="28">
        <f t="shared" ca="1" si="45"/>
        <v>55974</v>
      </c>
      <c r="C361" s="31">
        <f t="shared" ca="1" si="52"/>
        <v>0</v>
      </c>
      <c r="D361" s="31">
        <f t="shared" ca="1" si="53"/>
        <v>60.048567289051725</v>
      </c>
      <c r="E361" s="32">
        <f t="shared" ca="1" si="46"/>
        <v>0</v>
      </c>
      <c r="F361" s="31">
        <f t="shared" ca="1" si="47"/>
        <v>0</v>
      </c>
      <c r="G361" s="31">
        <f t="shared" ca="1" si="50"/>
        <v>0</v>
      </c>
      <c r="H361" s="31">
        <f t="shared" ca="1" si="51"/>
        <v>0</v>
      </c>
      <c r="I361" s="31">
        <f t="shared" ca="1" si="48"/>
        <v>0</v>
      </c>
      <c r="J361" s="24"/>
      <c r="K361" s="24"/>
    </row>
    <row r="362" spans="1:11">
      <c r="A362" s="27">
        <f t="shared" ca="1" si="49"/>
        <v>345</v>
      </c>
      <c r="B362" s="28">
        <f t="shared" ca="1" si="45"/>
        <v>56005</v>
      </c>
      <c r="C362" s="31">
        <f t="shared" ca="1" si="52"/>
        <v>0</v>
      </c>
      <c r="D362" s="31">
        <f t="shared" ca="1" si="53"/>
        <v>60.048567289051725</v>
      </c>
      <c r="E362" s="32">
        <f t="shared" ca="1" si="46"/>
        <v>0</v>
      </c>
      <c r="F362" s="31">
        <f t="shared" ca="1" si="47"/>
        <v>0</v>
      </c>
      <c r="G362" s="31">
        <f t="shared" ca="1" si="50"/>
        <v>0</v>
      </c>
      <c r="H362" s="31">
        <f t="shared" ca="1" si="51"/>
        <v>0</v>
      </c>
      <c r="I362" s="31">
        <f t="shared" ca="1" si="48"/>
        <v>0</v>
      </c>
      <c r="J362" s="24"/>
      <c r="K362" s="24"/>
    </row>
    <row r="363" spans="1:11">
      <c r="A363" s="27">
        <f t="shared" ca="1" si="49"/>
        <v>346</v>
      </c>
      <c r="B363" s="28">
        <f t="shared" ca="1" si="45"/>
        <v>56035</v>
      </c>
      <c r="C363" s="31">
        <f t="shared" ca="1" si="52"/>
        <v>0</v>
      </c>
      <c r="D363" s="31">
        <f t="shared" ca="1" si="53"/>
        <v>60.048567289051725</v>
      </c>
      <c r="E363" s="32">
        <f t="shared" ca="1" si="46"/>
        <v>0</v>
      </c>
      <c r="F363" s="31">
        <f t="shared" ca="1" si="47"/>
        <v>0</v>
      </c>
      <c r="G363" s="31">
        <f t="shared" ca="1" si="50"/>
        <v>0</v>
      </c>
      <c r="H363" s="31">
        <f t="shared" ca="1" si="51"/>
        <v>0</v>
      </c>
      <c r="I363" s="31">
        <f t="shared" ca="1" si="48"/>
        <v>0</v>
      </c>
      <c r="J363" s="24"/>
      <c r="K363" s="24"/>
    </row>
    <row r="364" spans="1:11">
      <c r="A364" s="27">
        <f t="shared" ca="1" si="49"/>
        <v>347</v>
      </c>
      <c r="B364" s="28">
        <f t="shared" ca="1" si="45"/>
        <v>56066</v>
      </c>
      <c r="C364" s="31">
        <f t="shared" ca="1" si="52"/>
        <v>0</v>
      </c>
      <c r="D364" s="31">
        <f t="shared" ca="1" si="53"/>
        <v>60.048567289051725</v>
      </c>
      <c r="E364" s="32">
        <f t="shared" ca="1" si="46"/>
        <v>0</v>
      </c>
      <c r="F364" s="31">
        <f t="shared" ca="1" si="47"/>
        <v>0</v>
      </c>
      <c r="G364" s="31">
        <f t="shared" ca="1" si="50"/>
        <v>0</v>
      </c>
      <c r="H364" s="31">
        <f t="shared" ca="1" si="51"/>
        <v>0</v>
      </c>
      <c r="I364" s="31">
        <f t="shared" ca="1" si="48"/>
        <v>0</v>
      </c>
      <c r="J364" s="24"/>
      <c r="K364" s="24"/>
    </row>
    <row r="365" spans="1:11">
      <c r="A365" s="27">
        <f t="shared" ca="1" si="49"/>
        <v>348</v>
      </c>
      <c r="B365" s="28">
        <f t="shared" ca="1" si="45"/>
        <v>56096</v>
      </c>
      <c r="C365" s="31">
        <f t="shared" ca="1" si="52"/>
        <v>0</v>
      </c>
      <c r="D365" s="31">
        <f t="shared" ca="1" si="53"/>
        <v>60.048567289051725</v>
      </c>
      <c r="E365" s="32">
        <f t="shared" ca="1" si="46"/>
        <v>0</v>
      </c>
      <c r="F365" s="31">
        <f t="shared" ca="1" si="47"/>
        <v>0</v>
      </c>
      <c r="G365" s="31">
        <f t="shared" ca="1" si="50"/>
        <v>0</v>
      </c>
      <c r="H365" s="31">
        <f t="shared" ca="1" si="51"/>
        <v>0</v>
      </c>
      <c r="I365" s="31">
        <f t="shared" ca="1" si="48"/>
        <v>0</v>
      </c>
      <c r="J365" s="24"/>
      <c r="K365" s="24"/>
    </row>
    <row r="366" spans="1:11">
      <c r="A366" s="27">
        <f t="shared" ca="1" si="49"/>
        <v>349</v>
      </c>
      <c r="B366" s="28">
        <f t="shared" ca="1" si="45"/>
        <v>56127</v>
      </c>
      <c r="C366" s="31">
        <f t="shared" ca="1" si="52"/>
        <v>0</v>
      </c>
      <c r="D366" s="31">
        <f t="shared" ca="1" si="53"/>
        <v>60.048567289051725</v>
      </c>
      <c r="E366" s="32">
        <f t="shared" ca="1" si="46"/>
        <v>0</v>
      </c>
      <c r="F366" s="31">
        <f t="shared" ca="1" si="47"/>
        <v>0</v>
      </c>
      <c r="G366" s="31">
        <f t="shared" ca="1" si="50"/>
        <v>0</v>
      </c>
      <c r="H366" s="31">
        <f t="shared" ca="1" si="51"/>
        <v>0</v>
      </c>
      <c r="I366" s="31">
        <f t="shared" ca="1" si="48"/>
        <v>0</v>
      </c>
      <c r="J366" s="24"/>
      <c r="K366" s="24"/>
    </row>
    <row r="367" spans="1:11">
      <c r="A367" s="27">
        <f t="shared" ca="1" si="49"/>
        <v>350</v>
      </c>
      <c r="B367" s="28">
        <f t="shared" ca="1" si="45"/>
        <v>56158</v>
      </c>
      <c r="C367" s="31">
        <f t="shared" ca="1" si="52"/>
        <v>0</v>
      </c>
      <c r="D367" s="31">
        <f t="shared" ca="1" si="53"/>
        <v>60.048567289051725</v>
      </c>
      <c r="E367" s="32">
        <f t="shared" ca="1" si="46"/>
        <v>0</v>
      </c>
      <c r="F367" s="31">
        <f t="shared" ca="1" si="47"/>
        <v>0</v>
      </c>
      <c r="G367" s="31">
        <f t="shared" ca="1" si="50"/>
        <v>0</v>
      </c>
      <c r="H367" s="31">
        <f t="shared" ca="1" si="51"/>
        <v>0</v>
      </c>
      <c r="I367" s="31">
        <f t="shared" ca="1" si="48"/>
        <v>0</v>
      </c>
      <c r="J367" s="24"/>
      <c r="K367" s="24"/>
    </row>
    <row r="368" spans="1:11">
      <c r="A368" s="27">
        <f t="shared" ca="1" si="49"/>
        <v>351</v>
      </c>
      <c r="B368" s="28">
        <f t="shared" ca="1" si="45"/>
        <v>56188</v>
      </c>
      <c r="C368" s="31">
        <f t="shared" ca="1" si="52"/>
        <v>0</v>
      </c>
      <c r="D368" s="31">
        <f t="shared" ca="1" si="53"/>
        <v>60.048567289051725</v>
      </c>
      <c r="E368" s="32">
        <f t="shared" ca="1" si="46"/>
        <v>0</v>
      </c>
      <c r="F368" s="31">
        <f t="shared" ca="1" si="47"/>
        <v>0</v>
      </c>
      <c r="G368" s="31">
        <f t="shared" ca="1" si="50"/>
        <v>0</v>
      </c>
      <c r="H368" s="31">
        <f t="shared" ca="1" si="51"/>
        <v>0</v>
      </c>
      <c r="I368" s="31">
        <f t="shared" ca="1" si="48"/>
        <v>0</v>
      </c>
      <c r="J368" s="24"/>
      <c r="K368" s="24"/>
    </row>
    <row r="369" spans="1:11">
      <c r="A369" s="27">
        <f t="shared" ca="1" si="49"/>
        <v>352</v>
      </c>
      <c r="B369" s="28">
        <f t="shared" ca="1" si="45"/>
        <v>56219</v>
      </c>
      <c r="C369" s="31">
        <f t="shared" ca="1" si="52"/>
        <v>0</v>
      </c>
      <c r="D369" s="31">
        <f t="shared" ca="1" si="53"/>
        <v>60.048567289051725</v>
      </c>
      <c r="E369" s="32">
        <f t="shared" ca="1" si="46"/>
        <v>0</v>
      </c>
      <c r="F369" s="31">
        <f t="shared" ca="1" si="47"/>
        <v>0</v>
      </c>
      <c r="G369" s="31">
        <f t="shared" ca="1" si="50"/>
        <v>0</v>
      </c>
      <c r="H369" s="31">
        <f t="shared" ca="1" si="51"/>
        <v>0</v>
      </c>
      <c r="I369" s="31">
        <f t="shared" ca="1" si="48"/>
        <v>0</v>
      </c>
      <c r="J369" s="24"/>
      <c r="K369" s="24"/>
    </row>
    <row r="370" spans="1:11">
      <c r="A370" s="27">
        <f t="shared" ca="1" si="49"/>
        <v>353</v>
      </c>
      <c r="B370" s="28">
        <f t="shared" ca="1" si="45"/>
        <v>56249</v>
      </c>
      <c r="C370" s="31">
        <f t="shared" ca="1" si="52"/>
        <v>0</v>
      </c>
      <c r="D370" s="31">
        <f t="shared" ca="1" si="53"/>
        <v>60.048567289051725</v>
      </c>
      <c r="E370" s="32">
        <f t="shared" ca="1" si="46"/>
        <v>0</v>
      </c>
      <c r="F370" s="31">
        <f t="shared" ca="1" si="47"/>
        <v>0</v>
      </c>
      <c r="G370" s="31">
        <f t="shared" ca="1" si="50"/>
        <v>0</v>
      </c>
      <c r="H370" s="31">
        <f t="shared" ca="1" si="51"/>
        <v>0</v>
      </c>
      <c r="I370" s="31">
        <f t="shared" ca="1" si="48"/>
        <v>0</v>
      </c>
      <c r="J370" s="24"/>
      <c r="K370" s="24"/>
    </row>
    <row r="371" spans="1:11">
      <c r="A371" s="27">
        <f t="shared" ca="1" si="49"/>
        <v>354</v>
      </c>
      <c r="B371" s="28">
        <f t="shared" ca="1" si="45"/>
        <v>56280</v>
      </c>
      <c r="C371" s="31">
        <f t="shared" ca="1" si="52"/>
        <v>0</v>
      </c>
      <c r="D371" s="31">
        <f t="shared" ca="1" si="53"/>
        <v>60.048567289051725</v>
      </c>
      <c r="E371" s="32">
        <f t="shared" ca="1" si="46"/>
        <v>0</v>
      </c>
      <c r="F371" s="31">
        <f t="shared" ca="1" si="47"/>
        <v>0</v>
      </c>
      <c r="G371" s="31">
        <f t="shared" ca="1" si="50"/>
        <v>0</v>
      </c>
      <c r="H371" s="31">
        <f t="shared" ca="1" si="51"/>
        <v>0</v>
      </c>
      <c r="I371" s="31">
        <f t="shared" ca="1" si="48"/>
        <v>0</v>
      </c>
      <c r="J371" s="24"/>
      <c r="K371" s="24"/>
    </row>
    <row r="372" spans="1:11">
      <c r="A372" s="27">
        <f t="shared" ca="1" si="49"/>
        <v>355</v>
      </c>
      <c r="B372" s="28">
        <f t="shared" ca="1" si="45"/>
        <v>56311</v>
      </c>
      <c r="C372" s="31">
        <f t="shared" ca="1" si="52"/>
        <v>0</v>
      </c>
      <c r="D372" s="31">
        <f t="shared" ca="1" si="53"/>
        <v>60.048567289051725</v>
      </c>
      <c r="E372" s="32">
        <f t="shared" ca="1" si="46"/>
        <v>0</v>
      </c>
      <c r="F372" s="31">
        <f t="shared" ca="1" si="47"/>
        <v>0</v>
      </c>
      <c r="G372" s="31">
        <f t="shared" ca="1" si="50"/>
        <v>0</v>
      </c>
      <c r="H372" s="31">
        <f t="shared" ca="1" si="51"/>
        <v>0</v>
      </c>
      <c r="I372" s="31">
        <f t="shared" ca="1" si="48"/>
        <v>0</v>
      </c>
      <c r="J372" s="24"/>
      <c r="K372" s="24"/>
    </row>
    <row r="373" spans="1:11">
      <c r="A373" s="27">
        <f t="shared" ca="1" si="49"/>
        <v>356</v>
      </c>
      <c r="B373" s="28">
        <f t="shared" ca="1" si="45"/>
        <v>56339</v>
      </c>
      <c r="C373" s="31">
        <f t="shared" ca="1" si="52"/>
        <v>0</v>
      </c>
      <c r="D373" s="31">
        <f t="shared" ca="1" si="53"/>
        <v>60.048567289051725</v>
      </c>
      <c r="E373" s="32">
        <f t="shared" ca="1" si="46"/>
        <v>0</v>
      </c>
      <c r="F373" s="31">
        <f t="shared" ca="1" si="47"/>
        <v>0</v>
      </c>
      <c r="G373" s="31">
        <f t="shared" ca="1" si="50"/>
        <v>0</v>
      </c>
      <c r="H373" s="31">
        <f t="shared" ca="1" si="51"/>
        <v>0</v>
      </c>
      <c r="I373" s="31">
        <f t="shared" ca="1" si="48"/>
        <v>0</v>
      </c>
      <c r="J373" s="24"/>
      <c r="K373" s="24"/>
    </row>
    <row r="374" spans="1:11">
      <c r="A374" s="27">
        <f t="shared" ca="1" si="49"/>
        <v>357</v>
      </c>
      <c r="B374" s="28">
        <f t="shared" ca="1" si="45"/>
        <v>56370</v>
      </c>
      <c r="C374" s="31">
        <f t="shared" ca="1" si="52"/>
        <v>0</v>
      </c>
      <c r="D374" s="31">
        <f t="shared" ca="1" si="53"/>
        <v>60.048567289051725</v>
      </c>
      <c r="E374" s="32">
        <f t="shared" ca="1" si="46"/>
        <v>0</v>
      </c>
      <c r="F374" s="31">
        <f t="shared" ca="1" si="47"/>
        <v>0</v>
      </c>
      <c r="G374" s="31">
        <f t="shared" ca="1" si="50"/>
        <v>0</v>
      </c>
      <c r="H374" s="31">
        <f t="shared" ca="1" si="51"/>
        <v>0</v>
      </c>
      <c r="I374" s="31">
        <f t="shared" ca="1" si="48"/>
        <v>0</v>
      </c>
      <c r="J374" s="24"/>
      <c r="K374" s="24"/>
    </row>
    <row r="375" spans="1:11">
      <c r="A375" s="27">
        <f t="shared" ca="1" si="49"/>
        <v>358</v>
      </c>
      <c r="B375" s="28">
        <f t="shared" ca="1" si="45"/>
        <v>56400</v>
      </c>
      <c r="C375" s="31">
        <f t="shared" ca="1" si="52"/>
        <v>0</v>
      </c>
      <c r="D375" s="31">
        <f t="shared" ca="1" si="53"/>
        <v>60.048567289051725</v>
      </c>
      <c r="E375" s="32">
        <f t="shared" ca="1" si="46"/>
        <v>0</v>
      </c>
      <c r="F375" s="31">
        <f t="shared" ca="1" si="47"/>
        <v>0</v>
      </c>
      <c r="G375" s="31">
        <f t="shared" ca="1" si="50"/>
        <v>0</v>
      </c>
      <c r="H375" s="31">
        <f t="shared" ca="1" si="51"/>
        <v>0</v>
      </c>
      <c r="I375" s="31">
        <f t="shared" ca="1" si="48"/>
        <v>0</v>
      </c>
      <c r="J375" s="24"/>
      <c r="K375" s="24"/>
    </row>
    <row r="376" spans="1:11">
      <c r="A376" s="27">
        <f t="shared" ca="1" si="49"/>
        <v>359</v>
      </c>
      <c r="B376" s="28">
        <f t="shared" ca="1" si="45"/>
        <v>56431</v>
      </c>
      <c r="C376" s="31">
        <f t="shared" ca="1" si="52"/>
        <v>0</v>
      </c>
      <c r="D376" s="31">
        <f t="shared" ca="1" si="53"/>
        <v>60.048567289051725</v>
      </c>
      <c r="E376" s="32">
        <f t="shared" ca="1" si="46"/>
        <v>0</v>
      </c>
      <c r="F376" s="31">
        <f t="shared" ca="1" si="47"/>
        <v>0</v>
      </c>
      <c r="G376" s="31">
        <f t="shared" ca="1" si="50"/>
        <v>0</v>
      </c>
      <c r="H376" s="31">
        <f t="shared" ca="1" si="51"/>
        <v>0</v>
      </c>
      <c r="I376" s="31">
        <f t="shared" ca="1" si="48"/>
        <v>0</v>
      </c>
      <c r="J376" s="24"/>
      <c r="K376" s="24"/>
    </row>
    <row r="377" spans="1:11">
      <c r="A377" s="27">
        <f t="shared" ca="1" si="49"/>
        <v>360</v>
      </c>
      <c r="B377" s="28">
        <f t="shared" ca="1" si="45"/>
        <v>56461</v>
      </c>
      <c r="C377" s="31">
        <f t="shared" ca="1" si="52"/>
        <v>0</v>
      </c>
      <c r="D377" s="31">
        <f t="shared" ca="1" si="53"/>
        <v>60.048567289051725</v>
      </c>
      <c r="E377" s="32">
        <f t="shared" ca="1" si="46"/>
        <v>0</v>
      </c>
      <c r="F377" s="31">
        <f t="shared" ca="1" si="47"/>
        <v>0</v>
      </c>
      <c r="G377" s="31">
        <f t="shared" ca="1" si="50"/>
        <v>0</v>
      </c>
      <c r="H377" s="31">
        <f t="shared" ca="1" si="51"/>
        <v>0</v>
      </c>
      <c r="I377" s="31">
        <f t="shared" ca="1" si="48"/>
        <v>0</v>
      </c>
      <c r="J377" s="24"/>
      <c r="K377" s="24"/>
    </row>
    <row r="378" spans="1:11">
      <c r="A378" s="5"/>
      <c r="B378" s="5"/>
      <c r="C378" s="5"/>
      <c r="D378" s="5"/>
      <c r="E378" s="5"/>
      <c r="F378" s="5"/>
      <c r="G378" s="5"/>
      <c r="H378" s="5"/>
      <c r="I378" s="5"/>
    </row>
  </sheetData>
  <sheetProtection sheet="1" objects="1" scenarios="1" selectLockedCells="1"/>
  <mergeCells count="3">
    <mergeCell ref="B5:D5"/>
    <mergeCell ref="F5:H5"/>
    <mergeCell ref="C13:D13"/>
  </mergeCells>
  <conditionalFormatting sqref="A18:D377">
    <cfRule type="expression" dxfId="11" priority="2" stopIfTrue="1">
      <formula>IF(ROW(A18)=Last_Row,TRUE, FALSE)</formula>
    </cfRule>
    <cfRule type="expression" dxfId="10" priority="3" stopIfTrue="1">
      <formula>IF(ROW(A18)&lt;Last_Row,TRUE, FALSE)</formula>
    </cfRule>
  </conditionalFormatting>
  <conditionalFormatting sqref="A18:I377">
    <cfRule type="expression" dxfId="9" priority="1" stopIfTrue="1">
      <formula>IF(ROW(A18)&gt;Last_Row,TRUE, FALSE)</formula>
    </cfRule>
  </conditionalFormatting>
  <conditionalFormatting sqref="E18:E377">
    <cfRule type="expression" dxfId="8" priority="8" stopIfTrue="1">
      <formula>IF(ROW(E18)=Last_Row,TRUE, FALSE)</formula>
    </cfRule>
  </conditionalFormatting>
  <conditionalFormatting sqref="F18:I377">
    <cfRule type="expression" dxfId="7" priority="5" stopIfTrue="1">
      <formula>IF(ROW(F18)=Last_Row,TRUE, FALSE)</formula>
    </cfRule>
    <cfRule type="expression" dxfId="6" priority="6" stopIfTrue="1">
      <formula>IF(ROW(F18)&lt;=Last_Row,TRUE, FALSE)</formula>
    </cfRule>
  </conditionalFormatting>
  <dataValidations count="3"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1"/>
    <dataValidation type="date" operator="greaterThanOrEqual" allowBlank="1" showInputMessage="1" showErrorMessage="1" errorTitle="Date" error="Please enter a valid date greater than or equal to January 1, 1900." sqref="D9:D10">
      <formula1>1</formula1>
    </dataValidation>
    <dataValidation type="whole" allowBlank="1" showInputMessage="1" showErrorMessage="1" errorTitle="Years" error="Please enter a whole number of years from 1 to 30." sqref="D8">
      <formula1>1</formula1>
      <formula2>30</formula2>
    </dataValidation>
  </dataValidations>
  <printOptions horizontalCentered="1"/>
  <pageMargins left="0.75" right="0.5" top="0.5" bottom="0.5" header="0.5" footer="0.5"/>
  <pageSetup scale="8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9"/>
  <sheetViews>
    <sheetView zoomScale="154" zoomScaleNormal="154" workbookViewId="0">
      <selection activeCell="B17" sqref="B17"/>
    </sheetView>
  </sheetViews>
  <sheetFormatPr defaultRowHeight="13.2"/>
  <cols>
    <col min="1" max="1" width="27.5546875" customWidth="1"/>
    <col min="2" max="2" width="18.44140625" customWidth="1"/>
    <col min="3" max="3" width="19.6640625" customWidth="1"/>
    <col min="4" max="4" width="16.6640625" customWidth="1"/>
    <col min="5" max="5" width="25.109375" bestFit="1" customWidth="1"/>
    <col min="6" max="6" width="11.88671875" customWidth="1"/>
    <col min="7" max="7" width="17" customWidth="1"/>
    <col min="8" max="8" width="10.33203125" style="35" customWidth="1"/>
    <col min="9" max="9" width="14.33203125" bestFit="1" customWidth="1"/>
    <col min="10" max="10" width="6.5546875" bestFit="1" customWidth="1"/>
  </cols>
  <sheetData>
    <row r="1" spans="1:8">
      <c r="A1" s="272" t="s">
        <v>35</v>
      </c>
      <c r="B1" s="273"/>
      <c r="C1" s="274"/>
      <c r="D1" s="168" t="s">
        <v>75</v>
      </c>
      <c r="E1" s="275" t="s">
        <v>67</v>
      </c>
      <c r="F1" s="277"/>
      <c r="G1" s="275" t="s">
        <v>46</v>
      </c>
      <c r="H1" s="276"/>
    </row>
    <row r="2" spans="1:8">
      <c r="A2" s="172" t="s">
        <v>25</v>
      </c>
      <c r="B2" s="189">
        <v>10000</v>
      </c>
      <c r="C2" s="172" t="s">
        <v>30</v>
      </c>
      <c r="D2" s="169">
        <f ca="1">VA!H6</f>
        <v>60.048567289051725</v>
      </c>
      <c r="E2" s="172" t="s">
        <v>24</v>
      </c>
      <c r="F2" s="182">
        <f>B2*0.01</f>
        <v>100</v>
      </c>
      <c r="G2" s="172" t="s">
        <v>39</v>
      </c>
      <c r="H2" s="185">
        <v>6.4000000000000001E-2</v>
      </c>
    </row>
    <row r="3" spans="1:8">
      <c r="A3" s="172" t="s">
        <v>27</v>
      </c>
      <c r="B3" s="190">
        <v>0.04</v>
      </c>
      <c r="C3" s="172" t="s">
        <v>37</v>
      </c>
      <c r="D3" s="169">
        <f>H4/12</f>
        <v>125</v>
      </c>
      <c r="E3" s="172" t="s">
        <v>43</v>
      </c>
      <c r="F3" s="183">
        <v>450</v>
      </c>
      <c r="G3" s="172" t="s">
        <v>40</v>
      </c>
      <c r="H3" s="186">
        <v>30</v>
      </c>
    </row>
    <row r="4" spans="1:8">
      <c r="A4" s="179" t="s">
        <v>107</v>
      </c>
      <c r="B4" s="134">
        <f>IF(A4="VA Funding Fee?",0,IF(A4="Disabled Vet", 0, 6000))</f>
        <v>0</v>
      </c>
      <c r="C4" s="172" t="s">
        <v>38</v>
      </c>
      <c r="D4" s="169">
        <f>H5/12</f>
        <v>375</v>
      </c>
      <c r="E4" s="172" t="s">
        <v>44</v>
      </c>
      <c r="F4" s="183">
        <v>600</v>
      </c>
      <c r="G4" s="172" t="s">
        <v>36</v>
      </c>
      <c r="H4" s="187">
        <v>1500</v>
      </c>
    </row>
    <row r="5" spans="1:8">
      <c r="A5" s="172" t="s">
        <v>3</v>
      </c>
      <c r="B5" s="134">
        <f>B2-(B2*B3)+B4</f>
        <v>9600</v>
      </c>
      <c r="C5" s="119"/>
      <c r="D5" s="188"/>
      <c r="E5" s="172" t="s">
        <v>77</v>
      </c>
      <c r="F5" s="183">
        <v>0</v>
      </c>
      <c r="G5" s="172" t="s">
        <v>28</v>
      </c>
      <c r="H5" s="187">
        <v>4500</v>
      </c>
    </row>
    <row r="6" spans="1:8">
      <c r="A6" s="119"/>
      <c r="B6" s="119"/>
      <c r="C6" s="261" t="s">
        <v>105</v>
      </c>
      <c r="D6" s="177">
        <f ca="1">IF(C6="Est Ttl Pmt_Escrows",SUM(D1:D5),IF(C6="Est Ttl Pmt_No_Escrows",(D1+D5)))</f>
        <v>560.04856728905179</v>
      </c>
      <c r="E6" s="176" t="s">
        <v>45</v>
      </c>
      <c r="F6" s="184">
        <f>SUM(F2:F5)</f>
        <v>1150</v>
      </c>
      <c r="G6" s="247" t="s">
        <v>106</v>
      </c>
      <c r="H6" s="248">
        <v>2.5000000000000001E-2</v>
      </c>
    </row>
    <row r="7" spans="1:8" ht="15.75" customHeight="1"/>
    <row r="8" spans="1:8" ht="15.6">
      <c r="A8" s="157" t="s">
        <v>64</v>
      </c>
      <c r="D8" s="33"/>
    </row>
    <row r="10" spans="1:8">
      <c r="A10" s="135" t="s">
        <v>65</v>
      </c>
    </row>
    <row r="11" spans="1:8">
      <c r="A11" s="129" t="s">
        <v>23</v>
      </c>
      <c r="B11" s="121">
        <f>B2*B3</f>
        <v>400</v>
      </c>
    </row>
    <row r="12" spans="1:8">
      <c r="A12" s="129" t="s">
        <v>24</v>
      </c>
      <c r="B12" s="130">
        <f>-B2*0.01</f>
        <v>-100</v>
      </c>
      <c r="E12" s="56"/>
    </row>
    <row r="13" spans="1:8">
      <c r="A13" s="132" t="s">
        <v>61</v>
      </c>
      <c r="B13" s="134">
        <f>SUM(B11:B12)</f>
        <v>300</v>
      </c>
    </row>
    <row r="14" spans="1:8">
      <c r="E14" s="56"/>
    </row>
    <row r="15" spans="1:8">
      <c r="A15" s="135" t="s">
        <v>66</v>
      </c>
      <c r="E15" s="56"/>
    </row>
    <row r="16" spans="1:8">
      <c r="A16" s="131" t="s">
        <v>56</v>
      </c>
      <c r="B16" s="121">
        <f>IF(B2&lt;200000,B5*0.04,B5*0.035)</f>
        <v>384</v>
      </c>
      <c r="C16" s="136"/>
    </row>
    <row r="17" spans="1:4">
      <c r="A17" s="131" t="str">
        <f>'FHA Buyer'!A18</f>
        <v>Seller Paid Closing Costs If Any</v>
      </c>
      <c r="B17" s="237">
        <v>3799</v>
      </c>
    </row>
    <row r="18" spans="1:4">
      <c r="A18" s="132" t="s">
        <v>62</v>
      </c>
      <c r="B18" s="121">
        <f>B16-B17</f>
        <v>-3415</v>
      </c>
    </row>
    <row r="19" spans="1:4">
      <c r="A19" s="171"/>
      <c r="C19" s="136"/>
    </row>
    <row r="20" spans="1:4">
      <c r="A20" s="171" t="s">
        <v>78</v>
      </c>
      <c r="B20" s="121">
        <f>IF(B2=0,0,(B2*0.03))</f>
        <v>300</v>
      </c>
    </row>
    <row r="21" spans="1:4">
      <c r="A21" s="171" t="s">
        <v>87</v>
      </c>
      <c r="B21" s="249">
        <f>B2*H6</f>
        <v>250</v>
      </c>
    </row>
    <row r="22" spans="1:4">
      <c r="A22" s="171" t="s">
        <v>80</v>
      </c>
      <c r="B22" s="66">
        <f>B20-B21</f>
        <v>50</v>
      </c>
    </row>
    <row r="24" spans="1:4" ht="13.8" thickBot="1">
      <c r="A24" s="137" t="s">
        <v>63</v>
      </c>
      <c r="B24" s="138">
        <f>IF(B11=0,B22+B18,0)</f>
        <v>0</v>
      </c>
      <c r="D24" s="136"/>
    </row>
    <row r="25" spans="1:4" ht="13.8" thickTop="1"/>
    <row r="26" spans="1:4" ht="13.8" thickBot="1">
      <c r="A26" s="152" t="s">
        <v>73</v>
      </c>
      <c r="B26" s="164">
        <v>0</v>
      </c>
    </row>
    <row r="27" spans="1:4" ht="13.8" thickTop="1">
      <c r="A27" s="152" t="s">
        <v>74</v>
      </c>
      <c r="B27" s="136">
        <f>B24+B26</f>
        <v>0</v>
      </c>
    </row>
    <row r="29" spans="1:4">
      <c r="A29" s="152" t="s">
        <v>82</v>
      </c>
      <c r="B29" s="33">
        <f ca="1">2*D6</f>
        <v>1120.0971345781036</v>
      </c>
    </row>
  </sheetData>
  <mergeCells count="3">
    <mergeCell ref="A1:C1"/>
    <mergeCell ref="E1:F1"/>
    <mergeCell ref="G1:H1"/>
  </mergeCells>
  <dataValidations count="2">
    <dataValidation type="list" allowBlank="1" showInputMessage="1" showErrorMessage="1" sqref="A4">
      <formula1>"VA Funding Fee?, Disabled Vet, Not Disabled"</formula1>
    </dataValidation>
    <dataValidation type="list" allowBlank="1" showInputMessage="1" showErrorMessage="1" sqref="C6">
      <formula1>"Est Ttl Pmt_Escrows,Est Ttl Pmt_No_Escrows"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378"/>
  <sheetViews>
    <sheetView showGridLines="0" zoomScaleNormal="100" workbookViewId="0">
      <selection activeCell="D7" sqref="D7"/>
    </sheetView>
  </sheetViews>
  <sheetFormatPr defaultColWidth="9.109375" defaultRowHeight="13.2"/>
  <cols>
    <col min="1" max="1" width="4.6640625" style="4" customWidth="1"/>
    <col min="2" max="2" width="13.33203125" style="4" customWidth="1"/>
    <col min="3" max="3" width="15.44140625" style="4" customWidth="1"/>
    <col min="4" max="4" width="14" style="4" customWidth="1"/>
    <col min="5" max="5" width="13" style="4" customWidth="1"/>
    <col min="6" max="6" width="13.6640625" style="4" customWidth="1"/>
    <col min="7" max="7" width="13" style="4" customWidth="1"/>
    <col min="8" max="8" width="13.5546875" style="4" customWidth="1"/>
    <col min="9" max="9" width="15.44140625" style="4" customWidth="1"/>
    <col min="10" max="10" width="6.109375" style="4" customWidth="1"/>
    <col min="11" max="11" width="9.109375" style="5"/>
    <col min="12" max="12" width="15.33203125" style="5" customWidth="1"/>
    <col min="13" max="16384" width="9.109375" style="5"/>
  </cols>
  <sheetData>
    <row r="1" spans="1:10" ht="24" customHeight="1">
      <c r="A1" s="2" t="s">
        <v>0</v>
      </c>
      <c r="B1" s="3"/>
      <c r="C1" s="3"/>
      <c r="D1" s="3"/>
      <c r="E1" s="3"/>
      <c r="F1" s="3"/>
      <c r="G1" s="3"/>
      <c r="H1" s="3"/>
      <c r="I1" s="3"/>
    </row>
    <row r="2" spans="1:10" ht="12.75" customHeight="1" thickBot="1">
      <c r="A2" s="1"/>
      <c r="B2" s="1"/>
      <c r="C2" s="1"/>
      <c r="D2" s="1"/>
      <c r="E2" s="1"/>
      <c r="F2" s="1"/>
      <c r="G2" s="1"/>
      <c r="H2" s="1"/>
      <c r="I2" s="1"/>
    </row>
    <row r="3" spans="1:10" ht="3" customHeight="1" thickTop="1">
      <c r="A3" s="6"/>
      <c r="B3" s="6"/>
      <c r="C3" s="6"/>
      <c r="D3" s="6"/>
      <c r="E3" s="6"/>
      <c r="F3" s="6"/>
      <c r="G3" s="6"/>
      <c r="H3" s="6"/>
      <c r="I3" s="6"/>
    </row>
    <row r="4" spans="1:10" ht="6.75" customHeight="1">
      <c r="A4" s="1"/>
      <c r="B4" s="1"/>
      <c r="C4" s="1"/>
      <c r="D4" s="1"/>
      <c r="E4" s="1"/>
      <c r="F4" s="1"/>
      <c r="G4" s="1"/>
      <c r="H4" s="1"/>
      <c r="I4" s="1"/>
    </row>
    <row r="5" spans="1:10" ht="14.25" customHeight="1">
      <c r="A5" s="1"/>
      <c r="B5" s="263" t="s">
        <v>1</v>
      </c>
      <c r="C5" s="264"/>
      <c r="D5" s="265"/>
      <c r="E5" s="3"/>
      <c r="F5" s="263" t="s">
        <v>2</v>
      </c>
      <c r="G5" s="264"/>
      <c r="H5" s="265"/>
      <c r="I5" s="3"/>
      <c r="J5" s="7"/>
    </row>
    <row r="6" spans="1:10">
      <c r="A6" s="8"/>
      <c r="B6" s="9"/>
      <c r="C6" s="10" t="s">
        <v>3</v>
      </c>
      <c r="D6" s="11">
        <f>'USDA Buyer'!B6</f>
        <v>242400</v>
      </c>
      <c r="E6" s="3"/>
      <c r="F6" s="9"/>
      <c r="G6" s="10" t="s">
        <v>4</v>
      </c>
      <c r="H6" s="12">
        <f>IF(Values_Entered,-PMT(Interest_Rate/Num_Pmt_Per_Year,Loan_Years*Num_Pmt_Per_Year,Loan_Amount),"")</f>
        <v>1453.3104729702716</v>
      </c>
      <c r="I6" s="3"/>
      <c r="J6" s="7"/>
    </row>
    <row r="7" spans="1:10">
      <c r="A7" s="8"/>
      <c r="B7" s="9"/>
      <c r="C7" s="10" t="s">
        <v>5</v>
      </c>
      <c r="D7" s="13">
        <f>'USDA Buyer'!H2</f>
        <v>0.06</v>
      </c>
      <c r="E7" s="3"/>
      <c r="F7" s="9"/>
      <c r="G7" s="10" t="s">
        <v>6</v>
      </c>
      <c r="H7" s="14">
        <f>IF(Values_Entered,Loan_Years*Num_Pmt_Per_Year,"")</f>
        <v>360</v>
      </c>
      <c r="I7" s="3"/>
      <c r="J7" s="7"/>
    </row>
    <row r="8" spans="1:10">
      <c r="A8" s="8"/>
      <c r="B8" s="9"/>
      <c r="C8" s="10" t="s">
        <v>7</v>
      </c>
      <c r="D8" s="15">
        <f>'Buyer Estimated Costs'!J10</f>
        <v>30</v>
      </c>
      <c r="E8" s="3"/>
      <c r="F8" s="9"/>
      <c r="G8" s="10" t="s">
        <v>8</v>
      </c>
      <c r="H8" s="14">
        <f>IF(Values_Entered,Number_of_Payments,"")</f>
        <v>360</v>
      </c>
      <c r="I8" s="3"/>
      <c r="J8" s="7"/>
    </row>
    <row r="9" spans="1:10">
      <c r="A9" s="8"/>
      <c r="B9" s="9"/>
      <c r="C9" s="10" t="s">
        <v>9</v>
      </c>
      <c r="D9" s="15">
        <v>12</v>
      </c>
      <c r="E9" s="3"/>
      <c r="F9" s="9"/>
      <c r="G9" s="10" t="s">
        <v>10</v>
      </c>
      <c r="H9" s="12">
        <f>IF(Values_Entered,SUMIF(Beg_Bal,"&gt;0",Extra_Pay),"")</f>
        <v>0</v>
      </c>
      <c r="I9" s="3"/>
      <c r="J9" s="7"/>
    </row>
    <row r="10" spans="1:10">
      <c r="A10" s="8"/>
      <c r="B10" s="9"/>
      <c r="C10" s="10" t="s">
        <v>11</v>
      </c>
      <c r="D10" s="16">
        <v>42309</v>
      </c>
      <c r="E10" s="3"/>
      <c r="F10" s="17"/>
      <c r="G10" s="18" t="s">
        <v>12</v>
      </c>
      <c r="H10" s="12">
        <f>IF(Values_Entered,SUMIF(Beg_Bal,"&gt;0",Int),"")</f>
        <v>280791.77026929805</v>
      </c>
      <c r="I10" s="3"/>
      <c r="J10" s="7"/>
    </row>
    <row r="11" spans="1:10">
      <c r="A11" s="8"/>
      <c r="B11" s="17"/>
      <c r="C11" s="18" t="s">
        <v>13</v>
      </c>
      <c r="D11" s="19">
        <v>0</v>
      </c>
      <c r="E11" s="3"/>
      <c r="F11" s="1"/>
      <c r="G11" s="1"/>
      <c r="H11" s="1"/>
      <c r="I11" s="3"/>
      <c r="J11" s="7"/>
    </row>
    <row r="12" spans="1:10">
      <c r="A12" s="1"/>
      <c r="B12" s="1"/>
      <c r="C12" s="1"/>
      <c r="D12" s="1"/>
      <c r="E12" s="1"/>
      <c r="F12" s="1"/>
      <c r="G12" s="1"/>
      <c r="H12" s="1"/>
      <c r="I12" s="1"/>
      <c r="J12" s="7"/>
    </row>
    <row r="13" spans="1:10">
      <c r="A13" s="1"/>
      <c r="B13" s="20" t="s">
        <v>14</v>
      </c>
      <c r="C13" s="266"/>
      <c r="D13" s="267"/>
      <c r="E13" s="1"/>
      <c r="F13" s="1"/>
      <c r="G13" s="1"/>
      <c r="H13" s="1"/>
      <c r="I13" s="1"/>
      <c r="J13" s="7"/>
    </row>
    <row r="14" spans="1:10" ht="13.8" thickBot="1">
      <c r="A14" s="1"/>
      <c r="B14" s="1"/>
      <c r="C14" s="1"/>
      <c r="D14" s="1"/>
      <c r="E14" s="1"/>
      <c r="F14" s="1"/>
      <c r="G14" s="1"/>
      <c r="H14" s="1"/>
      <c r="I14" s="1"/>
      <c r="J14" s="7"/>
    </row>
    <row r="15" spans="1:10" ht="3" customHeight="1" thickTop="1">
      <c r="A15" s="6"/>
      <c r="B15" s="6"/>
      <c r="C15" s="6"/>
      <c r="D15" s="6"/>
      <c r="E15" s="6"/>
      <c r="F15" s="6"/>
      <c r="G15" s="6"/>
      <c r="H15" s="6"/>
      <c r="I15" s="6"/>
      <c r="J15" s="7"/>
    </row>
    <row r="16" spans="1:10" s="24" customFormat="1" ht="31.5" customHeight="1" thickBot="1">
      <c r="A16" s="21" t="s">
        <v>15</v>
      </c>
      <c r="B16" s="22" t="s">
        <v>16</v>
      </c>
      <c r="C16" s="22" t="s">
        <v>17</v>
      </c>
      <c r="D16" s="22" t="s">
        <v>4</v>
      </c>
      <c r="E16" s="22" t="s">
        <v>18</v>
      </c>
      <c r="F16" s="22" t="s">
        <v>19</v>
      </c>
      <c r="G16" s="22" t="s">
        <v>20</v>
      </c>
      <c r="H16" s="22" t="s">
        <v>21</v>
      </c>
      <c r="I16" s="23" t="s">
        <v>22</v>
      </c>
    </row>
    <row r="17" spans="1:11" s="24" customFormat="1" ht="3" customHeight="1" thickTop="1">
      <c r="A17" s="6"/>
      <c r="B17" s="25"/>
      <c r="C17" s="25"/>
      <c r="D17" s="25"/>
      <c r="E17" s="25"/>
      <c r="F17" s="25"/>
      <c r="G17" s="25"/>
      <c r="H17" s="25"/>
      <c r="I17" s="26"/>
    </row>
    <row r="18" spans="1:11" s="24" customFormat="1">
      <c r="A18" s="27">
        <f>IF(Values_Entered,1,"")</f>
        <v>1</v>
      </c>
      <c r="B18" s="28">
        <f t="shared" ref="B18:B81" si="0">IF(Pay_Num&lt;&gt;"",DATE(YEAR(Loan_Start),MONTH(Loan_Start)+(Pay_Num)*12/Num_Pmt_Per_Year,DAY(Loan_Start)),"")</f>
        <v>42339</v>
      </c>
      <c r="C18" s="29">
        <f>IF(Values_Entered,Loan_Amount,"")</f>
        <v>242400</v>
      </c>
      <c r="D18" s="29">
        <f>IF(Pay_Num&lt;&gt;"",Scheduled_Monthly_Payment,"")</f>
        <v>1453.3104729702716</v>
      </c>
      <c r="E18" s="30">
        <f t="shared" ref="E18:E81" si="1">IF(AND(Pay_Num&lt;&gt;"",Sched_Pay+Scheduled_Extra_Payments&lt;Beg_Bal),Scheduled_Extra_Payments,IF(AND(Pay_Num&lt;&gt;"",Beg_Bal-Sched_Pay&gt;0),Beg_Bal-Sched_Pay,IF(Pay_Num&lt;&gt;"",0,"")))</f>
        <v>0</v>
      </c>
      <c r="F18" s="29">
        <f t="shared" ref="F18:F81" si="2">IF(AND(Pay_Num&lt;&gt;"",Sched_Pay+Extra_Pay&lt;Beg_Bal),Sched_Pay+Extra_Pay,IF(Pay_Num&lt;&gt;"",Beg_Bal,""))</f>
        <v>1453.3104729702716</v>
      </c>
      <c r="G18" s="29">
        <f>IF(Pay_Num&lt;&gt;"",Total_Pay-Int,"")</f>
        <v>241.31047297027158</v>
      </c>
      <c r="H18" s="29">
        <f>IF(Pay_Num&lt;&gt;"",Beg_Bal*(Interest_Rate/Num_Pmt_Per_Year),"")</f>
        <v>1212</v>
      </c>
      <c r="I18" s="29">
        <f t="shared" ref="I18:I81" si="3">IF(AND(Pay_Num&lt;&gt;"",Sched_Pay+Extra_Pay&lt;Beg_Bal),Beg_Bal-Princ,IF(Pay_Num&lt;&gt;"",0,""))</f>
        <v>242158.68952702972</v>
      </c>
    </row>
    <row r="19" spans="1:11" s="24" customFormat="1" ht="12.75" customHeight="1">
      <c r="A19" s="27">
        <f t="shared" ref="A19:A82" si="4">IF(Values_Entered,A18+1,"")</f>
        <v>2</v>
      </c>
      <c r="B19" s="28">
        <f t="shared" si="0"/>
        <v>42370</v>
      </c>
      <c r="C19" s="31">
        <f>IF(Pay_Num&lt;&gt;"",I18,"")</f>
        <v>242158.68952702972</v>
      </c>
      <c r="D19" s="31">
        <f>IF(Pay_Num&lt;&gt;"",Scheduled_Monthly_Payment,"")</f>
        <v>1453.3104729702716</v>
      </c>
      <c r="E19" s="32">
        <f t="shared" si="1"/>
        <v>0</v>
      </c>
      <c r="F19" s="31">
        <f t="shared" si="2"/>
        <v>1453.3104729702716</v>
      </c>
      <c r="G19" s="31">
        <f t="shared" ref="G19:G82" si="5">IF(Pay_Num&lt;&gt;"",Total_Pay-Int,"")</f>
        <v>242.51702533512298</v>
      </c>
      <c r="H19" s="31">
        <f t="shared" ref="H19:H82" si="6">IF(Pay_Num&lt;&gt;"",Beg_Bal*Interest_Rate/Num_Pmt_Per_Year,"")</f>
        <v>1210.7934476351486</v>
      </c>
      <c r="I19" s="31">
        <f t="shared" si="3"/>
        <v>241916.17250169461</v>
      </c>
    </row>
    <row r="20" spans="1:11" s="24" customFormat="1" ht="12.75" customHeight="1">
      <c r="A20" s="27">
        <f t="shared" si="4"/>
        <v>3</v>
      </c>
      <c r="B20" s="28">
        <f t="shared" si="0"/>
        <v>42401</v>
      </c>
      <c r="C20" s="31">
        <f t="shared" ref="C20:C83" si="7">IF(Pay_Num&lt;&gt;"",I19,"")</f>
        <v>241916.17250169461</v>
      </c>
      <c r="D20" s="31">
        <f t="shared" ref="D20:D83" si="8">IF(Pay_Num&lt;&gt;"",Scheduled_Monthly_Payment,"")</f>
        <v>1453.3104729702716</v>
      </c>
      <c r="E20" s="32">
        <f t="shared" si="1"/>
        <v>0</v>
      </c>
      <c r="F20" s="31">
        <f t="shared" si="2"/>
        <v>1453.3104729702716</v>
      </c>
      <c r="G20" s="31">
        <f t="shared" si="5"/>
        <v>243.72961046179853</v>
      </c>
      <c r="H20" s="31">
        <f t="shared" si="6"/>
        <v>1209.580862508473</v>
      </c>
      <c r="I20" s="31">
        <f t="shared" si="3"/>
        <v>241672.44289123281</v>
      </c>
    </row>
    <row r="21" spans="1:11" s="24" customFormat="1">
      <c r="A21" s="27">
        <f t="shared" si="4"/>
        <v>4</v>
      </c>
      <c r="B21" s="28">
        <f t="shared" si="0"/>
        <v>42430</v>
      </c>
      <c r="C21" s="31">
        <f t="shared" si="7"/>
        <v>241672.44289123281</v>
      </c>
      <c r="D21" s="31">
        <f t="shared" si="8"/>
        <v>1453.3104729702716</v>
      </c>
      <c r="E21" s="32">
        <f t="shared" si="1"/>
        <v>0</v>
      </c>
      <c r="F21" s="31">
        <f t="shared" si="2"/>
        <v>1453.3104729702716</v>
      </c>
      <c r="G21" s="31">
        <f t="shared" si="5"/>
        <v>244.94825851410769</v>
      </c>
      <c r="H21" s="31">
        <f t="shared" si="6"/>
        <v>1208.3622144561639</v>
      </c>
      <c r="I21" s="31">
        <f t="shared" si="3"/>
        <v>241427.49463271871</v>
      </c>
    </row>
    <row r="22" spans="1:11" s="24" customFormat="1">
      <c r="A22" s="27">
        <f t="shared" si="4"/>
        <v>5</v>
      </c>
      <c r="B22" s="28">
        <f t="shared" si="0"/>
        <v>42461</v>
      </c>
      <c r="C22" s="31">
        <f t="shared" si="7"/>
        <v>241427.49463271871</v>
      </c>
      <c r="D22" s="31">
        <f t="shared" si="8"/>
        <v>1453.3104729702716</v>
      </c>
      <c r="E22" s="32">
        <f t="shared" si="1"/>
        <v>0</v>
      </c>
      <c r="F22" s="31">
        <f t="shared" si="2"/>
        <v>1453.3104729702716</v>
      </c>
      <c r="G22" s="31">
        <f t="shared" si="5"/>
        <v>246.17299980667804</v>
      </c>
      <c r="H22" s="31">
        <f t="shared" si="6"/>
        <v>1207.1374731635935</v>
      </c>
      <c r="I22" s="31">
        <f t="shared" si="3"/>
        <v>241181.32163291203</v>
      </c>
    </row>
    <row r="23" spans="1:11">
      <c r="A23" s="27">
        <f t="shared" si="4"/>
        <v>6</v>
      </c>
      <c r="B23" s="28">
        <f t="shared" si="0"/>
        <v>42491</v>
      </c>
      <c r="C23" s="31">
        <f>IF(Pay_Num&lt;&gt;"",I22,"")</f>
        <v>241181.32163291203</v>
      </c>
      <c r="D23" s="31">
        <f t="shared" si="8"/>
        <v>1453.3104729702716</v>
      </c>
      <c r="E23" s="32">
        <f t="shared" si="1"/>
        <v>0</v>
      </c>
      <c r="F23" s="31">
        <f t="shared" si="2"/>
        <v>1453.3104729702716</v>
      </c>
      <c r="G23" s="31">
        <f t="shared" si="5"/>
        <v>247.40386480571146</v>
      </c>
      <c r="H23" s="31">
        <f t="shared" si="6"/>
        <v>1205.9066081645601</v>
      </c>
      <c r="I23" s="31">
        <f t="shared" si="3"/>
        <v>240933.91776810633</v>
      </c>
      <c r="J23" s="24"/>
      <c r="K23" s="24"/>
    </row>
    <row r="24" spans="1:11">
      <c r="A24" s="27">
        <f t="shared" si="4"/>
        <v>7</v>
      </c>
      <c r="B24" s="28">
        <f t="shared" si="0"/>
        <v>42522</v>
      </c>
      <c r="C24" s="31">
        <f t="shared" si="7"/>
        <v>240933.91776810633</v>
      </c>
      <c r="D24" s="31">
        <f t="shared" si="8"/>
        <v>1453.3104729702716</v>
      </c>
      <c r="E24" s="32">
        <f t="shared" si="1"/>
        <v>0</v>
      </c>
      <c r="F24" s="31">
        <f t="shared" si="2"/>
        <v>1453.3104729702716</v>
      </c>
      <c r="G24" s="31">
        <f t="shared" si="5"/>
        <v>248.64088412974002</v>
      </c>
      <c r="H24" s="31">
        <f t="shared" si="6"/>
        <v>1204.6695888405316</v>
      </c>
      <c r="I24" s="31">
        <f t="shared" si="3"/>
        <v>240685.27688397659</v>
      </c>
      <c r="J24" s="24"/>
      <c r="K24" s="24"/>
    </row>
    <row r="25" spans="1:11">
      <c r="A25" s="27">
        <f t="shared" si="4"/>
        <v>8</v>
      </c>
      <c r="B25" s="28">
        <f t="shared" si="0"/>
        <v>42552</v>
      </c>
      <c r="C25" s="31">
        <f>IF(Pay_Num&lt;&gt;"",I24,"")</f>
        <v>240685.27688397659</v>
      </c>
      <c r="D25" s="31">
        <f t="shared" si="8"/>
        <v>1453.3104729702716</v>
      </c>
      <c r="E25" s="32">
        <f t="shared" si="1"/>
        <v>0</v>
      </c>
      <c r="F25" s="31">
        <f t="shared" si="2"/>
        <v>1453.3104729702716</v>
      </c>
      <c r="G25" s="31">
        <f t="shared" si="5"/>
        <v>249.8840885503887</v>
      </c>
      <c r="H25" s="31">
        <f t="shared" si="6"/>
        <v>1203.4263844198829</v>
      </c>
      <c r="I25" s="31">
        <f t="shared" si="3"/>
        <v>240435.39279542619</v>
      </c>
      <c r="J25" s="24"/>
      <c r="K25" s="24"/>
    </row>
    <row r="26" spans="1:11">
      <c r="A26" s="27">
        <f t="shared" si="4"/>
        <v>9</v>
      </c>
      <c r="B26" s="28">
        <f t="shared" si="0"/>
        <v>42583</v>
      </c>
      <c r="C26" s="31">
        <f t="shared" si="7"/>
        <v>240435.39279542619</v>
      </c>
      <c r="D26" s="31">
        <f t="shared" si="8"/>
        <v>1453.3104729702716</v>
      </c>
      <c r="E26" s="32">
        <f t="shared" si="1"/>
        <v>0</v>
      </c>
      <c r="F26" s="31">
        <f t="shared" si="2"/>
        <v>1453.3104729702716</v>
      </c>
      <c r="G26" s="31">
        <f t="shared" si="5"/>
        <v>251.13350899314082</v>
      </c>
      <c r="H26" s="31">
        <f t="shared" si="6"/>
        <v>1202.1769639771308</v>
      </c>
      <c r="I26" s="31">
        <f t="shared" si="3"/>
        <v>240184.25928643305</v>
      </c>
      <c r="J26" s="24"/>
      <c r="K26" s="24"/>
    </row>
    <row r="27" spans="1:11">
      <c r="A27" s="27">
        <f t="shared" si="4"/>
        <v>10</v>
      </c>
      <c r="B27" s="28">
        <f t="shared" si="0"/>
        <v>42614</v>
      </c>
      <c r="C27" s="31">
        <f t="shared" si="7"/>
        <v>240184.25928643305</v>
      </c>
      <c r="D27" s="31">
        <f t="shared" si="8"/>
        <v>1453.3104729702716</v>
      </c>
      <c r="E27" s="32">
        <f t="shared" si="1"/>
        <v>0</v>
      </c>
      <c r="F27" s="31">
        <f t="shared" si="2"/>
        <v>1453.3104729702716</v>
      </c>
      <c r="G27" s="31">
        <f t="shared" si="5"/>
        <v>252.38917653810631</v>
      </c>
      <c r="H27" s="31">
        <f t="shared" si="6"/>
        <v>1200.9212964321653</v>
      </c>
      <c r="I27" s="31">
        <f t="shared" si="3"/>
        <v>239931.87010989495</v>
      </c>
      <c r="J27" s="24"/>
      <c r="K27" s="24"/>
    </row>
    <row r="28" spans="1:11">
      <c r="A28" s="27">
        <f t="shared" si="4"/>
        <v>11</v>
      </c>
      <c r="B28" s="28">
        <f t="shared" si="0"/>
        <v>42644</v>
      </c>
      <c r="C28" s="31">
        <f t="shared" si="7"/>
        <v>239931.87010989495</v>
      </c>
      <c r="D28" s="31">
        <f t="shared" si="8"/>
        <v>1453.3104729702716</v>
      </c>
      <c r="E28" s="32">
        <f t="shared" si="1"/>
        <v>0</v>
      </c>
      <c r="F28" s="31">
        <f t="shared" si="2"/>
        <v>1453.3104729702716</v>
      </c>
      <c r="G28" s="31">
        <f t="shared" si="5"/>
        <v>253.65112242079681</v>
      </c>
      <c r="H28" s="31">
        <f t="shared" si="6"/>
        <v>1199.6593505494748</v>
      </c>
      <c r="I28" s="31">
        <f t="shared" si="3"/>
        <v>239678.21898747416</v>
      </c>
      <c r="J28" s="24"/>
      <c r="K28" s="24"/>
    </row>
    <row r="29" spans="1:11">
      <c r="A29" s="27">
        <f t="shared" si="4"/>
        <v>12</v>
      </c>
      <c r="B29" s="28">
        <f t="shared" si="0"/>
        <v>42675</v>
      </c>
      <c r="C29" s="31">
        <f t="shared" si="7"/>
        <v>239678.21898747416</v>
      </c>
      <c r="D29" s="31">
        <f t="shared" si="8"/>
        <v>1453.3104729702716</v>
      </c>
      <c r="E29" s="32">
        <f t="shared" si="1"/>
        <v>0</v>
      </c>
      <c r="F29" s="31">
        <f t="shared" si="2"/>
        <v>1453.3104729702716</v>
      </c>
      <c r="G29" s="31">
        <f t="shared" si="5"/>
        <v>254.9193780329008</v>
      </c>
      <c r="H29" s="31">
        <f t="shared" si="6"/>
        <v>1198.3910949373708</v>
      </c>
      <c r="I29" s="31">
        <f t="shared" si="3"/>
        <v>239423.29960944125</v>
      </c>
      <c r="J29" s="24"/>
      <c r="K29" s="24"/>
    </row>
    <row r="30" spans="1:11">
      <c r="A30" s="27">
        <f t="shared" si="4"/>
        <v>13</v>
      </c>
      <c r="B30" s="28">
        <f t="shared" si="0"/>
        <v>42705</v>
      </c>
      <c r="C30" s="31">
        <f t="shared" si="7"/>
        <v>239423.29960944125</v>
      </c>
      <c r="D30" s="31">
        <f t="shared" si="8"/>
        <v>1453.3104729702716</v>
      </c>
      <c r="E30" s="32">
        <f t="shared" si="1"/>
        <v>0</v>
      </c>
      <c r="F30" s="31">
        <f t="shared" si="2"/>
        <v>1453.3104729702716</v>
      </c>
      <c r="G30" s="31">
        <f t="shared" si="5"/>
        <v>256.1939749230653</v>
      </c>
      <c r="H30" s="31">
        <f t="shared" si="6"/>
        <v>1197.1164980472063</v>
      </c>
      <c r="I30" s="31">
        <f t="shared" si="3"/>
        <v>239167.1056345182</v>
      </c>
      <c r="J30" s="24"/>
      <c r="K30" s="24"/>
    </row>
    <row r="31" spans="1:11">
      <c r="A31" s="27">
        <f t="shared" si="4"/>
        <v>14</v>
      </c>
      <c r="B31" s="28">
        <f t="shared" si="0"/>
        <v>42736</v>
      </c>
      <c r="C31" s="31">
        <f t="shared" si="7"/>
        <v>239167.1056345182</v>
      </c>
      <c r="D31" s="31">
        <f t="shared" si="8"/>
        <v>1453.3104729702716</v>
      </c>
      <c r="E31" s="32">
        <f t="shared" si="1"/>
        <v>0</v>
      </c>
      <c r="F31" s="31">
        <f t="shared" si="2"/>
        <v>1453.3104729702716</v>
      </c>
      <c r="G31" s="31">
        <f t="shared" si="5"/>
        <v>257.47494479768056</v>
      </c>
      <c r="H31" s="31">
        <f t="shared" si="6"/>
        <v>1195.835528172591</v>
      </c>
      <c r="I31" s="31">
        <f t="shared" si="3"/>
        <v>238909.63068972051</v>
      </c>
      <c r="J31" s="24"/>
      <c r="K31" s="24"/>
    </row>
    <row r="32" spans="1:11">
      <c r="A32" s="27">
        <f t="shared" si="4"/>
        <v>15</v>
      </c>
      <c r="B32" s="28">
        <f t="shared" si="0"/>
        <v>42767</v>
      </c>
      <c r="C32" s="31">
        <f t="shared" si="7"/>
        <v>238909.63068972051</v>
      </c>
      <c r="D32" s="31">
        <f t="shared" si="8"/>
        <v>1453.3104729702716</v>
      </c>
      <c r="E32" s="32">
        <f t="shared" si="1"/>
        <v>0</v>
      </c>
      <c r="F32" s="31">
        <f t="shared" si="2"/>
        <v>1453.3104729702716</v>
      </c>
      <c r="G32" s="31">
        <f t="shared" si="5"/>
        <v>258.76231952166904</v>
      </c>
      <c r="H32" s="31">
        <f t="shared" si="6"/>
        <v>1194.5481534486025</v>
      </c>
      <c r="I32" s="31">
        <f t="shared" si="3"/>
        <v>238650.86837019885</v>
      </c>
      <c r="J32" s="24"/>
      <c r="K32" s="24"/>
    </row>
    <row r="33" spans="1:11">
      <c r="A33" s="27">
        <f t="shared" si="4"/>
        <v>16</v>
      </c>
      <c r="B33" s="28">
        <f t="shared" si="0"/>
        <v>42795</v>
      </c>
      <c r="C33" s="31">
        <f t="shared" si="7"/>
        <v>238650.86837019885</v>
      </c>
      <c r="D33" s="31">
        <f t="shared" si="8"/>
        <v>1453.3104729702716</v>
      </c>
      <c r="E33" s="32">
        <f t="shared" si="1"/>
        <v>0</v>
      </c>
      <c r="F33" s="31">
        <f t="shared" si="2"/>
        <v>1453.3104729702716</v>
      </c>
      <c r="G33" s="31">
        <f t="shared" si="5"/>
        <v>260.05613111927732</v>
      </c>
      <c r="H33" s="31">
        <f t="shared" si="6"/>
        <v>1193.2543418509943</v>
      </c>
      <c r="I33" s="31">
        <f t="shared" si="3"/>
        <v>238390.81223907956</v>
      </c>
      <c r="J33" s="24"/>
      <c r="K33" s="24"/>
    </row>
    <row r="34" spans="1:11">
      <c r="A34" s="27">
        <f t="shared" si="4"/>
        <v>17</v>
      </c>
      <c r="B34" s="28">
        <f t="shared" si="0"/>
        <v>42826</v>
      </c>
      <c r="C34" s="31">
        <f t="shared" si="7"/>
        <v>238390.81223907956</v>
      </c>
      <c r="D34" s="31">
        <f t="shared" si="8"/>
        <v>1453.3104729702716</v>
      </c>
      <c r="E34" s="32">
        <f t="shared" si="1"/>
        <v>0</v>
      </c>
      <c r="F34" s="31">
        <f t="shared" si="2"/>
        <v>1453.3104729702716</v>
      </c>
      <c r="G34" s="31">
        <f t="shared" si="5"/>
        <v>261.35641177487378</v>
      </c>
      <c r="H34" s="31">
        <f t="shared" si="6"/>
        <v>1191.9540611953978</v>
      </c>
      <c r="I34" s="31">
        <f t="shared" si="3"/>
        <v>238129.45582730469</v>
      </c>
      <c r="J34" s="24"/>
      <c r="K34" s="24"/>
    </row>
    <row r="35" spans="1:11">
      <c r="A35" s="27">
        <f t="shared" si="4"/>
        <v>18</v>
      </c>
      <c r="B35" s="28">
        <f t="shared" si="0"/>
        <v>42856</v>
      </c>
      <c r="C35" s="31">
        <f t="shared" si="7"/>
        <v>238129.45582730469</v>
      </c>
      <c r="D35" s="31">
        <f t="shared" si="8"/>
        <v>1453.3104729702716</v>
      </c>
      <c r="E35" s="32">
        <f t="shared" si="1"/>
        <v>0</v>
      </c>
      <c r="F35" s="31">
        <f t="shared" si="2"/>
        <v>1453.3104729702716</v>
      </c>
      <c r="G35" s="31">
        <f t="shared" si="5"/>
        <v>262.66319383374821</v>
      </c>
      <c r="H35" s="31">
        <f t="shared" si="6"/>
        <v>1190.6472791365234</v>
      </c>
      <c r="I35" s="31">
        <f t="shared" si="3"/>
        <v>237866.79263347093</v>
      </c>
      <c r="J35" s="24"/>
      <c r="K35" s="24"/>
    </row>
    <row r="36" spans="1:11">
      <c r="A36" s="27">
        <f t="shared" si="4"/>
        <v>19</v>
      </c>
      <c r="B36" s="28">
        <f t="shared" si="0"/>
        <v>42887</v>
      </c>
      <c r="C36" s="31">
        <f t="shared" si="7"/>
        <v>237866.79263347093</v>
      </c>
      <c r="D36" s="31">
        <f t="shared" si="8"/>
        <v>1453.3104729702716</v>
      </c>
      <c r="E36" s="32">
        <f t="shared" si="1"/>
        <v>0</v>
      </c>
      <c r="F36" s="31">
        <f t="shared" si="2"/>
        <v>1453.3104729702716</v>
      </c>
      <c r="G36" s="31">
        <f t="shared" si="5"/>
        <v>263.97650980291701</v>
      </c>
      <c r="H36" s="31">
        <f t="shared" si="6"/>
        <v>1189.3339631673546</v>
      </c>
      <c r="I36" s="31">
        <f t="shared" si="3"/>
        <v>237602.81612366802</v>
      </c>
      <c r="J36" s="24"/>
      <c r="K36" s="24"/>
    </row>
    <row r="37" spans="1:11">
      <c r="A37" s="27">
        <f t="shared" si="4"/>
        <v>20</v>
      </c>
      <c r="B37" s="28">
        <f t="shared" si="0"/>
        <v>42917</v>
      </c>
      <c r="C37" s="31">
        <f t="shared" si="7"/>
        <v>237602.81612366802</v>
      </c>
      <c r="D37" s="31">
        <f t="shared" si="8"/>
        <v>1453.3104729702716</v>
      </c>
      <c r="E37" s="32">
        <f t="shared" si="1"/>
        <v>0</v>
      </c>
      <c r="F37" s="31">
        <f t="shared" si="2"/>
        <v>1453.3104729702716</v>
      </c>
      <c r="G37" s="31">
        <f t="shared" si="5"/>
        <v>265.29639235193144</v>
      </c>
      <c r="H37" s="31">
        <f t="shared" si="6"/>
        <v>1188.0140806183401</v>
      </c>
      <c r="I37" s="31">
        <f t="shared" si="3"/>
        <v>237337.51973131608</v>
      </c>
      <c r="J37" s="24"/>
      <c r="K37" s="24"/>
    </row>
    <row r="38" spans="1:11">
      <c r="A38" s="27">
        <f t="shared" si="4"/>
        <v>21</v>
      </c>
      <c r="B38" s="28">
        <f t="shared" si="0"/>
        <v>42948</v>
      </c>
      <c r="C38" s="31">
        <f t="shared" si="7"/>
        <v>237337.51973131608</v>
      </c>
      <c r="D38" s="31">
        <f t="shared" si="8"/>
        <v>1453.3104729702716</v>
      </c>
      <c r="E38" s="32">
        <f t="shared" si="1"/>
        <v>0</v>
      </c>
      <c r="F38" s="31">
        <f t="shared" si="2"/>
        <v>1453.3104729702716</v>
      </c>
      <c r="G38" s="31">
        <f t="shared" si="5"/>
        <v>266.62287431369123</v>
      </c>
      <c r="H38" s="31">
        <f t="shared" si="6"/>
        <v>1186.6875986565803</v>
      </c>
      <c r="I38" s="31">
        <f t="shared" si="3"/>
        <v>237070.89685700237</v>
      </c>
      <c r="J38" s="24"/>
      <c r="K38" s="24"/>
    </row>
    <row r="39" spans="1:11">
      <c r="A39" s="27">
        <f t="shared" si="4"/>
        <v>22</v>
      </c>
      <c r="B39" s="28">
        <f t="shared" si="0"/>
        <v>42979</v>
      </c>
      <c r="C39" s="31">
        <f t="shared" si="7"/>
        <v>237070.89685700237</v>
      </c>
      <c r="D39" s="31">
        <f t="shared" si="8"/>
        <v>1453.3104729702716</v>
      </c>
      <c r="E39" s="32">
        <f t="shared" si="1"/>
        <v>0</v>
      </c>
      <c r="F39" s="31">
        <f t="shared" si="2"/>
        <v>1453.3104729702716</v>
      </c>
      <c r="G39" s="31">
        <f t="shared" si="5"/>
        <v>267.95598868525985</v>
      </c>
      <c r="H39" s="31">
        <f t="shared" si="6"/>
        <v>1185.3544842850117</v>
      </c>
      <c r="I39" s="31">
        <f t="shared" si="3"/>
        <v>236802.94086831712</v>
      </c>
      <c r="J39" s="24"/>
      <c r="K39" s="24"/>
    </row>
    <row r="40" spans="1:11">
      <c r="A40" s="27">
        <f t="shared" si="4"/>
        <v>23</v>
      </c>
      <c r="B40" s="28">
        <f t="shared" si="0"/>
        <v>43009</v>
      </c>
      <c r="C40" s="31">
        <f t="shared" si="7"/>
        <v>236802.94086831712</v>
      </c>
      <c r="D40" s="31">
        <f t="shared" si="8"/>
        <v>1453.3104729702716</v>
      </c>
      <c r="E40" s="32">
        <f t="shared" si="1"/>
        <v>0</v>
      </c>
      <c r="F40" s="31">
        <f t="shared" si="2"/>
        <v>1453.3104729702716</v>
      </c>
      <c r="G40" s="31">
        <f t="shared" si="5"/>
        <v>269.29576862868589</v>
      </c>
      <c r="H40" s="31">
        <f t="shared" si="6"/>
        <v>1184.0147043415857</v>
      </c>
      <c r="I40" s="31">
        <f t="shared" si="3"/>
        <v>236533.64509968844</v>
      </c>
      <c r="J40" s="24"/>
      <c r="K40" s="24"/>
    </row>
    <row r="41" spans="1:11">
      <c r="A41" s="27">
        <f t="shared" si="4"/>
        <v>24</v>
      </c>
      <c r="B41" s="28">
        <f t="shared" si="0"/>
        <v>43040</v>
      </c>
      <c r="C41" s="31">
        <f t="shared" si="7"/>
        <v>236533.64509968844</v>
      </c>
      <c r="D41" s="31">
        <f t="shared" si="8"/>
        <v>1453.3104729702716</v>
      </c>
      <c r="E41" s="32">
        <f t="shared" si="1"/>
        <v>0</v>
      </c>
      <c r="F41" s="31">
        <f t="shared" si="2"/>
        <v>1453.3104729702716</v>
      </c>
      <c r="G41" s="31">
        <f t="shared" si="5"/>
        <v>270.64224747182948</v>
      </c>
      <c r="H41" s="31">
        <f t="shared" si="6"/>
        <v>1182.6682254984421</v>
      </c>
      <c r="I41" s="31">
        <f t="shared" si="3"/>
        <v>236263.0028522166</v>
      </c>
      <c r="J41" s="24"/>
      <c r="K41" s="24"/>
    </row>
    <row r="42" spans="1:11">
      <c r="A42" s="27">
        <f t="shared" si="4"/>
        <v>25</v>
      </c>
      <c r="B42" s="28">
        <f t="shared" si="0"/>
        <v>43070</v>
      </c>
      <c r="C42" s="31">
        <f t="shared" si="7"/>
        <v>236263.0028522166</v>
      </c>
      <c r="D42" s="31">
        <f t="shared" si="8"/>
        <v>1453.3104729702716</v>
      </c>
      <c r="E42" s="32">
        <f t="shared" si="1"/>
        <v>0</v>
      </c>
      <c r="F42" s="31">
        <f t="shared" si="2"/>
        <v>1453.3104729702716</v>
      </c>
      <c r="G42" s="31">
        <f t="shared" si="5"/>
        <v>271.9954587091886</v>
      </c>
      <c r="H42" s="31">
        <f t="shared" si="6"/>
        <v>1181.315014261083</v>
      </c>
      <c r="I42" s="31">
        <f t="shared" si="3"/>
        <v>235991.0073935074</v>
      </c>
      <c r="J42" s="24"/>
      <c r="K42" s="24"/>
    </row>
    <row r="43" spans="1:11">
      <c r="A43" s="27">
        <f t="shared" si="4"/>
        <v>26</v>
      </c>
      <c r="B43" s="28">
        <f t="shared" si="0"/>
        <v>43101</v>
      </c>
      <c r="C43" s="31">
        <f t="shared" si="7"/>
        <v>235991.0073935074</v>
      </c>
      <c r="D43" s="31">
        <f t="shared" si="8"/>
        <v>1453.3104729702716</v>
      </c>
      <c r="E43" s="32">
        <f t="shared" si="1"/>
        <v>0</v>
      </c>
      <c r="F43" s="31">
        <f t="shared" si="2"/>
        <v>1453.3104729702716</v>
      </c>
      <c r="G43" s="31">
        <f t="shared" si="5"/>
        <v>273.35543600273468</v>
      </c>
      <c r="H43" s="31">
        <f t="shared" si="6"/>
        <v>1179.9550369675369</v>
      </c>
      <c r="I43" s="31">
        <f t="shared" si="3"/>
        <v>235717.65195750466</v>
      </c>
      <c r="J43" s="24"/>
      <c r="K43" s="24"/>
    </row>
    <row r="44" spans="1:11">
      <c r="A44" s="27">
        <f t="shared" si="4"/>
        <v>27</v>
      </c>
      <c r="B44" s="28">
        <f t="shared" si="0"/>
        <v>43132</v>
      </c>
      <c r="C44" s="31">
        <f t="shared" si="7"/>
        <v>235717.65195750466</v>
      </c>
      <c r="D44" s="31">
        <f t="shared" si="8"/>
        <v>1453.3104729702716</v>
      </c>
      <c r="E44" s="32">
        <f t="shared" si="1"/>
        <v>0</v>
      </c>
      <c r="F44" s="31">
        <f t="shared" si="2"/>
        <v>1453.3104729702716</v>
      </c>
      <c r="G44" s="31">
        <f t="shared" si="5"/>
        <v>274.72221318274842</v>
      </c>
      <c r="H44" s="31">
        <f t="shared" si="6"/>
        <v>1178.5882597875232</v>
      </c>
      <c r="I44" s="31">
        <f t="shared" si="3"/>
        <v>235442.92974432191</v>
      </c>
      <c r="J44" s="24"/>
      <c r="K44" s="24"/>
    </row>
    <row r="45" spans="1:11">
      <c r="A45" s="27">
        <f t="shared" si="4"/>
        <v>28</v>
      </c>
      <c r="B45" s="28">
        <f t="shared" si="0"/>
        <v>43160</v>
      </c>
      <c r="C45" s="31">
        <f t="shared" si="7"/>
        <v>235442.92974432191</v>
      </c>
      <c r="D45" s="31">
        <f t="shared" si="8"/>
        <v>1453.3104729702716</v>
      </c>
      <c r="E45" s="32">
        <f t="shared" si="1"/>
        <v>0</v>
      </c>
      <c r="F45" s="31">
        <f t="shared" si="2"/>
        <v>1453.3104729702716</v>
      </c>
      <c r="G45" s="31">
        <f t="shared" si="5"/>
        <v>276.09582424866221</v>
      </c>
      <c r="H45" s="31">
        <f t="shared" si="6"/>
        <v>1177.2146487216094</v>
      </c>
      <c r="I45" s="31">
        <f t="shared" si="3"/>
        <v>235166.83392007326</v>
      </c>
      <c r="J45" s="24"/>
      <c r="K45" s="24"/>
    </row>
    <row r="46" spans="1:11">
      <c r="A46" s="27">
        <f t="shared" si="4"/>
        <v>29</v>
      </c>
      <c r="B46" s="28">
        <f t="shared" si="0"/>
        <v>43191</v>
      </c>
      <c r="C46" s="31">
        <f t="shared" si="7"/>
        <v>235166.83392007326</v>
      </c>
      <c r="D46" s="31">
        <f t="shared" si="8"/>
        <v>1453.3104729702716</v>
      </c>
      <c r="E46" s="32">
        <f t="shared" si="1"/>
        <v>0</v>
      </c>
      <c r="F46" s="31">
        <f t="shared" si="2"/>
        <v>1453.3104729702716</v>
      </c>
      <c r="G46" s="31">
        <f t="shared" si="5"/>
        <v>277.47630336990528</v>
      </c>
      <c r="H46" s="31">
        <f t="shared" si="6"/>
        <v>1175.8341696003663</v>
      </c>
      <c r="I46" s="31">
        <f t="shared" si="3"/>
        <v>234889.35761670335</v>
      </c>
      <c r="J46" s="24"/>
      <c r="K46" s="24"/>
    </row>
    <row r="47" spans="1:11">
      <c r="A47" s="27">
        <f t="shared" si="4"/>
        <v>30</v>
      </c>
      <c r="B47" s="28">
        <f t="shared" si="0"/>
        <v>43221</v>
      </c>
      <c r="C47" s="31">
        <f t="shared" si="7"/>
        <v>234889.35761670335</v>
      </c>
      <c r="D47" s="31">
        <f t="shared" si="8"/>
        <v>1453.3104729702716</v>
      </c>
      <c r="E47" s="32">
        <f t="shared" si="1"/>
        <v>0</v>
      </c>
      <c r="F47" s="31">
        <f t="shared" si="2"/>
        <v>1453.3104729702716</v>
      </c>
      <c r="G47" s="31">
        <f t="shared" si="5"/>
        <v>278.86368488675498</v>
      </c>
      <c r="H47" s="31">
        <f t="shared" si="6"/>
        <v>1174.4467880835166</v>
      </c>
      <c r="I47" s="31">
        <f t="shared" si="3"/>
        <v>234610.4939318166</v>
      </c>
      <c r="J47" s="24"/>
      <c r="K47" s="24"/>
    </row>
    <row r="48" spans="1:11">
      <c r="A48" s="27">
        <f t="shared" si="4"/>
        <v>31</v>
      </c>
      <c r="B48" s="28">
        <f t="shared" si="0"/>
        <v>43252</v>
      </c>
      <c r="C48" s="31">
        <f t="shared" si="7"/>
        <v>234610.4939318166</v>
      </c>
      <c r="D48" s="31">
        <f t="shared" si="8"/>
        <v>1453.3104729702716</v>
      </c>
      <c r="E48" s="32">
        <f t="shared" si="1"/>
        <v>0</v>
      </c>
      <c r="F48" s="31">
        <f t="shared" si="2"/>
        <v>1453.3104729702716</v>
      </c>
      <c r="G48" s="31">
        <f t="shared" si="5"/>
        <v>280.25800331118853</v>
      </c>
      <c r="H48" s="31">
        <f t="shared" si="6"/>
        <v>1173.052469659083</v>
      </c>
      <c r="I48" s="31">
        <f t="shared" si="3"/>
        <v>234330.2359285054</v>
      </c>
      <c r="J48" s="24"/>
      <c r="K48" s="24"/>
    </row>
    <row r="49" spans="1:11">
      <c r="A49" s="27">
        <f t="shared" si="4"/>
        <v>32</v>
      </c>
      <c r="B49" s="28">
        <f t="shared" si="0"/>
        <v>43282</v>
      </c>
      <c r="C49" s="31">
        <f t="shared" si="7"/>
        <v>234330.2359285054</v>
      </c>
      <c r="D49" s="31">
        <f t="shared" si="8"/>
        <v>1453.3104729702716</v>
      </c>
      <c r="E49" s="32">
        <f t="shared" si="1"/>
        <v>0</v>
      </c>
      <c r="F49" s="31">
        <f t="shared" si="2"/>
        <v>1453.3104729702716</v>
      </c>
      <c r="G49" s="31">
        <f t="shared" si="5"/>
        <v>281.65929332774476</v>
      </c>
      <c r="H49" s="31">
        <f t="shared" si="6"/>
        <v>1171.6511796425268</v>
      </c>
      <c r="I49" s="31">
        <f t="shared" si="3"/>
        <v>234048.57663517765</v>
      </c>
      <c r="J49" s="24"/>
      <c r="K49" s="24"/>
    </row>
    <row r="50" spans="1:11">
      <c r="A50" s="27">
        <f t="shared" si="4"/>
        <v>33</v>
      </c>
      <c r="B50" s="28">
        <f t="shared" si="0"/>
        <v>43313</v>
      </c>
      <c r="C50" s="31">
        <f t="shared" si="7"/>
        <v>234048.57663517765</v>
      </c>
      <c r="D50" s="31">
        <f t="shared" si="8"/>
        <v>1453.3104729702716</v>
      </c>
      <c r="E50" s="32">
        <f t="shared" si="1"/>
        <v>0</v>
      </c>
      <c r="F50" s="31">
        <f t="shared" si="2"/>
        <v>1453.3104729702716</v>
      </c>
      <c r="G50" s="31">
        <f t="shared" si="5"/>
        <v>283.06758979438337</v>
      </c>
      <c r="H50" s="31">
        <f t="shared" si="6"/>
        <v>1170.2428831758882</v>
      </c>
      <c r="I50" s="31">
        <f t="shared" si="3"/>
        <v>233765.50904538328</v>
      </c>
      <c r="J50" s="24"/>
      <c r="K50" s="24"/>
    </row>
    <row r="51" spans="1:11">
      <c r="A51" s="27">
        <f t="shared" si="4"/>
        <v>34</v>
      </c>
      <c r="B51" s="28">
        <f t="shared" si="0"/>
        <v>43344</v>
      </c>
      <c r="C51" s="31">
        <f t="shared" si="7"/>
        <v>233765.50904538328</v>
      </c>
      <c r="D51" s="31">
        <f t="shared" si="8"/>
        <v>1453.3104729702716</v>
      </c>
      <c r="E51" s="32">
        <f t="shared" si="1"/>
        <v>0</v>
      </c>
      <c r="F51" s="31">
        <f t="shared" si="2"/>
        <v>1453.3104729702716</v>
      </c>
      <c r="G51" s="31">
        <f t="shared" si="5"/>
        <v>284.48292774335528</v>
      </c>
      <c r="H51" s="31">
        <f t="shared" si="6"/>
        <v>1168.8275452269163</v>
      </c>
      <c r="I51" s="31">
        <f t="shared" si="3"/>
        <v>233481.02611763994</v>
      </c>
      <c r="J51" s="24"/>
      <c r="K51" s="24"/>
    </row>
    <row r="52" spans="1:11">
      <c r="A52" s="27">
        <f t="shared" si="4"/>
        <v>35</v>
      </c>
      <c r="B52" s="28">
        <f t="shared" si="0"/>
        <v>43374</v>
      </c>
      <c r="C52" s="31">
        <f t="shared" si="7"/>
        <v>233481.02611763994</v>
      </c>
      <c r="D52" s="31">
        <f t="shared" si="8"/>
        <v>1453.3104729702716</v>
      </c>
      <c r="E52" s="32">
        <f t="shared" si="1"/>
        <v>0</v>
      </c>
      <c r="F52" s="31">
        <f t="shared" si="2"/>
        <v>1453.3104729702716</v>
      </c>
      <c r="G52" s="31">
        <f t="shared" si="5"/>
        <v>285.90534238207192</v>
      </c>
      <c r="H52" s="31">
        <f t="shared" si="6"/>
        <v>1167.4051305881997</v>
      </c>
      <c r="I52" s="31">
        <f t="shared" si="3"/>
        <v>233195.12077525788</v>
      </c>
      <c r="J52" s="24"/>
      <c r="K52" s="24"/>
    </row>
    <row r="53" spans="1:11">
      <c r="A53" s="27">
        <f t="shared" si="4"/>
        <v>36</v>
      </c>
      <c r="B53" s="28">
        <f t="shared" si="0"/>
        <v>43405</v>
      </c>
      <c r="C53" s="31">
        <f t="shared" si="7"/>
        <v>233195.12077525788</v>
      </c>
      <c r="D53" s="31">
        <f t="shared" si="8"/>
        <v>1453.3104729702716</v>
      </c>
      <c r="E53" s="32">
        <f t="shared" si="1"/>
        <v>0</v>
      </c>
      <c r="F53" s="31">
        <f t="shared" si="2"/>
        <v>1453.3104729702716</v>
      </c>
      <c r="G53" s="31">
        <f t="shared" si="5"/>
        <v>287.33486909398221</v>
      </c>
      <c r="H53" s="31">
        <f t="shared" si="6"/>
        <v>1165.9756038762894</v>
      </c>
      <c r="I53" s="31">
        <f t="shared" si="3"/>
        <v>232907.78590616389</v>
      </c>
      <c r="J53" s="24"/>
      <c r="K53" s="24"/>
    </row>
    <row r="54" spans="1:11">
      <c r="A54" s="27">
        <f t="shared" si="4"/>
        <v>37</v>
      </c>
      <c r="B54" s="28">
        <f t="shared" si="0"/>
        <v>43435</v>
      </c>
      <c r="C54" s="31">
        <f t="shared" si="7"/>
        <v>232907.78590616389</v>
      </c>
      <c r="D54" s="31">
        <f t="shared" si="8"/>
        <v>1453.3104729702716</v>
      </c>
      <c r="E54" s="32">
        <f t="shared" si="1"/>
        <v>0</v>
      </c>
      <c r="F54" s="31">
        <f t="shared" si="2"/>
        <v>1453.3104729702716</v>
      </c>
      <c r="G54" s="31">
        <f t="shared" si="5"/>
        <v>288.77154343945222</v>
      </c>
      <c r="H54" s="31">
        <f t="shared" si="6"/>
        <v>1164.5389295308194</v>
      </c>
      <c r="I54" s="31">
        <f t="shared" si="3"/>
        <v>232619.01436272444</v>
      </c>
      <c r="J54" s="24"/>
      <c r="K54" s="24"/>
    </row>
    <row r="55" spans="1:11">
      <c r="A55" s="27">
        <f t="shared" si="4"/>
        <v>38</v>
      </c>
      <c r="B55" s="28">
        <f t="shared" si="0"/>
        <v>43466</v>
      </c>
      <c r="C55" s="31">
        <f t="shared" si="7"/>
        <v>232619.01436272444</v>
      </c>
      <c r="D55" s="31">
        <f t="shared" si="8"/>
        <v>1453.3104729702716</v>
      </c>
      <c r="E55" s="32">
        <f t="shared" si="1"/>
        <v>0</v>
      </c>
      <c r="F55" s="31">
        <f t="shared" si="2"/>
        <v>1453.3104729702716</v>
      </c>
      <c r="G55" s="31">
        <f t="shared" si="5"/>
        <v>290.21540115664948</v>
      </c>
      <c r="H55" s="31">
        <f t="shared" si="6"/>
        <v>1163.0950718136221</v>
      </c>
      <c r="I55" s="31">
        <f t="shared" si="3"/>
        <v>232328.79896156778</v>
      </c>
      <c r="J55" s="24"/>
      <c r="K55" s="24"/>
    </row>
    <row r="56" spans="1:11">
      <c r="A56" s="27">
        <f t="shared" si="4"/>
        <v>39</v>
      </c>
      <c r="B56" s="28">
        <f t="shared" si="0"/>
        <v>43497</v>
      </c>
      <c r="C56" s="31">
        <f t="shared" si="7"/>
        <v>232328.79896156778</v>
      </c>
      <c r="D56" s="31">
        <f t="shared" si="8"/>
        <v>1453.3104729702716</v>
      </c>
      <c r="E56" s="32">
        <f t="shared" si="1"/>
        <v>0</v>
      </c>
      <c r="F56" s="31">
        <f t="shared" si="2"/>
        <v>1453.3104729702716</v>
      </c>
      <c r="G56" s="31">
        <f t="shared" si="5"/>
        <v>291.66647816243267</v>
      </c>
      <c r="H56" s="31">
        <f t="shared" si="6"/>
        <v>1161.6439948078389</v>
      </c>
      <c r="I56" s="31">
        <f t="shared" si="3"/>
        <v>232037.13248340535</v>
      </c>
      <c r="J56" s="24"/>
      <c r="K56" s="24"/>
    </row>
    <row r="57" spans="1:11">
      <c r="A57" s="27">
        <f t="shared" si="4"/>
        <v>40</v>
      </c>
      <c r="B57" s="28">
        <f t="shared" si="0"/>
        <v>43525</v>
      </c>
      <c r="C57" s="31">
        <f t="shared" si="7"/>
        <v>232037.13248340535</v>
      </c>
      <c r="D57" s="31">
        <f t="shared" si="8"/>
        <v>1453.3104729702716</v>
      </c>
      <c r="E57" s="32">
        <f t="shared" si="1"/>
        <v>0</v>
      </c>
      <c r="F57" s="31">
        <f t="shared" si="2"/>
        <v>1453.3104729702716</v>
      </c>
      <c r="G57" s="31">
        <f t="shared" si="5"/>
        <v>293.12481055324497</v>
      </c>
      <c r="H57" s="31">
        <f t="shared" si="6"/>
        <v>1160.1856624170266</v>
      </c>
      <c r="I57" s="31">
        <f t="shared" si="3"/>
        <v>231744.00767285211</v>
      </c>
      <c r="J57" s="24"/>
      <c r="K57" s="24"/>
    </row>
    <row r="58" spans="1:11">
      <c r="A58" s="27">
        <f t="shared" si="4"/>
        <v>41</v>
      </c>
      <c r="B58" s="28">
        <f t="shared" si="0"/>
        <v>43556</v>
      </c>
      <c r="C58" s="31">
        <f t="shared" si="7"/>
        <v>231744.00767285211</v>
      </c>
      <c r="D58" s="31">
        <f t="shared" si="8"/>
        <v>1453.3104729702716</v>
      </c>
      <c r="E58" s="32">
        <f t="shared" si="1"/>
        <v>0</v>
      </c>
      <c r="F58" s="31">
        <f t="shared" si="2"/>
        <v>1453.3104729702716</v>
      </c>
      <c r="G58" s="31">
        <f t="shared" si="5"/>
        <v>294.59043460601106</v>
      </c>
      <c r="H58" s="31">
        <f t="shared" si="6"/>
        <v>1158.7200383642605</v>
      </c>
      <c r="I58" s="31">
        <f t="shared" si="3"/>
        <v>231449.4172382461</v>
      </c>
      <c r="J58" s="24"/>
      <c r="K58" s="24"/>
    </row>
    <row r="59" spans="1:11">
      <c r="A59" s="27">
        <f t="shared" si="4"/>
        <v>42</v>
      </c>
      <c r="B59" s="28">
        <f t="shared" si="0"/>
        <v>43586</v>
      </c>
      <c r="C59" s="31">
        <f t="shared" si="7"/>
        <v>231449.4172382461</v>
      </c>
      <c r="D59" s="31">
        <f t="shared" si="8"/>
        <v>1453.3104729702716</v>
      </c>
      <c r="E59" s="32">
        <f t="shared" si="1"/>
        <v>0</v>
      </c>
      <c r="F59" s="31">
        <f t="shared" si="2"/>
        <v>1453.3104729702716</v>
      </c>
      <c r="G59" s="31">
        <f t="shared" si="5"/>
        <v>296.06338677904114</v>
      </c>
      <c r="H59" s="31">
        <f t="shared" si="6"/>
        <v>1157.2470861912304</v>
      </c>
      <c r="I59" s="31">
        <f t="shared" si="3"/>
        <v>231153.35385146705</v>
      </c>
      <c r="J59" s="24"/>
      <c r="K59" s="24"/>
    </row>
    <row r="60" spans="1:11">
      <c r="A60" s="27">
        <f t="shared" si="4"/>
        <v>43</v>
      </c>
      <c r="B60" s="28">
        <f t="shared" si="0"/>
        <v>43617</v>
      </c>
      <c r="C60" s="31">
        <f t="shared" si="7"/>
        <v>231153.35385146705</v>
      </c>
      <c r="D60" s="31">
        <f t="shared" si="8"/>
        <v>1453.3104729702716</v>
      </c>
      <c r="E60" s="32">
        <f t="shared" si="1"/>
        <v>0</v>
      </c>
      <c r="F60" s="31">
        <f t="shared" si="2"/>
        <v>1453.3104729702716</v>
      </c>
      <c r="G60" s="31">
        <f t="shared" si="5"/>
        <v>297.54370371293635</v>
      </c>
      <c r="H60" s="31">
        <f t="shared" si="6"/>
        <v>1155.7667692573352</v>
      </c>
      <c r="I60" s="31">
        <f t="shared" si="3"/>
        <v>230855.81014775412</v>
      </c>
      <c r="J60" s="24"/>
      <c r="K60" s="24"/>
    </row>
    <row r="61" spans="1:11">
      <c r="A61" s="27">
        <f t="shared" si="4"/>
        <v>44</v>
      </c>
      <c r="B61" s="28">
        <f t="shared" si="0"/>
        <v>43647</v>
      </c>
      <c r="C61" s="31">
        <f t="shared" si="7"/>
        <v>230855.81014775412</v>
      </c>
      <c r="D61" s="31">
        <f t="shared" si="8"/>
        <v>1453.3104729702716</v>
      </c>
      <c r="E61" s="32">
        <f t="shared" si="1"/>
        <v>0</v>
      </c>
      <c r="F61" s="31">
        <f t="shared" si="2"/>
        <v>1453.3104729702716</v>
      </c>
      <c r="G61" s="31">
        <f t="shared" si="5"/>
        <v>299.03142223150098</v>
      </c>
      <c r="H61" s="31">
        <f t="shared" si="6"/>
        <v>1154.2790507387706</v>
      </c>
      <c r="I61" s="31">
        <f t="shared" si="3"/>
        <v>230556.77872552263</v>
      </c>
      <c r="J61" s="24"/>
      <c r="K61" s="24"/>
    </row>
    <row r="62" spans="1:11">
      <c r="A62" s="27">
        <f t="shared" si="4"/>
        <v>45</v>
      </c>
      <c r="B62" s="28">
        <f t="shared" si="0"/>
        <v>43678</v>
      </c>
      <c r="C62" s="31">
        <f t="shared" si="7"/>
        <v>230556.77872552263</v>
      </c>
      <c r="D62" s="31">
        <f t="shared" si="8"/>
        <v>1453.3104729702716</v>
      </c>
      <c r="E62" s="32">
        <f t="shared" si="1"/>
        <v>0</v>
      </c>
      <c r="F62" s="31">
        <f t="shared" si="2"/>
        <v>1453.3104729702716</v>
      </c>
      <c r="G62" s="31">
        <f t="shared" si="5"/>
        <v>300.52657934265835</v>
      </c>
      <c r="H62" s="31">
        <f t="shared" si="6"/>
        <v>1152.7838936276132</v>
      </c>
      <c r="I62" s="31">
        <f t="shared" si="3"/>
        <v>230256.25214617996</v>
      </c>
      <c r="J62" s="24"/>
      <c r="K62" s="24"/>
    </row>
    <row r="63" spans="1:11">
      <c r="A63" s="27">
        <f t="shared" si="4"/>
        <v>46</v>
      </c>
      <c r="B63" s="28">
        <f t="shared" si="0"/>
        <v>43709</v>
      </c>
      <c r="C63" s="31">
        <f t="shared" si="7"/>
        <v>230256.25214617996</v>
      </c>
      <c r="D63" s="31">
        <f t="shared" si="8"/>
        <v>1453.3104729702716</v>
      </c>
      <c r="E63" s="32">
        <f t="shared" si="1"/>
        <v>0</v>
      </c>
      <c r="F63" s="31">
        <f t="shared" si="2"/>
        <v>1453.3104729702716</v>
      </c>
      <c r="G63" s="31">
        <f t="shared" si="5"/>
        <v>302.02921223937187</v>
      </c>
      <c r="H63" s="31">
        <f t="shared" si="6"/>
        <v>1151.2812607308997</v>
      </c>
      <c r="I63" s="31">
        <f t="shared" si="3"/>
        <v>229954.22293394059</v>
      </c>
      <c r="J63" s="24"/>
      <c r="K63" s="24"/>
    </row>
    <row r="64" spans="1:11">
      <c r="A64" s="27">
        <f t="shared" si="4"/>
        <v>47</v>
      </c>
      <c r="B64" s="28">
        <f t="shared" si="0"/>
        <v>43739</v>
      </c>
      <c r="C64" s="31">
        <f t="shared" si="7"/>
        <v>229954.22293394059</v>
      </c>
      <c r="D64" s="31">
        <f t="shared" si="8"/>
        <v>1453.3104729702716</v>
      </c>
      <c r="E64" s="32">
        <f t="shared" si="1"/>
        <v>0</v>
      </c>
      <c r="F64" s="31">
        <f t="shared" si="2"/>
        <v>1453.3104729702716</v>
      </c>
      <c r="G64" s="31">
        <f t="shared" si="5"/>
        <v>303.53935830056867</v>
      </c>
      <c r="H64" s="31">
        <f t="shared" si="6"/>
        <v>1149.7711146697029</v>
      </c>
      <c r="I64" s="31">
        <f t="shared" si="3"/>
        <v>229650.68357564003</v>
      </c>
      <c r="J64" s="24"/>
      <c r="K64" s="24"/>
    </row>
    <row r="65" spans="1:11">
      <c r="A65" s="27">
        <f t="shared" si="4"/>
        <v>48</v>
      </c>
      <c r="B65" s="28">
        <f t="shared" si="0"/>
        <v>43770</v>
      </c>
      <c r="C65" s="31">
        <f t="shared" si="7"/>
        <v>229650.68357564003</v>
      </c>
      <c r="D65" s="31">
        <f t="shared" si="8"/>
        <v>1453.3104729702716</v>
      </c>
      <c r="E65" s="32">
        <f t="shared" si="1"/>
        <v>0</v>
      </c>
      <c r="F65" s="31">
        <f t="shared" si="2"/>
        <v>1453.3104729702716</v>
      </c>
      <c r="G65" s="31">
        <f t="shared" si="5"/>
        <v>305.05705509207155</v>
      </c>
      <c r="H65" s="31">
        <f t="shared" si="6"/>
        <v>1148.2534178782</v>
      </c>
      <c r="I65" s="31">
        <f t="shared" si="3"/>
        <v>229345.62652054796</v>
      </c>
      <c r="J65" s="24"/>
      <c r="K65" s="24"/>
    </row>
    <row r="66" spans="1:11">
      <c r="A66" s="27">
        <f t="shared" si="4"/>
        <v>49</v>
      </c>
      <c r="B66" s="28">
        <f t="shared" si="0"/>
        <v>43800</v>
      </c>
      <c r="C66" s="31">
        <f t="shared" si="7"/>
        <v>229345.62652054796</v>
      </c>
      <c r="D66" s="31">
        <f t="shared" si="8"/>
        <v>1453.3104729702716</v>
      </c>
      <c r="E66" s="32">
        <f t="shared" si="1"/>
        <v>0</v>
      </c>
      <c r="F66" s="31">
        <f t="shared" si="2"/>
        <v>1453.3104729702716</v>
      </c>
      <c r="G66" s="31">
        <f t="shared" si="5"/>
        <v>306.58234036753174</v>
      </c>
      <c r="H66" s="31">
        <f t="shared" si="6"/>
        <v>1146.7281326027398</v>
      </c>
      <c r="I66" s="31">
        <f t="shared" si="3"/>
        <v>229039.04418018041</v>
      </c>
      <c r="J66" s="24"/>
      <c r="K66" s="24"/>
    </row>
    <row r="67" spans="1:11">
      <c r="A67" s="27">
        <f t="shared" si="4"/>
        <v>50</v>
      </c>
      <c r="B67" s="28">
        <f t="shared" si="0"/>
        <v>43831</v>
      </c>
      <c r="C67" s="31">
        <f t="shared" si="7"/>
        <v>229039.04418018041</v>
      </c>
      <c r="D67" s="31">
        <f t="shared" si="8"/>
        <v>1453.3104729702716</v>
      </c>
      <c r="E67" s="32">
        <f t="shared" si="1"/>
        <v>0</v>
      </c>
      <c r="F67" s="31">
        <f t="shared" si="2"/>
        <v>1453.3104729702716</v>
      </c>
      <c r="G67" s="31">
        <f t="shared" si="5"/>
        <v>308.11525206936949</v>
      </c>
      <c r="H67" s="31">
        <f t="shared" si="6"/>
        <v>1145.1952209009021</v>
      </c>
      <c r="I67" s="31">
        <f t="shared" si="3"/>
        <v>228730.92892811104</v>
      </c>
      <c r="J67" s="24"/>
      <c r="K67" s="24"/>
    </row>
    <row r="68" spans="1:11">
      <c r="A68" s="27">
        <f t="shared" si="4"/>
        <v>51</v>
      </c>
      <c r="B68" s="28">
        <f t="shared" si="0"/>
        <v>43862</v>
      </c>
      <c r="C68" s="31">
        <f t="shared" si="7"/>
        <v>228730.92892811104</v>
      </c>
      <c r="D68" s="31">
        <f t="shared" si="8"/>
        <v>1453.3104729702716</v>
      </c>
      <c r="E68" s="32">
        <f t="shared" si="1"/>
        <v>0</v>
      </c>
      <c r="F68" s="31">
        <f t="shared" si="2"/>
        <v>1453.3104729702716</v>
      </c>
      <c r="G68" s="31">
        <f t="shared" si="5"/>
        <v>309.65582832971631</v>
      </c>
      <c r="H68" s="31">
        <f t="shared" si="6"/>
        <v>1143.6546446405553</v>
      </c>
      <c r="I68" s="31">
        <f t="shared" si="3"/>
        <v>228421.27309978133</v>
      </c>
      <c r="J68" s="24"/>
      <c r="K68" s="24"/>
    </row>
    <row r="69" spans="1:11">
      <c r="A69" s="27">
        <f t="shared" si="4"/>
        <v>52</v>
      </c>
      <c r="B69" s="28">
        <f t="shared" si="0"/>
        <v>43891</v>
      </c>
      <c r="C69" s="31">
        <f t="shared" si="7"/>
        <v>228421.27309978133</v>
      </c>
      <c r="D69" s="31">
        <f t="shared" si="8"/>
        <v>1453.3104729702716</v>
      </c>
      <c r="E69" s="32">
        <f t="shared" si="1"/>
        <v>0</v>
      </c>
      <c r="F69" s="31">
        <f t="shared" si="2"/>
        <v>1453.3104729702716</v>
      </c>
      <c r="G69" s="31">
        <f t="shared" si="5"/>
        <v>311.20410747136498</v>
      </c>
      <c r="H69" s="31">
        <f t="shared" si="6"/>
        <v>1142.1063654989066</v>
      </c>
      <c r="I69" s="31">
        <f t="shared" si="3"/>
        <v>228110.06899230997</v>
      </c>
      <c r="J69" s="24"/>
      <c r="K69" s="24"/>
    </row>
    <row r="70" spans="1:11">
      <c r="A70" s="27">
        <f t="shared" si="4"/>
        <v>53</v>
      </c>
      <c r="B70" s="28">
        <f t="shared" si="0"/>
        <v>43922</v>
      </c>
      <c r="C70" s="31">
        <f t="shared" si="7"/>
        <v>228110.06899230997</v>
      </c>
      <c r="D70" s="31">
        <f t="shared" si="8"/>
        <v>1453.3104729702716</v>
      </c>
      <c r="E70" s="32">
        <f t="shared" si="1"/>
        <v>0</v>
      </c>
      <c r="F70" s="31">
        <f t="shared" si="2"/>
        <v>1453.3104729702716</v>
      </c>
      <c r="G70" s="31">
        <f t="shared" si="5"/>
        <v>312.76012800872172</v>
      </c>
      <c r="H70" s="31">
        <f t="shared" si="6"/>
        <v>1140.5503449615499</v>
      </c>
      <c r="I70" s="31">
        <f t="shared" si="3"/>
        <v>227797.30886430125</v>
      </c>
      <c r="J70" s="24"/>
      <c r="K70" s="24"/>
    </row>
    <row r="71" spans="1:11">
      <c r="A71" s="27">
        <f t="shared" si="4"/>
        <v>54</v>
      </c>
      <c r="B71" s="28">
        <f t="shared" si="0"/>
        <v>43952</v>
      </c>
      <c r="C71" s="31">
        <f t="shared" si="7"/>
        <v>227797.30886430125</v>
      </c>
      <c r="D71" s="31">
        <f t="shared" si="8"/>
        <v>1453.3104729702716</v>
      </c>
      <c r="E71" s="32">
        <f t="shared" si="1"/>
        <v>0</v>
      </c>
      <c r="F71" s="31">
        <f t="shared" si="2"/>
        <v>1453.3104729702716</v>
      </c>
      <c r="G71" s="31">
        <f t="shared" si="5"/>
        <v>314.32392864876533</v>
      </c>
      <c r="H71" s="31">
        <f t="shared" si="6"/>
        <v>1138.9865443215062</v>
      </c>
      <c r="I71" s="31">
        <f t="shared" si="3"/>
        <v>227482.98493565249</v>
      </c>
      <c r="J71" s="24"/>
      <c r="K71" s="24"/>
    </row>
    <row r="72" spans="1:11">
      <c r="A72" s="27">
        <f t="shared" si="4"/>
        <v>55</v>
      </c>
      <c r="B72" s="28">
        <f t="shared" si="0"/>
        <v>43983</v>
      </c>
      <c r="C72" s="31">
        <f t="shared" si="7"/>
        <v>227482.98493565249</v>
      </c>
      <c r="D72" s="31">
        <f t="shared" si="8"/>
        <v>1453.3104729702716</v>
      </c>
      <c r="E72" s="32">
        <f t="shared" si="1"/>
        <v>0</v>
      </c>
      <c r="F72" s="31">
        <f t="shared" si="2"/>
        <v>1453.3104729702716</v>
      </c>
      <c r="G72" s="31">
        <f t="shared" si="5"/>
        <v>315.89554829200915</v>
      </c>
      <c r="H72" s="31">
        <f t="shared" si="6"/>
        <v>1137.4149246782624</v>
      </c>
      <c r="I72" s="31">
        <f t="shared" si="3"/>
        <v>227167.08938736049</v>
      </c>
      <c r="J72" s="24"/>
      <c r="K72" s="24"/>
    </row>
    <row r="73" spans="1:11">
      <c r="A73" s="27">
        <f t="shared" si="4"/>
        <v>56</v>
      </c>
      <c r="B73" s="28">
        <f t="shared" si="0"/>
        <v>44013</v>
      </c>
      <c r="C73" s="31">
        <f t="shared" si="7"/>
        <v>227167.08938736049</v>
      </c>
      <c r="D73" s="31">
        <f t="shared" si="8"/>
        <v>1453.3104729702716</v>
      </c>
      <c r="E73" s="32">
        <f t="shared" si="1"/>
        <v>0</v>
      </c>
      <c r="F73" s="31">
        <f t="shared" si="2"/>
        <v>1453.3104729702716</v>
      </c>
      <c r="G73" s="31">
        <f t="shared" si="5"/>
        <v>317.47502603346902</v>
      </c>
      <c r="H73" s="31">
        <f t="shared" si="6"/>
        <v>1135.8354469368026</v>
      </c>
      <c r="I73" s="31">
        <f t="shared" si="3"/>
        <v>226849.61436132703</v>
      </c>
      <c r="J73" s="24"/>
      <c r="K73" s="24"/>
    </row>
    <row r="74" spans="1:11">
      <c r="A74" s="27">
        <f t="shared" si="4"/>
        <v>57</v>
      </c>
      <c r="B74" s="28">
        <f t="shared" si="0"/>
        <v>44044</v>
      </c>
      <c r="C74" s="31">
        <f t="shared" si="7"/>
        <v>226849.61436132703</v>
      </c>
      <c r="D74" s="31">
        <f t="shared" si="8"/>
        <v>1453.3104729702716</v>
      </c>
      <c r="E74" s="32">
        <f t="shared" si="1"/>
        <v>0</v>
      </c>
      <c r="F74" s="31">
        <f t="shared" si="2"/>
        <v>1453.3104729702716</v>
      </c>
      <c r="G74" s="31">
        <f t="shared" si="5"/>
        <v>319.06240116363642</v>
      </c>
      <c r="H74" s="31">
        <f t="shared" si="6"/>
        <v>1134.2480718066352</v>
      </c>
      <c r="I74" s="31">
        <f t="shared" si="3"/>
        <v>226530.5519601634</v>
      </c>
      <c r="J74" s="24"/>
      <c r="K74" s="24"/>
    </row>
    <row r="75" spans="1:11">
      <c r="A75" s="27">
        <f t="shared" si="4"/>
        <v>58</v>
      </c>
      <c r="B75" s="28">
        <f t="shared" si="0"/>
        <v>44075</v>
      </c>
      <c r="C75" s="31">
        <f t="shared" si="7"/>
        <v>226530.5519601634</v>
      </c>
      <c r="D75" s="31">
        <f t="shared" si="8"/>
        <v>1453.3104729702716</v>
      </c>
      <c r="E75" s="32">
        <f t="shared" si="1"/>
        <v>0</v>
      </c>
      <c r="F75" s="31">
        <f t="shared" si="2"/>
        <v>1453.3104729702716</v>
      </c>
      <c r="G75" s="31">
        <f t="shared" si="5"/>
        <v>320.65771316945461</v>
      </c>
      <c r="H75" s="31">
        <f t="shared" si="6"/>
        <v>1132.652759800817</v>
      </c>
      <c r="I75" s="31">
        <f t="shared" si="3"/>
        <v>226209.89424699394</v>
      </c>
      <c r="J75" s="24"/>
      <c r="K75" s="24"/>
    </row>
    <row r="76" spans="1:11">
      <c r="A76" s="27">
        <f t="shared" si="4"/>
        <v>59</v>
      </c>
      <c r="B76" s="28">
        <f t="shared" si="0"/>
        <v>44105</v>
      </c>
      <c r="C76" s="31">
        <f t="shared" si="7"/>
        <v>226209.89424699394</v>
      </c>
      <c r="D76" s="31">
        <f t="shared" si="8"/>
        <v>1453.3104729702716</v>
      </c>
      <c r="E76" s="32">
        <f t="shared" si="1"/>
        <v>0</v>
      </c>
      <c r="F76" s="31">
        <f t="shared" si="2"/>
        <v>1453.3104729702716</v>
      </c>
      <c r="G76" s="31">
        <f t="shared" si="5"/>
        <v>322.26100173530199</v>
      </c>
      <c r="H76" s="31">
        <f t="shared" si="6"/>
        <v>1131.0494712349696</v>
      </c>
      <c r="I76" s="31">
        <f t="shared" si="3"/>
        <v>225887.63324525862</v>
      </c>
      <c r="J76" s="24"/>
      <c r="K76" s="24"/>
    </row>
    <row r="77" spans="1:11">
      <c r="A77" s="27">
        <f t="shared" si="4"/>
        <v>60</v>
      </c>
      <c r="B77" s="28">
        <f t="shared" si="0"/>
        <v>44136</v>
      </c>
      <c r="C77" s="31">
        <f t="shared" si="7"/>
        <v>225887.63324525862</v>
      </c>
      <c r="D77" s="31">
        <f t="shared" si="8"/>
        <v>1453.3104729702716</v>
      </c>
      <c r="E77" s="32">
        <f t="shared" si="1"/>
        <v>0</v>
      </c>
      <c r="F77" s="31">
        <f t="shared" si="2"/>
        <v>1453.3104729702716</v>
      </c>
      <c r="G77" s="31">
        <f t="shared" si="5"/>
        <v>323.87230674397847</v>
      </c>
      <c r="H77" s="31">
        <f t="shared" si="6"/>
        <v>1129.4381662262931</v>
      </c>
      <c r="I77" s="31">
        <f t="shared" si="3"/>
        <v>225563.76093851464</v>
      </c>
      <c r="J77" s="24"/>
      <c r="K77" s="24"/>
    </row>
    <row r="78" spans="1:11">
      <c r="A78" s="27">
        <f t="shared" si="4"/>
        <v>61</v>
      </c>
      <c r="B78" s="28">
        <f t="shared" si="0"/>
        <v>44166</v>
      </c>
      <c r="C78" s="31">
        <f t="shared" si="7"/>
        <v>225563.76093851464</v>
      </c>
      <c r="D78" s="31">
        <f t="shared" si="8"/>
        <v>1453.3104729702716</v>
      </c>
      <c r="E78" s="32">
        <f t="shared" si="1"/>
        <v>0</v>
      </c>
      <c r="F78" s="31">
        <f t="shared" si="2"/>
        <v>1453.3104729702716</v>
      </c>
      <c r="G78" s="31">
        <f t="shared" si="5"/>
        <v>325.49166827769841</v>
      </c>
      <c r="H78" s="31">
        <f t="shared" si="6"/>
        <v>1127.8188046925732</v>
      </c>
      <c r="I78" s="31">
        <f t="shared" si="3"/>
        <v>225238.26927023692</v>
      </c>
      <c r="J78" s="24"/>
      <c r="K78" s="24"/>
    </row>
    <row r="79" spans="1:11">
      <c r="A79" s="27">
        <f t="shared" si="4"/>
        <v>62</v>
      </c>
      <c r="B79" s="28">
        <f t="shared" si="0"/>
        <v>44197</v>
      </c>
      <c r="C79" s="31">
        <f t="shared" si="7"/>
        <v>225238.26927023692</v>
      </c>
      <c r="D79" s="31">
        <f t="shared" si="8"/>
        <v>1453.3104729702716</v>
      </c>
      <c r="E79" s="32">
        <f t="shared" si="1"/>
        <v>0</v>
      </c>
      <c r="F79" s="31">
        <f t="shared" si="2"/>
        <v>1453.3104729702716</v>
      </c>
      <c r="G79" s="31">
        <f t="shared" si="5"/>
        <v>327.11912661908696</v>
      </c>
      <c r="H79" s="31">
        <f t="shared" si="6"/>
        <v>1126.1913463511846</v>
      </c>
      <c r="I79" s="31">
        <f t="shared" si="3"/>
        <v>224911.15014361785</v>
      </c>
      <c r="J79" s="24"/>
      <c r="K79" s="24"/>
    </row>
    <row r="80" spans="1:11">
      <c r="A80" s="27">
        <f t="shared" si="4"/>
        <v>63</v>
      </c>
      <c r="B80" s="28">
        <f t="shared" si="0"/>
        <v>44228</v>
      </c>
      <c r="C80" s="31">
        <f t="shared" si="7"/>
        <v>224911.15014361785</v>
      </c>
      <c r="D80" s="31">
        <f t="shared" si="8"/>
        <v>1453.3104729702716</v>
      </c>
      <c r="E80" s="32">
        <f t="shared" si="1"/>
        <v>0</v>
      </c>
      <c r="F80" s="31">
        <f t="shared" si="2"/>
        <v>1453.3104729702716</v>
      </c>
      <c r="G80" s="31">
        <f t="shared" si="5"/>
        <v>328.75472225218232</v>
      </c>
      <c r="H80" s="31">
        <f t="shared" si="6"/>
        <v>1124.5557507180893</v>
      </c>
      <c r="I80" s="31">
        <f t="shared" si="3"/>
        <v>224582.39542136568</v>
      </c>
      <c r="J80" s="24"/>
      <c r="K80" s="24"/>
    </row>
    <row r="81" spans="1:11">
      <c r="A81" s="27">
        <f t="shared" si="4"/>
        <v>64</v>
      </c>
      <c r="B81" s="28">
        <f t="shared" si="0"/>
        <v>44256</v>
      </c>
      <c r="C81" s="31">
        <f t="shared" si="7"/>
        <v>224582.39542136568</v>
      </c>
      <c r="D81" s="31">
        <f t="shared" si="8"/>
        <v>1453.3104729702716</v>
      </c>
      <c r="E81" s="32">
        <f t="shared" si="1"/>
        <v>0</v>
      </c>
      <c r="F81" s="31">
        <f t="shared" si="2"/>
        <v>1453.3104729702716</v>
      </c>
      <c r="G81" s="31">
        <f t="shared" si="5"/>
        <v>330.39849586344326</v>
      </c>
      <c r="H81" s="31">
        <f t="shared" si="6"/>
        <v>1122.9119771068283</v>
      </c>
      <c r="I81" s="31">
        <f t="shared" si="3"/>
        <v>224251.99692550223</v>
      </c>
      <c r="J81" s="24"/>
      <c r="K81" s="24"/>
    </row>
    <row r="82" spans="1:11">
      <c r="A82" s="27">
        <f t="shared" si="4"/>
        <v>65</v>
      </c>
      <c r="B82" s="28">
        <f t="shared" ref="B82:B145" si="9">IF(Pay_Num&lt;&gt;"",DATE(YEAR(Loan_Start),MONTH(Loan_Start)+(Pay_Num)*12/Num_Pmt_Per_Year,DAY(Loan_Start)),"")</f>
        <v>44287</v>
      </c>
      <c r="C82" s="31">
        <f t="shared" si="7"/>
        <v>224251.99692550223</v>
      </c>
      <c r="D82" s="31">
        <f t="shared" si="8"/>
        <v>1453.3104729702716</v>
      </c>
      <c r="E82" s="32">
        <f t="shared" ref="E82:E145" si="10">IF(AND(Pay_Num&lt;&gt;"",Sched_Pay+Scheduled_Extra_Payments&lt;Beg_Bal),Scheduled_Extra_Payments,IF(AND(Pay_Num&lt;&gt;"",Beg_Bal-Sched_Pay&gt;0),Beg_Bal-Sched_Pay,IF(Pay_Num&lt;&gt;"",0,"")))</f>
        <v>0</v>
      </c>
      <c r="F82" s="31">
        <f t="shared" ref="F82:F145" si="11">IF(AND(Pay_Num&lt;&gt;"",Sched_Pay+Extra_Pay&lt;Beg_Bal),Sched_Pay+Extra_Pay,IF(Pay_Num&lt;&gt;"",Beg_Bal,""))</f>
        <v>1453.3104729702716</v>
      </c>
      <c r="G82" s="31">
        <f t="shared" si="5"/>
        <v>332.05048834276045</v>
      </c>
      <c r="H82" s="31">
        <f t="shared" si="6"/>
        <v>1121.2599846275111</v>
      </c>
      <c r="I82" s="31">
        <f t="shared" ref="I82:I145" si="12">IF(AND(Pay_Num&lt;&gt;"",Sched_Pay+Extra_Pay&lt;Beg_Bal),Beg_Bal-Princ,IF(Pay_Num&lt;&gt;"",0,""))</f>
        <v>223919.94643715947</v>
      </c>
      <c r="J82" s="24"/>
      <c r="K82" s="24"/>
    </row>
    <row r="83" spans="1:11">
      <c r="A83" s="27">
        <f t="shared" ref="A83:A146" si="13">IF(Values_Entered,A82+1,"")</f>
        <v>66</v>
      </c>
      <c r="B83" s="28">
        <f t="shared" si="9"/>
        <v>44317</v>
      </c>
      <c r="C83" s="31">
        <f t="shared" si="7"/>
        <v>223919.94643715947</v>
      </c>
      <c r="D83" s="31">
        <f t="shared" si="8"/>
        <v>1453.3104729702716</v>
      </c>
      <c r="E83" s="32">
        <f t="shared" si="10"/>
        <v>0</v>
      </c>
      <c r="F83" s="31">
        <f t="shared" si="11"/>
        <v>1453.3104729702716</v>
      </c>
      <c r="G83" s="31">
        <f t="shared" ref="G83:G146" si="14">IF(Pay_Num&lt;&gt;"",Total_Pay-Int,"")</f>
        <v>333.71074078447418</v>
      </c>
      <c r="H83" s="31">
        <f t="shared" ref="H83:H146" si="15">IF(Pay_Num&lt;&gt;"",Beg_Bal*Interest_Rate/Num_Pmt_Per_Year,"")</f>
        <v>1119.5997321857974</v>
      </c>
      <c r="I83" s="31">
        <f t="shared" si="12"/>
        <v>223586.23569637499</v>
      </c>
      <c r="J83" s="24"/>
      <c r="K83" s="24"/>
    </row>
    <row r="84" spans="1:11">
      <c r="A84" s="27">
        <f t="shared" si="13"/>
        <v>67</v>
      </c>
      <c r="B84" s="28">
        <f t="shared" si="9"/>
        <v>44348</v>
      </c>
      <c r="C84" s="31">
        <f t="shared" ref="C84:C147" si="16">IF(Pay_Num&lt;&gt;"",I83,"")</f>
        <v>223586.23569637499</v>
      </c>
      <c r="D84" s="31">
        <f t="shared" ref="D84:D147" si="17">IF(Pay_Num&lt;&gt;"",Scheduled_Monthly_Payment,"")</f>
        <v>1453.3104729702716</v>
      </c>
      <c r="E84" s="32">
        <f t="shared" si="10"/>
        <v>0</v>
      </c>
      <c r="F84" s="31">
        <f t="shared" si="11"/>
        <v>1453.3104729702716</v>
      </c>
      <c r="G84" s="31">
        <f t="shared" si="14"/>
        <v>335.37929448839668</v>
      </c>
      <c r="H84" s="31">
        <f t="shared" si="15"/>
        <v>1117.9311784818749</v>
      </c>
      <c r="I84" s="31">
        <f t="shared" si="12"/>
        <v>223250.85640188659</v>
      </c>
      <c r="J84" s="24"/>
      <c r="K84" s="24"/>
    </row>
    <row r="85" spans="1:11">
      <c r="A85" s="27">
        <f t="shared" si="13"/>
        <v>68</v>
      </c>
      <c r="B85" s="28">
        <f t="shared" si="9"/>
        <v>44378</v>
      </c>
      <c r="C85" s="31">
        <f t="shared" si="16"/>
        <v>223250.85640188659</v>
      </c>
      <c r="D85" s="31">
        <f t="shared" si="17"/>
        <v>1453.3104729702716</v>
      </c>
      <c r="E85" s="32">
        <f t="shared" si="10"/>
        <v>0</v>
      </c>
      <c r="F85" s="31">
        <f t="shared" si="11"/>
        <v>1453.3104729702716</v>
      </c>
      <c r="G85" s="31">
        <f t="shared" si="14"/>
        <v>337.05619096083865</v>
      </c>
      <c r="H85" s="31">
        <f t="shared" si="15"/>
        <v>1116.2542820094329</v>
      </c>
      <c r="I85" s="31">
        <f t="shared" si="12"/>
        <v>222913.80021092575</v>
      </c>
      <c r="J85" s="24"/>
      <c r="K85" s="24"/>
    </row>
    <row r="86" spans="1:11">
      <c r="A86" s="27">
        <f t="shared" si="13"/>
        <v>69</v>
      </c>
      <c r="B86" s="28">
        <f t="shared" si="9"/>
        <v>44409</v>
      </c>
      <c r="C86" s="31">
        <f t="shared" si="16"/>
        <v>222913.80021092575</v>
      </c>
      <c r="D86" s="31">
        <f t="shared" si="17"/>
        <v>1453.3104729702716</v>
      </c>
      <c r="E86" s="32">
        <f t="shared" si="10"/>
        <v>0</v>
      </c>
      <c r="F86" s="31">
        <f t="shared" si="11"/>
        <v>1453.3104729702716</v>
      </c>
      <c r="G86" s="31">
        <f t="shared" si="14"/>
        <v>338.74147191564293</v>
      </c>
      <c r="H86" s="31">
        <f t="shared" si="15"/>
        <v>1114.5690010546286</v>
      </c>
      <c r="I86" s="31">
        <f t="shared" si="12"/>
        <v>222575.0587390101</v>
      </c>
      <c r="J86" s="24"/>
      <c r="K86" s="24"/>
    </row>
    <row r="87" spans="1:11">
      <c r="A87" s="27">
        <f t="shared" si="13"/>
        <v>70</v>
      </c>
      <c r="B87" s="28">
        <f t="shared" si="9"/>
        <v>44440</v>
      </c>
      <c r="C87" s="31">
        <f t="shared" si="16"/>
        <v>222575.0587390101</v>
      </c>
      <c r="D87" s="31">
        <f t="shared" si="17"/>
        <v>1453.3104729702716</v>
      </c>
      <c r="E87" s="32">
        <f t="shared" si="10"/>
        <v>0</v>
      </c>
      <c r="F87" s="31">
        <f t="shared" si="11"/>
        <v>1453.3104729702716</v>
      </c>
      <c r="G87" s="31">
        <f t="shared" si="14"/>
        <v>340.43517927522112</v>
      </c>
      <c r="H87" s="31">
        <f t="shared" si="15"/>
        <v>1112.8752936950505</v>
      </c>
      <c r="I87" s="31">
        <f t="shared" si="12"/>
        <v>222234.62355973487</v>
      </c>
      <c r="J87" s="24"/>
      <c r="K87" s="24"/>
    </row>
    <row r="88" spans="1:11">
      <c r="A88" s="27">
        <f t="shared" si="13"/>
        <v>71</v>
      </c>
      <c r="B88" s="28">
        <f t="shared" si="9"/>
        <v>44470</v>
      </c>
      <c r="C88" s="31">
        <f t="shared" si="16"/>
        <v>222234.62355973487</v>
      </c>
      <c r="D88" s="31">
        <f t="shared" si="17"/>
        <v>1453.3104729702716</v>
      </c>
      <c r="E88" s="32">
        <f t="shared" si="10"/>
        <v>0</v>
      </c>
      <c r="F88" s="31">
        <f t="shared" si="11"/>
        <v>1453.3104729702716</v>
      </c>
      <c r="G88" s="31">
        <f t="shared" si="14"/>
        <v>342.13735517159739</v>
      </c>
      <c r="H88" s="31">
        <f t="shared" si="15"/>
        <v>1111.1731177986742</v>
      </c>
      <c r="I88" s="31">
        <f t="shared" si="12"/>
        <v>221892.48620456326</v>
      </c>
      <c r="J88" s="24"/>
      <c r="K88" s="24"/>
    </row>
    <row r="89" spans="1:11">
      <c r="A89" s="27">
        <f t="shared" si="13"/>
        <v>72</v>
      </c>
      <c r="B89" s="28">
        <f t="shared" si="9"/>
        <v>44501</v>
      </c>
      <c r="C89" s="31">
        <f t="shared" si="16"/>
        <v>221892.48620456326</v>
      </c>
      <c r="D89" s="31">
        <f t="shared" si="17"/>
        <v>1453.3104729702716</v>
      </c>
      <c r="E89" s="32">
        <f t="shared" si="10"/>
        <v>0</v>
      </c>
      <c r="F89" s="31">
        <f t="shared" si="11"/>
        <v>1453.3104729702716</v>
      </c>
      <c r="G89" s="31">
        <f t="shared" si="14"/>
        <v>343.84804194745539</v>
      </c>
      <c r="H89" s="31">
        <f t="shared" si="15"/>
        <v>1109.4624310228162</v>
      </c>
      <c r="I89" s="31">
        <f t="shared" si="12"/>
        <v>221548.6381626158</v>
      </c>
      <c r="J89" s="24"/>
      <c r="K89" s="24"/>
    </row>
    <row r="90" spans="1:11">
      <c r="A90" s="27">
        <f t="shared" si="13"/>
        <v>73</v>
      </c>
      <c r="B90" s="28">
        <f t="shared" si="9"/>
        <v>44531</v>
      </c>
      <c r="C90" s="31">
        <f t="shared" si="16"/>
        <v>221548.6381626158</v>
      </c>
      <c r="D90" s="31">
        <f t="shared" si="17"/>
        <v>1453.3104729702716</v>
      </c>
      <c r="E90" s="32">
        <f t="shared" si="10"/>
        <v>0</v>
      </c>
      <c r="F90" s="31">
        <f t="shared" si="11"/>
        <v>1453.3104729702716</v>
      </c>
      <c r="G90" s="31">
        <f t="shared" si="14"/>
        <v>345.56728215719249</v>
      </c>
      <c r="H90" s="31">
        <f t="shared" si="15"/>
        <v>1107.7431908130791</v>
      </c>
      <c r="I90" s="31">
        <f t="shared" si="12"/>
        <v>221203.0708804586</v>
      </c>
      <c r="J90" s="24"/>
      <c r="K90" s="24"/>
    </row>
    <row r="91" spans="1:11">
      <c r="A91" s="27">
        <f t="shared" si="13"/>
        <v>74</v>
      </c>
      <c r="B91" s="28">
        <f t="shared" si="9"/>
        <v>44562</v>
      </c>
      <c r="C91" s="31">
        <f t="shared" si="16"/>
        <v>221203.0708804586</v>
      </c>
      <c r="D91" s="31">
        <f t="shared" si="17"/>
        <v>1453.3104729702716</v>
      </c>
      <c r="E91" s="32">
        <f t="shared" si="10"/>
        <v>0</v>
      </c>
      <c r="F91" s="31">
        <f t="shared" si="11"/>
        <v>1453.3104729702716</v>
      </c>
      <c r="G91" s="31">
        <f t="shared" si="14"/>
        <v>347.29511856797853</v>
      </c>
      <c r="H91" s="31">
        <f t="shared" si="15"/>
        <v>1106.015354402293</v>
      </c>
      <c r="I91" s="31">
        <f t="shared" si="12"/>
        <v>220855.77576189063</v>
      </c>
      <c r="J91" s="24"/>
      <c r="K91" s="24"/>
    </row>
    <row r="92" spans="1:11">
      <c r="A92" s="27">
        <f t="shared" si="13"/>
        <v>75</v>
      </c>
      <c r="B92" s="28">
        <f t="shared" si="9"/>
        <v>44593</v>
      </c>
      <c r="C92" s="31">
        <f t="shared" si="16"/>
        <v>220855.77576189063</v>
      </c>
      <c r="D92" s="31">
        <f t="shared" si="17"/>
        <v>1453.3104729702716</v>
      </c>
      <c r="E92" s="32">
        <f t="shared" si="10"/>
        <v>0</v>
      </c>
      <c r="F92" s="31">
        <f t="shared" si="11"/>
        <v>1453.3104729702716</v>
      </c>
      <c r="G92" s="31">
        <f t="shared" si="14"/>
        <v>349.03159416081849</v>
      </c>
      <c r="H92" s="31">
        <f t="shared" si="15"/>
        <v>1104.2788788094531</v>
      </c>
      <c r="I92" s="31">
        <f t="shared" si="12"/>
        <v>220506.7441677298</v>
      </c>
      <c r="J92" s="24"/>
      <c r="K92" s="24"/>
    </row>
    <row r="93" spans="1:11">
      <c r="A93" s="27">
        <f t="shared" si="13"/>
        <v>76</v>
      </c>
      <c r="B93" s="28">
        <f t="shared" si="9"/>
        <v>44621</v>
      </c>
      <c r="C93" s="31">
        <f t="shared" si="16"/>
        <v>220506.7441677298</v>
      </c>
      <c r="D93" s="31">
        <f t="shared" si="17"/>
        <v>1453.3104729702716</v>
      </c>
      <c r="E93" s="32">
        <f t="shared" si="10"/>
        <v>0</v>
      </c>
      <c r="F93" s="31">
        <f t="shared" si="11"/>
        <v>1453.3104729702716</v>
      </c>
      <c r="G93" s="31">
        <f t="shared" si="14"/>
        <v>350.77675213162274</v>
      </c>
      <c r="H93" s="31">
        <f t="shared" si="15"/>
        <v>1102.5337208386488</v>
      </c>
      <c r="I93" s="31">
        <f t="shared" si="12"/>
        <v>220155.96741559819</v>
      </c>
      <c r="J93" s="24"/>
      <c r="K93" s="24"/>
    </row>
    <row r="94" spans="1:11">
      <c r="A94" s="27">
        <f t="shared" si="13"/>
        <v>77</v>
      </c>
      <c r="B94" s="28">
        <f t="shared" si="9"/>
        <v>44652</v>
      </c>
      <c r="C94" s="31">
        <f t="shared" si="16"/>
        <v>220155.96741559819</v>
      </c>
      <c r="D94" s="31">
        <f t="shared" si="17"/>
        <v>1453.3104729702716</v>
      </c>
      <c r="E94" s="32">
        <f t="shared" si="10"/>
        <v>0</v>
      </c>
      <c r="F94" s="31">
        <f t="shared" si="11"/>
        <v>1453.3104729702716</v>
      </c>
      <c r="G94" s="31">
        <f t="shared" si="14"/>
        <v>352.53063589228077</v>
      </c>
      <c r="H94" s="31">
        <f t="shared" si="15"/>
        <v>1100.7798370779908</v>
      </c>
      <c r="I94" s="31">
        <f t="shared" si="12"/>
        <v>219803.43677970592</v>
      </c>
      <c r="J94" s="24"/>
      <c r="K94" s="24"/>
    </row>
    <row r="95" spans="1:11">
      <c r="A95" s="27">
        <f t="shared" si="13"/>
        <v>78</v>
      </c>
      <c r="B95" s="28">
        <f t="shared" si="9"/>
        <v>44682</v>
      </c>
      <c r="C95" s="31">
        <f t="shared" si="16"/>
        <v>219803.43677970592</v>
      </c>
      <c r="D95" s="31">
        <f t="shared" si="17"/>
        <v>1453.3104729702716</v>
      </c>
      <c r="E95" s="32">
        <f t="shared" si="10"/>
        <v>0</v>
      </c>
      <c r="F95" s="31">
        <f t="shared" si="11"/>
        <v>1453.3104729702716</v>
      </c>
      <c r="G95" s="31">
        <f t="shared" si="14"/>
        <v>354.29328907174204</v>
      </c>
      <c r="H95" s="31">
        <f t="shared" si="15"/>
        <v>1099.0171838985295</v>
      </c>
      <c r="I95" s="31">
        <f t="shared" si="12"/>
        <v>219449.14349063419</v>
      </c>
      <c r="J95" s="24"/>
      <c r="K95" s="24"/>
    </row>
    <row r="96" spans="1:11">
      <c r="A96" s="27">
        <f t="shared" si="13"/>
        <v>79</v>
      </c>
      <c r="B96" s="28">
        <f t="shared" si="9"/>
        <v>44713</v>
      </c>
      <c r="C96" s="31">
        <f t="shared" si="16"/>
        <v>219449.14349063419</v>
      </c>
      <c r="D96" s="31">
        <f t="shared" si="17"/>
        <v>1453.3104729702716</v>
      </c>
      <c r="E96" s="32">
        <f t="shared" si="10"/>
        <v>0</v>
      </c>
      <c r="F96" s="31">
        <f t="shared" si="11"/>
        <v>1453.3104729702716</v>
      </c>
      <c r="G96" s="31">
        <f t="shared" si="14"/>
        <v>356.06475551710082</v>
      </c>
      <c r="H96" s="31">
        <f t="shared" si="15"/>
        <v>1097.2457174531708</v>
      </c>
      <c r="I96" s="31">
        <f t="shared" si="12"/>
        <v>219093.0787351171</v>
      </c>
      <c r="J96" s="24"/>
      <c r="K96" s="24"/>
    </row>
    <row r="97" spans="1:11">
      <c r="A97" s="27">
        <f t="shared" si="13"/>
        <v>80</v>
      </c>
      <c r="B97" s="28">
        <f t="shared" si="9"/>
        <v>44743</v>
      </c>
      <c r="C97" s="31">
        <f t="shared" si="16"/>
        <v>219093.0787351171</v>
      </c>
      <c r="D97" s="31">
        <f t="shared" si="17"/>
        <v>1453.3104729702716</v>
      </c>
      <c r="E97" s="32">
        <f t="shared" si="10"/>
        <v>0</v>
      </c>
      <c r="F97" s="31">
        <f t="shared" si="11"/>
        <v>1453.3104729702716</v>
      </c>
      <c r="G97" s="31">
        <f t="shared" si="14"/>
        <v>357.845079294686</v>
      </c>
      <c r="H97" s="31">
        <f t="shared" si="15"/>
        <v>1095.4653936755856</v>
      </c>
      <c r="I97" s="31">
        <f t="shared" si="12"/>
        <v>218735.23365582241</v>
      </c>
      <c r="J97" s="24"/>
      <c r="K97" s="24"/>
    </row>
    <row r="98" spans="1:11">
      <c r="A98" s="27">
        <f t="shared" si="13"/>
        <v>81</v>
      </c>
      <c r="B98" s="28">
        <f t="shared" si="9"/>
        <v>44774</v>
      </c>
      <c r="C98" s="31">
        <f t="shared" si="16"/>
        <v>218735.23365582241</v>
      </c>
      <c r="D98" s="31">
        <f t="shared" si="17"/>
        <v>1453.3104729702716</v>
      </c>
      <c r="E98" s="32">
        <f t="shared" si="10"/>
        <v>0</v>
      </c>
      <c r="F98" s="31">
        <f t="shared" si="11"/>
        <v>1453.3104729702716</v>
      </c>
      <c r="G98" s="31">
        <f t="shared" si="14"/>
        <v>359.63430469115974</v>
      </c>
      <c r="H98" s="31">
        <f t="shared" si="15"/>
        <v>1093.6761682791118</v>
      </c>
      <c r="I98" s="31">
        <f t="shared" si="12"/>
        <v>218375.59935113124</v>
      </c>
      <c r="J98" s="24"/>
      <c r="K98" s="24"/>
    </row>
    <row r="99" spans="1:11">
      <c r="A99" s="27">
        <f t="shared" si="13"/>
        <v>82</v>
      </c>
      <c r="B99" s="28">
        <f t="shared" si="9"/>
        <v>44805</v>
      </c>
      <c r="C99" s="31">
        <f t="shared" si="16"/>
        <v>218375.59935113124</v>
      </c>
      <c r="D99" s="31">
        <f t="shared" si="17"/>
        <v>1453.3104729702716</v>
      </c>
      <c r="E99" s="32">
        <f t="shared" si="10"/>
        <v>0</v>
      </c>
      <c r="F99" s="31">
        <f t="shared" si="11"/>
        <v>1453.3104729702716</v>
      </c>
      <c r="G99" s="31">
        <f t="shared" si="14"/>
        <v>361.43247621461546</v>
      </c>
      <c r="H99" s="31">
        <f t="shared" si="15"/>
        <v>1091.8779967556561</v>
      </c>
      <c r="I99" s="31">
        <f t="shared" si="12"/>
        <v>218014.16687491661</v>
      </c>
      <c r="J99" s="24"/>
      <c r="K99" s="24"/>
    </row>
    <row r="100" spans="1:11">
      <c r="A100" s="27">
        <f t="shared" si="13"/>
        <v>83</v>
      </c>
      <c r="B100" s="28">
        <f t="shared" si="9"/>
        <v>44835</v>
      </c>
      <c r="C100" s="31">
        <f t="shared" si="16"/>
        <v>218014.16687491661</v>
      </c>
      <c r="D100" s="31">
        <f t="shared" si="17"/>
        <v>1453.3104729702716</v>
      </c>
      <c r="E100" s="32">
        <f t="shared" si="10"/>
        <v>0</v>
      </c>
      <c r="F100" s="31">
        <f t="shared" si="11"/>
        <v>1453.3104729702716</v>
      </c>
      <c r="G100" s="31">
        <f t="shared" si="14"/>
        <v>363.23963859568858</v>
      </c>
      <c r="H100" s="31">
        <f t="shared" si="15"/>
        <v>1090.070834374583</v>
      </c>
      <c r="I100" s="31">
        <f t="shared" si="12"/>
        <v>217650.92723632092</v>
      </c>
      <c r="J100" s="24"/>
      <c r="K100" s="24"/>
    </row>
    <row r="101" spans="1:11">
      <c r="A101" s="27">
        <f t="shared" si="13"/>
        <v>84</v>
      </c>
      <c r="B101" s="28">
        <f t="shared" si="9"/>
        <v>44866</v>
      </c>
      <c r="C101" s="31">
        <f t="shared" si="16"/>
        <v>217650.92723632092</v>
      </c>
      <c r="D101" s="31">
        <f t="shared" si="17"/>
        <v>1453.3104729702716</v>
      </c>
      <c r="E101" s="32">
        <f t="shared" si="10"/>
        <v>0</v>
      </c>
      <c r="F101" s="31">
        <f t="shared" si="11"/>
        <v>1453.3104729702716</v>
      </c>
      <c r="G101" s="31">
        <f t="shared" si="14"/>
        <v>365.05583678866697</v>
      </c>
      <c r="H101" s="31">
        <f t="shared" si="15"/>
        <v>1088.2546361816046</v>
      </c>
      <c r="I101" s="31">
        <f t="shared" si="12"/>
        <v>217285.87139953225</v>
      </c>
      <c r="J101" s="24"/>
      <c r="K101" s="24"/>
    </row>
    <row r="102" spans="1:11">
      <c r="A102" s="27">
        <f t="shared" si="13"/>
        <v>85</v>
      </c>
      <c r="B102" s="28">
        <f t="shared" si="9"/>
        <v>44896</v>
      </c>
      <c r="C102" s="31">
        <f t="shared" si="16"/>
        <v>217285.87139953225</v>
      </c>
      <c r="D102" s="31">
        <f t="shared" si="17"/>
        <v>1453.3104729702716</v>
      </c>
      <c r="E102" s="32">
        <f t="shared" si="10"/>
        <v>0</v>
      </c>
      <c r="F102" s="31">
        <f t="shared" si="11"/>
        <v>1453.3104729702716</v>
      </c>
      <c r="G102" s="31">
        <f t="shared" si="14"/>
        <v>366.88111597261036</v>
      </c>
      <c r="H102" s="31">
        <f t="shared" si="15"/>
        <v>1086.4293569976612</v>
      </c>
      <c r="I102" s="31">
        <f t="shared" si="12"/>
        <v>216918.99028355963</v>
      </c>
      <c r="J102" s="24"/>
      <c r="K102" s="24"/>
    </row>
    <row r="103" spans="1:11">
      <c r="A103" s="27">
        <f t="shared" si="13"/>
        <v>86</v>
      </c>
      <c r="B103" s="28">
        <f t="shared" si="9"/>
        <v>44927</v>
      </c>
      <c r="C103" s="31">
        <f t="shared" si="16"/>
        <v>216918.99028355963</v>
      </c>
      <c r="D103" s="31">
        <f t="shared" si="17"/>
        <v>1453.3104729702716</v>
      </c>
      <c r="E103" s="32">
        <f t="shared" si="10"/>
        <v>0</v>
      </c>
      <c r="F103" s="31">
        <f t="shared" si="11"/>
        <v>1453.3104729702716</v>
      </c>
      <c r="G103" s="31">
        <f t="shared" si="14"/>
        <v>368.71552155247355</v>
      </c>
      <c r="H103" s="31">
        <f t="shared" si="15"/>
        <v>1084.594951417798</v>
      </c>
      <c r="I103" s="31">
        <f t="shared" si="12"/>
        <v>216550.27476200715</v>
      </c>
      <c r="J103" s="24"/>
      <c r="K103" s="24"/>
    </row>
    <row r="104" spans="1:11">
      <c r="A104" s="27">
        <f t="shared" si="13"/>
        <v>87</v>
      </c>
      <c r="B104" s="28">
        <f t="shared" si="9"/>
        <v>44958</v>
      </c>
      <c r="C104" s="31">
        <f t="shared" si="16"/>
        <v>216550.27476200715</v>
      </c>
      <c r="D104" s="31">
        <f t="shared" si="17"/>
        <v>1453.3104729702716</v>
      </c>
      <c r="E104" s="32">
        <f t="shared" si="10"/>
        <v>0</v>
      </c>
      <c r="F104" s="31">
        <f t="shared" si="11"/>
        <v>1453.3104729702716</v>
      </c>
      <c r="G104" s="31">
        <f t="shared" si="14"/>
        <v>370.55909916023575</v>
      </c>
      <c r="H104" s="31">
        <f t="shared" si="15"/>
        <v>1082.7513738100358</v>
      </c>
      <c r="I104" s="31">
        <f t="shared" si="12"/>
        <v>216179.71566284692</v>
      </c>
      <c r="J104" s="24"/>
      <c r="K104" s="24"/>
    </row>
    <row r="105" spans="1:11">
      <c r="A105" s="27">
        <f t="shared" si="13"/>
        <v>88</v>
      </c>
      <c r="B105" s="28">
        <f t="shared" si="9"/>
        <v>44986</v>
      </c>
      <c r="C105" s="31">
        <f t="shared" si="16"/>
        <v>216179.71566284692</v>
      </c>
      <c r="D105" s="31">
        <f t="shared" si="17"/>
        <v>1453.3104729702716</v>
      </c>
      <c r="E105" s="32">
        <f t="shared" si="10"/>
        <v>0</v>
      </c>
      <c r="F105" s="31">
        <f t="shared" si="11"/>
        <v>1453.3104729702716</v>
      </c>
      <c r="G105" s="31">
        <f t="shared" si="14"/>
        <v>372.41189465603702</v>
      </c>
      <c r="H105" s="31">
        <f t="shared" si="15"/>
        <v>1080.8985783142346</v>
      </c>
      <c r="I105" s="31">
        <f t="shared" si="12"/>
        <v>215807.30376819088</v>
      </c>
      <c r="J105" s="24"/>
      <c r="K105" s="24"/>
    </row>
    <row r="106" spans="1:11">
      <c r="A106" s="27">
        <f t="shared" si="13"/>
        <v>89</v>
      </c>
      <c r="B106" s="28">
        <f t="shared" si="9"/>
        <v>45017</v>
      </c>
      <c r="C106" s="31">
        <f t="shared" si="16"/>
        <v>215807.30376819088</v>
      </c>
      <c r="D106" s="31">
        <f t="shared" si="17"/>
        <v>1453.3104729702716</v>
      </c>
      <c r="E106" s="32">
        <f t="shared" si="10"/>
        <v>0</v>
      </c>
      <c r="F106" s="31">
        <f t="shared" si="11"/>
        <v>1453.3104729702716</v>
      </c>
      <c r="G106" s="31">
        <f t="shared" si="14"/>
        <v>374.27395412931719</v>
      </c>
      <c r="H106" s="31">
        <f t="shared" si="15"/>
        <v>1079.0365188409544</v>
      </c>
      <c r="I106" s="31">
        <f t="shared" si="12"/>
        <v>215433.02981406156</v>
      </c>
      <c r="J106" s="24"/>
      <c r="K106" s="24"/>
    </row>
    <row r="107" spans="1:11">
      <c r="A107" s="27">
        <f t="shared" si="13"/>
        <v>90</v>
      </c>
      <c r="B107" s="28">
        <f t="shared" si="9"/>
        <v>45047</v>
      </c>
      <c r="C107" s="31">
        <f t="shared" si="16"/>
        <v>215433.02981406156</v>
      </c>
      <c r="D107" s="31">
        <f t="shared" si="17"/>
        <v>1453.3104729702716</v>
      </c>
      <c r="E107" s="32">
        <f t="shared" si="10"/>
        <v>0</v>
      </c>
      <c r="F107" s="31">
        <f t="shared" si="11"/>
        <v>1453.3104729702716</v>
      </c>
      <c r="G107" s="31">
        <f t="shared" si="14"/>
        <v>376.14532389996384</v>
      </c>
      <c r="H107" s="31">
        <f t="shared" si="15"/>
        <v>1077.1651490703077</v>
      </c>
      <c r="I107" s="31">
        <f t="shared" si="12"/>
        <v>215056.88449016161</v>
      </c>
      <c r="J107" s="24"/>
      <c r="K107" s="24"/>
    </row>
    <row r="108" spans="1:11">
      <c r="A108" s="27">
        <f t="shared" si="13"/>
        <v>91</v>
      </c>
      <c r="B108" s="28">
        <f t="shared" si="9"/>
        <v>45078</v>
      </c>
      <c r="C108" s="31">
        <f t="shared" si="16"/>
        <v>215056.88449016161</v>
      </c>
      <c r="D108" s="31">
        <f t="shared" si="17"/>
        <v>1453.3104729702716</v>
      </c>
      <c r="E108" s="32">
        <f t="shared" si="10"/>
        <v>0</v>
      </c>
      <c r="F108" s="31">
        <f t="shared" si="11"/>
        <v>1453.3104729702716</v>
      </c>
      <c r="G108" s="31">
        <f t="shared" si="14"/>
        <v>378.02605051946352</v>
      </c>
      <c r="H108" s="31">
        <f t="shared" si="15"/>
        <v>1075.2844224508081</v>
      </c>
      <c r="I108" s="31">
        <f t="shared" si="12"/>
        <v>214678.85843964215</v>
      </c>
      <c r="J108" s="24"/>
      <c r="K108" s="24"/>
    </row>
    <row r="109" spans="1:11">
      <c r="A109" s="27">
        <f t="shared" si="13"/>
        <v>92</v>
      </c>
      <c r="B109" s="28">
        <f t="shared" si="9"/>
        <v>45108</v>
      </c>
      <c r="C109" s="31">
        <f t="shared" si="16"/>
        <v>214678.85843964215</v>
      </c>
      <c r="D109" s="31">
        <f t="shared" si="17"/>
        <v>1453.3104729702716</v>
      </c>
      <c r="E109" s="32">
        <f t="shared" si="10"/>
        <v>0</v>
      </c>
      <c r="F109" s="31">
        <f t="shared" si="11"/>
        <v>1453.3104729702716</v>
      </c>
      <c r="G109" s="31">
        <f t="shared" si="14"/>
        <v>379.9161807720609</v>
      </c>
      <c r="H109" s="31">
        <f t="shared" si="15"/>
        <v>1073.3942921982107</v>
      </c>
      <c r="I109" s="31">
        <f t="shared" si="12"/>
        <v>214298.94225887008</v>
      </c>
      <c r="J109" s="24"/>
      <c r="K109" s="24"/>
    </row>
    <row r="110" spans="1:11">
      <c r="A110" s="27">
        <f t="shared" si="13"/>
        <v>93</v>
      </c>
      <c r="B110" s="28">
        <f t="shared" si="9"/>
        <v>45139</v>
      </c>
      <c r="C110" s="31">
        <f t="shared" si="16"/>
        <v>214298.94225887008</v>
      </c>
      <c r="D110" s="31">
        <f t="shared" si="17"/>
        <v>1453.3104729702716</v>
      </c>
      <c r="E110" s="32">
        <f t="shared" si="10"/>
        <v>0</v>
      </c>
      <c r="F110" s="31">
        <f t="shared" si="11"/>
        <v>1453.3104729702716</v>
      </c>
      <c r="G110" s="31">
        <f t="shared" si="14"/>
        <v>381.81576167592129</v>
      </c>
      <c r="H110" s="31">
        <f t="shared" si="15"/>
        <v>1071.4947112943503</v>
      </c>
      <c r="I110" s="31">
        <f t="shared" si="12"/>
        <v>213917.12649719417</v>
      </c>
      <c r="J110" s="24"/>
      <c r="K110" s="24"/>
    </row>
    <row r="111" spans="1:11">
      <c r="A111" s="27">
        <f t="shared" si="13"/>
        <v>94</v>
      </c>
      <c r="B111" s="28">
        <f t="shared" si="9"/>
        <v>45170</v>
      </c>
      <c r="C111" s="31">
        <f t="shared" si="16"/>
        <v>213917.12649719417</v>
      </c>
      <c r="D111" s="31">
        <f t="shared" si="17"/>
        <v>1453.3104729702716</v>
      </c>
      <c r="E111" s="32">
        <f t="shared" si="10"/>
        <v>0</v>
      </c>
      <c r="F111" s="31">
        <f t="shared" si="11"/>
        <v>1453.3104729702716</v>
      </c>
      <c r="G111" s="31">
        <f t="shared" si="14"/>
        <v>383.72484048430078</v>
      </c>
      <c r="H111" s="31">
        <f t="shared" si="15"/>
        <v>1069.5856324859708</v>
      </c>
      <c r="I111" s="31">
        <f t="shared" si="12"/>
        <v>213533.40165670987</v>
      </c>
      <c r="J111" s="24"/>
      <c r="K111" s="24"/>
    </row>
    <row r="112" spans="1:11">
      <c r="A112" s="27">
        <f t="shared" si="13"/>
        <v>95</v>
      </c>
      <c r="B112" s="28">
        <f t="shared" si="9"/>
        <v>45200</v>
      </c>
      <c r="C112" s="31">
        <f t="shared" si="16"/>
        <v>213533.40165670987</v>
      </c>
      <c r="D112" s="31">
        <f t="shared" si="17"/>
        <v>1453.3104729702716</v>
      </c>
      <c r="E112" s="32">
        <f t="shared" si="10"/>
        <v>0</v>
      </c>
      <c r="F112" s="31">
        <f t="shared" si="11"/>
        <v>1453.3104729702716</v>
      </c>
      <c r="G112" s="31">
        <f t="shared" si="14"/>
        <v>385.64346468672238</v>
      </c>
      <c r="H112" s="31">
        <f t="shared" si="15"/>
        <v>1067.6670082835492</v>
      </c>
      <c r="I112" s="31">
        <f t="shared" si="12"/>
        <v>213147.75819202315</v>
      </c>
      <c r="J112" s="24"/>
      <c r="K112" s="24"/>
    </row>
    <row r="113" spans="1:11">
      <c r="A113" s="27">
        <f t="shared" si="13"/>
        <v>96</v>
      </c>
      <c r="B113" s="28">
        <f t="shared" si="9"/>
        <v>45231</v>
      </c>
      <c r="C113" s="31">
        <f t="shared" si="16"/>
        <v>213147.75819202315</v>
      </c>
      <c r="D113" s="31">
        <f t="shared" si="17"/>
        <v>1453.3104729702716</v>
      </c>
      <c r="E113" s="32">
        <f t="shared" si="10"/>
        <v>0</v>
      </c>
      <c r="F113" s="31">
        <f t="shared" si="11"/>
        <v>1453.3104729702716</v>
      </c>
      <c r="G113" s="31">
        <f t="shared" si="14"/>
        <v>387.57168201015588</v>
      </c>
      <c r="H113" s="31">
        <f t="shared" si="15"/>
        <v>1065.7387909601157</v>
      </c>
      <c r="I113" s="31">
        <f t="shared" si="12"/>
        <v>212760.18651001298</v>
      </c>
      <c r="J113" s="24"/>
      <c r="K113" s="24"/>
    </row>
    <row r="114" spans="1:11">
      <c r="A114" s="27">
        <f t="shared" si="13"/>
        <v>97</v>
      </c>
      <c r="B114" s="28">
        <f t="shared" si="9"/>
        <v>45261</v>
      </c>
      <c r="C114" s="31">
        <f t="shared" si="16"/>
        <v>212760.18651001298</v>
      </c>
      <c r="D114" s="31">
        <f t="shared" si="17"/>
        <v>1453.3104729702716</v>
      </c>
      <c r="E114" s="32">
        <f t="shared" si="10"/>
        <v>0</v>
      </c>
      <c r="F114" s="31">
        <f t="shared" si="11"/>
        <v>1453.3104729702716</v>
      </c>
      <c r="G114" s="31">
        <f t="shared" si="14"/>
        <v>389.50954042020658</v>
      </c>
      <c r="H114" s="31">
        <f t="shared" si="15"/>
        <v>1063.800932550065</v>
      </c>
      <c r="I114" s="31">
        <f t="shared" si="12"/>
        <v>212370.67696959278</v>
      </c>
      <c r="J114" s="24"/>
      <c r="K114" s="24"/>
    </row>
    <row r="115" spans="1:11">
      <c r="A115" s="27">
        <f t="shared" si="13"/>
        <v>98</v>
      </c>
      <c r="B115" s="28">
        <f t="shared" si="9"/>
        <v>45292</v>
      </c>
      <c r="C115" s="31">
        <f t="shared" si="16"/>
        <v>212370.67696959278</v>
      </c>
      <c r="D115" s="31">
        <f t="shared" si="17"/>
        <v>1453.3104729702716</v>
      </c>
      <c r="E115" s="32">
        <f t="shared" si="10"/>
        <v>0</v>
      </c>
      <c r="F115" s="31">
        <f t="shared" si="11"/>
        <v>1453.3104729702716</v>
      </c>
      <c r="G115" s="31">
        <f t="shared" si="14"/>
        <v>391.4570881223076</v>
      </c>
      <c r="H115" s="31">
        <f t="shared" si="15"/>
        <v>1061.853384847964</v>
      </c>
      <c r="I115" s="31">
        <f t="shared" si="12"/>
        <v>211979.21988147046</v>
      </c>
      <c r="J115" s="24"/>
      <c r="K115" s="24"/>
    </row>
    <row r="116" spans="1:11">
      <c r="A116" s="27">
        <f t="shared" si="13"/>
        <v>99</v>
      </c>
      <c r="B116" s="28">
        <f t="shared" si="9"/>
        <v>45323</v>
      </c>
      <c r="C116" s="31">
        <f t="shared" si="16"/>
        <v>211979.21988147046</v>
      </c>
      <c r="D116" s="31">
        <f t="shared" si="17"/>
        <v>1453.3104729702716</v>
      </c>
      <c r="E116" s="32">
        <f t="shared" si="10"/>
        <v>0</v>
      </c>
      <c r="F116" s="31">
        <f t="shared" si="11"/>
        <v>1453.3104729702716</v>
      </c>
      <c r="G116" s="31">
        <f t="shared" si="14"/>
        <v>393.41437356291931</v>
      </c>
      <c r="H116" s="31">
        <f t="shared" si="15"/>
        <v>1059.8960994073523</v>
      </c>
      <c r="I116" s="31">
        <f t="shared" si="12"/>
        <v>211585.80550790753</v>
      </c>
      <c r="J116" s="24"/>
      <c r="K116" s="24"/>
    </row>
    <row r="117" spans="1:11">
      <c r="A117" s="27">
        <f t="shared" si="13"/>
        <v>100</v>
      </c>
      <c r="B117" s="28">
        <f t="shared" si="9"/>
        <v>45352</v>
      </c>
      <c r="C117" s="31">
        <f t="shared" si="16"/>
        <v>211585.80550790753</v>
      </c>
      <c r="D117" s="31">
        <f t="shared" si="17"/>
        <v>1453.3104729702716</v>
      </c>
      <c r="E117" s="32">
        <f t="shared" si="10"/>
        <v>0</v>
      </c>
      <c r="F117" s="31">
        <f t="shared" si="11"/>
        <v>1453.3104729702716</v>
      </c>
      <c r="G117" s="31">
        <f t="shared" si="14"/>
        <v>395.38144543073395</v>
      </c>
      <c r="H117" s="31">
        <f t="shared" si="15"/>
        <v>1057.9290275395376</v>
      </c>
      <c r="I117" s="31">
        <f t="shared" si="12"/>
        <v>211190.42406247678</v>
      </c>
      <c r="J117" s="24"/>
      <c r="K117" s="24"/>
    </row>
    <row r="118" spans="1:11">
      <c r="A118" s="27">
        <f t="shared" si="13"/>
        <v>101</v>
      </c>
      <c r="B118" s="28">
        <f t="shared" si="9"/>
        <v>45383</v>
      </c>
      <c r="C118" s="31">
        <f t="shared" si="16"/>
        <v>211190.42406247678</v>
      </c>
      <c r="D118" s="31">
        <f t="shared" si="17"/>
        <v>1453.3104729702716</v>
      </c>
      <c r="E118" s="32">
        <f t="shared" si="10"/>
        <v>0</v>
      </c>
      <c r="F118" s="31">
        <f t="shared" si="11"/>
        <v>1453.3104729702716</v>
      </c>
      <c r="G118" s="31">
        <f t="shared" si="14"/>
        <v>397.35835265788774</v>
      </c>
      <c r="H118" s="31">
        <f t="shared" si="15"/>
        <v>1055.9521203123838</v>
      </c>
      <c r="I118" s="31">
        <f t="shared" si="12"/>
        <v>210793.06570981891</v>
      </c>
      <c r="J118" s="24"/>
      <c r="K118" s="24"/>
    </row>
    <row r="119" spans="1:11">
      <c r="A119" s="27">
        <f t="shared" si="13"/>
        <v>102</v>
      </c>
      <c r="B119" s="28">
        <f t="shared" si="9"/>
        <v>45413</v>
      </c>
      <c r="C119" s="31">
        <f t="shared" si="16"/>
        <v>210793.06570981891</v>
      </c>
      <c r="D119" s="31">
        <f t="shared" si="17"/>
        <v>1453.3104729702716</v>
      </c>
      <c r="E119" s="32">
        <f t="shared" si="10"/>
        <v>0</v>
      </c>
      <c r="F119" s="31">
        <f t="shared" si="11"/>
        <v>1453.3104729702716</v>
      </c>
      <c r="G119" s="31">
        <f t="shared" si="14"/>
        <v>399.34514442117711</v>
      </c>
      <c r="H119" s="31">
        <f t="shared" si="15"/>
        <v>1053.9653285490945</v>
      </c>
      <c r="I119" s="31">
        <f t="shared" si="12"/>
        <v>210393.72056539773</v>
      </c>
      <c r="J119" s="24"/>
      <c r="K119" s="24"/>
    </row>
    <row r="120" spans="1:11">
      <c r="A120" s="27">
        <f t="shared" si="13"/>
        <v>103</v>
      </c>
      <c r="B120" s="28">
        <f t="shared" si="9"/>
        <v>45444</v>
      </c>
      <c r="C120" s="31">
        <f t="shared" si="16"/>
        <v>210393.72056539773</v>
      </c>
      <c r="D120" s="31">
        <f t="shared" si="17"/>
        <v>1453.3104729702716</v>
      </c>
      <c r="E120" s="32">
        <f t="shared" si="10"/>
        <v>0</v>
      </c>
      <c r="F120" s="31">
        <f t="shared" si="11"/>
        <v>1453.3104729702716</v>
      </c>
      <c r="G120" s="31">
        <f t="shared" si="14"/>
        <v>401.3418701432829</v>
      </c>
      <c r="H120" s="31">
        <f t="shared" si="15"/>
        <v>1051.9686028269887</v>
      </c>
      <c r="I120" s="31">
        <f t="shared" si="12"/>
        <v>209992.37869525445</v>
      </c>
      <c r="J120" s="24"/>
      <c r="K120" s="24"/>
    </row>
    <row r="121" spans="1:11">
      <c r="A121" s="27">
        <f t="shared" si="13"/>
        <v>104</v>
      </c>
      <c r="B121" s="28">
        <f t="shared" si="9"/>
        <v>45474</v>
      </c>
      <c r="C121" s="31">
        <f t="shared" si="16"/>
        <v>209992.37869525445</v>
      </c>
      <c r="D121" s="31">
        <f t="shared" si="17"/>
        <v>1453.3104729702716</v>
      </c>
      <c r="E121" s="32">
        <f t="shared" si="10"/>
        <v>0</v>
      </c>
      <c r="F121" s="31">
        <f t="shared" si="11"/>
        <v>1453.3104729702716</v>
      </c>
      <c r="G121" s="31">
        <f t="shared" si="14"/>
        <v>403.3485794939993</v>
      </c>
      <c r="H121" s="31">
        <f t="shared" si="15"/>
        <v>1049.9618934762723</v>
      </c>
      <c r="I121" s="31">
        <f t="shared" si="12"/>
        <v>209589.03011576046</v>
      </c>
      <c r="J121" s="24"/>
      <c r="K121" s="24"/>
    </row>
    <row r="122" spans="1:11">
      <c r="A122" s="27">
        <f t="shared" si="13"/>
        <v>105</v>
      </c>
      <c r="B122" s="28">
        <f t="shared" si="9"/>
        <v>45505</v>
      </c>
      <c r="C122" s="31">
        <f t="shared" si="16"/>
        <v>209589.03011576046</v>
      </c>
      <c r="D122" s="31">
        <f t="shared" si="17"/>
        <v>1453.3104729702716</v>
      </c>
      <c r="E122" s="32">
        <f t="shared" si="10"/>
        <v>0</v>
      </c>
      <c r="F122" s="31">
        <f t="shared" si="11"/>
        <v>1453.3104729702716</v>
      </c>
      <c r="G122" s="31">
        <f t="shared" si="14"/>
        <v>405.36532239146936</v>
      </c>
      <c r="H122" s="31">
        <f t="shared" si="15"/>
        <v>1047.9451505788022</v>
      </c>
      <c r="I122" s="31">
        <f t="shared" si="12"/>
        <v>209183.66479336898</v>
      </c>
      <c r="J122" s="24"/>
      <c r="K122" s="24"/>
    </row>
    <row r="123" spans="1:11">
      <c r="A123" s="27">
        <f t="shared" si="13"/>
        <v>106</v>
      </c>
      <c r="B123" s="28">
        <f t="shared" si="9"/>
        <v>45536</v>
      </c>
      <c r="C123" s="31">
        <f t="shared" si="16"/>
        <v>209183.66479336898</v>
      </c>
      <c r="D123" s="31">
        <f t="shared" si="17"/>
        <v>1453.3104729702716</v>
      </c>
      <c r="E123" s="32">
        <f t="shared" si="10"/>
        <v>0</v>
      </c>
      <c r="F123" s="31">
        <f t="shared" si="11"/>
        <v>1453.3104729702716</v>
      </c>
      <c r="G123" s="31">
        <f t="shared" si="14"/>
        <v>407.39214900342677</v>
      </c>
      <c r="H123" s="31">
        <f t="shared" si="15"/>
        <v>1045.9183239668448</v>
      </c>
      <c r="I123" s="31">
        <f t="shared" si="12"/>
        <v>208776.27264436556</v>
      </c>
      <c r="J123" s="24"/>
      <c r="K123" s="24"/>
    </row>
    <row r="124" spans="1:11">
      <c r="A124" s="27">
        <f t="shared" si="13"/>
        <v>107</v>
      </c>
      <c r="B124" s="28">
        <f t="shared" si="9"/>
        <v>45566</v>
      </c>
      <c r="C124" s="31">
        <f t="shared" si="16"/>
        <v>208776.27264436556</v>
      </c>
      <c r="D124" s="31">
        <f t="shared" si="17"/>
        <v>1453.3104729702716</v>
      </c>
      <c r="E124" s="32">
        <f t="shared" si="10"/>
        <v>0</v>
      </c>
      <c r="F124" s="31">
        <f t="shared" si="11"/>
        <v>1453.3104729702716</v>
      </c>
      <c r="G124" s="31">
        <f t="shared" si="14"/>
        <v>409.42910974844381</v>
      </c>
      <c r="H124" s="31">
        <f t="shared" si="15"/>
        <v>1043.8813632218278</v>
      </c>
      <c r="I124" s="31">
        <f t="shared" si="12"/>
        <v>208366.8435346171</v>
      </c>
      <c r="J124" s="24"/>
      <c r="K124" s="24"/>
    </row>
    <row r="125" spans="1:11">
      <c r="A125" s="27">
        <f t="shared" si="13"/>
        <v>108</v>
      </c>
      <c r="B125" s="28">
        <f t="shared" si="9"/>
        <v>45597</v>
      </c>
      <c r="C125" s="31">
        <f t="shared" si="16"/>
        <v>208366.8435346171</v>
      </c>
      <c r="D125" s="31">
        <f t="shared" si="17"/>
        <v>1453.3104729702716</v>
      </c>
      <c r="E125" s="32">
        <f t="shared" si="10"/>
        <v>0</v>
      </c>
      <c r="F125" s="31">
        <f t="shared" si="11"/>
        <v>1453.3104729702716</v>
      </c>
      <c r="G125" s="31">
        <f t="shared" si="14"/>
        <v>411.47625529718607</v>
      </c>
      <c r="H125" s="31">
        <f t="shared" si="15"/>
        <v>1041.8342176730855</v>
      </c>
      <c r="I125" s="31">
        <f t="shared" si="12"/>
        <v>207955.36727931991</v>
      </c>
      <c r="J125" s="24"/>
      <c r="K125" s="24"/>
    </row>
    <row r="126" spans="1:11">
      <c r="A126" s="27">
        <f t="shared" si="13"/>
        <v>109</v>
      </c>
      <c r="B126" s="28">
        <f t="shared" si="9"/>
        <v>45627</v>
      </c>
      <c r="C126" s="31">
        <f t="shared" si="16"/>
        <v>207955.36727931991</v>
      </c>
      <c r="D126" s="31">
        <f t="shared" si="17"/>
        <v>1453.3104729702716</v>
      </c>
      <c r="E126" s="32">
        <f t="shared" si="10"/>
        <v>0</v>
      </c>
      <c r="F126" s="31">
        <f t="shared" si="11"/>
        <v>1453.3104729702716</v>
      </c>
      <c r="G126" s="31">
        <f t="shared" si="14"/>
        <v>413.53363657367208</v>
      </c>
      <c r="H126" s="31">
        <f t="shared" si="15"/>
        <v>1039.7768363965995</v>
      </c>
      <c r="I126" s="31">
        <f t="shared" si="12"/>
        <v>207541.83364274623</v>
      </c>
      <c r="J126" s="24"/>
      <c r="K126" s="24"/>
    </row>
    <row r="127" spans="1:11">
      <c r="A127" s="27">
        <f t="shared" si="13"/>
        <v>110</v>
      </c>
      <c r="B127" s="28">
        <f t="shared" si="9"/>
        <v>45658</v>
      </c>
      <c r="C127" s="31">
        <f t="shared" si="16"/>
        <v>207541.83364274623</v>
      </c>
      <c r="D127" s="31">
        <f t="shared" si="17"/>
        <v>1453.3104729702716</v>
      </c>
      <c r="E127" s="32">
        <f t="shared" si="10"/>
        <v>0</v>
      </c>
      <c r="F127" s="31">
        <f t="shared" si="11"/>
        <v>1453.3104729702716</v>
      </c>
      <c r="G127" s="31">
        <f t="shared" si="14"/>
        <v>415.60130475654046</v>
      </c>
      <c r="H127" s="31">
        <f t="shared" si="15"/>
        <v>1037.7091682137311</v>
      </c>
      <c r="I127" s="31">
        <f t="shared" si="12"/>
        <v>207126.2323379897</v>
      </c>
      <c r="J127" s="24"/>
      <c r="K127" s="24"/>
    </row>
    <row r="128" spans="1:11">
      <c r="A128" s="27">
        <f t="shared" si="13"/>
        <v>111</v>
      </c>
      <c r="B128" s="28">
        <f t="shared" si="9"/>
        <v>45689</v>
      </c>
      <c r="C128" s="31">
        <f t="shared" si="16"/>
        <v>207126.2323379897</v>
      </c>
      <c r="D128" s="31">
        <f t="shared" si="17"/>
        <v>1453.3104729702716</v>
      </c>
      <c r="E128" s="32">
        <f t="shared" si="10"/>
        <v>0</v>
      </c>
      <c r="F128" s="31">
        <f t="shared" si="11"/>
        <v>1453.3104729702716</v>
      </c>
      <c r="G128" s="31">
        <f t="shared" si="14"/>
        <v>417.67931128032319</v>
      </c>
      <c r="H128" s="31">
        <f t="shared" si="15"/>
        <v>1035.6311616899484</v>
      </c>
      <c r="I128" s="31">
        <f t="shared" si="12"/>
        <v>206708.55302670939</v>
      </c>
      <c r="J128" s="24"/>
      <c r="K128" s="24"/>
    </row>
    <row r="129" spans="1:11">
      <c r="A129" s="27">
        <f t="shared" si="13"/>
        <v>112</v>
      </c>
      <c r="B129" s="28">
        <f t="shared" si="9"/>
        <v>45717</v>
      </c>
      <c r="C129" s="31">
        <f t="shared" si="16"/>
        <v>206708.55302670939</v>
      </c>
      <c r="D129" s="31">
        <f t="shared" si="17"/>
        <v>1453.3104729702716</v>
      </c>
      <c r="E129" s="32">
        <f t="shared" si="10"/>
        <v>0</v>
      </c>
      <c r="F129" s="31">
        <f t="shared" si="11"/>
        <v>1453.3104729702716</v>
      </c>
      <c r="G129" s="31">
        <f t="shared" si="14"/>
        <v>419.76770783672464</v>
      </c>
      <c r="H129" s="31">
        <f t="shared" si="15"/>
        <v>1033.5427651335469</v>
      </c>
      <c r="I129" s="31">
        <f t="shared" si="12"/>
        <v>206288.78531887266</v>
      </c>
      <c r="J129" s="24"/>
      <c r="K129" s="24"/>
    </row>
    <row r="130" spans="1:11">
      <c r="A130" s="27">
        <f t="shared" si="13"/>
        <v>113</v>
      </c>
      <c r="B130" s="28">
        <f t="shared" si="9"/>
        <v>45748</v>
      </c>
      <c r="C130" s="31">
        <f t="shared" si="16"/>
        <v>206288.78531887266</v>
      </c>
      <c r="D130" s="31">
        <f t="shared" si="17"/>
        <v>1453.3104729702716</v>
      </c>
      <c r="E130" s="32">
        <f t="shared" si="10"/>
        <v>0</v>
      </c>
      <c r="F130" s="31">
        <f t="shared" si="11"/>
        <v>1453.3104729702716</v>
      </c>
      <c r="G130" s="31">
        <f t="shared" si="14"/>
        <v>421.86654637590846</v>
      </c>
      <c r="H130" s="31">
        <f t="shared" si="15"/>
        <v>1031.4439265943631</v>
      </c>
      <c r="I130" s="31">
        <f t="shared" si="12"/>
        <v>205866.91877249675</v>
      </c>
      <c r="J130" s="24"/>
      <c r="K130" s="24"/>
    </row>
    <row r="131" spans="1:11">
      <c r="A131" s="27">
        <f t="shared" si="13"/>
        <v>114</v>
      </c>
      <c r="B131" s="28">
        <f t="shared" si="9"/>
        <v>45778</v>
      </c>
      <c r="C131" s="31">
        <f t="shared" si="16"/>
        <v>205866.91877249675</v>
      </c>
      <c r="D131" s="31">
        <f t="shared" si="17"/>
        <v>1453.3104729702716</v>
      </c>
      <c r="E131" s="32">
        <f t="shared" si="10"/>
        <v>0</v>
      </c>
      <c r="F131" s="31">
        <f t="shared" si="11"/>
        <v>1453.3104729702716</v>
      </c>
      <c r="G131" s="31">
        <f t="shared" si="14"/>
        <v>423.97587910778793</v>
      </c>
      <c r="H131" s="31">
        <f t="shared" si="15"/>
        <v>1029.3345938624836</v>
      </c>
      <c r="I131" s="31">
        <f t="shared" si="12"/>
        <v>205442.94289338897</v>
      </c>
      <c r="J131" s="24"/>
      <c r="K131" s="24"/>
    </row>
    <row r="132" spans="1:11">
      <c r="A132" s="27">
        <f t="shared" si="13"/>
        <v>115</v>
      </c>
      <c r="B132" s="28">
        <f t="shared" si="9"/>
        <v>45809</v>
      </c>
      <c r="C132" s="31">
        <f t="shared" si="16"/>
        <v>205442.94289338897</v>
      </c>
      <c r="D132" s="31">
        <f t="shared" si="17"/>
        <v>1453.3104729702716</v>
      </c>
      <c r="E132" s="32">
        <f t="shared" si="10"/>
        <v>0</v>
      </c>
      <c r="F132" s="31">
        <f t="shared" si="11"/>
        <v>1453.3104729702716</v>
      </c>
      <c r="G132" s="31">
        <f t="shared" si="14"/>
        <v>426.09575850332681</v>
      </c>
      <c r="H132" s="31">
        <f t="shared" si="15"/>
        <v>1027.2147144669448</v>
      </c>
      <c r="I132" s="31">
        <f t="shared" si="12"/>
        <v>205016.84713488564</v>
      </c>
      <c r="J132" s="24"/>
      <c r="K132" s="24"/>
    </row>
    <row r="133" spans="1:11">
      <c r="A133" s="27">
        <f t="shared" si="13"/>
        <v>116</v>
      </c>
      <c r="B133" s="28">
        <f t="shared" si="9"/>
        <v>45839</v>
      </c>
      <c r="C133" s="31">
        <f t="shared" si="16"/>
        <v>205016.84713488564</v>
      </c>
      <c r="D133" s="31">
        <f t="shared" si="17"/>
        <v>1453.3104729702716</v>
      </c>
      <c r="E133" s="32">
        <f t="shared" si="10"/>
        <v>0</v>
      </c>
      <c r="F133" s="31">
        <f t="shared" si="11"/>
        <v>1453.3104729702716</v>
      </c>
      <c r="G133" s="31">
        <f t="shared" si="14"/>
        <v>428.22623729584348</v>
      </c>
      <c r="H133" s="31">
        <f t="shared" si="15"/>
        <v>1025.0842356744281</v>
      </c>
      <c r="I133" s="31">
        <f t="shared" si="12"/>
        <v>204588.6208975898</v>
      </c>
      <c r="J133" s="24"/>
      <c r="K133" s="24"/>
    </row>
    <row r="134" spans="1:11">
      <c r="A134" s="27">
        <f t="shared" si="13"/>
        <v>117</v>
      </c>
      <c r="B134" s="28">
        <f t="shared" si="9"/>
        <v>45870</v>
      </c>
      <c r="C134" s="31">
        <f t="shared" si="16"/>
        <v>204588.6208975898</v>
      </c>
      <c r="D134" s="31">
        <f t="shared" si="17"/>
        <v>1453.3104729702716</v>
      </c>
      <c r="E134" s="32">
        <f t="shared" si="10"/>
        <v>0</v>
      </c>
      <c r="F134" s="31">
        <f t="shared" si="11"/>
        <v>1453.3104729702716</v>
      </c>
      <c r="G134" s="31">
        <f t="shared" si="14"/>
        <v>430.3673684823226</v>
      </c>
      <c r="H134" s="31">
        <f t="shared" si="15"/>
        <v>1022.943104487949</v>
      </c>
      <c r="I134" s="31">
        <f t="shared" si="12"/>
        <v>204158.25352910749</v>
      </c>
      <c r="J134" s="24"/>
      <c r="K134" s="24"/>
    </row>
    <row r="135" spans="1:11">
      <c r="A135" s="27">
        <f t="shared" si="13"/>
        <v>118</v>
      </c>
      <c r="B135" s="28">
        <f t="shared" si="9"/>
        <v>45901</v>
      </c>
      <c r="C135" s="31">
        <f t="shared" si="16"/>
        <v>204158.25352910749</v>
      </c>
      <c r="D135" s="31">
        <f t="shared" si="17"/>
        <v>1453.3104729702716</v>
      </c>
      <c r="E135" s="32">
        <f t="shared" si="10"/>
        <v>0</v>
      </c>
      <c r="F135" s="31">
        <f t="shared" si="11"/>
        <v>1453.3104729702716</v>
      </c>
      <c r="G135" s="31">
        <f t="shared" si="14"/>
        <v>432.51920532473412</v>
      </c>
      <c r="H135" s="31">
        <f t="shared" si="15"/>
        <v>1020.7912676455375</v>
      </c>
      <c r="I135" s="31">
        <f t="shared" si="12"/>
        <v>203725.73432378276</v>
      </c>
      <c r="J135" s="24"/>
      <c r="K135" s="24"/>
    </row>
    <row r="136" spans="1:11">
      <c r="A136" s="27">
        <f t="shared" si="13"/>
        <v>119</v>
      </c>
      <c r="B136" s="28">
        <f t="shared" si="9"/>
        <v>45931</v>
      </c>
      <c r="C136" s="31">
        <f t="shared" si="16"/>
        <v>203725.73432378276</v>
      </c>
      <c r="D136" s="31">
        <f t="shared" si="17"/>
        <v>1453.3104729702716</v>
      </c>
      <c r="E136" s="32">
        <f t="shared" si="10"/>
        <v>0</v>
      </c>
      <c r="F136" s="31">
        <f t="shared" si="11"/>
        <v>1453.3104729702716</v>
      </c>
      <c r="G136" s="31">
        <f t="shared" si="14"/>
        <v>434.68180135135776</v>
      </c>
      <c r="H136" s="31">
        <f t="shared" si="15"/>
        <v>1018.6286716189138</v>
      </c>
      <c r="I136" s="31">
        <f t="shared" si="12"/>
        <v>203291.05252243139</v>
      </c>
      <c r="J136" s="24"/>
      <c r="K136" s="24"/>
    </row>
    <row r="137" spans="1:11">
      <c r="A137" s="27">
        <f t="shared" si="13"/>
        <v>120</v>
      </c>
      <c r="B137" s="28">
        <f t="shared" si="9"/>
        <v>45962</v>
      </c>
      <c r="C137" s="31">
        <f t="shared" si="16"/>
        <v>203291.05252243139</v>
      </c>
      <c r="D137" s="31">
        <f t="shared" si="17"/>
        <v>1453.3104729702716</v>
      </c>
      <c r="E137" s="32">
        <f t="shared" si="10"/>
        <v>0</v>
      </c>
      <c r="F137" s="31">
        <f t="shared" si="11"/>
        <v>1453.3104729702716</v>
      </c>
      <c r="G137" s="31">
        <f t="shared" si="14"/>
        <v>436.85521035811473</v>
      </c>
      <c r="H137" s="31">
        <f t="shared" si="15"/>
        <v>1016.4552626121568</v>
      </c>
      <c r="I137" s="31">
        <f t="shared" si="12"/>
        <v>202854.19731207329</v>
      </c>
      <c r="J137" s="24"/>
      <c r="K137" s="24"/>
    </row>
    <row r="138" spans="1:11">
      <c r="A138" s="27">
        <f t="shared" si="13"/>
        <v>121</v>
      </c>
      <c r="B138" s="28">
        <f t="shared" si="9"/>
        <v>45992</v>
      </c>
      <c r="C138" s="31">
        <f t="shared" si="16"/>
        <v>202854.19731207329</v>
      </c>
      <c r="D138" s="31">
        <f t="shared" si="17"/>
        <v>1453.3104729702716</v>
      </c>
      <c r="E138" s="32">
        <f t="shared" si="10"/>
        <v>0</v>
      </c>
      <c r="F138" s="31">
        <f t="shared" si="11"/>
        <v>1453.3104729702716</v>
      </c>
      <c r="G138" s="31">
        <f t="shared" si="14"/>
        <v>439.03948640990518</v>
      </c>
      <c r="H138" s="31">
        <f t="shared" si="15"/>
        <v>1014.2709865603664</v>
      </c>
      <c r="I138" s="31">
        <f t="shared" si="12"/>
        <v>202415.15782566339</v>
      </c>
      <c r="J138" s="24"/>
      <c r="K138" s="24"/>
    </row>
    <row r="139" spans="1:11">
      <c r="A139" s="27">
        <f t="shared" si="13"/>
        <v>122</v>
      </c>
      <c r="B139" s="28">
        <f t="shared" si="9"/>
        <v>46023</v>
      </c>
      <c r="C139" s="31">
        <f t="shared" si="16"/>
        <v>202415.15782566339</v>
      </c>
      <c r="D139" s="31">
        <f t="shared" si="17"/>
        <v>1453.3104729702716</v>
      </c>
      <c r="E139" s="32">
        <f t="shared" si="10"/>
        <v>0</v>
      </c>
      <c r="F139" s="31">
        <f t="shared" si="11"/>
        <v>1453.3104729702716</v>
      </c>
      <c r="G139" s="31">
        <f t="shared" si="14"/>
        <v>441.23468384195462</v>
      </c>
      <c r="H139" s="31">
        <f t="shared" si="15"/>
        <v>1012.075789128317</v>
      </c>
      <c r="I139" s="31">
        <f t="shared" si="12"/>
        <v>201973.92314182143</v>
      </c>
      <c r="J139" s="24"/>
      <c r="K139" s="24"/>
    </row>
    <row r="140" spans="1:11">
      <c r="A140" s="27">
        <f t="shared" si="13"/>
        <v>123</v>
      </c>
      <c r="B140" s="28">
        <f t="shared" si="9"/>
        <v>46054</v>
      </c>
      <c r="C140" s="31">
        <f t="shared" si="16"/>
        <v>201973.92314182143</v>
      </c>
      <c r="D140" s="31">
        <f t="shared" si="17"/>
        <v>1453.3104729702716</v>
      </c>
      <c r="E140" s="32">
        <f t="shared" si="10"/>
        <v>0</v>
      </c>
      <c r="F140" s="31">
        <f t="shared" si="11"/>
        <v>1453.3104729702716</v>
      </c>
      <c r="G140" s="31">
        <f t="shared" si="14"/>
        <v>443.44085726116441</v>
      </c>
      <c r="H140" s="31">
        <f t="shared" si="15"/>
        <v>1009.8696157091072</v>
      </c>
      <c r="I140" s="31">
        <f t="shared" si="12"/>
        <v>201530.48228456028</v>
      </c>
      <c r="J140" s="24"/>
      <c r="K140" s="24"/>
    </row>
    <row r="141" spans="1:11">
      <c r="A141" s="27">
        <f t="shared" si="13"/>
        <v>124</v>
      </c>
      <c r="B141" s="28">
        <f t="shared" si="9"/>
        <v>46082</v>
      </c>
      <c r="C141" s="31">
        <f t="shared" si="16"/>
        <v>201530.48228456028</v>
      </c>
      <c r="D141" s="31">
        <f t="shared" si="17"/>
        <v>1453.3104729702716</v>
      </c>
      <c r="E141" s="32">
        <f t="shared" si="10"/>
        <v>0</v>
      </c>
      <c r="F141" s="31">
        <f t="shared" si="11"/>
        <v>1453.3104729702716</v>
      </c>
      <c r="G141" s="31">
        <f t="shared" si="14"/>
        <v>445.6580615474702</v>
      </c>
      <c r="H141" s="31">
        <f t="shared" si="15"/>
        <v>1007.6524114228014</v>
      </c>
      <c r="I141" s="31">
        <f t="shared" si="12"/>
        <v>201084.82422301281</v>
      </c>
      <c r="J141" s="24"/>
      <c r="K141" s="24"/>
    </row>
    <row r="142" spans="1:11">
      <c r="A142" s="27">
        <f t="shared" si="13"/>
        <v>125</v>
      </c>
      <c r="B142" s="28">
        <f t="shared" si="9"/>
        <v>46113</v>
      </c>
      <c r="C142" s="31">
        <f t="shared" si="16"/>
        <v>201084.82422301281</v>
      </c>
      <c r="D142" s="31">
        <f t="shared" si="17"/>
        <v>1453.3104729702716</v>
      </c>
      <c r="E142" s="32">
        <f t="shared" si="10"/>
        <v>0</v>
      </c>
      <c r="F142" s="31">
        <f t="shared" si="11"/>
        <v>1453.3104729702716</v>
      </c>
      <c r="G142" s="31">
        <f t="shared" si="14"/>
        <v>447.88635185520764</v>
      </c>
      <c r="H142" s="31">
        <f t="shared" si="15"/>
        <v>1005.4241211150639</v>
      </c>
      <c r="I142" s="31">
        <f t="shared" si="12"/>
        <v>200636.9378711576</v>
      </c>
      <c r="J142" s="24"/>
      <c r="K142" s="24"/>
    </row>
    <row r="143" spans="1:11">
      <c r="A143" s="27">
        <f t="shared" si="13"/>
        <v>126</v>
      </c>
      <c r="B143" s="28">
        <f t="shared" si="9"/>
        <v>46143</v>
      </c>
      <c r="C143" s="31">
        <f t="shared" si="16"/>
        <v>200636.9378711576</v>
      </c>
      <c r="D143" s="31">
        <f t="shared" si="17"/>
        <v>1453.3104729702716</v>
      </c>
      <c r="E143" s="32">
        <f t="shared" si="10"/>
        <v>0</v>
      </c>
      <c r="F143" s="31">
        <f t="shared" si="11"/>
        <v>1453.3104729702716</v>
      </c>
      <c r="G143" s="31">
        <f t="shared" si="14"/>
        <v>450.12578361448357</v>
      </c>
      <c r="H143" s="31">
        <f t="shared" si="15"/>
        <v>1003.184689355788</v>
      </c>
      <c r="I143" s="31">
        <f t="shared" si="12"/>
        <v>200186.81208754311</v>
      </c>
      <c r="J143" s="24"/>
      <c r="K143" s="24"/>
    </row>
    <row r="144" spans="1:11">
      <c r="A144" s="27">
        <f t="shared" si="13"/>
        <v>127</v>
      </c>
      <c r="B144" s="28">
        <f t="shared" si="9"/>
        <v>46174</v>
      </c>
      <c r="C144" s="31">
        <f t="shared" si="16"/>
        <v>200186.81208754311</v>
      </c>
      <c r="D144" s="31">
        <f t="shared" si="17"/>
        <v>1453.3104729702716</v>
      </c>
      <c r="E144" s="32">
        <f t="shared" si="10"/>
        <v>0</v>
      </c>
      <c r="F144" s="31">
        <f t="shared" si="11"/>
        <v>1453.3104729702716</v>
      </c>
      <c r="G144" s="31">
        <f t="shared" si="14"/>
        <v>452.37641253255617</v>
      </c>
      <c r="H144" s="31">
        <f t="shared" si="15"/>
        <v>1000.9340604377154</v>
      </c>
      <c r="I144" s="31">
        <f t="shared" si="12"/>
        <v>199734.43567501055</v>
      </c>
      <c r="J144" s="24"/>
      <c r="K144" s="24"/>
    </row>
    <row r="145" spans="1:11">
      <c r="A145" s="27">
        <f t="shared" si="13"/>
        <v>128</v>
      </c>
      <c r="B145" s="28">
        <f t="shared" si="9"/>
        <v>46204</v>
      </c>
      <c r="C145" s="31">
        <f t="shared" si="16"/>
        <v>199734.43567501055</v>
      </c>
      <c r="D145" s="31">
        <f t="shared" si="17"/>
        <v>1453.3104729702716</v>
      </c>
      <c r="E145" s="32">
        <f t="shared" si="10"/>
        <v>0</v>
      </c>
      <c r="F145" s="31">
        <f t="shared" si="11"/>
        <v>1453.3104729702716</v>
      </c>
      <c r="G145" s="31">
        <f t="shared" si="14"/>
        <v>454.63829459521889</v>
      </c>
      <c r="H145" s="31">
        <f t="shared" si="15"/>
        <v>998.67217837505268</v>
      </c>
      <c r="I145" s="31">
        <f t="shared" si="12"/>
        <v>199279.79738041534</v>
      </c>
      <c r="J145" s="24"/>
      <c r="K145" s="24"/>
    </row>
    <row r="146" spans="1:11">
      <c r="A146" s="27">
        <f t="shared" si="13"/>
        <v>129</v>
      </c>
      <c r="B146" s="28">
        <f t="shared" ref="B146:B209" si="18">IF(Pay_Num&lt;&gt;"",DATE(YEAR(Loan_Start),MONTH(Loan_Start)+(Pay_Num)*12/Num_Pmt_Per_Year,DAY(Loan_Start)),"")</f>
        <v>46235</v>
      </c>
      <c r="C146" s="31">
        <f t="shared" si="16"/>
        <v>199279.79738041534</v>
      </c>
      <c r="D146" s="31">
        <f t="shared" si="17"/>
        <v>1453.3104729702716</v>
      </c>
      <c r="E146" s="32">
        <f t="shared" ref="E146:E209" si="19">IF(AND(Pay_Num&lt;&gt;"",Sched_Pay+Scheduled_Extra_Payments&lt;Beg_Bal),Scheduled_Extra_Payments,IF(AND(Pay_Num&lt;&gt;"",Beg_Bal-Sched_Pay&gt;0),Beg_Bal-Sched_Pay,IF(Pay_Num&lt;&gt;"",0,"")))</f>
        <v>0</v>
      </c>
      <c r="F146" s="31">
        <f t="shared" ref="F146:F209" si="20">IF(AND(Pay_Num&lt;&gt;"",Sched_Pay+Extra_Pay&lt;Beg_Bal),Sched_Pay+Extra_Pay,IF(Pay_Num&lt;&gt;"",Beg_Bal,""))</f>
        <v>1453.3104729702716</v>
      </c>
      <c r="G146" s="31">
        <f t="shared" si="14"/>
        <v>456.9114860681949</v>
      </c>
      <c r="H146" s="31">
        <f t="shared" si="15"/>
        <v>996.39898690207667</v>
      </c>
      <c r="I146" s="31">
        <f t="shared" ref="I146:I209" si="21">IF(AND(Pay_Num&lt;&gt;"",Sched_Pay+Extra_Pay&lt;Beg_Bal),Beg_Bal-Princ,IF(Pay_Num&lt;&gt;"",0,""))</f>
        <v>198822.88589434716</v>
      </c>
      <c r="J146" s="24"/>
      <c r="K146" s="24"/>
    </row>
    <row r="147" spans="1:11">
      <c r="A147" s="27">
        <f t="shared" ref="A147:A210" si="22">IF(Values_Entered,A146+1,"")</f>
        <v>130</v>
      </c>
      <c r="B147" s="28">
        <f t="shared" si="18"/>
        <v>46266</v>
      </c>
      <c r="C147" s="31">
        <f t="shared" si="16"/>
        <v>198822.88589434716</v>
      </c>
      <c r="D147" s="31">
        <f t="shared" si="17"/>
        <v>1453.3104729702716</v>
      </c>
      <c r="E147" s="32">
        <f t="shared" si="19"/>
        <v>0</v>
      </c>
      <c r="F147" s="31">
        <f t="shared" si="20"/>
        <v>1453.3104729702716</v>
      </c>
      <c r="G147" s="31">
        <f t="shared" ref="G147:G210" si="23">IF(Pay_Num&lt;&gt;"",Total_Pay-Int,"")</f>
        <v>459.19604349853591</v>
      </c>
      <c r="H147" s="31">
        <f t="shared" ref="H147:H210" si="24">IF(Pay_Num&lt;&gt;"",Beg_Bal*Interest_Rate/Num_Pmt_Per_Year,"")</f>
        <v>994.11442947173566</v>
      </c>
      <c r="I147" s="31">
        <f t="shared" si="21"/>
        <v>198363.68985084863</v>
      </c>
      <c r="J147" s="24"/>
      <c r="K147" s="24"/>
    </row>
    <row r="148" spans="1:11">
      <c r="A148" s="27">
        <f t="shared" si="22"/>
        <v>131</v>
      </c>
      <c r="B148" s="28">
        <f t="shared" si="18"/>
        <v>46296</v>
      </c>
      <c r="C148" s="31">
        <f t="shared" ref="C148:C211" si="25">IF(Pay_Num&lt;&gt;"",I147,"")</f>
        <v>198363.68985084863</v>
      </c>
      <c r="D148" s="31">
        <f t="shared" ref="D148:D211" si="26">IF(Pay_Num&lt;&gt;"",Scheduled_Monthly_Payment,"")</f>
        <v>1453.3104729702716</v>
      </c>
      <c r="E148" s="32">
        <f t="shared" si="19"/>
        <v>0</v>
      </c>
      <c r="F148" s="31">
        <f t="shared" si="20"/>
        <v>1453.3104729702716</v>
      </c>
      <c r="G148" s="31">
        <f t="shared" si="23"/>
        <v>461.49202371602837</v>
      </c>
      <c r="H148" s="31">
        <f t="shared" si="24"/>
        <v>991.81844925424321</v>
      </c>
      <c r="I148" s="31">
        <f t="shared" si="21"/>
        <v>197902.19782713259</v>
      </c>
      <c r="J148" s="24"/>
      <c r="K148" s="24"/>
    </row>
    <row r="149" spans="1:11">
      <c r="A149" s="27">
        <f t="shared" si="22"/>
        <v>132</v>
      </c>
      <c r="B149" s="28">
        <f t="shared" si="18"/>
        <v>46327</v>
      </c>
      <c r="C149" s="31">
        <f t="shared" si="25"/>
        <v>197902.19782713259</v>
      </c>
      <c r="D149" s="31">
        <f t="shared" si="26"/>
        <v>1453.3104729702716</v>
      </c>
      <c r="E149" s="32">
        <f t="shared" si="19"/>
        <v>0</v>
      </c>
      <c r="F149" s="31">
        <f t="shared" si="20"/>
        <v>1453.3104729702716</v>
      </c>
      <c r="G149" s="31">
        <f t="shared" si="23"/>
        <v>463.79948383460862</v>
      </c>
      <c r="H149" s="31">
        <f t="shared" si="24"/>
        <v>989.51098913566295</v>
      </c>
      <c r="I149" s="31">
        <f t="shared" si="21"/>
        <v>197438.39834329797</v>
      </c>
      <c r="J149" s="24"/>
      <c r="K149" s="24"/>
    </row>
    <row r="150" spans="1:11">
      <c r="A150" s="27">
        <f t="shared" si="22"/>
        <v>133</v>
      </c>
      <c r="B150" s="28">
        <f t="shared" si="18"/>
        <v>46357</v>
      </c>
      <c r="C150" s="31">
        <f t="shared" si="25"/>
        <v>197438.39834329797</v>
      </c>
      <c r="D150" s="31">
        <f t="shared" si="26"/>
        <v>1453.3104729702716</v>
      </c>
      <c r="E150" s="32">
        <f t="shared" si="19"/>
        <v>0</v>
      </c>
      <c r="F150" s="31">
        <f t="shared" si="20"/>
        <v>1453.3104729702716</v>
      </c>
      <c r="G150" s="31">
        <f t="shared" si="23"/>
        <v>466.11848125378185</v>
      </c>
      <c r="H150" s="31">
        <f t="shared" si="24"/>
        <v>987.19199171648972</v>
      </c>
      <c r="I150" s="31">
        <f t="shared" si="21"/>
        <v>196972.2798620442</v>
      </c>
      <c r="J150" s="24"/>
      <c r="K150" s="24"/>
    </row>
    <row r="151" spans="1:11">
      <c r="A151" s="27">
        <f t="shared" si="22"/>
        <v>134</v>
      </c>
      <c r="B151" s="28">
        <f t="shared" si="18"/>
        <v>46388</v>
      </c>
      <c r="C151" s="31">
        <f t="shared" si="25"/>
        <v>196972.2798620442</v>
      </c>
      <c r="D151" s="31">
        <f t="shared" si="26"/>
        <v>1453.3104729702716</v>
      </c>
      <c r="E151" s="32">
        <f t="shared" si="19"/>
        <v>0</v>
      </c>
      <c r="F151" s="31">
        <f t="shared" si="20"/>
        <v>1453.3104729702716</v>
      </c>
      <c r="G151" s="31">
        <f t="shared" si="23"/>
        <v>468.44907366005066</v>
      </c>
      <c r="H151" s="31">
        <f t="shared" si="24"/>
        <v>984.86139931022092</v>
      </c>
      <c r="I151" s="31">
        <f t="shared" si="21"/>
        <v>196503.83078838416</v>
      </c>
      <c r="J151" s="24"/>
      <c r="K151" s="24"/>
    </row>
    <row r="152" spans="1:11">
      <c r="A152" s="27">
        <f t="shared" si="22"/>
        <v>135</v>
      </c>
      <c r="B152" s="28">
        <f t="shared" si="18"/>
        <v>46419</v>
      </c>
      <c r="C152" s="31">
        <f t="shared" si="25"/>
        <v>196503.83078838416</v>
      </c>
      <c r="D152" s="31">
        <f t="shared" si="26"/>
        <v>1453.3104729702716</v>
      </c>
      <c r="E152" s="32">
        <f t="shared" si="19"/>
        <v>0</v>
      </c>
      <c r="F152" s="31">
        <f t="shared" si="20"/>
        <v>1453.3104729702716</v>
      </c>
      <c r="G152" s="31">
        <f t="shared" si="23"/>
        <v>470.79131902835081</v>
      </c>
      <c r="H152" s="31">
        <f t="shared" si="24"/>
        <v>982.51915394192076</v>
      </c>
      <c r="I152" s="31">
        <f t="shared" si="21"/>
        <v>196033.0394693558</v>
      </c>
      <c r="J152" s="24"/>
      <c r="K152" s="24"/>
    </row>
    <row r="153" spans="1:11">
      <c r="A153" s="27">
        <f t="shared" si="22"/>
        <v>136</v>
      </c>
      <c r="B153" s="28">
        <f t="shared" si="18"/>
        <v>46447</v>
      </c>
      <c r="C153" s="31">
        <f t="shared" si="25"/>
        <v>196033.0394693558</v>
      </c>
      <c r="D153" s="31">
        <f t="shared" si="26"/>
        <v>1453.3104729702716</v>
      </c>
      <c r="E153" s="32">
        <f t="shared" si="19"/>
        <v>0</v>
      </c>
      <c r="F153" s="31">
        <f t="shared" si="20"/>
        <v>1453.3104729702716</v>
      </c>
      <c r="G153" s="31">
        <f t="shared" si="23"/>
        <v>473.14527562349269</v>
      </c>
      <c r="H153" s="31">
        <f t="shared" si="24"/>
        <v>980.16519734677888</v>
      </c>
      <c r="I153" s="31">
        <f t="shared" si="21"/>
        <v>195559.89419373233</v>
      </c>
      <c r="J153" s="24"/>
      <c r="K153" s="24"/>
    </row>
    <row r="154" spans="1:11">
      <c r="A154" s="27">
        <f t="shared" si="22"/>
        <v>137</v>
      </c>
      <c r="B154" s="28">
        <f t="shared" si="18"/>
        <v>46478</v>
      </c>
      <c r="C154" s="31">
        <f t="shared" si="25"/>
        <v>195559.89419373233</v>
      </c>
      <c r="D154" s="31">
        <f t="shared" si="26"/>
        <v>1453.3104729702716</v>
      </c>
      <c r="E154" s="32">
        <f t="shared" si="19"/>
        <v>0</v>
      </c>
      <c r="F154" s="31">
        <f t="shared" si="20"/>
        <v>1453.3104729702716</v>
      </c>
      <c r="G154" s="31">
        <f t="shared" si="23"/>
        <v>475.51100200160988</v>
      </c>
      <c r="H154" s="31">
        <f t="shared" si="24"/>
        <v>977.79947096866169</v>
      </c>
      <c r="I154" s="31">
        <f t="shared" si="21"/>
        <v>195084.38319173071</v>
      </c>
      <c r="J154" s="24"/>
      <c r="K154" s="24"/>
    </row>
    <row r="155" spans="1:11">
      <c r="A155" s="27">
        <f t="shared" si="22"/>
        <v>138</v>
      </c>
      <c r="B155" s="28">
        <f t="shared" si="18"/>
        <v>46508</v>
      </c>
      <c r="C155" s="31">
        <f t="shared" si="25"/>
        <v>195084.38319173071</v>
      </c>
      <c r="D155" s="31">
        <f t="shared" si="26"/>
        <v>1453.3104729702716</v>
      </c>
      <c r="E155" s="32">
        <f t="shared" si="19"/>
        <v>0</v>
      </c>
      <c r="F155" s="31">
        <f t="shared" si="20"/>
        <v>1453.3104729702716</v>
      </c>
      <c r="G155" s="31">
        <f t="shared" si="23"/>
        <v>477.88855701161799</v>
      </c>
      <c r="H155" s="31">
        <f t="shared" si="24"/>
        <v>975.42191595865359</v>
      </c>
      <c r="I155" s="31">
        <f t="shared" si="21"/>
        <v>194606.4946347191</v>
      </c>
      <c r="J155" s="24"/>
      <c r="K155" s="24"/>
    </row>
    <row r="156" spans="1:11">
      <c r="A156" s="27">
        <f t="shared" si="22"/>
        <v>139</v>
      </c>
      <c r="B156" s="28">
        <f t="shared" si="18"/>
        <v>46539</v>
      </c>
      <c r="C156" s="31">
        <f t="shared" si="25"/>
        <v>194606.4946347191</v>
      </c>
      <c r="D156" s="31">
        <f t="shared" si="26"/>
        <v>1453.3104729702716</v>
      </c>
      <c r="E156" s="32">
        <f t="shared" si="19"/>
        <v>0</v>
      </c>
      <c r="F156" s="31">
        <f t="shared" si="20"/>
        <v>1453.3104729702716</v>
      </c>
      <c r="G156" s="31">
        <f t="shared" si="23"/>
        <v>480.27799979667611</v>
      </c>
      <c r="H156" s="31">
        <f t="shared" si="24"/>
        <v>973.03247317359546</v>
      </c>
      <c r="I156" s="31">
        <f t="shared" si="21"/>
        <v>194126.21663492243</v>
      </c>
      <c r="J156" s="24"/>
      <c r="K156" s="24"/>
    </row>
    <row r="157" spans="1:11">
      <c r="A157" s="27">
        <f t="shared" si="22"/>
        <v>140</v>
      </c>
      <c r="B157" s="28">
        <f t="shared" si="18"/>
        <v>46569</v>
      </c>
      <c r="C157" s="31">
        <f t="shared" si="25"/>
        <v>194126.21663492243</v>
      </c>
      <c r="D157" s="31">
        <f t="shared" si="26"/>
        <v>1453.3104729702716</v>
      </c>
      <c r="E157" s="32">
        <f t="shared" si="19"/>
        <v>0</v>
      </c>
      <c r="F157" s="31">
        <f t="shared" si="20"/>
        <v>1453.3104729702716</v>
      </c>
      <c r="G157" s="31">
        <f t="shared" si="23"/>
        <v>482.6793897956594</v>
      </c>
      <c r="H157" s="31">
        <f t="shared" si="24"/>
        <v>970.63108317461217</v>
      </c>
      <c r="I157" s="31">
        <f t="shared" si="21"/>
        <v>193643.53724512676</v>
      </c>
      <c r="J157" s="24"/>
      <c r="K157" s="24"/>
    </row>
    <row r="158" spans="1:11">
      <c r="A158" s="27">
        <f t="shared" si="22"/>
        <v>141</v>
      </c>
      <c r="B158" s="28">
        <f t="shared" si="18"/>
        <v>46600</v>
      </c>
      <c r="C158" s="31">
        <f t="shared" si="25"/>
        <v>193643.53724512676</v>
      </c>
      <c r="D158" s="31">
        <f t="shared" si="26"/>
        <v>1453.3104729702716</v>
      </c>
      <c r="E158" s="32">
        <f t="shared" si="19"/>
        <v>0</v>
      </c>
      <c r="F158" s="31">
        <f t="shared" si="20"/>
        <v>1453.3104729702716</v>
      </c>
      <c r="G158" s="31">
        <f t="shared" si="23"/>
        <v>485.09278674463781</v>
      </c>
      <c r="H158" s="31">
        <f t="shared" si="24"/>
        <v>968.21768622563377</v>
      </c>
      <c r="I158" s="31">
        <f t="shared" si="21"/>
        <v>193158.44445838212</v>
      </c>
      <c r="J158" s="24"/>
      <c r="K158" s="24"/>
    </row>
    <row r="159" spans="1:11">
      <c r="A159" s="27">
        <f t="shared" si="22"/>
        <v>142</v>
      </c>
      <c r="B159" s="28">
        <f t="shared" si="18"/>
        <v>46631</v>
      </c>
      <c r="C159" s="31">
        <f t="shared" si="25"/>
        <v>193158.44445838212</v>
      </c>
      <c r="D159" s="31">
        <f t="shared" si="26"/>
        <v>1453.3104729702716</v>
      </c>
      <c r="E159" s="32">
        <f t="shared" si="19"/>
        <v>0</v>
      </c>
      <c r="F159" s="31">
        <f t="shared" si="20"/>
        <v>1453.3104729702716</v>
      </c>
      <c r="G159" s="31">
        <f t="shared" si="23"/>
        <v>487.51825067836103</v>
      </c>
      <c r="H159" s="31">
        <f t="shared" si="24"/>
        <v>965.79222229191055</v>
      </c>
      <c r="I159" s="31">
        <f t="shared" si="21"/>
        <v>192670.92620770374</v>
      </c>
      <c r="J159" s="24"/>
      <c r="K159" s="24"/>
    </row>
    <row r="160" spans="1:11">
      <c r="A160" s="27">
        <f t="shared" si="22"/>
        <v>143</v>
      </c>
      <c r="B160" s="28">
        <f t="shared" si="18"/>
        <v>46661</v>
      </c>
      <c r="C160" s="31">
        <f t="shared" si="25"/>
        <v>192670.92620770374</v>
      </c>
      <c r="D160" s="31">
        <f t="shared" si="26"/>
        <v>1453.3104729702716</v>
      </c>
      <c r="E160" s="32">
        <f t="shared" si="19"/>
        <v>0</v>
      </c>
      <c r="F160" s="31">
        <f t="shared" si="20"/>
        <v>1453.3104729702716</v>
      </c>
      <c r="G160" s="31">
        <f t="shared" si="23"/>
        <v>489.95584193175296</v>
      </c>
      <c r="H160" s="31">
        <f t="shared" si="24"/>
        <v>963.35463103851862</v>
      </c>
      <c r="I160" s="31">
        <f t="shared" si="21"/>
        <v>192180.97036577199</v>
      </c>
      <c r="J160" s="24"/>
      <c r="K160" s="24"/>
    </row>
    <row r="161" spans="1:11">
      <c r="A161" s="27">
        <f t="shared" si="22"/>
        <v>144</v>
      </c>
      <c r="B161" s="28">
        <f t="shared" si="18"/>
        <v>46692</v>
      </c>
      <c r="C161" s="31">
        <f t="shared" si="25"/>
        <v>192180.97036577199</v>
      </c>
      <c r="D161" s="31">
        <f t="shared" si="26"/>
        <v>1453.3104729702716</v>
      </c>
      <c r="E161" s="32">
        <f t="shared" si="19"/>
        <v>0</v>
      </c>
      <c r="F161" s="31">
        <f t="shared" si="20"/>
        <v>1453.3104729702716</v>
      </c>
      <c r="G161" s="31">
        <f t="shared" si="23"/>
        <v>492.40562114141164</v>
      </c>
      <c r="H161" s="31">
        <f t="shared" si="24"/>
        <v>960.90485182885993</v>
      </c>
      <c r="I161" s="31">
        <f t="shared" si="21"/>
        <v>191688.5647446306</v>
      </c>
      <c r="J161" s="24"/>
      <c r="K161" s="24"/>
    </row>
    <row r="162" spans="1:11">
      <c r="A162" s="27">
        <f t="shared" si="22"/>
        <v>145</v>
      </c>
      <c r="B162" s="28">
        <f t="shared" si="18"/>
        <v>46722</v>
      </c>
      <c r="C162" s="31">
        <f t="shared" si="25"/>
        <v>191688.5647446306</v>
      </c>
      <c r="D162" s="31">
        <f t="shared" si="26"/>
        <v>1453.3104729702716</v>
      </c>
      <c r="E162" s="32">
        <f t="shared" si="19"/>
        <v>0</v>
      </c>
      <c r="F162" s="31">
        <f t="shared" si="20"/>
        <v>1453.3104729702716</v>
      </c>
      <c r="G162" s="31">
        <f t="shared" si="23"/>
        <v>494.86764924711872</v>
      </c>
      <c r="H162" s="31">
        <f t="shared" si="24"/>
        <v>958.44282372315286</v>
      </c>
      <c r="I162" s="31">
        <f t="shared" si="21"/>
        <v>191193.69709538348</v>
      </c>
      <c r="J162" s="24"/>
      <c r="K162" s="24"/>
    </row>
    <row r="163" spans="1:11">
      <c r="A163" s="27">
        <f t="shared" si="22"/>
        <v>146</v>
      </c>
      <c r="B163" s="28">
        <f t="shared" si="18"/>
        <v>46753</v>
      </c>
      <c r="C163" s="31">
        <f t="shared" si="25"/>
        <v>191193.69709538348</v>
      </c>
      <c r="D163" s="31">
        <f t="shared" si="26"/>
        <v>1453.3104729702716</v>
      </c>
      <c r="E163" s="32">
        <f t="shared" si="19"/>
        <v>0</v>
      </c>
      <c r="F163" s="31">
        <f t="shared" si="20"/>
        <v>1453.3104729702716</v>
      </c>
      <c r="G163" s="31">
        <f t="shared" si="23"/>
        <v>497.34198749335417</v>
      </c>
      <c r="H163" s="31">
        <f t="shared" si="24"/>
        <v>955.96848547691741</v>
      </c>
      <c r="I163" s="31">
        <f t="shared" si="21"/>
        <v>190696.35510789012</v>
      </c>
      <c r="J163" s="24"/>
      <c r="K163" s="24"/>
    </row>
    <row r="164" spans="1:11">
      <c r="A164" s="27">
        <f t="shared" si="22"/>
        <v>147</v>
      </c>
      <c r="B164" s="28">
        <f t="shared" si="18"/>
        <v>46784</v>
      </c>
      <c r="C164" s="31">
        <f t="shared" si="25"/>
        <v>190696.35510789012</v>
      </c>
      <c r="D164" s="31">
        <f t="shared" si="26"/>
        <v>1453.3104729702716</v>
      </c>
      <c r="E164" s="32">
        <f t="shared" si="19"/>
        <v>0</v>
      </c>
      <c r="F164" s="31">
        <f t="shared" si="20"/>
        <v>1453.3104729702716</v>
      </c>
      <c r="G164" s="31">
        <f t="shared" si="23"/>
        <v>499.82869743082097</v>
      </c>
      <c r="H164" s="31">
        <f t="shared" si="24"/>
        <v>953.48177553945061</v>
      </c>
      <c r="I164" s="31">
        <f t="shared" si="21"/>
        <v>190196.52641045931</v>
      </c>
      <c r="J164" s="24"/>
      <c r="K164" s="24"/>
    </row>
    <row r="165" spans="1:11">
      <c r="A165" s="27">
        <f t="shared" si="22"/>
        <v>148</v>
      </c>
      <c r="B165" s="28">
        <f t="shared" si="18"/>
        <v>46813</v>
      </c>
      <c r="C165" s="31">
        <f t="shared" si="25"/>
        <v>190196.52641045931</v>
      </c>
      <c r="D165" s="31">
        <f t="shared" si="26"/>
        <v>1453.3104729702716</v>
      </c>
      <c r="E165" s="32">
        <f t="shared" si="19"/>
        <v>0</v>
      </c>
      <c r="F165" s="31">
        <f t="shared" si="20"/>
        <v>1453.3104729702716</v>
      </c>
      <c r="G165" s="31">
        <f t="shared" si="23"/>
        <v>502.3278409179751</v>
      </c>
      <c r="H165" s="31">
        <f t="shared" si="24"/>
        <v>950.98263205229648</v>
      </c>
      <c r="I165" s="31">
        <f t="shared" si="21"/>
        <v>189694.19856954133</v>
      </c>
      <c r="J165" s="24"/>
      <c r="K165" s="24"/>
    </row>
    <row r="166" spans="1:11">
      <c r="A166" s="27">
        <f t="shared" si="22"/>
        <v>149</v>
      </c>
      <c r="B166" s="28">
        <f t="shared" si="18"/>
        <v>46844</v>
      </c>
      <c r="C166" s="31">
        <f t="shared" si="25"/>
        <v>189694.19856954133</v>
      </c>
      <c r="D166" s="31">
        <f t="shared" si="26"/>
        <v>1453.3104729702716</v>
      </c>
      <c r="E166" s="32">
        <f t="shared" si="19"/>
        <v>0</v>
      </c>
      <c r="F166" s="31">
        <f t="shared" si="20"/>
        <v>1453.3104729702716</v>
      </c>
      <c r="G166" s="31">
        <f t="shared" si="23"/>
        <v>504.83948012256485</v>
      </c>
      <c r="H166" s="31">
        <f t="shared" si="24"/>
        <v>948.47099284770673</v>
      </c>
      <c r="I166" s="31">
        <f t="shared" si="21"/>
        <v>189189.35908941878</v>
      </c>
      <c r="J166" s="24"/>
      <c r="K166" s="24"/>
    </row>
    <row r="167" spans="1:11">
      <c r="A167" s="27">
        <f t="shared" si="22"/>
        <v>150</v>
      </c>
      <c r="B167" s="28">
        <f t="shared" si="18"/>
        <v>46874</v>
      </c>
      <c r="C167" s="31">
        <f t="shared" si="25"/>
        <v>189189.35908941878</v>
      </c>
      <c r="D167" s="31">
        <f t="shared" si="26"/>
        <v>1453.3104729702716</v>
      </c>
      <c r="E167" s="32">
        <f t="shared" si="19"/>
        <v>0</v>
      </c>
      <c r="F167" s="31">
        <f t="shared" si="20"/>
        <v>1453.3104729702716</v>
      </c>
      <c r="G167" s="31">
        <f t="shared" si="23"/>
        <v>507.36367752317778</v>
      </c>
      <c r="H167" s="31">
        <f t="shared" si="24"/>
        <v>945.94679544709379</v>
      </c>
      <c r="I167" s="31">
        <f t="shared" si="21"/>
        <v>188681.99541189559</v>
      </c>
      <c r="J167" s="24"/>
      <c r="K167" s="24"/>
    </row>
    <row r="168" spans="1:11">
      <c r="A168" s="27">
        <f t="shared" si="22"/>
        <v>151</v>
      </c>
      <c r="B168" s="28">
        <f t="shared" si="18"/>
        <v>46905</v>
      </c>
      <c r="C168" s="31">
        <f t="shared" si="25"/>
        <v>188681.99541189559</v>
      </c>
      <c r="D168" s="31">
        <f t="shared" si="26"/>
        <v>1453.3104729702716</v>
      </c>
      <c r="E168" s="32">
        <f t="shared" si="19"/>
        <v>0</v>
      </c>
      <c r="F168" s="31">
        <f t="shared" si="20"/>
        <v>1453.3104729702716</v>
      </c>
      <c r="G168" s="31">
        <f t="shared" si="23"/>
        <v>509.90049591079367</v>
      </c>
      <c r="H168" s="31">
        <f t="shared" si="24"/>
        <v>943.40997705947791</v>
      </c>
      <c r="I168" s="31">
        <f t="shared" si="21"/>
        <v>188172.09491598481</v>
      </c>
      <c r="J168" s="24"/>
      <c r="K168" s="24"/>
    </row>
    <row r="169" spans="1:11">
      <c r="A169" s="27">
        <f t="shared" si="22"/>
        <v>152</v>
      </c>
      <c r="B169" s="28">
        <f t="shared" si="18"/>
        <v>46935</v>
      </c>
      <c r="C169" s="31">
        <f t="shared" si="25"/>
        <v>188172.09491598481</v>
      </c>
      <c r="D169" s="31">
        <f t="shared" si="26"/>
        <v>1453.3104729702716</v>
      </c>
      <c r="E169" s="32">
        <f t="shared" si="19"/>
        <v>0</v>
      </c>
      <c r="F169" s="31">
        <f t="shared" si="20"/>
        <v>1453.3104729702716</v>
      </c>
      <c r="G169" s="31">
        <f t="shared" si="23"/>
        <v>512.44999839034756</v>
      </c>
      <c r="H169" s="31">
        <f t="shared" si="24"/>
        <v>940.86047457992402</v>
      </c>
      <c r="I169" s="31">
        <f t="shared" si="21"/>
        <v>187659.64491759447</v>
      </c>
      <c r="J169" s="24"/>
      <c r="K169" s="24"/>
    </row>
    <row r="170" spans="1:11">
      <c r="A170" s="27">
        <f t="shared" si="22"/>
        <v>153</v>
      </c>
      <c r="B170" s="28">
        <f t="shared" si="18"/>
        <v>46966</v>
      </c>
      <c r="C170" s="31">
        <f t="shared" si="25"/>
        <v>187659.64491759447</v>
      </c>
      <c r="D170" s="31">
        <f t="shared" si="26"/>
        <v>1453.3104729702716</v>
      </c>
      <c r="E170" s="32">
        <f t="shared" si="19"/>
        <v>0</v>
      </c>
      <c r="F170" s="31">
        <f t="shared" si="20"/>
        <v>1453.3104729702716</v>
      </c>
      <c r="G170" s="31">
        <f t="shared" si="23"/>
        <v>515.01224838229916</v>
      </c>
      <c r="H170" s="31">
        <f t="shared" si="24"/>
        <v>938.29822458797241</v>
      </c>
      <c r="I170" s="31">
        <f t="shared" si="21"/>
        <v>187144.63266921218</v>
      </c>
      <c r="J170" s="24"/>
      <c r="K170" s="24"/>
    </row>
    <row r="171" spans="1:11">
      <c r="A171" s="27">
        <f t="shared" si="22"/>
        <v>154</v>
      </c>
      <c r="B171" s="28">
        <f t="shared" si="18"/>
        <v>46997</v>
      </c>
      <c r="C171" s="31">
        <f t="shared" si="25"/>
        <v>187144.63266921218</v>
      </c>
      <c r="D171" s="31">
        <f t="shared" si="26"/>
        <v>1453.3104729702716</v>
      </c>
      <c r="E171" s="32">
        <f t="shared" si="19"/>
        <v>0</v>
      </c>
      <c r="F171" s="31">
        <f t="shared" si="20"/>
        <v>1453.3104729702716</v>
      </c>
      <c r="G171" s="31">
        <f t="shared" si="23"/>
        <v>517.58730962421066</v>
      </c>
      <c r="H171" s="31">
        <f t="shared" si="24"/>
        <v>935.72316334606091</v>
      </c>
      <c r="I171" s="31">
        <f t="shared" si="21"/>
        <v>186627.04535958797</v>
      </c>
      <c r="J171" s="24"/>
      <c r="K171" s="24"/>
    </row>
    <row r="172" spans="1:11">
      <c r="A172" s="27">
        <f t="shared" si="22"/>
        <v>155</v>
      </c>
      <c r="B172" s="28">
        <f t="shared" si="18"/>
        <v>47027</v>
      </c>
      <c r="C172" s="31">
        <f t="shared" si="25"/>
        <v>186627.04535958797</v>
      </c>
      <c r="D172" s="31">
        <f t="shared" si="26"/>
        <v>1453.3104729702716</v>
      </c>
      <c r="E172" s="32">
        <f t="shared" si="19"/>
        <v>0</v>
      </c>
      <c r="F172" s="31">
        <f t="shared" si="20"/>
        <v>1453.3104729702716</v>
      </c>
      <c r="G172" s="31">
        <f t="shared" si="23"/>
        <v>520.17524617233187</v>
      </c>
      <c r="H172" s="31">
        <f t="shared" si="24"/>
        <v>933.13522679793971</v>
      </c>
      <c r="I172" s="31">
        <f t="shared" si="21"/>
        <v>186106.87011341564</v>
      </c>
      <c r="J172" s="24"/>
      <c r="K172" s="24"/>
    </row>
    <row r="173" spans="1:11">
      <c r="A173" s="27">
        <f t="shared" si="22"/>
        <v>156</v>
      </c>
      <c r="B173" s="28">
        <f t="shared" si="18"/>
        <v>47058</v>
      </c>
      <c r="C173" s="31">
        <f t="shared" si="25"/>
        <v>186106.87011341564</v>
      </c>
      <c r="D173" s="31">
        <f t="shared" si="26"/>
        <v>1453.3104729702716</v>
      </c>
      <c r="E173" s="32">
        <f t="shared" si="19"/>
        <v>0</v>
      </c>
      <c r="F173" s="31">
        <f t="shared" si="20"/>
        <v>1453.3104729702716</v>
      </c>
      <c r="G173" s="31">
        <f t="shared" si="23"/>
        <v>522.77612240319343</v>
      </c>
      <c r="H173" s="31">
        <f t="shared" si="24"/>
        <v>930.53435056707815</v>
      </c>
      <c r="I173" s="31">
        <f t="shared" si="21"/>
        <v>185584.09399101246</v>
      </c>
      <c r="J173" s="24"/>
      <c r="K173" s="24"/>
    </row>
    <row r="174" spans="1:11">
      <c r="A174" s="27">
        <f t="shared" si="22"/>
        <v>157</v>
      </c>
      <c r="B174" s="28">
        <f t="shared" si="18"/>
        <v>47088</v>
      </c>
      <c r="C174" s="31">
        <f t="shared" si="25"/>
        <v>185584.09399101246</v>
      </c>
      <c r="D174" s="31">
        <f t="shared" si="26"/>
        <v>1453.3104729702716</v>
      </c>
      <c r="E174" s="32">
        <f t="shared" si="19"/>
        <v>0</v>
      </c>
      <c r="F174" s="31">
        <f t="shared" si="20"/>
        <v>1453.3104729702716</v>
      </c>
      <c r="G174" s="31">
        <f t="shared" si="23"/>
        <v>525.39000301520934</v>
      </c>
      <c r="H174" s="31">
        <f t="shared" si="24"/>
        <v>927.92046995506223</v>
      </c>
      <c r="I174" s="31">
        <f t="shared" si="21"/>
        <v>185058.70398799726</v>
      </c>
      <c r="J174" s="24"/>
      <c r="K174" s="24"/>
    </row>
    <row r="175" spans="1:11">
      <c r="A175" s="27">
        <f t="shared" si="22"/>
        <v>158</v>
      </c>
      <c r="B175" s="28">
        <f t="shared" si="18"/>
        <v>47119</v>
      </c>
      <c r="C175" s="31">
        <f t="shared" si="25"/>
        <v>185058.70398799726</v>
      </c>
      <c r="D175" s="31">
        <f t="shared" si="26"/>
        <v>1453.3104729702716</v>
      </c>
      <c r="E175" s="32">
        <f t="shared" si="19"/>
        <v>0</v>
      </c>
      <c r="F175" s="31">
        <f t="shared" si="20"/>
        <v>1453.3104729702716</v>
      </c>
      <c r="G175" s="31">
        <f t="shared" si="23"/>
        <v>528.01695303028532</v>
      </c>
      <c r="H175" s="31">
        <f t="shared" si="24"/>
        <v>925.29351993998625</v>
      </c>
      <c r="I175" s="31">
        <f t="shared" si="21"/>
        <v>184530.68703496698</v>
      </c>
      <c r="J175" s="24"/>
      <c r="K175" s="24"/>
    </row>
    <row r="176" spans="1:11">
      <c r="A176" s="27">
        <f t="shared" si="22"/>
        <v>159</v>
      </c>
      <c r="B176" s="28">
        <f t="shared" si="18"/>
        <v>47150</v>
      </c>
      <c r="C176" s="31">
        <f t="shared" si="25"/>
        <v>184530.68703496698</v>
      </c>
      <c r="D176" s="31">
        <f t="shared" si="26"/>
        <v>1453.3104729702716</v>
      </c>
      <c r="E176" s="32">
        <f t="shared" si="19"/>
        <v>0</v>
      </c>
      <c r="F176" s="31">
        <f t="shared" si="20"/>
        <v>1453.3104729702716</v>
      </c>
      <c r="G176" s="31">
        <f t="shared" si="23"/>
        <v>530.65703779543662</v>
      </c>
      <c r="H176" s="31">
        <f t="shared" si="24"/>
        <v>922.65343517483495</v>
      </c>
      <c r="I176" s="31">
        <f t="shared" si="21"/>
        <v>184000.02999717154</v>
      </c>
      <c r="J176" s="24"/>
      <c r="K176" s="24"/>
    </row>
    <row r="177" spans="1:11">
      <c r="A177" s="27">
        <f t="shared" si="22"/>
        <v>160</v>
      </c>
      <c r="B177" s="28">
        <f t="shared" si="18"/>
        <v>47178</v>
      </c>
      <c r="C177" s="31">
        <f t="shared" si="25"/>
        <v>184000.02999717154</v>
      </c>
      <c r="D177" s="31">
        <f t="shared" si="26"/>
        <v>1453.3104729702716</v>
      </c>
      <c r="E177" s="32">
        <f t="shared" si="19"/>
        <v>0</v>
      </c>
      <c r="F177" s="31">
        <f t="shared" si="20"/>
        <v>1453.3104729702716</v>
      </c>
      <c r="G177" s="31">
        <f t="shared" si="23"/>
        <v>533.31032298441392</v>
      </c>
      <c r="H177" s="31">
        <f t="shared" si="24"/>
        <v>920.00014998585766</v>
      </c>
      <c r="I177" s="31">
        <f t="shared" si="21"/>
        <v>183466.71967418713</v>
      </c>
      <c r="J177" s="24"/>
      <c r="K177" s="24"/>
    </row>
    <row r="178" spans="1:11">
      <c r="A178" s="27">
        <f t="shared" si="22"/>
        <v>161</v>
      </c>
      <c r="B178" s="28">
        <f t="shared" si="18"/>
        <v>47209</v>
      </c>
      <c r="C178" s="31">
        <f t="shared" si="25"/>
        <v>183466.71967418713</v>
      </c>
      <c r="D178" s="31">
        <f t="shared" si="26"/>
        <v>1453.3104729702716</v>
      </c>
      <c r="E178" s="32">
        <f t="shared" si="19"/>
        <v>0</v>
      </c>
      <c r="F178" s="31">
        <f t="shared" si="20"/>
        <v>1453.3104729702716</v>
      </c>
      <c r="G178" s="31">
        <f t="shared" si="23"/>
        <v>535.97687459933593</v>
      </c>
      <c r="H178" s="31">
        <f t="shared" si="24"/>
        <v>917.33359837093565</v>
      </c>
      <c r="I178" s="31">
        <f t="shared" si="21"/>
        <v>182930.74279958778</v>
      </c>
      <c r="J178" s="24"/>
      <c r="K178" s="24"/>
    </row>
    <row r="179" spans="1:11">
      <c r="A179" s="27">
        <f t="shared" si="22"/>
        <v>162</v>
      </c>
      <c r="B179" s="28">
        <f t="shared" si="18"/>
        <v>47239</v>
      </c>
      <c r="C179" s="31">
        <f t="shared" si="25"/>
        <v>182930.74279958778</v>
      </c>
      <c r="D179" s="31">
        <f t="shared" si="26"/>
        <v>1453.3104729702716</v>
      </c>
      <c r="E179" s="32">
        <f t="shared" si="19"/>
        <v>0</v>
      </c>
      <c r="F179" s="31">
        <f t="shared" si="20"/>
        <v>1453.3104729702716</v>
      </c>
      <c r="G179" s="31">
        <f t="shared" si="23"/>
        <v>538.6567589723328</v>
      </c>
      <c r="H179" s="31">
        <f t="shared" si="24"/>
        <v>914.65371399793878</v>
      </c>
      <c r="I179" s="31">
        <f t="shared" si="21"/>
        <v>182392.08604061545</v>
      </c>
      <c r="J179" s="24"/>
      <c r="K179" s="24"/>
    </row>
    <row r="180" spans="1:11">
      <c r="A180" s="27">
        <f t="shared" si="22"/>
        <v>163</v>
      </c>
      <c r="B180" s="28">
        <f t="shared" si="18"/>
        <v>47270</v>
      </c>
      <c r="C180" s="31">
        <f t="shared" si="25"/>
        <v>182392.08604061545</v>
      </c>
      <c r="D180" s="31">
        <f t="shared" si="26"/>
        <v>1453.3104729702716</v>
      </c>
      <c r="E180" s="32">
        <f t="shared" si="19"/>
        <v>0</v>
      </c>
      <c r="F180" s="31">
        <f t="shared" si="20"/>
        <v>1453.3104729702716</v>
      </c>
      <c r="G180" s="31">
        <f t="shared" si="23"/>
        <v>541.3500427671944</v>
      </c>
      <c r="H180" s="31">
        <f t="shared" si="24"/>
        <v>911.96043020307718</v>
      </c>
      <c r="I180" s="31">
        <f t="shared" si="21"/>
        <v>181850.73599784827</v>
      </c>
      <c r="J180" s="24"/>
      <c r="K180" s="24"/>
    </row>
    <row r="181" spans="1:11">
      <c r="A181" s="27">
        <f t="shared" si="22"/>
        <v>164</v>
      </c>
      <c r="B181" s="28">
        <f t="shared" si="18"/>
        <v>47300</v>
      </c>
      <c r="C181" s="31">
        <f t="shared" si="25"/>
        <v>181850.73599784827</v>
      </c>
      <c r="D181" s="31">
        <f t="shared" si="26"/>
        <v>1453.3104729702716</v>
      </c>
      <c r="E181" s="32">
        <f t="shared" si="19"/>
        <v>0</v>
      </c>
      <c r="F181" s="31">
        <f t="shared" si="20"/>
        <v>1453.3104729702716</v>
      </c>
      <c r="G181" s="31">
        <f t="shared" si="23"/>
        <v>544.05679298103018</v>
      </c>
      <c r="H181" s="31">
        <f t="shared" si="24"/>
        <v>909.25367998924139</v>
      </c>
      <c r="I181" s="31">
        <f t="shared" si="21"/>
        <v>181306.67920486725</v>
      </c>
      <c r="J181" s="24"/>
      <c r="K181" s="24"/>
    </row>
    <row r="182" spans="1:11">
      <c r="A182" s="27">
        <f t="shared" si="22"/>
        <v>165</v>
      </c>
      <c r="B182" s="28">
        <f t="shared" si="18"/>
        <v>47331</v>
      </c>
      <c r="C182" s="31">
        <f t="shared" si="25"/>
        <v>181306.67920486725</v>
      </c>
      <c r="D182" s="31">
        <f t="shared" si="26"/>
        <v>1453.3104729702716</v>
      </c>
      <c r="E182" s="32">
        <f t="shared" si="19"/>
        <v>0</v>
      </c>
      <c r="F182" s="31">
        <f t="shared" si="20"/>
        <v>1453.3104729702716</v>
      </c>
      <c r="G182" s="31">
        <f t="shared" si="23"/>
        <v>546.77707694593539</v>
      </c>
      <c r="H182" s="31">
        <f t="shared" si="24"/>
        <v>906.53339602433618</v>
      </c>
      <c r="I182" s="31">
        <f t="shared" si="21"/>
        <v>180759.90212792132</v>
      </c>
      <c r="J182" s="24"/>
      <c r="K182" s="24"/>
    </row>
    <row r="183" spans="1:11">
      <c r="A183" s="27">
        <f t="shared" si="22"/>
        <v>166</v>
      </c>
      <c r="B183" s="28">
        <f t="shared" si="18"/>
        <v>47362</v>
      </c>
      <c r="C183" s="31">
        <f t="shared" si="25"/>
        <v>180759.90212792132</v>
      </c>
      <c r="D183" s="31">
        <f t="shared" si="26"/>
        <v>1453.3104729702716</v>
      </c>
      <c r="E183" s="32">
        <f t="shared" si="19"/>
        <v>0</v>
      </c>
      <c r="F183" s="31">
        <f t="shared" si="20"/>
        <v>1453.3104729702716</v>
      </c>
      <c r="G183" s="31">
        <f t="shared" si="23"/>
        <v>549.51096233066505</v>
      </c>
      <c r="H183" s="31">
        <f t="shared" si="24"/>
        <v>903.79951063960652</v>
      </c>
      <c r="I183" s="31">
        <f t="shared" si="21"/>
        <v>180210.39116559064</v>
      </c>
      <c r="J183" s="24"/>
      <c r="K183" s="24"/>
    </row>
    <row r="184" spans="1:11">
      <c r="A184" s="27">
        <f t="shared" si="22"/>
        <v>167</v>
      </c>
      <c r="B184" s="28">
        <f t="shared" si="18"/>
        <v>47392</v>
      </c>
      <c r="C184" s="31">
        <f t="shared" si="25"/>
        <v>180210.39116559064</v>
      </c>
      <c r="D184" s="31">
        <f t="shared" si="26"/>
        <v>1453.3104729702716</v>
      </c>
      <c r="E184" s="32">
        <f t="shared" si="19"/>
        <v>0</v>
      </c>
      <c r="F184" s="31">
        <f t="shared" si="20"/>
        <v>1453.3104729702716</v>
      </c>
      <c r="G184" s="31">
        <f t="shared" si="23"/>
        <v>552.25851714231851</v>
      </c>
      <c r="H184" s="31">
        <f t="shared" si="24"/>
        <v>901.05195582795307</v>
      </c>
      <c r="I184" s="31">
        <f t="shared" si="21"/>
        <v>179658.13264844831</v>
      </c>
      <c r="J184" s="24"/>
      <c r="K184" s="24"/>
    </row>
    <row r="185" spans="1:11">
      <c r="A185" s="27">
        <f t="shared" si="22"/>
        <v>168</v>
      </c>
      <c r="B185" s="28">
        <f t="shared" si="18"/>
        <v>47423</v>
      </c>
      <c r="C185" s="31">
        <f t="shared" si="25"/>
        <v>179658.13264844831</v>
      </c>
      <c r="D185" s="31">
        <f t="shared" si="26"/>
        <v>1453.3104729702716</v>
      </c>
      <c r="E185" s="32">
        <f t="shared" si="19"/>
        <v>0</v>
      </c>
      <c r="F185" s="31">
        <f t="shared" si="20"/>
        <v>1453.3104729702716</v>
      </c>
      <c r="G185" s="31">
        <f t="shared" si="23"/>
        <v>555.01980972803005</v>
      </c>
      <c r="H185" s="31">
        <f t="shared" si="24"/>
        <v>898.29066324224152</v>
      </c>
      <c r="I185" s="31">
        <f t="shared" si="21"/>
        <v>179103.11283872029</v>
      </c>
      <c r="J185" s="24"/>
      <c r="K185" s="24"/>
    </row>
    <row r="186" spans="1:11">
      <c r="A186" s="27">
        <f t="shared" si="22"/>
        <v>169</v>
      </c>
      <c r="B186" s="28">
        <f t="shared" si="18"/>
        <v>47453</v>
      </c>
      <c r="C186" s="31">
        <f t="shared" si="25"/>
        <v>179103.11283872029</v>
      </c>
      <c r="D186" s="31">
        <f t="shared" si="26"/>
        <v>1453.3104729702716</v>
      </c>
      <c r="E186" s="32">
        <f t="shared" si="19"/>
        <v>0</v>
      </c>
      <c r="F186" s="31">
        <f t="shared" si="20"/>
        <v>1453.3104729702716</v>
      </c>
      <c r="G186" s="31">
        <f t="shared" si="23"/>
        <v>557.79490877667024</v>
      </c>
      <c r="H186" s="31">
        <f t="shared" si="24"/>
        <v>895.51556419360134</v>
      </c>
      <c r="I186" s="31">
        <f t="shared" si="21"/>
        <v>178545.31792994362</v>
      </c>
      <c r="J186" s="24"/>
      <c r="K186" s="24"/>
    </row>
    <row r="187" spans="1:11">
      <c r="A187" s="27">
        <f t="shared" si="22"/>
        <v>170</v>
      </c>
      <c r="B187" s="28">
        <f t="shared" si="18"/>
        <v>47484</v>
      </c>
      <c r="C187" s="31">
        <f t="shared" si="25"/>
        <v>178545.31792994362</v>
      </c>
      <c r="D187" s="31">
        <f t="shared" si="26"/>
        <v>1453.3104729702716</v>
      </c>
      <c r="E187" s="32">
        <f t="shared" si="19"/>
        <v>0</v>
      </c>
      <c r="F187" s="31">
        <f t="shared" si="20"/>
        <v>1453.3104729702716</v>
      </c>
      <c r="G187" s="31">
        <f t="shared" si="23"/>
        <v>560.58388332055358</v>
      </c>
      <c r="H187" s="31">
        <f t="shared" si="24"/>
        <v>892.72658964971799</v>
      </c>
      <c r="I187" s="31">
        <f t="shared" si="21"/>
        <v>177984.73404662305</v>
      </c>
      <c r="J187" s="24"/>
      <c r="K187" s="24"/>
    </row>
    <row r="188" spans="1:11">
      <c r="A188" s="27">
        <f t="shared" si="22"/>
        <v>171</v>
      </c>
      <c r="B188" s="28">
        <f t="shared" si="18"/>
        <v>47515</v>
      </c>
      <c r="C188" s="31">
        <f t="shared" si="25"/>
        <v>177984.73404662305</v>
      </c>
      <c r="D188" s="31">
        <f t="shared" si="26"/>
        <v>1453.3104729702716</v>
      </c>
      <c r="E188" s="32">
        <f t="shared" si="19"/>
        <v>0</v>
      </c>
      <c r="F188" s="31">
        <f t="shared" si="20"/>
        <v>1453.3104729702716</v>
      </c>
      <c r="G188" s="31">
        <f t="shared" si="23"/>
        <v>563.38680273715624</v>
      </c>
      <c r="H188" s="31">
        <f t="shared" si="24"/>
        <v>889.92367023311533</v>
      </c>
      <c r="I188" s="31">
        <f t="shared" si="21"/>
        <v>177421.34724388589</v>
      </c>
      <c r="J188" s="24"/>
      <c r="K188" s="24"/>
    </row>
    <row r="189" spans="1:11">
      <c r="A189" s="27">
        <f t="shared" si="22"/>
        <v>172</v>
      </c>
      <c r="B189" s="28">
        <f t="shared" si="18"/>
        <v>47543</v>
      </c>
      <c r="C189" s="31">
        <f t="shared" si="25"/>
        <v>177421.34724388589</v>
      </c>
      <c r="D189" s="31">
        <f t="shared" si="26"/>
        <v>1453.3104729702716</v>
      </c>
      <c r="E189" s="32">
        <f t="shared" si="19"/>
        <v>0</v>
      </c>
      <c r="F189" s="31">
        <f t="shared" si="20"/>
        <v>1453.3104729702716</v>
      </c>
      <c r="G189" s="31">
        <f t="shared" si="23"/>
        <v>566.20373675084215</v>
      </c>
      <c r="H189" s="31">
        <f t="shared" si="24"/>
        <v>887.10673621942942</v>
      </c>
      <c r="I189" s="31">
        <f t="shared" si="21"/>
        <v>176855.14350713504</v>
      </c>
      <c r="J189" s="24"/>
      <c r="K189" s="24"/>
    </row>
    <row r="190" spans="1:11">
      <c r="A190" s="27">
        <f t="shared" si="22"/>
        <v>173</v>
      </c>
      <c r="B190" s="28">
        <f t="shared" si="18"/>
        <v>47574</v>
      </c>
      <c r="C190" s="31">
        <f t="shared" si="25"/>
        <v>176855.14350713504</v>
      </c>
      <c r="D190" s="31">
        <f t="shared" si="26"/>
        <v>1453.3104729702716</v>
      </c>
      <c r="E190" s="32">
        <f t="shared" si="19"/>
        <v>0</v>
      </c>
      <c r="F190" s="31">
        <f t="shared" si="20"/>
        <v>1453.3104729702716</v>
      </c>
      <c r="G190" s="31">
        <f t="shared" si="23"/>
        <v>569.03475543459638</v>
      </c>
      <c r="H190" s="31">
        <f t="shared" si="24"/>
        <v>884.2757175356752</v>
      </c>
      <c r="I190" s="31">
        <f t="shared" si="21"/>
        <v>176286.10875170043</v>
      </c>
      <c r="J190" s="24"/>
      <c r="K190" s="24"/>
    </row>
    <row r="191" spans="1:11">
      <c r="A191" s="27">
        <f t="shared" si="22"/>
        <v>174</v>
      </c>
      <c r="B191" s="28">
        <f t="shared" si="18"/>
        <v>47604</v>
      </c>
      <c r="C191" s="31">
        <f t="shared" si="25"/>
        <v>176286.10875170043</v>
      </c>
      <c r="D191" s="31">
        <f t="shared" si="26"/>
        <v>1453.3104729702716</v>
      </c>
      <c r="E191" s="32">
        <f t="shared" si="19"/>
        <v>0</v>
      </c>
      <c r="F191" s="31">
        <f t="shared" si="20"/>
        <v>1453.3104729702716</v>
      </c>
      <c r="G191" s="31">
        <f t="shared" si="23"/>
        <v>571.87992921176942</v>
      </c>
      <c r="H191" s="31">
        <f t="shared" si="24"/>
        <v>881.43054375850215</v>
      </c>
      <c r="I191" s="31">
        <f t="shared" si="21"/>
        <v>175714.22882248866</v>
      </c>
      <c r="J191" s="24"/>
      <c r="K191" s="24"/>
    </row>
    <row r="192" spans="1:11">
      <c r="A192" s="27">
        <f t="shared" si="22"/>
        <v>175</v>
      </c>
      <c r="B192" s="28">
        <f t="shared" si="18"/>
        <v>47635</v>
      </c>
      <c r="C192" s="31">
        <f t="shared" si="25"/>
        <v>175714.22882248866</v>
      </c>
      <c r="D192" s="31">
        <f t="shared" si="26"/>
        <v>1453.3104729702716</v>
      </c>
      <c r="E192" s="32">
        <f t="shared" si="19"/>
        <v>0</v>
      </c>
      <c r="F192" s="31">
        <f t="shared" si="20"/>
        <v>1453.3104729702716</v>
      </c>
      <c r="G192" s="31">
        <f t="shared" si="23"/>
        <v>574.73932885782835</v>
      </c>
      <c r="H192" s="31">
        <f t="shared" si="24"/>
        <v>878.57114411244322</v>
      </c>
      <c r="I192" s="31">
        <f t="shared" si="21"/>
        <v>175139.48949363083</v>
      </c>
      <c r="J192" s="24"/>
      <c r="K192" s="24"/>
    </row>
    <row r="193" spans="1:11">
      <c r="A193" s="27">
        <f t="shared" si="22"/>
        <v>176</v>
      </c>
      <c r="B193" s="28">
        <f t="shared" si="18"/>
        <v>47665</v>
      </c>
      <c r="C193" s="31">
        <f t="shared" si="25"/>
        <v>175139.48949363083</v>
      </c>
      <c r="D193" s="31">
        <f t="shared" si="26"/>
        <v>1453.3104729702716</v>
      </c>
      <c r="E193" s="32">
        <f t="shared" si="19"/>
        <v>0</v>
      </c>
      <c r="F193" s="31">
        <f t="shared" si="20"/>
        <v>1453.3104729702716</v>
      </c>
      <c r="G193" s="31">
        <f t="shared" si="23"/>
        <v>577.61302550211747</v>
      </c>
      <c r="H193" s="31">
        <f t="shared" si="24"/>
        <v>875.69744746815411</v>
      </c>
      <c r="I193" s="31">
        <f t="shared" si="21"/>
        <v>174561.8764681287</v>
      </c>
      <c r="J193" s="24"/>
      <c r="K193" s="24"/>
    </row>
    <row r="194" spans="1:11">
      <c r="A194" s="27">
        <f t="shared" si="22"/>
        <v>177</v>
      </c>
      <c r="B194" s="28">
        <f t="shared" si="18"/>
        <v>47696</v>
      </c>
      <c r="C194" s="31">
        <f t="shared" si="25"/>
        <v>174561.8764681287</v>
      </c>
      <c r="D194" s="31">
        <f t="shared" si="26"/>
        <v>1453.3104729702716</v>
      </c>
      <c r="E194" s="32">
        <f t="shared" si="19"/>
        <v>0</v>
      </c>
      <c r="F194" s="31">
        <f t="shared" si="20"/>
        <v>1453.3104729702716</v>
      </c>
      <c r="G194" s="31">
        <f t="shared" si="23"/>
        <v>580.50109062962815</v>
      </c>
      <c r="H194" s="31">
        <f t="shared" si="24"/>
        <v>872.80938234064342</v>
      </c>
      <c r="I194" s="31">
        <f t="shared" si="21"/>
        <v>173981.37537749906</v>
      </c>
      <c r="J194" s="24"/>
      <c r="K194" s="24"/>
    </row>
    <row r="195" spans="1:11">
      <c r="A195" s="27">
        <f t="shared" si="22"/>
        <v>178</v>
      </c>
      <c r="B195" s="28">
        <f t="shared" si="18"/>
        <v>47727</v>
      </c>
      <c r="C195" s="31">
        <f t="shared" si="25"/>
        <v>173981.37537749906</v>
      </c>
      <c r="D195" s="31">
        <f t="shared" si="26"/>
        <v>1453.3104729702716</v>
      </c>
      <c r="E195" s="32">
        <f t="shared" si="19"/>
        <v>0</v>
      </c>
      <c r="F195" s="31">
        <f t="shared" si="20"/>
        <v>1453.3104729702716</v>
      </c>
      <c r="G195" s="31">
        <f t="shared" si="23"/>
        <v>583.40359608277629</v>
      </c>
      <c r="H195" s="31">
        <f t="shared" si="24"/>
        <v>869.90687688749529</v>
      </c>
      <c r="I195" s="31">
        <f t="shared" si="21"/>
        <v>173397.97178141627</v>
      </c>
      <c r="J195" s="24"/>
      <c r="K195" s="24"/>
    </row>
    <row r="196" spans="1:11">
      <c r="A196" s="27">
        <f t="shared" si="22"/>
        <v>179</v>
      </c>
      <c r="B196" s="28">
        <f t="shared" si="18"/>
        <v>47757</v>
      </c>
      <c r="C196" s="31">
        <f t="shared" si="25"/>
        <v>173397.97178141627</v>
      </c>
      <c r="D196" s="31">
        <f t="shared" si="26"/>
        <v>1453.3104729702716</v>
      </c>
      <c r="E196" s="32">
        <f t="shared" si="19"/>
        <v>0</v>
      </c>
      <c r="F196" s="31">
        <f t="shared" si="20"/>
        <v>1453.3104729702716</v>
      </c>
      <c r="G196" s="31">
        <f t="shared" si="23"/>
        <v>586.32061406319031</v>
      </c>
      <c r="H196" s="31">
        <f t="shared" si="24"/>
        <v>866.98985890708127</v>
      </c>
      <c r="I196" s="31">
        <f t="shared" si="21"/>
        <v>172811.65116735309</v>
      </c>
      <c r="J196" s="24"/>
      <c r="K196" s="24"/>
    </row>
    <row r="197" spans="1:11">
      <c r="A197" s="27">
        <f t="shared" si="22"/>
        <v>180</v>
      </c>
      <c r="B197" s="28">
        <f t="shared" si="18"/>
        <v>47788</v>
      </c>
      <c r="C197" s="31">
        <f t="shared" si="25"/>
        <v>172811.65116735309</v>
      </c>
      <c r="D197" s="31">
        <f t="shared" si="26"/>
        <v>1453.3104729702716</v>
      </c>
      <c r="E197" s="32">
        <f t="shared" si="19"/>
        <v>0</v>
      </c>
      <c r="F197" s="31">
        <f t="shared" si="20"/>
        <v>1453.3104729702716</v>
      </c>
      <c r="G197" s="31">
        <f t="shared" si="23"/>
        <v>589.25221713350618</v>
      </c>
      <c r="H197" s="31">
        <f t="shared" si="24"/>
        <v>864.0582558367654</v>
      </c>
      <c r="I197" s="31">
        <f t="shared" si="21"/>
        <v>172222.39895021959</v>
      </c>
      <c r="J197" s="24"/>
      <c r="K197" s="24"/>
    </row>
    <row r="198" spans="1:11">
      <c r="A198" s="27">
        <f t="shared" si="22"/>
        <v>181</v>
      </c>
      <c r="B198" s="28">
        <f t="shared" si="18"/>
        <v>47818</v>
      </c>
      <c r="C198" s="31">
        <f t="shared" si="25"/>
        <v>172222.39895021959</v>
      </c>
      <c r="D198" s="31">
        <f t="shared" si="26"/>
        <v>1453.3104729702716</v>
      </c>
      <c r="E198" s="32">
        <f t="shared" si="19"/>
        <v>0</v>
      </c>
      <c r="F198" s="31">
        <f t="shared" si="20"/>
        <v>1453.3104729702716</v>
      </c>
      <c r="G198" s="31">
        <f t="shared" si="23"/>
        <v>592.19847821917369</v>
      </c>
      <c r="H198" s="31">
        <f t="shared" si="24"/>
        <v>861.11199475109788</v>
      </c>
      <c r="I198" s="31">
        <f t="shared" si="21"/>
        <v>171630.2004720004</v>
      </c>
      <c r="J198" s="24"/>
      <c r="K198" s="24"/>
    </row>
    <row r="199" spans="1:11">
      <c r="A199" s="27">
        <f t="shared" si="22"/>
        <v>182</v>
      </c>
      <c r="B199" s="28">
        <f t="shared" si="18"/>
        <v>47849</v>
      </c>
      <c r="C199" s="31">
        <f t="shared" si="25"/>
        <v>171630.2004720004</v>
      </c>
      <c r="D199" s="31">
        <f t="shared" si="26"/>
        <v>1453.3104729702716</v>
      </c>
      <c r="E199" s="32">
        <f t="shared" si="19"/>
        <v>0</v>
      </c>
      <c r="F199" s="31">
        <f t="shared" si="20"/>
        <v>1453.3104729702716</v>
      </c>
      <c r="G199" s="31">
        <f t="shared" si="23"/>
        <v>595.15947061026952</v>
      </c>
      <c r="H199" s="31">
        <f t="shared" si="24"/>
        <v>858.15100236000205</v>
      </c>
      <c r="I199" s="31">
        <f t="shared" si="21"/>
        <v>171035.04100139014</v>
      </c>
      <c r="J199" s="24"/>
      <c r="K199" s="24"/>
    </row>
    <row r="200" spans="1:11">
      <c r="A200" s="27">
        <f t="shared" si="22"/>
        <v>183</v>
      </c>
      <c r="B200" s="28">
        <f t="shared" si="18"/>
        <v>47880</v>
      </c>
      <c r="C200" s="31">
        <f t="shared" si="25"/>
        <v>171035.04100139014</v>
      </c>
      <c r="D200" s="31">
        <f t="shared" si="26"/>
        <v>1453.3104729702716</v>
      </c>
      <c r="E200" s="32">
        <f t="shared" si="19"/>
        <v>0</v>
      </c>
      <c r="F200" s="31">
        <f t="shared" si="20"/>
        <v>1453.3104729702716</v>
      </c>
      <c r="G200" s="31">
        <f t="shared" si="23"/>
        <v>598.13526796332087</v>
      </c>
      <c r="H200" s="31">
        <f t="shared" si="24"/>
        <v>855.1752050069507</v>
      </c>
      <c r="I200" s="31">
        <f t="shared" si="21"/>
        <v>170436.90573342683</v>
      </c>
      <c r="J200" s="24"/>
      <c r="K200" s="24"/>
    </row>
    <row r="201" spans="1:11">
      <c r="A201" s="27">
        <f t="shared" si="22"/>
        <v>184</v>
      </c>
      <c r="B201" s="28">
        <f t="shared" si="18"/>
        <v>47908</v>
      </c>
      <c r="C201" s="31">
        <f t="shared" si="25"/>
        <v>170436.90573342683</v>
      </c>
      <c r="D201" s="31">
        <f t="shared" si="26"/>
        <v>1453.3104729702716</v>
      </c>
      <c r="E201" s="32">
        <f t="shared" si="19"/>
        <v>0</v>
      </c>
      <c r="F201" s="31">
        <f t="shared" si="20"/>
        <v>1453.3104729702716</v>
      </c>
      <c r="G201" s="31">
        <f t="shared" si="23"/>
        <v>601.12594430313743</v>
      </c>
      <c r="H201" s="31">
        <f t="shared" si="24"/>
        <v>852.18452866713415</v>
      </c>
      <c r="I201" s="31">
        <f t="shared" si="21"/>
        <v>169835.77978912368</v>
      </c>
      <c r="J201" s="24"/>
      <c r="K201" s="24"/>
    </row>
    <row r="202" spans="1:11">
      <c r="A202" s="27">
        <f t="shared" si="22"/>
        <v>185</v>
      </c>
      <c r="B202" s="28">
        <f t="shared" si="18"/>
        <v>47939</v>
      </c>
      <c r="C202" s="31">
        <f t="shared" si="25"/>
        <v>169835.77978912368</v>
      </c>
      <c r="D202" s="31">
        <f t="shared" si="26"/>
        <v>1453.3104729702716</v>
      </c>
      <c r="E202" s="32">
        <f t="shared" si="19"/>
        <v>0</v>
      </c>
      <c r="F202" s="31">
        <f t="shared" si="20"/>
        <v>1453.3104729702716</v>
      </c>
      <c r="G202" s="31">
        <f t="shared" si="23"/>
        <v>604.1315740246531</v>
      </c>
      <c r="H202" s="31">
        <f t="shared" si="24"/>
        <v>849.17889894561847</v>
      </c>
      <c r="I202" s="31">
        <f t="shared" si="21"/>
        <v>169231.64821509903</v>
      </c>
      <c r="J202" s="24"/>
      <c r="K202" s="24"/>
    </row>
    <row r="203" spans="1:11">
      <c r="A203" s="27">
        <f t="shared" si="22"/>
        <v>186</v>
      </c>
      <c r="B203" s="28">
        <f t="shared" si="18"/>
        <v>47969</v>
      </c>
      <c r="C203" s="31">
        <f t="shared" si="25"/>
        <v>169231.64821509903</v>
      </c>
      <c r="D203" s="31">
        <f t="shared" si="26"/>
        <v>1453.3104729702716</v>
      </c>
      <c r="E203" s="32">
        <f t="shared" si="19"/>
        <v>0</v>
      </c>
      <c r="F203" s="31">
        <f t="shared" si="20"/>
        <v>1453.3104729702716</v>
      </c>
      <c r="G203" s="31">
        <f t="shared" si="23"/>
        <v>607.15223189477649</v>
      </c>
      <c r="H203" s="31">
        <f t="shared" si="24"/>
        <v>846.15824107549508</v>
      </c>
      <c r="I203" s="31">
        <f t="shared" si="21"/>
        <v>168624.49598320425</v>
      </c>
      <c r="J203" s="24"/>
      <c r="K203" s="24"/>
    </row>
    <row r="204" spans="1:11">
      <c r="A204" s="27">
        <f t="shared" si="22"/>
        <v>187</v>
      </c>
      <c r="B204" s="28">
        <f t="shared" si="18"/>
        <v>48000</v>
      </c>
      <c r="C204" s="31">
        <f t="shared" si="25"/>
        <v>168624.49598320425</v>
      </c>
      <c r="D204" s="31">
        <f t="shared" si="26"/>
        <v>1453.3104729702716</v>
      </c>
      <c r="E204" s="32">
        <f t="shared" si="19"/>
        <v>0</v>
      </c>
      <c r="F204" s="31">
        <f t="shared" si="20"/>
        <v>1453.3104729702716</v>
      </c>
      <c r="G204" s="31">
        <f t="shared" si="23"/>
        <v>610.18799305425034</v>
      </c>
      <c r="H204" s="31">
        <f t="shared" si="24"/>
        <v>843.12247991602123</v>
      </c>
      <c r="I204" s="31">
        <f t="shared" si="21"/>
        <v>168014.30799015</v>
      </c>
      <c r="J204" s="24"/>
      <c r="K204" s="24"/>
    </row>
    <row r="205" spans="1:11">
      <c r="A205" s="27">
        <f t="shared" si="22"/>
        <v>188</v>
      </c>
      <c r="B205" s="28">
        <f t="shared" si="18"/>
        <v>48030</v>
      </c>
      <c r="C205" s="31">
        <f t="shared" si="25"/>
        <v>168014.30799015</v>
      </c>
      <c r="D205" s="31">
        <f t="shared" si="26"/>
        <v>1453.3104729702716</v>
      </c>
      <c r="E205" s="32">
        <f t="shared" si="19"/>
        <v>0</v>
      </c>
      <c r="F205" s="31">
        <f t="shared" si="20"/>
        <v>1453.3104729702716</v>
      </c>
      <c r="G205" s="31">
        <f t="shared" si="23"/>
        <v>613.2389330195216</v>
      </c>
      <c r="H205" s="31">
        <f t="shared" si="24"/>
        <v>840.07153995074998</v>
      </c>
      <c r="I205" s="31">
        <f t="shared" si="21"/>
        <v>167401.06905713049</v>
      </c>
      <c r="J205" s="24"/>
      <c r="K205" s="24"/>
    </row>
    <row r="206" spans="1:11">
      <c r="A206" s="27">
        <f t="shared" si="22"/>
        <v>189</v>
      </c>
      <c r="B206" s="28">
        <f t="shared" si="18"/>
        <v>48061</v>
      </c>
      <c r="C206" s="31">
        <f t="shared" si="25"/>
        <v>167401.06905713049</v>
      </c>
      <c r="D206" s="31">
        <f t="shared" si="26"/>
        <v>1453.3104729702716</v>
      </c>
      <c r="E206" s="32">
        <f t="shared" si="19"/>
        <v>0</v>
      </c>
      <c r="F206" s="31">
        <f t="shared" si="20"/>
        <v>1453.3104729702716</v>
      </c>
      <c r="G206" s="31">
        <f t="shared" si="23"/>
        <v>616.30512768461915</v>
      </c>
      <c r="H206" s="31">
        <f t="shared" si="24"/>
        <v>837.00534528565242</v>
      </c>
      <c r="I206" s="31">
        <f t="shared" si="21"/>
        <v>166784.76392944588</v>
      </c>
      <c r="J206" s="24"/>
      <c r="K206" s="24"/>
    </row>
    <row r="207" spans="1:11">
      <c r="A207" s="27">
        <f t="shared" si="22"/>
        <v>190</v>
      </c>
      <c r="B207" s="28">
        <f t="shared" si="18"/>
        <v>48092</v>
      </c>
      <c r="C207" s="31">
        <f t="shared" si="25"/>
        <v>166784.76392944588</v>
      </c>
      <c r="D207" s="31">
        <f t="shared" si="26"/>
        <v>1453.3104729702716</v>
      </c>
      <c r="E207" s="32">
        <f t="shared" si="19"/>
        <v>0</v>
      </c>
      <c r="F207" s="31">
        <f t="shared" si="20"/>
        <v>1453.3104729702716</v>
      </c>
      <c r="G207" s="31">
        <f t="shared" si="23"/>
        <v>619.3866533230422</v>
      </c>
      <c r="H207" s="31">
        <f t="shared" si="24"/>
        <v>833.92381964722938</v>
      </c>
      <c r="I207" s="31">
        <f t="shared" si="21"/>
        <v>166165.37727612283</v>
      </c>
      <c r="J207" s="24"/>
      <c r="K207" s="24"/>
    </row>
    <row r="208" spans="1:11">
      <c r="A208" s="27">
        <f t="shared" si="22"/>
        <v>191</v>
      </c>
      <c r="B208" s="28">
        <f t="shared" si="18"/>
        <v>48122</v>
      </c>
      <c r="C208" s="31">
        <f t="shared" si="25"/>
        <v>166165.37727612283</v>
      </c>
      <c r="D208" s="31">
        <f t="shared" si="26"/>
        <v>1453.3104729702716</v>
      </c>
      <c r="E208" s="32">
        <f t="shared" si="19"/>
        <v>0</v>
      </c>
      <c r="F208" s="31">
        <f t="shared" si="20"/>
        <v>1453.3104729702716</v>
      </c>
      <c r="G208" s="31">
        <f t="shared" si="23"/>
        <v>622.48358658965742</v>
      </c>
      <c r="H208" s="31">
        <f t="shared" si="24"/>
        <v>830.82688638061416</v>
      </c>
      <c r="I208" s="31">
        <f t="shared" si="21"/>
        <v>165542.89368953317</v>
      </c>
      <c r="J208" s="24"/>
      <c r="K208" s="24"/>
    </row>
    <row r="209" spans="1:11">
      <c r="A209" s="27">
        <f t="shared" si="22"/>
        <v>192</v>
      </c>
      <c r="B209" s="28">
        <f t="shared" si="18"/>
        <v>48153</v>
      </c>
      <c r="C209" s="31">
        <f t="shared" si="25"/>
        <v>165542.89368953317</v>
      </c>
      <c r="D209" s="31">
        <f t="shared" si="26"/>
        <v>1453.3104729702716</v>
      </c>
      <c r="E209" s="32">
        <f t="shared" si="19"/>
        <v>0</v>
      </c>
      <c r="F209" s="31">
        <f t="shared" si="20"/>
        <v>1453.3104729702716</v>
      </c>
      <c r="G209" s="31">
        <f t="shared" si="23"/>
        <v>625.59600452260577</v>
      </c>
      <c r="H209" s="31">
        <f t="shared" si="24"/>
        <v>827.71446844766581</v>
      </c>
      <c r="I209" s="31">
        <f t="shared" si="21"/>
        <v>164917.29768501056</v>
      </c>
      <c r="J209" s="24"/>
      <c r="K209" s="24"/>
    </row>
    <row r="210" spans="1:11">
      <c r="A210" s="27">
        <f t="shared" si="22"/>
        <v>193</v>
      </c>
      <c r="B210" s="28">
        <f t="shared" ref="B210:B273" si="27">IF(Pay_Num&lt;&gt;"",DATE(YEAR(Loan_Start),MONTH(Loan_Start)+(Pay_Num)*12/Num_Pmt_Per_Year,DAY(Loan_Start)),"")</f>
        <v>48183</v>
      </c>
      <c r="C210" s="31">
        <f t="shared" si="25"/>
        <v>164917.29768501056</v>
      </c>
      <c r="D210" s="31">
        <f t="shared" si="26"/>
        <v>1453.3104729702716</v>
      </c>
      <c r="E210" s="32">
        <f t="shared" ref="E210:E273" si="28">IF(AND(Pay_Num&lt;&gt;"",Sched_Pay+Scheduled_Extra_Payments&lt;Beg_Bal),Scheduled_Extra_Payments,IF(AND(Pay_Num&lt;&gt;"",Beg_Bal-Sched_Pay&gt;0),Beg_Bal-Sched_Pay,IF(Pay_Num&lt;&gt;"",0,"")))</f>
        <v>0</v>
      </c>
      <c r="F210" s="31">
        <f t="shared" ref="F210:F273" si="29">IF(AND(Pay_Num&lt;&gt;"",Sched_Pay+Extra_Pay&lt;Beg_Bal),Sched_Pay+Extra_Pay,IF(Pay_Num&lt;&gt;"",Beg_Bal,""))</f>
        <v>1453.3104729702716</v>
      </c>
      <c r="G210" s="31">
        <f t="shared" si="23"/>
        <v>628.72398454521885</v>
      </c>
      <c r="H210" s="31">
        <f t="shared" si="24"/>
        <v>824.58648842505272</v>
      </c>
      <c r="I210" s="31">
        <f t="shared" ref="I210:I273" si="30">IF(AND(Pay_Num&lt;&gt;"",Sched_Pay+Extra_Pay&lt;Beg_Bal),Beg_Bal-Princ,IF(Pay_Num&lt;&gt;"",0,""))</f>
        <v>164288.57370046535</v>
      </c>
      <c r="J210" s="24"/>
      <c r="K210" s="24"/>
    </row>
    <row r="211" spans="1:11">
      <c r="A211" s="27">
        <f t="shared" ref="A211:A274" si="31">IF(Values_Entered,A210+1,"")</f>
        <v>194</v>
      </c>
      <c r="B211" s="28">
        <f t="shared" si="27"/>
        <v>48214</v>
      </c>
      <c r="C211" s="31">
        <f t="shared" si="25"/>
        <v>164288.57370046535</v>
      </c>
      <c r="D211" s="31">
        <f t="shared" si="26"/>
        <v>1453.3104729702716</v>
      </c>
      <c r="E211" s="32">
        <f t="shared" si="28"/>
        <v>0</v>
      </c>
      <c r="F211" s="31">
        <f t="shared" si="29"/>
        <v>1453.3104729702716</v>
      </c>
      <c r="G211" s="31">
        <f t="shared" ref="G211:G274" si="32">IF(Pay_Num&lt;&gt;"",Total_Pay-Int,"")</f>
        <v>631.86760446794483</v>
      </c>
      <c r="H211" s="31">
        <f t="shared" ref="H211:H274" si="33">IF(Pay_Num&lt;&gt;"",Beg_Bal*Interest_Rate/Num_Pmt_Per_Year,"")</f>
        <v>821.44286850232675</v>
      </c>
      <c r="I211" s="31">
        <f t="shared" si="30"/>
        <v>163656.70609599742</v>
      </c>
      <c r="J211" s="24"/>
      <c r="K211" s="24"/>
    </row>
    <row r="212" spans="1:11">
      <c r="A212" s="27">
        <f t="shared" si="31"/>
        <v>195</v>
      </c>
      <c r="B212" s="28">
        <f t="shared" si="27"/>
        <v>48245</v>
      </c>
      <c r="C212" s="31">
        <f t="shared" ref="C212:C275" si="34">IF(Pay_Num&lt;&gt;"",I211,"")</f>
        <v>163656.70609599742</v>
      </c>
      <c r="D212" s="31">
        <f t="shared" ref="D212:D275" si="35">IF(Pay_Num&lt;&gt;"",Scheduled_Monthly_Payment,"")</f>
        <v>1453.3104729702716</v>
      </c>
      <c r="E212" s="32">
        <f t="shared" si="28"/>
        <v>0</v>
      </c>
      <c r="F212" s="31">
        <f t="shared" si="29"/>
        <v>1453.3104729702716</v>
      </c>
      <c r="G212" s="31">
        <f t="shared" si="32"/>
        <v>635.02694249028457</v>
      </c>
      <c r="H212" s="31">
        <f t="shared" si="33"/>
        <v>818.28353047998701</v>
      </c>
      <c r="I212" s="31">
        <f t="shared" si="30"/>
        <v>163021.67915350714</v>
      </c>
      <c r="J212" s="24"/>
      <c r="K212" s="24"/>
    </row>
    <row r="213" spans="1:11">
      <c r="A213" s="27">
        <f t="shared" si="31"/>
        <v>196</v>
      </c>
      <c r="B213" s="28">
        <f t="shared" si="27"/>
        <v>48274</v>
      </c>
      <c r="C213" s="31">
        <f t="shared" si="34"/>
        <v>163021.67915350714</v>
      </c>
      <c r="D213" s="31">
        <f t="shared" si="35"/>
        <v>1453.3104729702716</v>
      </c>
      <c r="E213" s="32">
        <f t="shared" si="28"/>
        <v>0</v>
      </c>
      <c r="F213" s="31">
        <f t="shared" si="29"/>
        <v>1453.3104729702716</v>
      </c>
      <c r="G213" s="31">
        <f t="shared" si="32"/>
        <v>638.20207720273595</v>
      </c>
      <c r="H213" s="31">
        <f t="shared" si="33"/>
        <v>815.10839576753563</v>
      </c>
      <c r="I213" s="31">
        <f t="shared" si="30"/>
        <v>162383.47707630441</v>
      </c>
      <c r="J213" s="24"/>
      <c r="K213" s="24"/>
    </row>
    <row r="214" spans="1:11">
      <c r="A214" s="27">
        <f t="shared" si="31"/>
        <v>197</v>
      </c>
      <c r="B214" s="28">
        <f t="shared" si="27"/>
        <v>48305</v>
      </c>
      <c r="C214" s="31">
        <f t="shared" si="34"/>
        <v>162383.47707630441</v>
      </c>
      <c r="D214" s="31">
        <f t="shared" si="35"/>
        <v>1453.3104729702716</v>
      </c>
      <c r="E214" s="32">
        <f t="shared" si="28"/>
        <v>0</v>
      </c>
      <c r="F214" s="31">
        <f t="shared" si="29"/>
        <v>1453.3104729702716</v>
      </c>
      <c r="G214" s="31">
        <f t="shared" si="32"/>
        <v>641.39308758874961</v>
      </c>
      <c r="H214" s="31">
        <f t="shared" si="33"/>
        <v>811.91738538152197</v>
      </c>
      <c r="I214" s="31">
        <f t="shared" si="30"/>
        <v>161742.08398871566</v>
      </c>
      <c r="J214" s="24"/>
      <c r="K214" s="24"/>
    </row>
    <row r="215" spans="1:11">
      <c r="A215" s="27">
        <f t="shared" si="31"/>
        <v>198</v>
      </c>
      <c r="B215" s="28">
        <f t="shared" si="27"/>
        <v>48335</v>
      </c>
      <c r="C215" s="31">
        <f t="shared" si="34"/>
        <v>161742.08398871566</v>
      </c>
      <c r="D215" s="31">
        <f t="shared" si="35"/>
        <v>1453.3104729702716</v>
      </c>
      <c r="E215" s="32">
        <f t="shared" si="28"/>
        <v>0</v>
      </c>
      <c r="F215" s="31">
        <f t="shared" si="29"/>
        <v>1453.3104729702716</v>
      </c>
      <c r="G215" s="31">
        <f t="shared" si="32"/>
        <v>644.60005302669322</v>
      </c>
      <c r="H215" s="31">
        <f t="shared" si="33"/>
        <v>808.71041994357836</v>
      </c>
      <c r="I215" s="31">
        <f t="shared" si="30"/>
        <v>161097.48393568897</v>
      </c>
      <c r="J215" s="24"/>
      <c r="K215" s="24"/>
    </row>
    <row r="216" spans="1:11">
      <c r="A216" s="27">
        <f t="shared" si="31"/>
        <v>199</v>
      </c>
      <c r="B216" s="28">
        <f t="shared" si="27"/>
        <v>48366</v>
      </c>
      <c r="C216" s="31">
        <f t="shared" si="34"/>
        <v>161097.48393568897</v>
      </c>
      <c r="D216" s="31">
        <f t="shared" si="35"/>
        <v>1453.3104729702716</v>
      </c>
      <c r="E216" s="32">
        <f t="shared" si="28"/>
        <v>0</v>
      </c>
      <c r="F216" s="31">
        <f t="shared" si="29"/>
        <v>1453.3104729702716</v>
      </c>
      <c r="G216" s="31">
        <f t="shared" si="32"/>
        <v>647.82305329182668</v>
      </c>
      <c r="H216" s="31">
        <f t="shared" si="33"/>
        <v>805.48741967844489</v>
      </c>
      <c r="I216" s="31">
        <f t="shared" si="30"/>
        <v>160449.66088239715</v>
      </c>
      <c r="J216" s="24"/>
      <c r="K216" s="24"/>
    </row>
    <row r="217" spans="1:11">
      <c r="A217" s="27">
        <f t="shared" si="31"/>
        <v>200</v>
      </c>
      <c r="B217" s="28">
        <f t="shared" si="27"/>
        <v>48396</v>
      </c>
      <c r="C217" s="31">
        <f t="shared" si="34"/>
        <v>160449.66088239715</v>
      </c>
      <c r="D217" s="31">
        <f t="shared" si="35"/>
        <v>1453.3104729702716</v>
      </c>
      <c r="E217" s="32">
        <f t="shared" si="28"/>
        <v>0</v>
      </c>
      <c r="F217" s="31">
        <f t="shared" si="29"/>
        <v>1453.3104729702716</v>
      </c>
      <c r="G217" s="31">
        <f t="shared" si="32"/>
        <v>651.06216855828586</v>
      </c>
      <c r="H217" s="31">
        <f t="shared" si="33"/>
        <v>802.24830441198571</v>
      </c>
      <c r="I217" s="31">
        <f t="shared" si="30"/>
        <v>159798.59871383887</v>
      </c>
      <c r="J217" s="24"/>
      <c r="K217" s="24"/>
    </row>
    <row r="218" spans="1:11">
      <c r="A218" s="27">
        <f t="shared" si="31"/>
        <v>201</v>
      </c>
      <c r="B218" s="28">
        <f t="shared" si="27"/>
        <v>48427</v>
      </c>
      <c r="C218" s="31">
        <f t="shared" si="34"/>
        <v>159798.59871383887</v>
      </c>
      <c r="D218" s="31">
        <f t="shared" si="35"/>
        <v>1453.3104729702716</v>
      </c>
      <c r="E218" s="32">
        <f t="shared" si="28"/>
        <v>0</v>
      </c>
      <c r="F218" s="31">
        <f t="shared" si="29"/>
        <v>1453.3104729702716</v>
      </c>
      <c r="G218" s="31">
        <f t="shared" si="32"/>
        <v>654.31747940107721</v>
      </c>
      <c r="H218" s="31">
        <f t="shared" si="33"/>
        <v>798.99299356919437</v>
      </c>
      <c r="I218" s="31">
        <f t="shared" si="30"/>
        <v>159144.2812344378</v>
      </c>
      <c r="J218" s="24"/>
      <c r="K218" s="24"/>
    </row>
    <row r="219" spans="1:11">
      <c r="A219" s="27">
        <f t="shared" si="31"/>
        <v>202</v>
      </c>
      <c r="B219" s="28">
        <f t="shared" si="27"/>
        <v>48458</v>
      </c>
      <c r="C219" s="31">
        <f t="shared" si="34"/>
        <v>159144.2812344378</v>
      </c>
      <c r="D219" s="31">
        <f t="shared" si="35"/>
        <v>1453.3104729702716</v>
      </c>
      <c r="E219" s="32">
        <f t="shared" si="28"/>
        <v>0</v>
      </c>
      <c r="F219" s="31">
        <f t="shared" si="29"/>
        <v>1453.3104729702716</v>
      </c>
      <c r="G219" s="31">
        <f t="shared" si="32"/>
        <v>657.58906679808263</v>
      </c>
      <c r="H219" s="31">
        <f t="shared" si="33"/>
        <v>795.72140617218895</v>
      </c>
      <c r="I219" s="31">
        <f t="shared" si="30"/>
        <v>158486.69216763973</v>
      </c>
      <c r="J219" s="24"/>
      <c r="K219" s="24"/>
    </row>
    <row r="220" spans="1:11">
      <c r="A220" s="27">
        <f t="shared" si="31"/>
        <v>203</v>
      </c>
      <c r="B220" s="28">
        <f t="shared" si="27"/>
        <v>48488</v>
      </c>
      <c r="C220" s="31">
        <f t="shared" si="34"/>
        <v>158486.69216763973</v>
      </c>
      <c r="D220" s="31">
        <f t="shared" si="35"/>
        <v>1453.3104729702716</v>
      </c>
      <c r="E220" s="32">
        <f t="shared" si="28"/>
        <v>0</v>
      </c>
      <c r="F220" s="31">
        <f t="shared" si="29"/>
        <v>1453.3104729702716</v>
      </c>
      <c r="G220" s="31">
        <f t="shared" si="32"/>
        <v>660.87701213207288</v>
      </c>
      <c r="H220" s="31">
        <f t="shared" si="33"/>
        <v>792.4334608381987</v>
      </c>
      <c r="I220" s="31">
        <f t="shared" si="30"/>
        <v>157825.81515550765</v>
      </c>
      <c r="J220" s="24"/>
      <c r="K220" s="24"/>
    </row>
    <row r="221" spans="1:11">
      <c r="A221" s="27">
        <f t="shared" si="31"/>
        <v>204</v>
      </c>
      <c r="B221" s="28">
        <f t="shared" si="27"/>
        <v>48519</v>
      </c>
      <c r="C221" s="31">
        <f t="shared" si="34"/>
        <v>157825.81515550765</v>
      </c>
      <c r="D221" s="31">
        <f t="shared" si="35"/>
        <v>1453.3104729702716</v>
      </c>
      <c r="E221" s="32">
        <f t="shared" si="28"/>
        <v>0</v>
      </c>
      <c r="F221" s="31">
        <f t="shared" si="29"/>
        <v>1453.3104729702716</v>
      </c>
      <c r="G221" s="31">
        <f t="shared" si="32"/>
        <v>664.18139719273336</v>
      </c>
      <c r="H221" s="31">
        <f t="shared" si="33"/>
        <v>789.12907577753822</v>
      </c>
      <c r="I221" s="31">
        <f t="shared" si="30"/>
        <v>157161.63375831491</v>
      </c>
      <c r="J221" s="24"/>
      <c r="K221" s="24"/>
    </row>
    <row r="222" spans="1:11">
      <c r="A222" s="27">
        <f t="shared" si="31"/>
        <v>205</v>
      </c>
      <c r="B222" s="28">
        <f t="shared" si="27"/>
        <v>48549</v>
      </c>
      <c r="C222" s="31">
        <f t="shared" si="34"/>
        <v>157161.63375831491</v>
      </c>
      <c r="D222" s="31">
        <f t="shared" si="35"/>
        <v>1453.3104729702716</v>
      </c>
      <c r="E222" s="32">
        <f t="shared" si="28"/>
        <v>0</v>
      </c>
      <c r="F222" s="31">
        <f t="shared" si="29"/>
        <v>1453.3104729702716</v>
      </c>
      <c r="G222" s="31">
        <f t="shared" si="32"/>
        <v>667.50230417869705</v>
      </c>
      <c r="H222" s="31">
        <f t="shared" si="33"/>
        <v>785.80816879157453</v>
      </c>
      <c r="I222" s="31">
        <f t="shared" si="30"/>
        <v>156494.13145413622</v>
      </c>
      <c r="J222" s="24"/>
      <c r="K222" s="24"/>
    </row>
    <row r="223" spans="1:11">
      <c r="A223" s="27">
        <f t="shared" si="31"/>
        <v>206</v>
      </c>
      <c r="B223" s="28">
        <f t="shared" si="27"/>
        <v>48580</v>
      </c>
      <c r="C223" s="31">
        <f t="shared" si="34"/>
        <v>156494.13145413622</v>
      </c>
      <c r="D223" s="31">
        <f t="shared" si="35"/>
        <v>1453.3104729702716</v>
      </c>
      <c r="E223" s="32">
        <f t="shared" si="28"/>
        <v>0</v>
      </c>
      <c r="F223" s="31">
        <f t="shared" si="29"/>
        <v>1453.3104729702716</v>
      </c>
      <c r="G223" s="31">
        <f t="shared" si="32"/>
        <v>670.83981569959053</v>
      </c>
      <c r="H223" s="31">
        <f t="shared" si="33"/>
        <v>782.47065727068104</v>
      </c>
      <c r="I223" s="31">
        <f t="shared" si="30"/>
        <v>155823.29163843664</v>
      </c>
      <c r="J223" s="24"/>
      <c r="K223" s="24"/>
    </row>
    <row r="224" spans="1:11">
      <c r="A224" s="27">
        <f t="shared" si="31"/>
        <v>207</v>
      </c>
      <c r="B224" s="28">
        <f t="shared" si="27"/>
        <v>48611</v>
      </c>
      <c r="C224" s="31">
        <f t="shared" si="34"/>
        <v>155823.29163843664</v>
      </c>
      <c r="D224" s="31">
        <f t="shared" si="35"/>
        <v>1453.3104729702716</v>
      </c>
      <c r="E224" s="32">
        <f t="shared" si="28"/>
        <v>0</v>
      </c>
      <c r="F224" s="31">
        <f t="shared" si="29"/>
        <v>1453.3104729702716</v>
      </c>
      <c r="G224" s="31">
        <f t="shared" si="32"/>
        <v>674.19401477808844</v>
      </c>
      <c r="H224" s="31">
        <f t="shared" si="33"/>
        <v>779.11645819218313</v>
      </c>
      <c r="I224" s="31">
        <f t="shared" si="30"/>
        <v>155149.09762365854</v>
      </c>
      <c r="J224" s="24"/>
      <c r="K224" s="24"/>
    </row>
    <row r="225" spans="1:11">
      <c r="A225" s="27">
        <f t="shared" si="31"/>
        <v>208</v>
      </c>
      <c r="B225" s="28">
        <f t="shared" si="27"/>
        <v>48639</v>
      </c>
      <c r="C225" s="31">
        <f t="shared" si="34"/>
        <v>155149.09762365854</v>
      </c>
      <c r="D225" s="31">
        <f t="shared" si="35"/>
        <v>1453.3104729702716</v>
      </c>
      <c r="E225" s="32">
        <f t="shared" si="28"/>
        <v>0</v>
      </c>
      <c r="F225" s="31">
        <f t="shared" si="29"/>
        <v>1453.3104729702716</v>
      </c>
      <c r="G225" s="31">
        <f t="shared" si="32"/>
        <v>677.56498485197892</v>
      </c>
      <c r="H225" s="31">
        <f t="shared" si="33"/>
        <v>775.74548811829266</v>
      </c>
      <c r="I225" s="31">
        <f t="shared" si="30"/>
        <v>154471.53263880656</v>
      </c>
      <c r="J225" s="24"/>
      <c r="K225" s="24"/>
    </row>
    <row r="226" spans="1:11">
      <c r="A226" s="27">
        <f t="shared" si="31"/>
        <v>209</v>
      </c>
      <c r="B226" s="28">
        <f t="shared" si="27"/>
        <v>48670</v>
      </c>
      <c r="C226" s="31">
        <f t="shared" si="34"/>
        <v>154471.53263880656</v>
      </c>
      <c r="D226" s="31">
        <f t="shared" si="35"/>
        <v>1453.3104729702716</v>
      </c>
      <c r="E226" s="32">
        <f t="shared" si="28"/>
        <v>0</v>
      </c>
      <c r="F226" s="31">
        <f t="shared" si="29"/>
        <v>1453.3104729702716</v>
      </c>
      <c r="G226" s="31">
        <f t="shared" si="32"/>
        <v>680.95280977623884</v>
      </c>
      <c r="H226" s="31">
        <f t="shared" si="33"/>
        <v>772.35766319403274</v>
      </c>
      <c r="I226" s="31">
        <f t="shared" si="30"/>
        <v>153790.57982903032</v>
      </c>
      <c r="J226" s="24"/>
      <c r="K226" s="24"/>
    </row>
    <row r="227" spans="1:11">
      <c r="A227" s="27">
        <f t="shared" si="31"/>
        <v>210</v>
      </c>
      <c r="B227" s="28">
        <f t="shared" si="27"/>
        <v>48700</v>
      </c>
      <c r="C227" s="31">
        <f t="shared" si="34"/>
        <v>153790.57982903032</v>
      </c>
      <c r="D227" s="31">
        <f t="shared" si="35"/>
        <v>1453.3104729702716</v>
      </c>
      <c r="E227" s="32">
        <f t="shared" si="28"/>
        <v>0</v>
      </c>
      <c r="F227" s="31">
        <f t="shared" si="29"/>
        <v>1453.3104729702716</v>
      </c>
      <c r="G227" s="31">
        <f t="shared" si="32"/>
        <v>684.35757382511997</v>
      </c>
      <c r="H227" s="31">
        <f t="shared" si="33"/>
        <v>768.9528991451516</v>
      </c>
      <c r="I227" s="31">
        <f t="shared" si="30"/>
        <v>153106.22225520521</v>
      </c>
      <c r="J227" s="24"/>
      <c r="K227" s="24"/>
    </row>
    <row r="228" spans="1:11">
      <c r="A228" s="27">
        <f t="shared" si="31"/>
        <v>211</v>
      </c>
      <c r="B228" s="28">
        <f t="shared" si="27"/>
        <v>48731</v>
      </c>
      <c r="C228" s="31">
        <f t="shared" si="34"/>
        <v>153106.22225520521</v>
      </c>
      <c r="D228" s="31">
        <f t="shared" si="35"/>
        <v>1453.3104729702716</v>
      </c>
      <c r="E228" s="32">
        <f t="shared" si="28"/>
        <v>0</v>
      </c>
      <c r="F228" s="31">
        <f t="shared" si="29"/>
        <v>1453.3104729702716</v>
      </c>
      <c r="G228" s="31">
        <f t="shared" si="32"/>
        <v>687.77936169424561</v>
      </c>
      <c r="H228" s="31">
        <f t="shared" si="33"/>
        <v>765.53111127602597</v>
      </c>
      <c r="I228" s="31">
        <f t="shared" si="30"/>
        <v>152418.44289351098</v>
      </c>
      <c r="J228" s="24"/>
      <c r="K228" s="24"/>
    </row>
    <row r="229" spans="1:11">
      <c r="A229" s="27">
        <f t="shared" si="31"/>
        <v>212</v>
      </c>
      <c r="B229" s="28">
        <f t="shared" si="27"/>
        <v>48761</v>
      </c>
      <c r="C229" s="31">
        <f t="shared" si="34"/>
        <v>152418.44289351098</v>
      </c>
      <c r="D229" s="31">
        <f t="shared" si="35"/>
        <v>1453.3104729702716</v>
      </c>
      <c r="E229" s="32">
        <f t="shared" si="28"/>
        <v>0</v>
      </c>
      <c r="F229" s="31">
        <f t="shared" si="29"/>
        <v>1453.3104729702716</v>
      </c>
      <c r="G229" s="31">
        <f t="shared" si="32"/>
        <v>691.21825850271682</v>
      </c>
      <c r="H229" s="31">
        <f t="shared" si="33"/>
        <v>762.09221446755475</v>
      </c>
      <c r="I229" s="31">
        <f t="shared" si="30"/>
        <v>151727.22463500826</v>
      </c>
      <c r="J229" s="24"/>
      <c r="K229" s="24"/>
    </row>
    <row r="230" spans="1:11">
      <c r="A230" s="27">
        <f t="shared" si="31"/>
        <v>213</v>
      </c>
      <c r="B230" s="28">
        <f t="shared" si="27"/>
        <v>48792</v>
      </c>
      <c r="C230" s="31">
        <f t="shared" si="34"/>
        <v>151727.22463500826</v>
      </c>
      <c r="D230" s="31">
        <f t="shared" si="35"/>
        <v>1453.3104729702716</v>
      </c>
      <c r="E230" s="32">
        <f t="shared" si="28"/>
        <v>0</v>
      </c>
      <c r="F230" s="31">
        <f t="shared" si="29"/>
        <v>1453.3104729702716</v>
      </c>
      <c r="G230" s="31">
        <f t="shared" si="32"/>
        <v>694.67434979523034</v>
      </c>
      <c r="H230" s="31">
        <f t="shared" si="33"/>
        <v>758.63612317504123</v>
      </c>
      <c r="I230" s="31">
        <f t="shared" si="30"/>
        <v>151032.55028521302</v>
      </c>
      <c r="J230" s="24"/>
      <c r="K230" s="24"/>
    </row>
    <row r="231" spans="1:11">
      <c r="A231" s="27">
        <f t="shared" si="31"/>
        <v>214</v>
      </c>
      <c r="B231" s="28">
        <f t="shared" si="27"/>
        <v>48823</v>
      </c>
      <c r="C231" s="31">
        <f t="shared" si="34"/>
        <v>151032.55028521302</v>
      </c>
      <c r="D231" s="31">
        <f t="shared" si="35"/>
        <v>1453.3104729702716</v>
      </c>
      <c r="E231" s="32">
        <f t="shared" si="28"/>
        <v>0</v>
      </c>
      <c r="F231" s="31">
        <f t="shared" si="29"/>
        <v>1453.3104729702716</v>
      </c>
      <c r="G231" s="31">
        <f t="shared" si="32"/>
        <v>698.14772154420655</v>
      </c>
      <c r="H231" s="31">
        <f t="shared" si="33"/>
        <v>755.16275142606503</v>
      </c>
      <c r="I231" s="31">
        <f t="shared" si="30"/>
        <v>150334.40256366882</v>
      </c>
      <c r="J231" s="24"/>
      <c r="K231" s="24"/>
    </row>
    <row r="232" spans="1:11">
      <c r="A232" s="27">
        <f t="shared" si="31"/>
        <v>215</v>
      </c>
      <c r="B232" s="28">
        <f t="shared" si="27"/>
        <v>48853</v>
      </c>
      <c r="C232" s="31">
        <f t="shared" si="34"/>
        <v>150334.40256366882</v>
      </c>
      <c r="D232" s="31">
        <f t="shared" si="35"/>
        <v>1453.3104729702716</v>
      </c>
      <c r="E232" s="32">
        <f t="shared" si="28"/>
        <v>0</v>
      </c>
      <c r="F232" s="31">
        <f t="shared" si="29"/>
        <v>1453.3104729702716</v>
      </c>
      <c r="G232" s="31">
        <f t="shared" si="32"/>
        <v>701.63846015192746</v>
      </c>
      <c r="H232" s="31">
        <f t="shared" si="33"/>
        <v>751.67201281834411</v>
      </c>
      <c r="I232" s="31">
        <f t="shared" si="30"/>
        <v>149632.76410351688</v>
      </c>
      <c r="J232" s="24"/>
      <c r="K232" s="24"/>
    </row>
    <row r="233" spans="1:11">
      <c r="A233" s="27">
        <f t="shared" si="31"/>
        <v>216</v>
      </c>
      <c r="B233" s="28">
        <f t="shared" si="27"/>
        <v>48884</v>
      </c>
      <c r="C233" s="31">
        <f t="shared" si="34"/>
        <v>149632.76410351688</v>
      </c>
      <c r="D233" s="31">
        <f t="shared" si="35"/>
        <v>1453.3104729702716</v>
      </c>
      <c r="E233" s="32">
        <f t="shared" si="28"/>
        <v>0</v>
      </c>
      <c r="F233" s="31">
        <f t="shared" si="29"/>
        <v>1453.3104729702716</v>
      </c>
      <c r="G233" s="31">
        <f t="shared" si="32"/>
        <v>705.14665245268714</v>
      </c>
      <c r="H233" s="31">
        <f t="shared" si="33"/>
        <v>748.16382051758444</v>
      </c>
      <c r="I233" s="31">
        <f t="shared" si="30"/>
        <v>148927.6174510642</v>
      </c>
      <c r="J233" s="24"/>
      <c r="K233" s="24"/>
    </row>
    <row r="234" spans="1:11">
      <c r="A234" s="27">
        <f t="shared" si="31"/>
        <v>217</v>
      </c>
      <c r="B234" s="28">
        <f t="shared" si="27"/>
        <v>48914</v>
      </c>
      <c r="C234" s="31">
        <f t="shared" si="34"/>
        <v>148927.6174510642</v>
      </c>
      <c r="D234" s="31">
        <f t="shared" si="35"/>
        <v>1453.3104729702716</v>
      </c>
      <c r="E234" s="32">
        <f t="shared" si="28"/>
        <v>0</v>
      </c>
      <c r="F234" s="31">
        <f t="shared" si="29"/>
        <v>1453.3104729702716</v>
      </c>
      <c r="G234" s="31">
        <f t="shared" si="32"/>
        <v>708.67238571495056</v>
      </c>
      <c r="H234" s="31">
        <f t="shared" si="33"/>
        <v>744.63808725532101</v>
      </c>
      <c r="I234" s="31">
        <f t="shared" si="30"/>
        <v>148218.94506534925</v>
      </c>
      <c r="J234" s="24"/>
      <c r="K234" s="24"/>
    </row>
    <row r="235" spans="1:11">
      <c r="A235" s="27">
        <f t="shared" si="31"/>
        <v>218</v>
      </c>
      <c r="B235" s="28">
        <f t="shared" si="27"/>
        <v>48945</v>
      </c>
      <c r="C235" s="31">
        <f t="shared" si="34"/>
        <v>148218.94506534925</v>
      </c>
      <c r="D235" s="31">
        <f t="shared" si="35"/>
        <v>1453.3104729702716</v>
      </c>
      <c r="E235" s="32">
        <f t="shared" si="28"/>
        <v>0</v>
      </c>
      <c r="F235" s="31">
        <f t="shared" si="29"/>
        <v>1453.3104729702716</v>
      </c>
      <c r="G235" s="31">
        <f t="shared" si="32"/>
        <v>712.21574764352533</v>
      </c>
      <c r="H235" s="31">
        <f t="shared" si="33"/>
        <v>741.09472532674624</v>
      </c>
      <c r="I235" s="31">
        <f t="shared" si="30"/>
        <v>147506.72931770573</v>
      </c>
      <c r="J235" s="24"/>
      <c r="K235" s="24"/>
    </row>
    <row r="236" spans="1:11">
      <c r="A236" s="27">
        <f t="shared" si="31"/>
        <v>219</v>
      </c>
      <c r="B236" s="28">
        <f t="shared" si="27"/>
        <v>48976</v>
      </c>
      <c r="C236" s="31">
        <f t="shared" si="34"/>
        <v>147506.72931770573</v>
      </c>
      <c r="D236" s="31">
        <f t="shared" si="35"/>
        <v>1453.3104729702716</v>
      </c>
      <c r="E236" s="32">
        <f t="shared" si="28"/>
        <v>0</v>
      </c>
      <c r="F236" s="31">
        <f t="shared" si="29"/>
        <v>1453.3104729702716</v>
      </c>
      <c r="G236" s="31">
        <f t="shared" si="32"/>
        <v>715.77682638174304</v>
      </c>
      <c r="H236" s="31">
        <f t="shared" si="33"/>
        <v>737.53364658852854</v>
      </c>
      <c r="I236" s="31">
        <f t="shared" si="30"/>
        <v>146790.95249132399</v>
      </c>
      <c r="J236" s="24"/>
      <c r="K236" s="24"/>
    </row>
    <row r="237" spans="1:11">
      <c r="A237" s="27">
        <f t="shared" si="31"/>
        <v>220</v>
      </c>
      <c r="B237" s="28">
        <f t="shared" si="27"/>
        <v>49004</v>
      </c>
      <c r="C237" s="31">
        <f t="shared" si="34"/>
        <v>146790.95249132399</v>
      </c>
      <c r="D237" s="31">
        <f t="shared" si="35"/>
        <v>1453.3104729702716</v>
      </c>
      <c r="E237" s="32">
        <f t="shared" si="28"/>
        <v>0</v>
      </c>
      <c r="F237" s="31">
        <f t="shared" si="29"/>
        <v>1453.3104729702716</v>
      </c>
      <c r="G237" s="31">
        <f t="shared" si="32"/>
        <v>719.35571051365173</v>
      </c>
      <c r="H237" s="31">
        <f t="shared" si="33"/>
        <v>733.95476245661985</v>
      </c>
      <c r="I237" s="31">
        <f t="shared" si="30"/>
        <v>146071.59678081033</v>
      </c>
      <c r="J237" s="24"/>
      <c r="K237" s="24"/>
    </row>
    <row r="238" spans="1:11">
      <c r="A238" s="27">
        <f t="shared" si="31"/>
        <v>221</v>
      </c>
      <c r="B238" s="28">
        <f t="shared" si="27"/>
        <v>49035</v>
      </c>
      <c r="C238" s="31">
        <f t="shared" si="34"/>
        <v>146071.59678081033</v>
      </c>
      <c r="D238" s="31">
        <f t="shared" si="35"/>
        <v>1453.3104729702716</v>
      </c>
      <c r="E238" s="32">
        <f t="shared" si="28"/>
        <v>0</v>
      </c>
      <c r="F238" s="31">
        <f t="shared" si="29"/>
        <v>1453.3104729702716</v>
      </c>
      <c r="G238" s="31">
        <f t="shared" si="32"/>
        <v>722.95248906621998</v>
      </c>
      <c r="H238" s="31">
        <f t="shared" si="33"/>
        <v>730.35798390405159</v>
      </c>
      <c r="I238" s="31">
        <f t="shared" si="30"/>
        <v>145348.6442917441</v>
      </c>
      <c r="J238" s="24"/>
      <c r="K238" s="24"/>
    </row>
    <row r="239" spans="1:11">
      <c r="A239" s="27">
        <f t="shared" si="31"/>
        <v>222</v>
      </c>
      <c r="B239" s="28">
        <f t="shared" si="27"/>
        <v>49065</v>
      </c>
      <c r="C239" s="31">
        <f t="shared" si="34"/>
        <v>145348.6442917441</v>
      </c>
      <c r="D239" s="31">
        <f t="shared" si="35"/>
        <v>1453.3104729702716</v>
      </c>
      <c r="E239" s="32">
        <f t="shared" si="28"/>
        <v>0</v>
      </c>
      <c r="F239" s="31">
        <f t="shared" si="29"/>
        <v>1453.3104729702716</v>
      </c>
      <c r="G239" s="31">
        <f t="shared" si="32"/>
        <v>726.56725151155104</v>
      </c>
      <c r="H239" s="31">
        <f t="shared" si="33"/>
        <v>726.74322145872054</v>
      </c>
      <c r="I239" s="31">
        <f t="shared" si="30"/>
        <v>144622.07704023254</v>
      </c>
      <c r="J239" s="24"/>
      <c r="K239" s="24"/>
    </row>
    <row r="240" spans="1:11">
      <c r="A240" s="27">
        <f t="shared" si="31"/>
        <v>223</v>
      </c>
      <c r="B240" s="28">
        <f t="shared" si="27"/>
        <v>49096</v>
      </c>
      <c r="C240" s="31">
        <f t="shared" si="34"/>
        <v>144622.07704023254</v>
      </c>
      <c r="D240" s="31">
        <f t="shared" si="35"/>
        <v>1453.3104729702716</v>
      </c>
      <c r="E240" s="32">
        <f t="shared" si="28"/>
        <v>0</v>
      </c>
      <c r="F240" s="31">
        <f t="shared" si="29"/>
        <v>1453.3104729702716</v>
      </c>
      <c r="G240" s="31">
        <f t="shared" si="32"/>
        <v>730.20008776910879</v>
      </c>
      <c r="H240" s="31">
        <f t="shared" si="33"/>
        <v>723.11038520116279</v>
      </c>
      <c r="I240" s="31">
        <f t="shared" si="30"/>
        <v>143891.87695246344</v>
      </c>
      <c r="J240" s="24"/>
      <c r="K240" s="24"/>
    </row>
    <row r="241" spans="1:11">
      <c r="A241" s="27">
        <f t="shared" si="31"/>
        <v>224</v>
      </c>
      <c r="B241" s="28">
        <f t="shared" si="27"/>
        <v>49126</v>
      </c>
      <c r="C241" s="31">
        <f t="shared" si="34"/>
        <v>143891.87695246344</v>
      </c>
      <c r="D241" s="31">
        <f t="shared" si="35"/>
        <v>1453.3104729702716</v>
      </c>
      <c r="E241" s="32">
        <f t="shared" si="28"/>
        <v>0</v>
      </c>
      <c r="F241" s="31">
        <f t="shared" si="29"/>
        <v>1453.3104729702716</v>
      </c>
      <c r="G241" s="31">
        <f t="shared" si="32"/>
        <v>733.85108820795438</v>
      </c>
      <c r="H241" s="31">
        <f t="shared" si="33"/>
        <v>719.4593847623172</v>
      </c>
      <c r="I241" s="31">
        <f t="shared" si="30"/>
        <v>143158.0258642555</v>
      </c>
      <c r="J241" s="24"/>
      <c r="K241" s="24"/>
    </row>
    <row r="242" spans="1:11">
      <c r="A242" s="27">
        <f t="shared" si="31"/>
        <v>225</v>
      </c>
      <c r="B242" s="28">
        <f t="shared" si="27"/>
        <v>49157</v>
      </c>
      <c r="C242" s="31">
        <f t="shared" si="34"/>
        <v>143158.0258642555</v>
      </c>
      <c r="D242" s="31">
        <f t="shared" si="35"/>
        <v>1453.3104729702716</v>
      </c>
      <c r="E242" s="32">
        <f t="shared" si="28"/>
        <v>0</v>
      </c>
      <c r="F242" s="31">
        <f t="shared" si="29"/>
        <v>1453.3104729702716</v>
      </c>
      <c r="G242" s="31">
        <f t="shared" si="32"/>
        <v>737.52034364899407</v>
      </c>
      <c r="H242" s="31">
        <f t="shared" si="33"/>
        <v>715.7901293212775</v>
      </c>
      <c r="I242" s="31">
        <f t="shared" si="30"/>
        <v>142420.5055206065</v>
      </c>
      <c r="J242" s="24"/>
      <c r="K242" s="24"/>
    </row>
    <row r="243" spans="1:11">
      <c r="A243" s="27">
        <f t="shared" si="31"/>
        <v>226</v>
      </c>
      <c r="B243" s="28">
        <f t="shared" si="27"/>
        <v>49188</v>
      </c>
      <c r="C243" s="31">
        <f t="shared" si="34"/>
        <v>142420.5055206065</v>
      </c>
      <c r="D243" s="31">
        <f t="shared" si="35"/>
        <v>1453.3104729702716</v>
      </c>
      <c r="E243" s="32">
        <f t="shared" si="28"/>
        <v>0</v>
      </c>
      <c r="F243" s="31">
        <f t="shared" si="29"/>
        <v>1453.3104729702716</v>
      </c>
      <c r="G243" s="31">
        <f t="shared" si="32"/>
        <v>741.20794536723918</v>
      </c>
      <c r="H243" s="31">
        <f t="shared" si="33"/>
        <v>712.1025276030324</v>
      </c>
      <c r="I243" s="31">
        <f t="shared" si="30"/>
        <v>141679.29757523927</v>
      </c>
      <c r="J243" s="24"/>
      <c r="K243" s="24"/>
    </row>
    <row r="244" spans="1:11">
      <c r="A244" s="27">
        <f t="shared" si="31"/>
        <v>227</v>
      </c>
      <c r="B244" s="28">
        <f t="shared" si="27"/>
        <v>49218</v>
      </c>
      <c r="C244" s="31">
        <f t="shared" si="34"/>
        <v>141679.29757523927</v>
      </c>
      <c r="D244" s="31">
        <f t="shared" si="35"/>
        <v>1453.3104729702716</v>
      </c>
      <c r="E244" s="32">
        <f t="shared" si="28"/>
        <v>0</v>
      </c>
      <c r="F244" s="31">
        <f t="shared" si="29"/>
        <v>1453.3104729702716</v>
      </c>
      <c r="G244" s="31">
        <f t="shared" si="32"/>
        <v>744.91398509407531</v>
      </c>
      <c r="H244" s="31">
        <f t="shared" si="33"/>
        <v>708.39648787619626</v>
      </c>
      <c r="I244" s="31">
        <f t="shared" si="30"/>
        <v>140934.38359014518</v>
      </c>
      <c r="J244" s="24"/>
      <c r="K244" s="24"/>
    </row>
    <row r="245" spans="1:11">
      <c r="A245" s="27">
        <f t="shared" si="31"/>
        <v>228</v>
      </c>
      <c r="B245" s="28">
        <f t="shared" si="27"/>
        <v>49249</v>
      </c>
      <c r="C245" s="31">
        <f t="shared" si="34"/>
        <v>140934.38359014518</v>
      </c>
      <c r="D245" s="31">
        <f t="shared" si="35"/>
        <v>1453.3104729702716</v>
      </c>
      <c r="E245" s="32">
        <f t="shared" si="28"/>
        <v>0</v>
      </c>
      <c r="F245" s="31">
        <f t="shared" si="29"/>
        <v>1453.3104729702716</v>
      </c>
      <c r="G245" s="31">
        <f t="shared" si="32"/>
        <v>748.63855501954572</v>
      </c>
      <c r="H245" s="31">
        <f t="shared" si="33"/>
        <v>704.67191795072586</v>
      </c>
      <c r="I245" s="31">
        <f t="shared" si="30"/>
        <v>140185.74503512564</v>
      </c>
      <c r="J245" s="24"/>
      <c r="K245" s="24"/>
    </row>
    <row r="246" spans="1:11">
      <c r="A246" s="27">
        <f t="shared" si="31"/>
        <v>229</v>
      </c>
      <c r="B246" s="28">
        <f t="shared" si="27"/>
        <v>49279</v>
      </c>
      <c r="C246" s="31">
        <f t="shared" si="34"/>
        <v>140185.74503512564</v>
      </c>
      <c r="D246" s="31">
        <f t="shared" si="35"/>
        <v>1453.3104729702716</v>
      </c>
      <c r="E246" s="32">
        <f t="shared" si="28"/>
        <v>0</v>
      </c>
      <c r="F246" s="31">
        <f t="shared" si="29"/>
        <v>1453.3104729702716</v>
      </c>
      <c r="G246" s="31">
        <f t="shared" si="32"/>
        <v>752.38174779464339</v>
      </c>
      <c r="H246" s="31">
        <f t="shared" si="33"/>
        <v>700.92872517562819</v>
      </c>
      <c r="I246" s="31">
        <f t="shared" si="30"/>
        <v>139433.36328733098</v>
      </c>
      <c r="J246" s="24"/>
      <c r="K246" s="24"/>
    </row>
    <row r="247" spans="1:11">
      <c r="A247" s="27">
        <f t="shared" si="31"/>
        <v>230</v>
      </c>
      <c r="B247" s="28">
        <f t="shared" si="27"/>
        <v>49310</v>
      </c>
      <c r="C247" s="31">
        <f t="shared" si="34"/>
        <v>139433.36328733098</v>
      </c>
      <c r="D247" s="31">
        <f t="shared" si="35"/>
        <v>1453.3104729702716</v>
      </c>
      <c r="E247" s="32">
        <f t="shared" si="28"/>
        <v>0</v>
      </c>
      <c r="F247" s="31">
        <f t="shared" si="29"/>
        <v>1453.3104729702716</v>
      </c>
      <c r="G247" s="31">
        <f t="shared" si="32"/>
        <v>756.14365653361676</v>
      </c>
      <c r="H247" s="31">
        <f t="shared" si="33"/>
        <v>697.16681643665481</v>
      </c>
      <c r="I247" s="31">
        <f t="shared" si="30"/>
        <v>138677.21963079736</v>
      </c>
      <c r="J247" s="24"/>
      <c r="K247" s="24"/>
    </row>
    <row r="248" spans="1:11">
      <c r="A248" s="27">
        <f t="shared" si="31"/>
        <v>231</v>
      </c>
      <c r="B248" s="28">
        <f t="shared" si="27"/>
        <v>49341</v>
      </c>
      <c r="C248" s="31">
        <f t="shared" si="34"/>
        <v>138677.21963079736</v>
      </c>
      <c r="D248" s="31">
        <f t="shared" si="35"/>
        <v>1453.3104729702716</v>
      </c>
      <c r="E248" s="32">
        <f t="shared" si="28"/>
        <v>0</v>
      </c>
      <c r="F248" s="31">
        <f t="shared" si="29"/>
        <v>1453.3104729702716</v>
      </c>
      <c r="G248" s="31">
        <f t="shared" si="32"/>
        <v>759.92437481628474</v>
      </c>
      <c r="H248" s="31">
        <f t="shared" si="33"/>
        <v>693.38609815398684</v>
      </c>
      <c r="I248" s="31">
        <f t="shared" si="30"/>
        <v>137917.29525598107</v>
      </c>
      <c r="J248" s="24"/>
      <c r="K248" s="24"/>
    </row>
    <row r="249" spans="1:11">
      <c r="A249" s="27">
        <f t="shared" si="31"/>
        <v>232</v>
      </c>
      <c r="B249" s="28">
        <f t="shared" si="27"/>
        <v>49369</v>
      </c>
      <c r="C249" s="31">
        <f t="shared" si="34"/>
        <v>137917.29525598107</v>
      </c>
      <c r="D249" s="31">
        <f t="shared" si="35"/>
        <v>1453.3104729702716</v>
      </c>
      <c r="E249" s="32">
        <f t="shared" si="28"/>
        <v>0</v>
      </c>
      <c r="F249" s="31">
        <f t="shared" si="29"/>
        <v>1453.3104729702716</v>
      </c>
      <c r="G249" s="31">
        <f t="shared" si="32"/>
        <v>763.72399669036633</v>
      </c>
      <c r="H249" s="31">
        <f t="shared" si="33"/>
        <v>689.58647627990524</v>
      </c>
      <c r="I249" s="31">
        <f t="shared" si="30"/>
        <v>137153.57125929071</v>
      </c>
      <c r="J249" s="24"/>
      <c r="K249" s="24"/>
    </row>
    <row r="250" spans="1:11">
      <c r="A250" s="27">
        <f t="shared" si="31"/>
        <v>233</v>
      </c>
      <c r="B250" s="28">
        <f t="shared" si="27"/>
        <v>49400</v>
      </c>
      <c r="C250" s="31">
        <f t="shared" si="34"/>
        <v>137153.57125929071</v>
      </c>
      <c r="D250" s="31">
        <f t="shared" si="35"/>
        <v>1453.3104729702716</v>
      </c>
      <c r="E250" s="32">
        <f t="shared" si="28"/>
        <v>0</v>
      </c>
      <c r="F250" s="31">
        <f t="shared" si="29"/>
        <v>1453.3104729702716</v>
      </c>
      <c r="G250" s="31">
        <f t="shared" si="32"/>
        <v>767.54261667381809</v>
      </c>
      <c r="H250" s="31">
        <f t="shared" si="33"/>
        <v>685.76785629645349</v>
      </c>
      <c r="I250" s="31">
        <f t="shared" si="30"/>
        <v>136386.02864261688</v>
      </c>
      <c r="J250" s="24"/>
      <c r="K250" s="24"/>
    </row>
    <row r="251" spans="1:11">
      <c r="A251" s="27">
        <f t="shared" si="31"/>
        <v>234</v>
      </c>
      <c r="B251" s="28">
        <f t="shared" si="27"/>
        <v>49430</v>
      </c>
      <c r="C251" s="31">
        <f t="shared" si="34"/>
        <v>136386.02864261688</v>
      </c>
      <c r="D251" s="31">
        <f t="shared" si="35"/>
        <v>1453.3104729702716</v>
      </c>
      <c r="E251" s="32">
        <f t="shared" si="28"/>
        <v>0</v>
      </c>
      <c r="F251" s="31">
        <f t="shared" si="29"/>
        <v>1453.3104729702716</v>
      </c>
      <c r="G251" s="31">
        <f t="shared" si="32"/>
        <v>771.38032975718727</v>
      </c>
      <c r="H251" s="31">
        <f t="shared" si="33"/>
        <v>681.93014321308431</v>
      </c>
      <c r="I251" s="31">
        <f t="shared" si="30"/>
        <v>135614.64831285967</v>
      </c>
      <c r="J251" s="24"/>
      <c r="K251" s="24"/>
    </row>
    <row r="252" spans="1:11">
      <c r="A252" s="27">
        <f t="shared" si="31"/>
        <v>235</v>
      </c>
      <c r="B252" s="28">
        <f t="shared" si="27"/>
        <v>49461</v>
      </c>
      <c r="C252" s="31">
        <f t="shared" si="34"/>
        <v>135614.64831285967</v>
      </c>
      <c r="D252" s="31">
        <f t="shared" si="35"/>
        <v>1453.3104729702716</v>
      </c>
      <c r="E252" s="32">
        <f t="shared" si="28"/>
        <v>0</v>
      </c>
      <c r="F252" s="31">
        <f t="shared" si="29"/>
        <v>1453.3104729702716</v>
      </c>
      <c r="G252" s="31">
        <f t="shared" si="32"/>
        <v>775.23723140597326</v>
      </c>
      <c r="H252" s="31">
        <f t="shared" si="33"/>
        <v>678.07324156429831</v>
      </c>
      <c r="I252" s="31">
        <f t="shared" si="30"/>
        <v>134839.4110814537</v>
      </c>
      <c r="J252" s="24"/>
      <c r="K252" s="24"/>
    </row>
    <row r="253" spans="1:11">
      <c r="A253" s="27">
        <f t="shared" si="31"/>
        <v>236</v>
      </c>
      <c r="B253" s="28">
        <f t="shared" si="27"/>
        <v>49491</v>
      </c>
      <c r="C253" s="31">
        <f t="shared" si="34"/>
        <v>134839.4110814537</v>
      </c>
      <c r="D253" s="31">
        <f t="shared" si="35"/>
        <v>1453.3104729702716</v>
      </c>
      <c r="E253" s="32">
        <f t="shared" si="28"/>
        <v>0</v>
      </c>
      <c r="F253" s="31">
        <f t="shared" si="29"/>
        <v>1453.3104729702716</v>
      </c>
      <c r="G253" s="31">
        <f t="shared" si="32"/>
        <v>779.11341756300305</v>
      </c>
      <c r="H253" s="31">
        <f t="shared" si="33"/>
        <v>674.19705540726852</v>
      </c>
      <c r="I253" s="31">
        <f t="shared" si="30"/>
        <v>134060.2976638907</v>
      </c>
      <c r="J253" s="24"/>
      <c r="K253" s="24"/>
    </row>
    <row r="254" spans="1:11">
      <c r="A254" s="27">
        <f t="shared" si="31"/>
        <v>237</v>
      </c>
      <c r="B254" s="28">
        <f t="shared" si="27"/>
        <v>49522</v>
      </c>
      <c r="C254" s="31">
        <f t="shared" si="34"/>
        <v>134060.2976638907</v>
      </c>
      <c r="D254" s="31">
        <f t="shared" si="35"/>
        <v>1453.3104729702716</v>
      </c>
      <c r="E254" s="32">
        <f t="shared" si="28"/>
        <v>0</v>
      </c>
      <c r="F254" s="31">
        <f t="shared" si="29"/>
        <v>1453.3104729702716</v>
      </c>
      <c r="G254" s="31">
        <f t="shared" si="32"/>
        <v>783.00898465081809</v>
      </c>
      <c r="H254" s="31">
        <f t="shared" si="33"/>
        <v>670.30148831945348</v>
      </c>
      <c r="I254" s="31">
        <f t="shared" si="30"/>
        <v>133277.28867923989</v>
      </c>
      <c r="J254" s="24"/>
      <c r="K254" s="24"/>
    </row>
    <row r="255" spans="1:11">
      <c r="A255" s="27">
        <f t="shared" si="31"/>
        <v>238</v>
      </c>
      <c r="B255" s="28">
        <f t="shared" si="27"/>
        <v>49553</v>
      </c>
      <c r="C255" s="31">
        <f t="shared" si="34"/>
        <v>133277.28867923989</v>
      </c>
      <c r="D255" s="31">
        <f t="shared" si="35"/>
        <v>1453.3104729702716</v>
      </c>
      <c r="E255" s="32">
        <f t="shared" si="28"/>
        <v>0</v>
      </c>
      <c r="F255" s="31">
        <f t="shared" si="29"/>
        <v>1453.3104729702716</v>
      </c>
      <c r="G255" s="31">
        <f t="shared" si="32"/>
        <v>786.92402957407216</v>
      </c>
      <c r="H255" s="31">
        <f t="shared" si="33"/>
        <v>666.38644339619941</v>
      </c>
      <c r="I255" s="31">
        <f t="shared" si="30"/>
        <v>132490.36464966583</v>
      </c>
      <c r="J255" s="24"/>
      <c r="K255" s="24"/>
    </row>
    <row r="256" spans="1:11">
      <c r="A256" s="27">
        <f t="shared" si="31"/>
        <v>239</v>
      </c>
      <c r="B256" s="28">
        <f t="shared" si="27"/>
        <v>49583</v>
      </c>
      <c r="C256" s="31">
        <f t="shared" si="34"/>
        <v>132490.36464966583</v>
      </c>
      <c r="D256" s="31">
        <f t="shared" si="35"/>
        <v>1453.3104729702716</v>
      </c>
      <c r="E256" s="32">
        <f t="shared" si="28"/>
        <v>0</v>
      </c>
      <c r="F256" s="31">
        <f t="shared" si="29"/>
        <v>1453.3104729702716</v>
      </c>
      <c r="G256" s="31">
        <f t="shared" si="32"/>
        <v>790.85864972194247</v>
      </c>
      <c r="H256" s="31">
        <f t="shared" si="33"/>
        <v>662.45182324832911</v>
      </c>
      <c r="I256" s="31">
        <f t="shared" si="30"/>
        <v>131699.50599994388</v>
      </c>
      <c r="J256" s="24"/>
      <c r="K256" s="24"/>
    </row>
    <row r="257" spans="1:11">
      <c r="A257" s="27">
        <f t="shared" si="31"/>
        <v>240</v>
      </c>
      <c r="B257" s="28">
        <f t="shared" si="27"/>
        <v>49614</v>
      </c>
      <c r="C257" s="31">
        <f t="shared" si="34"/>
        <v>131699.50599994388</v>
      </c>
      <c r="D257" s="31">
        <f t="shared" si="35"/>
        <v>1453.3104729702716</v>
      </c>
      <c r="E257" s="32">
        <f t="shared" si="28"/>
        <v>0</v>
      </c>
      <c r="F257" s="31">
        <f t="shared" si="29"/>
        <v>1453.3104729702716</v>
      </c>
      <c r="G257" s="31">
        <f t="shared" si="32"/>
        <v>794.81294297055217</v>
      </c>
      <c r="H257" s="31">
        <f t="shared" si="33"/>
        <v>658.4975299997194</v>
      </c>
      <c r="I257" s="31">
        <f t="shared" si="30"/>
        <v>130904.69305697332</v>
      </c>
      <c r="J257" s="24"/>
      <c r="K257" s="24"/>
    </row>
    <row r="258" spans="1:11">
      <c r="A258" s="27">
        <f t="shared" si="31"/>
        <v>241</v>
      </c>
      <c r="B258" s="28">
        <f t="shared" si="27"/>
        <v>49644</v>
      </c>
      <c r="C258" s="31">
        <f t="shared" si="34"/>
        <v>130904.69305697332</v>
      </c>
      <c r="D258" s="31">
        <f t="shared" si="35"/>
        <v>1453.3104729702716</v>
      </c>
      <c r="E258" s="32">
        <f t="shared" si="28"/>
        <v>0</v>
      </c>
      <c r="F258" s="31">
        <f t="shared" si="29"/>
        <v>1453.3104729702716</v>
      </c>
      <c r="G258" s="31">
        <f t="shared" si="32"/>
        <v>798.787007685405</v>
      </c>
      <c r="H258" s="31">
        <f t="shared" si="33"/>
        <v>654.52346528486657</v>
      </c>
      <c r="I258" s="31">
        <f t="shared" si="30"/>
        <v>130105.90604928792</v>
      </c>
      <c r="J258" s="24"/>
      <c r="K258" s="24"/>
    </row>
    <row r="259" spans="1:11">
      <c r="A259" s="27">
        <f t="shared" si="31"/>
        <v>242</v>
      </c>
      <c r="B259" s="28">
        <f t="shared" si="27"/>
        <v>49675</v>
      </c>
      <c r="C259" s="31">
        <f t="shared" si="34"/>
        <v>130105.90604928792</v>
      </c>
      <c r="D259" s="31">
        <f t="shared" si="35"/>
        <v>1453.3104729702716</v>
      </c>
      <c r="E259" s="32">
        <f t="shared" si="28"/>
        <v>0</v>
      </c>
      <c r="F259" s="31">
        <f t="shared" si="29"/>
        <v>1453.3104729702716</v>
      </c>
      <c r="G259" s="31">
        <f t="shared" si="32"/>
        <v>802.78094272383203</v>
      </c>
      <c r="H259" s="31">
        <f t="shared" si="33"/>
        <v>650.52953024643955</v>
      </c>
      <c r="I259" s="31">
        <f t="shared" si="30"/>
        <v>129303.12510656408</v>
      </c>
      <c r="J259" s="24"/>
      <c r="K259" s="24"/>
    </row>
    <row r="260" spans="1:11">
      <c r="A260" s="27">
        <f t="shared" si="31"/>
        <v>243</v>
      </c>
      <c r="B260" s="28">
        <f t="shared" si="27"/>
        <v>49706</v>
      </c>
      <c r="C260" s="31">
        <f t="shared" si="34"/>
        <v>129303.12510656408</v>
      </c>
      <c r="D260" s="31">
        <f t="shared" si="35"/>
        <v>1453.3104729702716</v>
      </c>
      <c r="E260" s="32">
        <f t="shared" si="28"/>
        <v>0</v>
      </c>
      <c r="F260" s="31">
        <f t="shared" si="29"/>
        <v>1453.3104729702716</v>
      </c>
      <c r="G260" s="31">
        <f t="shared" si="32"/>
        <v>806.79484743745115</v>
      </c>
      <c r="H260" s="31">
        <f t="shared" si="33"/>
        <v>646.51562553282042</v>
      </c>
      <c r="I260" s="31">
        <f t="shared" si="30"/>
        <v>128496.33025912663</v>
      </c>
      <c r="J260" s="24"/>
      <c r="K260" s="24"/>
    </row>
    <row r="261" spans="1:11">
      <c r="A261" s="27">
        <f t="shared" si="31"/>
        <v>244</v>
      </c>
      <c r="B261" s="28">
        <f t="shared" si="27"/>
        <v>49735</v>
      </c>
      <c r="C261" s="31">
        <f t="shared" si="34"/>
        <v>128496.33025912663</v>
      </c>
      <c r="D261" s="31">
        <f t="shared" si="35"/>
        <v>1453.3104729702716</v>
      </c>
      <c r="E261" s="32">
        <f t="shared" si="28"/>
        <v>0</v>
      </c>
      <c r="F261" s="31">
        <f t="shared" si="29"/>
        <v>1453.3104729702716</v>
      </c>
      <c r="G261" s="31">
        <f t="shared" si="32"/>
        <v>810.82882167463845</v>
      </c>
      <c r="H261" s="31">
        <f t="shared" si="33"/>
        <v>642.48165129563313</v>
      </c>
      <c r="I261" s="31">
        <f t="shared" si="30"/>
        <v>127685.50143745198</v>
      </c>
      <c r="J261" s="24"/>
      <c r="K261" s="24"/>
    </row>
    <row r="262" spans="1:11">
      <c r="A262" s="27">
        <f t="shared" si="31"/>
        <v>245</v>
      </c>
      <c r="B262" s="28">
        <f t="shared" si="27"/>
        <v>49766</v>
      </c>
      <c r="C262" s="31">
        <f t="shared" si="34"/>
        <v>127685.50143745198</v>
      </c>
      <c r="D262" s="31">
        <f t="shared" si="35"/>
        <v>1453.3104729702716</v>
      </c>
      <c r="E262" s="32">
        <f t="shared" si="28"/>
        <v>0</v>
      </c>
      <c r="F262" s="31">
        <f t="shared" si="29"/>
        <v>1453.3104729702716</v>
      </c>
      <c r="G262" s="31">
        <f t="shared" si="32"/>
        <v>814.88296578301163</v>
      </c>
      <c r="H262" s="31">
        <f t="shared" si="33"/>
        <v>638.42750718725995</v>
      </c>
      <c r="I262" s="31">
        <f t="shared" si="30"/>
        <v>126870.61847166897</v>
      </c>
      <c r="J262" s="24"/>
      <c r="K262" s="24"/>
    </row>
    <row r="263" spans="1:11">
      <c r="A263" s="27">
        <f t="shared" si="31"/>
        <v>246</v>
      </c>
      <c r="B263" s="28">
        <f t="shared" si="27"/>
        <v>49796</v>
      </c>
      <c r="C263" s="31">
        <f t="shared" si="34"/>
        <v>126870.61847166897</v>
      </c>
      <c r="D263" s="31">
        <f t="shared" si="35"/>
        <v>1453.3104729702716</v>
      </c>
      <c r="E263" s="32">
        <f t="shared" si="28"/>
        <v>0</v>
      </c>
      <c r="F263" s="31">
        <f t="shared" si="29"/>
        <v>1453.3104729702716</v>
      </c>
      <c r="G263" s="31">
        <f t="shared" si="32"/>
        <v>818.95738061192674</v>
      </c>
      <c r="H263" s="31">
        <f t="shared" si="33"/>
        <v>634.35309235834484</v>
      </c>
      <c r="I263" s="31">
        <f t="shared" si="30"/>
        <v>126051.66109105705</v>
      </c>
      <c r="J263" s="24"/>
      <c r="K263" s="24"/>
    </row>
    <row r="264" spans="1:11">
      <c r="A264" s="27">
        <f t="shared" si="31"/>
        <v>247</v>
      </c>
      <c r="B264" s="28">
        <f t="shared" si="27"/>
        <v>49827</v>
      </c>
      <c r="C264" s="31">
        <f t="shared" si="34"/>
        <v>126051.66109105705</v>
      </c>
      <c r="D264" s="31">
        <f t="shared" si="35"/>
        <v>1453.3104729702716</v>
      </c>
      <c r="E264" s="32">
        <f t="shared" si="28"/>
        <v>0</v>
      </c>
      <c r="F264" s="31">
        <f t="shared" si="29"/>
        <v>1453.3104729702716</v>
      </c>
      <c r="G264" s="31">
        <f t="shared" si="32"/>
        <v>823.05216751498631</v>
      </c>
      <c r="H264" s="31">
        <f t="shared" si="33"/>
        <v>630.25830545528527</v>
      </c>
      <c r="I264" s="31">
        <f t="shared" si="30"/>
        <v>125228.60892354207</v>
      </c>
      <c r="J264" s="24"/>
      <c r="K264" s="24"/>
    </row>
    <row r="265" spans="1:11">
      <c r="A265" s="27">
        <f t="shared" si="31"/>
        <v>248</v>
      </c>
      <c r="B265" s="28">
        <f t="shared" si="27"/>
        <v>49857</v>
      </c>
      <c r="C265" s="31">
        <f t="shared" si="34"/>
        <v>125228.60892354207</v>
      </c>
      <c r="D265" s="31">
        <f t="shared" si="35"/>
        <v>1453.3104729702716</v>
      </c>
      <c r="E265" s="32">
        <f t="shared" si="28"/>
        <v>0</v>
      </c>
      <c r="F265" s="31">
        <f t="shared" si="29"/>
        <v>1453.3104729702716</v>
      </c>
      <c r="G265" s="31">
        <f t="shared" si="32"/>
        <v>827.16742835256127</v>
      </c>
      <c r="H265" s="31">
        <f t="shared" si="33"/>
        <v>626.1430446177103</v>
      </c>
      <c r="I265" s="31">
        <f t="shared" si="30"/>
        <v>124401.4414951895</v>
      </c>
      <c r="J265" s="24"/>
      <c r="K265" s="24"/>
    </row>
    <row r="266" spans="1:11">
      <c r="A266" s="27">
        <f t="shared" si="31"/>
        <v>249</v>
      </c>
      <c r="B266" s="28">
        <f t="shared" si="27"/>
        <v>49888</v>
      </c>
      <c r="C266" s="31">
        <f t="shared" si="34"/>
        <v>124401.4414951895</v>
      </c>
      <c r="D266" s="31">
        <f t="shared" si="35"/>
        <v>1453.3104729702716</v>
      </c>
      <c r="E266" s="32">
        <f t="shared" si="28"/>
        <v>0</v>
      </c>
      <c r="F266" s="31">
        <f t="shared" si="29"/>
        <v>1453.3104729702716</v>
      </c>
      <c r="G266" s="31">
        <f t="shared" si="32"/>
        <v>831.30326549432414</v>
      </c>
      <c r="H266" s="31">
        <f t="shared" si="33"/>
        <v>622.00720747594744</v>
      </c>
      <c r="I266" s="31">
        <f t="shared" si="30"/>
        <v>123570.13822969518</v>
      </c>
      <c r="J266" s="24"/>
      <c r="K266" s="24"/>
    </row>
    <row r="267" spans="1:11">
      <c r="A267" s="27">
        <f t="shared" si="31"/>
        <v>250</v>
      </c>
      <c r="B267" s="28">
        <f t="shared" si="27"/>
        <v>49919</v>
      </c>
      <c r="C267" s="31">
        <f t="shared" si="34"/>
        <v>123570.13822969518</v>
      </c>
      <c r="D267" s="31">
        <f t="shared" si="35"/>
        <v>1453.3104729702716</v>
      </c>
      <c r="E267" s="32">
        <f t="shared" si="28"/>
        <v>0</v>
      </c>
      <c r="F267" s="31">
        <f t="shared" si="29"/>
        <v>1453.3104729702716</v>
      </c>
      <c r="G267" s="31">
        <f t="shared" si="32"/>
        <v>835.45978182179567</v>
      </c>
      <c r="H267" s="31">
        <f t="shared" si="33"/>
        <v>617.8506911484759</v>
      </c>
      <c r="I267" s="31">
        <f t="shared" si="30"/>
        <v>122734.67844787338</v>
      </c>
      <c r="J267" s="24"/>
      <c r="K267" s="24"/>
    </row>
    <row r="268" spans="1:11">
      <c r="A268" s="27">
        <f t="shared" si="31"/>
        <v>251</v>
      </c>
      <c r="B268" s="28">
        <f t="shared" si="27"/>
        <v>49949</v>
      </c>
      <c r="C268" s="31">
        <f t="shared" si="34"/>
        <v>122734.67844787338</v>
      </c>
      <c r="D268" s="31">
        <f t="shared" si="35"/>
        <v>1453.3104729702716</v>
      </c>
      <c r="E268" s="32">
        <f t="shared" si="28"/>
        <v>0</v>
      </c>
      <c r="F268" s="31">
        <f t="shared" si="29"/>
        <v>1453.3104729702716</v>
      </c>
      <c r="G268" s="31">
        <f t="shared" si="32"/>
        <v>839.6370807309047</v>
      </c>
      <c r="H268" s="31">
        <f t="shared" si="33"/>
        <v>613.67339223936688</v>
      </c>
      <c r="I268" s="31">
        <f t="shared" si="30"/>
        <v>121895.04136714248</v>
      </c>
      <c r="J268" s="24"/>
      <c r="K268" s="24"/>
    </row>
    <row r="269" spans="1:11">
      <c r="A269" s="27">
        <f t="shared" si="31"/>
        <v>252</v>
      </c>
      <c r="B269" s="28">
        <f t="shared" si="27"/>
        <v>49980</v>
      </c>
      <c r="C269" s="31">
        <f t="shared" si="34"/>
        <v>121895.04136714248</v>
      </c>
      <c r="D269" s="31">
        <f t="shared" si="35"/>
        <v>1453.3104729702716</v>
      </c>
      <c r="E269" s="32">
        <f t="shared" si="28"/>
        <v>0</v>
      </c>
      <c r="F269" s="31">
        <f t="shared" si="29"/>
        <v>1453.3104729702716</v>
      </c>
      <c r="G269" s="31">
        <f t="shared" si="32"/>
        <v>843.83526613455922</v>
      </c>
      <c r="H269" s="31">
        <f t="shared" si="33"/>
        <v>609.47520683571236</v>
      </c>
      <c r="I269" s="31">
        <f t="shared" si="30"/>
        <v>121051.20610100792</v>
      </c>
      <c r="J269" s="24"/>
      <c r="K269" s="24"/>
    </row>
    <row r="270" spans="1:11">
      <c r="A270" s="27">
        <f t="shared" si="31"/>
        <v>253</v>
      </c>
      <c r="B270" s="28">
        <f t="shared" si="27"/>
        <v>50010</v>
      </c>
      <c r="C270" s="31">
        <f t="shared" si="34"/>
        <v>121051.20610100792</v>
      </c>
      <c r="D270" s="31">
        <f t="shared" si="35"/>
        <v>1453.3104729702716</v>
      </c>
      <c r="E270" s="32">
        <f t="shared" si="28"/>
        <v>0</v>
      </c>
      <c r="F270" s="31">
        <f t="shared" si="29"/>
        <v>1453.3104729702716</v>
      </c>
      <c r="G270" s="31">
        <f t="shared" si="32"/>
        <v>848.054442465232</v>
      </c>
      <c r="H270" s="31">
        <f t="shared" si="33"/>
        <v>605.25603050503958</v>
      </c>
      <c r="I270" s="31">
        <f t="shared" si="30"/>
        <v>120203.15165854269</v>
      </c>
      <c r="J270" s="24"/>
      <c r="K270" s="24"/>
    </row>
    <row r="271" spans="1:11">
      <c r="A271" s="27">
        <f t="shared" si="31"/>
        <v>254</v>
      </c>
      <c r="B271" s="28">
        <f t="shared" si="27"/>
        <v>50041</v>
      </c>
      <c r="C271" s="31">
        <f t="shared" si="34"/>
        <v>120203.15165854269</v>
      </c>
      <c r="D271" s="31">
        <f t="shared" si="35"/>
        <v>1453.3104729702716</v>
      </c>
      <c r="E271" s="32">
        <f t="shared" si="28"/>
        <v>0</v>
      </c>
      <c r="F271" s="31">
        <f t="shared" si="29"/>
        <v>1453.3104729702716</v>
      </c>
      <c r="G271" s="31">
        <f t="shared" si="32"/>
        <v>852.29471467755809</v>
      </c>
      <c r="H271" s="31">
        <f t="shared" si="33"/>
        <v>601.01575829271349</v>
      </c>
      <c r="I271" s="31">
        <f t="shared" si="30"/>
        <v>119350.85694386513</v>
      </c>
      <c r="J271" s="24"/>
      <c r="K271" s="24"/>
    </row>
    <row r="272" spans="1:11">
      <c r="A272" s="27">
        <f t="shared" si="31"/>
        <v>255</v>
      </c>
      <c r="B272" s="28">
        <f t="shared" si="27"/>
        <v>50072</v>
      </c>
      <c r="C272" s="31">
        <f t="shared" si="34"/>
        <v>119350.85694386513</v>
      </c>
      <c r="D272" s="31">
        <f t="shared" si="35"/>
        <v>1453.3104729702716</v>
      </c>
      <c r="E272" s="32">
        <f t="shared" si="28"/>
        <v>0</v>
      </c>
      <c r="F272" s="31">
        <f t="shared" si="29"/>
        <v>1453.3104729702716</v>
      </c>
      <c r="G272" s="31">
        <f t="shared" si="32"/>
        <v>856.55618825094587</v>
      </c>
      <c r="H272" s="31">
        <f t="shared" si="33"/>
        <v>596.75428471932571</v>
      </c>
      <c r="I272" s="31">
        <f t="shared" si="30"/>
        <v>118494.30075561418</v>
      </c>
      <c r="J272" s="24"/>
      <c r="K272" s="24"/>
    </row>
    <row r="273" spans="1:11">
      <c r="A273" s="27">
        <f t="shared" si="31"/>
        <v>256</v>
      </c>
      <c r="B273" s="28">
        <f t="shared" si="27"/>
        <v>50100</v>
      </c>
      <c r="C273" s="31">
        <f t="shared" si="34"/>
        <v>118494.30075561418</v>
      </c>
      <c r="D273" s="31">
        <f t="shared" si="35"/>
        <v>1453.3104729702716</v>
      </c>
      <c r="E273" s="32">
        <f t="shared" si="28"/>
        <v>0</v>
      </c>
      <c r="F273" s="31">
        <f t="shared" si="29"/>
        <v>1453.3104729702716</v>
      </c>
      <c r="G273" s="31">
        <f t="shared" si="32"/>
        <v>860.83896919220069</v>
      </c>
      <c r="H273" s="31">
        <f t="shared" si="33"/>
        <v>592.47150377807088</v>
      </c>
      <c r="I273" s="31">
        <f t="shared" si="30"/>
        <v>117633.46178642198</v>
      </c>
      <c r="J273" s="24"/>
      <c r="K273" s="24"/>
    </row>
    <row r="274" spans="1:11">
      <c r="A274" s="27">
        <f t="shared" si="31"/>
        <v>257</v>
      </c>
      <c r="B274" s="28">
        <f t="shared" ref="B274:B337" si="36">IF(Pay_Num&lt;&gt;"",DATE(YEAR(Loan_Start),MONTH(Loan_Start)+(Pay_Num)*12/Num_Pmt_Per_Year,DAY(Loan_Start)),"")</f>
        <v>50131</v>
      </c>
      <c r="C274" s="31">
        <f t="shared" si="34"/>
        <v>117633.46178642198</v>
      </c>
      <c r="D274" s="31">
        <f t="shared" si="35"/>
        <v>1453.3104729702716</v>
      </c>
      <c r="E274" s="32">
        <f t="shared" ref="E274:E337" si="37">IF(AND(Pay_Num&lt;&gt;"",Sched_Pay+Scheduled_Extra_Payments&lt;Beg_Bal),Scheduled_Extra_Payments,IF(AND(Pay_Num&lt;&gt;"",Beg_Bal-Sched_Pay&gt;0),Beg_Bal-Sched_Pay,IF(Pay_Num&lt;&gt;"",0,"")))</f>
        <v>0</v>
      </c>
      <c r="F274" s="31">
        <f t="shared" ref="F274:F337" si="38">IF(AND(Pay_Num&lt;&gt;"",Sched_Pay+Extra_Pay&lt;Beg_Bal),Sched_Pay+Extra_Pay,IF(Pay_Num&lt;&gt;"",Beg_Bal,""))</f>
        <v>1453.3104729702716</v>
      </c>
      <c r="G274" s="31">
        <f t="shared" si="32"/>
        <v>865.14316403816167</v>
      </c>
      <c r="H274" s="31">
        <f t="shared" si="33"/>
        <v>588.1673089321099</v>
      </c>
      <c r="I274" s="31">
        <f t="shared" ref="I274:I337" si="39">IF(AND(Pay_Num&lt;&gt;"",Sched_Pay+Extra_Pay&lt;Beg_Bal),Beg_Bal-Princ,IF(Pay_Num&lt;&gt;"",0,""))</f>
        <v>116768.31862238381</v>
      </c>
      <c r="J274" s="24"/>
      <c r="K274" s="24"/>
    </row>
    <row r="275" spans="1:11">
      <c r="A275" s="27">
        <f t="shared" ref="A275:A338" si="40">IF(Values_Entered,A274+1,"")</f>
        <v>258</v>
      </c>
      <c r="B275" s="28">
        <f t="shared" si="36"/>
        <v>50161</v>
      </c>
      <c r="C275" s="31">
        <f t="shared" si="34"/>
        <v>116768.31862238381</v>
      </c>
      <c r="D275" s="31">
        <f t="shared" si="35"/>
        <v>1453.3104729702716</v>
      </c>
      <c r="E275" s="32">
        <f t="shared" si="37"/>
        <v>0</v>
      </c>
      <c r="F275" s="31">
        <f t="shared" si="38"/>
        <v>1453.3104729702716</v>
      </c>
      <c r="G275" s="31">
        <f t="shared" ref="G275:G338" si="41">IF(Pay_Num&lt;&gt;"",Total_Pay-Int,"")</f>
        <v>869.46887985835258</v>
      </c>
      <c r="H275" s="31">
        <f t="shared" ref="H275:H338" si="42">IF(Pay_Num&lt;&gt;"",Beg_Bal*Interest_Rate/Num_Pmt_Per_Year,"")</f>
        <v>583.841593111919</v>
      </c>
      <c r="I275" s="31">
        <f t="shared" si="39"/>
        <v>115898.84974252546</v>
      </c>
      <c r="J275" s="24"/>
      <c r="K275" s="24"/>
    </row>
    <row r="276" spans="1:11">
      <c r="A276" s="27">
        <f t="shared" si="40"/>
        <v>259</v>
      </c>
      <c r="B276" s="28">
        <f t="shared" si="36"/>
        <v>50192</v>
      </c>
      <c r="C276" s="31">
        <f t="shared" ref="C276:C339" si="43">IF(Pay_Num&lt;&gt;"",I275,"")</f>
        <v>115898.84974252546</v>
      </c>
      <c r="D276" s="31">
        <f t="shared" ref="D276:D339" si="44">IF(Pay_Num&lt;&gt;"",Scheduled_Monthly_Payment,"")</f>
        <v>1453.3104729702716</v>
      </c>
      <c r="E276" s="32">
        <f t="shared" si="37"/>
        <v>0</v>
      </c>
      <c r="F276" s="31">
        <f t="shared" si="38"/>
        <v>1453.3104729702716</v>
      </c>
      <c r="G276" s="31">
        <f t="shared" si="41"/>
        <v>873.81622425764431</v>
      </c>
      <c r="H276" s="31">
        <f t="shared" si="42"/>
        <v>579.49424871262727</v>
      </c>
      <c r="I276" s="31">
        <f t="shared" si="39"/>
        <v>115025.03351826781</v>
      </c>
      <c r="J276" s="24"/>
      <c r="K276" s="24"/>
    </row>
    <row r="277" spans="1:11">
      <c r="A277" s="27">
        <f t="shared" si="40"/>
        <v>260</v>
      </c>
      <c r="B277" s="28">
        <f t="shared" si="36"/>
        <v>50222</v>
      </c>
      <c r="C277" s="31">
        <f t="shared" si="43"/>
        <v>115025.03351826781</v>
      </c>
      <c r="D277" s="31">
        <f t="shared" si="44"/>
        <v>1453.3104729702716</v>
      </c>
      <c r="E277" s="32">
        <f t="shared" si="37"/>
        <v>0</v>
      </c>
      <c r="F277" s="31">
        <f t="shared" si="38"/>
        <v>1453.3104729702716</v>
      </c>
      <c r="G277" s="31">
        <f t="shared" si="41"/>
        <v>878.18530537893253</v>
      </c>
      <c r="H277" s="31">
        <f t="shared" si="42"/>
        <v>575.12516759133905</v>
      </c>
      <c r="I277" s="31">
        <f t="shared" si="39"/>
        <v>114146.84821288887</v>
      </c>
      <c r="J277" s="24"/>
      <c r="K277" s="24"/>
    </row>
    <row r="278" spans="1:11">
      <c r="A278" s="27">
        <f t="shared" si="40"/>
        <v>261</v>
      </c>
      <c r="B278" s="28">
        <f t="shared" si="36"/>
        <v>50253</v>
      </c>
      <c r="C278" s="31">
        <f t="shared" si="43"/>
        <v>114146.84821288887</v>
      </c>
      <c r="D278" s="31">
        <f t="shared" si="44"/>
        <v>1453.3104729702716</v>
      </c>
      <c r="E278" s="32">
        <f t="shared" si="37"/>
        <v>0</v>
      </c>
      <c r="F278" s="31">
        <f t="shared" si="38"/>
        <v>1453.3104729702716</v>
      </c>
      <c r="G278" s="31">
        <f t="shared" si="41"/>
        <v>882.57623190582729</v>
      </c>
      <c r="H278" s="31">
        <f t="shared" si="42"/>
        <v>570.73424106444429</v>
      </c>
      <c r="I278" s="31">
        <f t="shared" si="39"/>
        <v>113264.27198098305</v>
      </c>
      <c r="J278" s="24"/>
      <c r="K278" s="24"/>
    </row>
    <row r="279" spans="1:11">
      <c r="A279" s="27">
        <f t="shared" si="40"/>
        <v>262</v>
      </c>
      <c r="B279" s="28">
        <f t="shared" si="36"/>
        <v>50284</v>
      </c>
      <c r="C279" s="31">
        <f t="shared" si="43"/>
        <v>113264.27198098305</v>
      </c>
      <c r="D279" s="31">
        <f t="shared" si="44"/>
        <v>1453.3104729702716</v>
      </c>
      <c r="E279" s="32">
        <f t="shared" si="37"/>
        <v>0</v>
      </c>
      <c r="F279" s="31">
        <f t="shared" si="38"/>
        <v>1453.3104729702716</v>
      </c>
      <c r="G279" s="31">
        <f t="shared" si="41"/>
        <v>886.98911306535638</v>
      </c>
      <c r="H279" s="31">
        <f t="shared" si="42"/>
        <v>566.3213599049152</v>
      </c>
      <c r="I279" s="31">
        <f t="shared" si="39"/>
        <v>112377.28286791769</v>
      </c>
      <c r="J279" s="24"/>
      <c r="K279" s="24"/>
    </row>
    <row r="280" spans="1:11">
      <c r="A280" s="27">
        <f t="shared" si="40"/>
        <v>263</v>
      </c>
      <c r="B280" s="28">
        <f t="shared" si="36"/>
        <v>50314</v>
      </c>
      <c r="C280" s="31">
        <f t="shared" si="43"/>
        <v>112377.28286791769</v>
      </c>
      <c r="D280" s="31">
        <f t="shared" si="44"/>
        <v>1453.3104729702716</v>
      </c>
      <c r="E280" s="32">
        <f t="shared" si="37"/>
        <v>0</v>
      </c>
      <c r="F280" s="31">
        <f t="shared" si="38"/>
        <v>1453.3104729702716</v>
      </c>
      <c r="G280" s="31">
        <f t="shared" si="41"/>
        <v>891.42405863068313</v>
      </c>
      <c r="H280" s="31">
        <f t="shared" si="42"/>
        <v>561.88641433958844</v>
      </c>
      <c r="I280" s="31">
        <f t="shared" si="39"/>
        <v>111485.858809287</v>
      </c>
      <c r="J280" s="24"/>
      <c r="K280" s="24"/>
    </row>
    <row r="281" spans="1:11">
      <c r="A281" s="27">
        <f t="shared" si="40"/>
        <v>264</v>
      </c>
      <c r="B281" s="28">
        <f t="shared" si="36"/>
        <v>50345</v>
      </c>
      <c r="C281" s="31">
        <f t="shared" si="43"/>
        <v>111485.858809287</v>
      </c>
      <c r="D281" s="31">
        <f t="shared" si="44"/>
        <v>1453.3104729702716</v>
      </c>
      <c r="E281" s="32">
        <f t="shared" si="37"/>
        <v>0</v>
      </c>
      <c r="F281" s="31">
        <f t="shared" si="38"/>
        <v>1453.3104729702716</v>
      </c>
      <c r="G281" s="31">
        <f t="shared" si="41"/>
        <v>895.8811789238365</v>
      </c>
      <c r="H281" s="31">
        <f t="shared" si="42"/>
        <v>557.42929404643507</v>
      </c>
      <c r="I281" s="31">
        <f t="shared" si="39"/>
        <v>110589.97763036317</v>
      </c>
      <c r="J281" s="24"/>
      <c r="K281" s="24"/>
    </row>
    <row r="282" spans="1:11">
      <c r="A282" s="27">
        <f t="shared" si="40"/>
        <v>265</v>
      </c>
      <c r="B282" s="28">
        <f t="shared" si="36"/>
        <v>50375</v>
      </c>
      <c r="C282" s="31">
        <f t="shared" si="43"/>
        <v>110589.97763036317</v>
      </c>
      <c r="D282" s="31">
        <f t="shared" si="44"/>
        <v>1453.3104729702716</v>
      </c>
      <c r="E282" s="32">
        <f t="shared" si="37"/>
        <v>0</v>
      </c>
      <c r="F282" s="31">
        <f t="shared" si="38"/>
        <v>1453.3104729702716</v>
      </c>
      <c r="G282" s="31">
        <f t="shared" si="41"/>
        <v>900.36058481845578</v>
      </c>
      <c r="H282" s="31">
        <f t="shared" si="42"/>
        <v>552.9498881518158</v>
      </c>
      <c r="I282" s="31">
        <f t="shared" si="39"/>
        <v>109689.61704554471</v>
      </c>
      <c r="J282" s="24"/>
      <c r="K282" s="24"/>
    </row>
    <row r="283" spans="1:11">
      <c r="A283" s="27">
        <f t="shared" si="40"/>
        <v>266</v>
      </c>
      <c r="B283" s="28">
        <f t="shared" si="36"/>
        <v>50406</v>
      </c>
      <c r="C283" s="31">
        <f t="shared" si="43"/>
        <v>109689.61704554471</v>
      </c>
      <c r="D283" s="31">
        <f t="shared" si="44"/>
        <v>1453.3104729702716</v>
      </c>
      <c r="E283" s="32">
        <f t="shared" si="37"/>
        <v>0</v>
      </c>
      <c r="F283" s="31">
        <f t="shared" si="38"/>
        <v>1453.3104729702716</v>
      </c>
      <c r="G283" s="31">
        <f t="shared" si="41"/>
        <v>904.86238774254809</v>
      </c>
      <c r="H283" s="31">
        <f t="shared" si="42"/>
        <v>548.44808522772348</v>
      </c>
      <c r="I283" s="31">
        <f t="shared" si="39"/>
        <v>108784.75465780217</v>
      </c>
      <c r="J283" s="24"/>
      <c r="K283" s="24"/>
    </row>
    <row r="284" spans="1:11">
      <c r="A284" s="27">
        <f t="shared" si="40"/>
        <v>267</v>
      </c>
      <c r="B284" s="28">
        <f t="shared" si="36"/>
        <v>50437</v>
      </c>
      <c r="C284" s="31">
        <f t="shared" si="43"/>
        <v>108784.75465780217</v>
      </c>
      <c r="D284" s="31">
        <f t="shared" si="44"/>
        <v>1453.3104729702716</v>
      </c>
      <c r="E284" s="32">
        <f t="shared" si="37"/>
        <v>0</v>
      </c>
      <c r="F284" s="31">
        <f t="shared" si="38"/>
        <v>1453.3104729702716</v>
      </c>
      <c r="G284" s="31">
        <f t="shared" si="41"/>
        <v>909.38669968126067</v>
      </c>
      <c r="H284" s="31">
        <f t="shared" si="42"/>
        <v>543.92377328901091</v>
      </c>
      <c r="I284" s="31">
        <f t="shared" si="39"/>
        <v>107875.36795812091</v>
      </c>
      <c r="J284" s="24"/>
      <c r="K284" s="24"/>
    </row>
    <row r="285" spans="1:11">
      <c r="A285" s="27">
        <f t="shared" si="40"/>
        <v>268</v>
      </c>
      <c r="B285" s="28">
        <f t="shared" si="36"/>
        <v>50465</v>
      </c>
      <c r="C285" s="31">
        <f t="shared" si="43"/>
        <v>107875.36795812091</v>
      </c>
      <c r="D285" s="31">
        <f t="shared" si="44"/>
        <v>1453.3104729702716</v>
      </c>
      <c r="E285" s="32">
        <f t="shared" si="37"/>
        <v>0</v>
      </c>
      <c r="F285" s="31">
        <f t="shared" si="38"/>
        <v>1453.3104729702716</v>
      </c>
      <c r="G285" s="31">
        <f t="shared" si="41"/>
        <v>913.93363317966703</v>
      </c>
      <c r="H285" s="31">
        <f t="shared" si="42"/>
        <v>539.37683979060455</v>
      </c>
      <c r="I285" s="31">
        <f t="shared" si="39"/>
        <v>106961.43432494125</v>
      </c>
      <c r="J285" s="24"/>
      <c r="K285" s="24"/>
    </row>
    <row r="286" spans="1:11">
      <c r="A286" s="27">
        <f t="shared" si="40"/>
        <v>269</v>
      </c>
      <c r="B286" s="28">
        <f t="shared" si="36"/>
        <v>50496</v>
      </c>
      <c r="C286" s="31">
        <f t="shared" si="43"/>
        <v>106961.43432494125</v>
      </c>
      <c r="D286" s="31">
        <f t="shared" si="44"/>
        <v>1453.3104729702716</v>
      </c>
      <c r="E286" s="32">
        <f t="shared" si="37"/>
        <v>0</v>
      </c>
      <c r="F286" s="31">
        <f t="shared" si="38"/>
        <v>1453.3104729702716</v>
      </c>
      <c r="G286" s="31">
        <f t="shared" si="41"/>
        <v>918.50330134556532</v>
      </c>
      <c r="H286" s="31">
        <f t="shared" si="42"/>
        <v>534.80717162470626</v>
      </c>
      <c r="I286" s="31">
        <f t="shared" si="39"/>
        <v>106042.93102359568</v>
      </c>
      <c r="J286" s="24"/>
      <c r="K286" s="24"/>
    </row>
    <row r="287" spans="1:11">
      <c r="A287" s="27">
        <f t="shared" si="40"/>
        <v>270</v>
      </c>
      <c r="B287" s="28">
        <f t="shared" si="36"/>
        <v>50526</v>
      </c>
      <c r="C287" s="31">
        <f t="shared" si="43"/>
        <v>106042.93102359568</v>
      </c>
      <c r="D287" s="31">
        <f t="shared" si="44"/>
        <v>1453.3104729702716</v>
      </c>
      <c r="E287" s="32">
        <f t="shared" si="37"/>
        <v>0</v>
      </c>
      <c r="F287" s="31">
        <f t="shared" si="38"/>
        <v>1453.3104729702716</v>
      </c>
      <c r="G287" s="31">
        <f t="shared" si="41"/>
        <v>923.09581785229318</v>
      </c>
      <c r="H287" s="31">
        <f t="shared" si="42"/>
        <v>530.2146551179784</v>
      </c>
      <c r="I287" s="31">
        <f t="shared" si="39"/>
        <v>105119.83520574338</v>
      </c>
      <c r="J287" s="24"/>
      <c r="K287" s="24"/>
    </row>
    <row r="288" spans="1:11">
      <c r="A288" s="27">
        <f t="shared" si="40"/>
        <v>271</v>
      </c>
      <c r="B288" s="28">
        <f t="shared" si="36"/>
        <v>50557</v>
      </c>
      <c r="C288" s="31">
        <f t="shared" si="43"/>
        <v>105119.83520574338</v>
      </c>
      <c r="D288" s="31">
        <f t="shared" si="44"/>
        <v>1453.3104729702716</v>
      </c>
      <c r="E288" s="32">
        <f t="shared" si="37"/>
        <v>0</v>
      </c>
      <c r="F288" s="31">
        <f t="shared" si="38"/>
        <v>1453.3104729702716</v>
      </c>
      <c r="G288" s="31">
        <f t="shared" si="41"/>
        <v>927.71129694155468</v>
      </c>
      <c r="H288" s="31">
        <f t="shared" si="42"/>
        <v>525.5991760287169</v>
      </c>
      <c r="I288" s="31">
        <f t="shared" si="39"/>
        <v>104192.12390880182</v>
      </c>
      <c r="J288" s="24"/>
      <c r="K288" s="24"/>
    </row>
    <row r="289" spans="1:11">
      <c r="A289" s="27">
        <f t="shared" si="40"/>
        <v>272</v>
      </c>
      <c r="B289" s="28">
        <f t="shared" si="36"/>
        <v>50587</v>
      </c>
      <c r="C289" s="31">
        <f t="shared" si="43"/>
        <v>104192.12390880182</v>
      </c>
      <c r="D289" s="31">
        <f t="shared" si="44"/>
        <v>1453.3104729702716</v>
      </c>
      <c r="E289" s="32">
        <f t="shared" si="37"/>
        <v>0</v>
      </c>
      <c r="F289" s="31">
        <f t="shared" si="38"/>
        <v>1453.3104729702716</v>
      </c>
      <c r="G289" s="31">
        <f t="shared" si="41"/>
        <v>932.34985342626248</v>
      </c>
      <c r="H289" s="31">
        <f t="shared" si="42"/>
        <v>520.96061954400909</v>
      </c>
      <c r="I289" s="31">
        <f t="shared" si="39"/>
        <v>103259.77405537556</v>
      </c>
      <c r="J289" s="24"/>
      <c r="K289" s="24"/>
    </row>
    <row r="290" spans="1:11">
      <c r="A290" s="27">
        <f t="shared" si="40"/>
        <v>273</v>
      </c>
      <c r="B290" s="28">
        <f t="shared" si="36"/>
        <v>50618</v>
      </c>
      <c r="C290" s="31">
        <f t="shared" si="43"/>
        <v>103259.77405537556</v>
      </c>
      <c r="D290" s="31">
        <f t="shared" si="44"/>
        <v>1453.3104729702716</v>
      </c>
      <c r="E290" s="32">
        <f t="shared" si="37"/>
        <v>0</v>
      </c>
      <c r="F290" s="31">
        <f t="shared" si="38"/>
        <v>1453.3104729702716</v>
      </c>
      <c r="G290" s="31">
        <f t="shared" si="41"/>
        <v>937.0116026933938</v>
      </c>
      <c r="H290" s="31">
        <f t="shared" si="42"/>
        <v>516.29887027687778</v>
      </c>
      <c r="I290" s="31">
        <f t="shared" si="39"/>
        <v>102322.76245268216</v>
      </c>
      <c r="J290" s="24"/>
      <c r="K290" s="24"/>
    </row>
    <row r="291" spans="1:11">
      <c r="A291" s="27">
        <f t="shared" si="40"/>
        <v>274</v>
      </c>
      <c r="B291" s="28">
        <f t="shared" si="36"/>
        <v>50649</v>
      </c>
      <c r="C291" s="31">
        <f t="shared" si="43"/>
        <v>102322.76245268216</v>
      </c>
      <c r="D291" s="31">
        <f t="shared" si="44"/>
        <v>1453.3104729702716</v>
      </c>
      <c r="E291" s="32">
        <f t="shared" si="37"/>
        <v>0</v>
      </c>
      <c r="F291" s="31">
        <f t="shared" si="38"/>
        <v>1453.3104729702716</v>
      </c>
      <c r="G291" s="31">
        <f t="shared" si="41"/>
        <v>941.69666070686071</v>
      </c>
      <c r="H291" s="31">
        <f t="shared" si="42"/>
        <v>511.61381226341081</v>
      </c>
      <c r="I291" s="31">
        <f t="shared" si="39"/>
        <v>101381.0657919753</v>
      </c>
      <c r="J291" s="24"/>
      <c r="K291" s="24"/>
    </row>
    <row r="292" spans="1:11">
      <c r="A292" s="27">
        <f t="shared" si="40"/>
        <v>275</v>
      </c>
      <c r="B292" s="28">
        <f t="shared" si="36"/>
        <v>50679</v>
      </c>
      <c r="C292" s="31">
        <f t="shared" si="43"/>
        <v>101381.0657919753</v>
      </c>
      <c r="D292" s="31">
        <f t="shared" si="44"/>
        <v>1453.3104729702716</v>
      </c>
      <c r="E292" s="32">
        <f t="shared" si="37"/>
        <v>0</v>
      </c>
      <c r="F292" s="31">
        <f t="shared" si="38"/>
        <v>1453.3104729702716</v>
      </c>
      <c r="G292" s="31">
        <f t="shared" si="41"/>
        <v>946.40514401039513</v>
      </c>
      <c r="H292" s="31">
        <f t="shared" si="42"/>
        <v>506.90532895987644</v>
      </c>
      <c r="I292" s="31">
        <f t="shared" si="39"/>
        <v>100434.66064796491</v>
      </c>
      <c r="J292" s="24"/>
      <c r="K292" s="24"/>
    </row>
    <row r="293" spans="1:11">
      <c r="A293" s="27">
        <f t="shared" si="40"/>
        <v>276</v>
      </c>
      <c r="B293" s="28">
        <f t="shared" si="36"/>
        <v>50710</v>
      </c>
      <c r="C293" s="31">
        <f t="shared" si="43"/>
        <v>100434.66064796491</v>
      </c>
      <c r="D293" s="31">
        <f t="shared" si="44"/>
        <v>1453.3104729702716</v>
      </c>
      <c r="E293" s="32">
        <f t="shared" si="37"/>
        <v>0</v>
      </c>
      <c r="F293" s="31">
        <f t="shared" si="38"/>
        <v>1453.3104729702716</v>
      </c>
      <c r="G293" s="31">
        <f t="shared" si="41"/>
        <v>951.13716973044711</v>
      </c>
      <c r="H293" s="31">
        <f t="shared" si="42"/>
        <v>502.17330323982452</v>
      </c>
      <c r="I293" s="31">
        <f t="shared" si="39"/>
        <v>99483.523478234463</v>
      </c>
      <c r="J293" s="24"/>
      <c r="K293" s="24"/>
    </row>
    <row r="294" spans="1:11">
      <c r="A294" s="27">
        <f t="shared" si="40"/>
        <v>277</v>
      </c>
      <c r="B294" s="28">
        <f t="shared" si="36"/>
        <v>50740</v>
      </c>
      <c r="C294" s="31">
        <f t="shared" si="43"/>
        <v>99483.523478234463</v>
      </c>
      <c r="D294" s="31">
        <f t="shared" si="44"/>
        <v>1453.3104729702716</v>
      </c>
      <c r="E294" s="32">
        <f t="shared" si="37"/>
        <v>0</v>
      </c>
      <c r="F294" s="31">
        <f t="shared" si="38"/>
        <v>1453.3104729702716</v>
      </c>
      <c r="G294" s="31">
        <f t="shared" si="41"/>
        <v>955.8928555790992</v>
      </c>
      <c r="H294" s="31">
        <f t="shared" si="42"/>
        <v>497.41761739117231</v>
      </c>
      <c r="I294" s="31">
        <f t="shared" si="39"/>
        <v>98527.630622655357</v>
      </c>
      <c r="J294" s="24"/>
      <c r="K294" s="24"/>
    </row>
    <row r="295" spans="1:11">
      <c r="A295" s="27">
        <f t="shared" si="40"/>
        <v>278</v>
      </c>
      <c r="B295" s="28">
        <f t="shared" si="36"/>
        <v>50771</v>
      </c>
      <c r="C295" s="31">
        <f t="shared" si="43"/>
        <v>98527.630622655357</v>
      </c>
      <c r="D295" s="31">
        <f t="shared" si="44"/>
        <v>1453.3104729702716</v>
      </c>
      <c r="E295" s="32">
        <f t="shared" si="37"/>
        <v>0</v>
      </c>
      <c r="F295" s="31">
        <f t="shared" si="38"/>
        <v>1453.3104729702716</v>
      </c>
      <c r="G295" s="31">
        <f t="shared" si="41"/>
        <v>960.67231985699482</v>
      </c>
      <c r="H295" s="31">
        <f t="shared" si="42"/>
        <v>492.63815311327676</v>
      </c>
      <c r="I295" s="31">
        <f t="shared" si="39"/>
        <v>97566.958302798361</v>
      </c>
      <c r="J295" s="24"/>
      <c r="K295" s="24"/>
    </row>
    <row r="296" spans="1:11">
      <c r="A296" s="27">
        <f t="shared" si="40"/>
        <v>279</v>
      </c>
      <c r="B296" s="28">
        <f t="shared" si="36"/>
        <v>50802</v>
      </c>
      <c r="C296" s="31">
        <f t="shared" si="43"/>
        <v>97566.958302798361</v>
      </c>
      <c r="D296" s="31">
        <f t="shared" si="44"/>
        <v>1453.3104729702716</v>
      </c>
      <c r="E296" s="32">
        <f t="shared" si="37"/>
        <v>0</v>
      </c>
      <c r="F296" s="31">
        <f t="shared" si="38"/>
        <v>1453.3104729702716</v>
      </c>
      <c r="G296" s="31">
        <f t="shared" si="41"/>
        <v>965.47568145627974</v>
      </c>
      <c r="H296" s="31">
        <f t="shared" si="42"/>
        <v>487.83479151399177</v>
      </c>
      <c r="I296" s="31">
        <f t="shared" si="39"/>
        <v>96601.482621342075</v>
      </c>
      <c r="J296" s="24"/>
      <c r="K296" s="24"/>
    </row>
    <row r="297" spans="1:11">
      <c r="A297" s="27">
        <f t="shared" si="40"/>
        <v>280</v>
      </c>
      <c r="B297" s="28">
        <f t="shared" si="36"/>
        <v>50830</v>
      </c>
      <c r="C297" s="31">
        <f t="shared" si="43"/>
        <v>96601.482621342075</v>
      </c>
      <c r="D297" s="31">
        <f t="shared" si="44"/>
        <v>1453.3104729702716</v>
      </c>
      <c r="E297" s="32">
        <f t="shared" si="37"/>
        <v>0</v>
      </c>
      <c r="F297" s="31">
        <f t="shared" si="38"/>
        <v>1453.3104729702716</v>
      </c>
      <c r="G297" s="31">
        <f t="shared" si="41"/>
        <v>970.3030598635612</v>
      </c>
      <c r="H297" s="31">
        <f t="shared" si="42"/>
        <v>483.00741310671037</v>
      </c>
      <c r="I297" s="31">
        <f t="shared" si="39"/>
        <v>95631.179561478508</v>
      </c>
      <c r="J297" s="24"/>
      <c r="K297" s="24"/>
    </row>
    <row r="298" spans="1:11">
      <c r="A298" s="27">
        <f t="shared" si="40"/>
        <v>281</v>
      </c>
      <c r="B298" s="28">
        <f t="shared" si="36"/>
        <v>50861</v>
      </c>
      <c r="C298" s="31">
        <f t="shared" si="43"/>
        <v>95631.179561478508</v>
      </c>
      <c r="D298" s="31">
        <f t="shared" si="44"/>
        <v>1453.3104729702716</v>
      </c>
      <c r="E298" s="32">
        <f t="shared" si="37"/>
        <v>0</v>
      </c>
      <c r="F298" s="31">
        <f t="shared" si="38"/>
        <v>1453.3104729702716</v>
      </c>
      <c r="G298" s="31">
        <f t="shared" si="41"/>
        <v>975.15457516287915</v>
      </c>
      <c r="H298" s="31">
        <f t="shared" si="42"/>
        <v>478.15589780739248</v>
      </c>
      <c r="I298" s="31">
        <f t="shared" si="39"/>
        <v>94656.024986315635</v>
      </c>
      <c r="J298" s="24"/>
      <c r="K298" s="24"/>
    </row>
    <row r="299" spans="1:11">
      <c r="A299" s="27">
        <f t="shared" si="40"/>
        <v>282</v>
      </c>
      <c r="B299" s="28">
        <f t="shared" si="36"/>
        <v>50891</v>
      </c>
      <c r="C299" s="31">
        <f t="shared" si="43"/>
        <v>94656.024986315635</v>
      </c>
      <c r="D299" s="31">
        <f t="shared" si="44"/>
        <v>1453.3104729702716</v>
      </c>
      <c r="E299" s="32">
        <f t="shared" si="37"/>
        <v>0</v>
      </c>
      <c r="F299" s="31">
        <f t="shared" si="38"/>
        <v>1453.3104729702716</v>
      </c>
      <c r="G299" s="31">
        <f t="shared" si="41"/>
        <v>980.03034803869332</v>
      </c>
      <c r="H299" s="31">
        <f t="shared" si="42"/>
        <v>473.2801249315782</v>
      </c>
      <c r="I299" s="31">
        <f t="shared" si="39"/>
        <v>93675.994638276941</v>
      </c>
      <c r="J299" s="24"/>
      <c r="K299" s="24"/>
    </row>
    <row r="300" spans="1:11">
      <c r="A300" s="27">
        <f t="shared" si="40"/>
        <v>283</v>
      </c>
      <c r="B300" s="28">
        <f t="shared" si="36"/>
        <v>50922</v>
      </c>
      <c r="C300" s="31">
        <f t="shared" si="43"/>
        <v>93675.994638276941</v>
      </c>
      <c r="D300" s="31">
        <f t="shared" si="44"/>
        <v>1453.3104729702716</v>
      </c>
      <c r="E300" s="32">
        <f t="shared" si="37"/>
        <v>0</v>
      </c>
      <c r="F300" s="31">
        <f t="shared" si="38"/>
        <v>1453.3104729702716</v>
      </c>
      <c r="G300" s="31">
        <f t="shared" si="41"/>
        <v>984.930499778887</v>
      </c>
      <c r="H300" s="31">
        <f t="shared" si="42"/>
        <v>468.37997319138464</v>
      </c>
      <c r="I300" s="31">
        <f t="shared" si="39"/>
        <v>92691.064138498055</v>
      </c>
      <c r="J300" s="24"/>
      <c r="K300" s="24"/>
    </row>
    <row r="301" spans="1:11">
      <c r="A301" s="27">
        <f t="shared" si="40"/>
        <v>284</v>
      </c>
      <c r="B301" s="28">
        <f t="shared" si="36"/>
        <v>50952</v>
      </c>
      <c r="C301" s="31">
        <f t="shared" si="43"/>
        <v>92691.064138498055</v>
      </c>
      <c r="D301" s="31">
        <f t="shared" si="44"/>
        <v>1453.3104729702716</v>
      </c>
      <c r="E301" s="32">
        <f t="shared" si="37"/>
        <v>0</v>
      </c>
      <c r="F301" s="31">
        <f t="shared" si="38"/>
        <v>1453.3104729702716</v>
      </c>
      <c r="G301" s="31">
        <f t="shared" si="41"/>
        <v>989.85515227778137</v>
      </c>
      <c r="H301" s="31">
        <f t="shared" si="42"/>
        <v>463.45532069249026</v>
      </c>
      <c r="I301" s="31">
        <f t="shared" si="39"/>
        <v>91701.20898622027</v>
      </c>
      <c r="J301" s="24"/>
      <c r="K301" s="24"/>
    </row>
    <row r="302" spans="1:11">
      <c r="A302" s="27">
        <f t="shared" si="40"/>
        <v>285</v>
      </c>
      <c r="B302" s="28">
        <f t="shared" si="36"/>
        <v>50983</v>
      </c>
      <c r="C302" s="31">
        <f t="shared" si="43"/>
        <v>91701.20898622027</v>
      </c>
      <c r="D302" s="31">
        <f t="shared" si="44"/>
        <v>1453.3104729702716</v>
      </c>
      <c r="E302" s="32">
        <f t="shared" si="37"/>
        <v>0</v>
      </c>
      <c r="F302" s="31">
        <f t="shared" si="38"/>
        <v>1453.3104729702716</v>
      </c>
      <c r="G302" s="31">
        <f t="shared" si="41"/>
        <v>994.80442803917026</v>
      </c>
      <c r="H302" s="31">
        <f t="shared" si="42"/>
        <v>458.50604493110131</v>
      </c>
      <c r="I302" s="31">
        <f t="shared" si="39"/>
        <v>90706.404558181093</v>
      </c>
      <c r="J302" s="24"/>
      <c r="K302" s="24"/>
    </row>
    <row r="303" spans="1:11">
      <c r="A303" s="27">
        <f t="shared" si="40"/>
        <v>286</v>
      </c>
      <c r="B303" s="28">
        <f t="shared" si="36"/>
        <v>51014</v>
      </c>
      <c r="C303" s="31">
        <f t="shared" si="43"/>
        <v>90706.404558181093</v>
      </c>
      <c r="D303" s="31">
        <f t="shared" si="44"/>
        <v>1453.3104729702716</v>
      </c>
      <c r="E303" s="32">
        <f t="shared" si="37"/>
        <v>0</v>
      </c>
      <c r="F303" s="31">
        <f t="shared" si="38"/>
        <v>1453.3104729702716</v>
      </c>
      <c r="G303" s="31">
        <f t="shared" si="41"/>
        <v>999.77845017936602</v>
      </c>
      <c r="H303" s="31">
        <f t="shared" si="42"/>
        <v>453.5320227909055</v>
      </c>
      <c r="I303" s="31">
        <f t="shared" si="39"/>
        <v>89706.626108001728</v>
      </c>
      <c r="J303" s="24"/>
      <c r="K303" s="24"/>
    </row>
    <row r="304" spans="1:11">
      <c r="A304" s="27">
        <f t="shared" si="40"/>
        <v>287</v>
      </c>
      <c r="B304" s="28">
        <f t="shared" si="36"/>
        <v>51044</v>
      </c>
      <c r="C304" s="31">
        <f t="shared" si="43"/>
        <v>89706.626108001728</v>
      </c>
      <c r="D304" s="31">
        <f t="shared" si="44"/>
        <v>1453.3104729702716</v>
      </c>
      <c r="E304" s="32">
        <f t="shared" si="37"/>
        <v>0</v>
      </c>
      <c r="F304" s="31">
        <f t="shared" si="38"/>
        <v>1453.3104729702716</v>
      </c>
      <c r="G304" s="31">
        <f t="shared" si="41"/>
        <v>1004.7773424302629</v>
      </c>
      <c r="H304" s="31">
        <f t="shared" si="42"/>
        <v>448.53313054000864</v>
      </c>
      <c r="I304" s="31">
        <f t="shared" si="39"/>
        <v>88701.848765571471</v>
      </c>
      <c r="J304" s="24"/>
      <c r="K304" s="24"/>
    </row>
    <row r="305" spans="1:11">
      <c r="A305" s="27">
        <f t="shared" si="40"/>
        <v>288</v>
      </c>
      <c r="B305" s="28">
        <f t="shared" si="36"/>
        <v>51075</v>
      </c>
      <c r="C305" s="31">
        <f t="shared" si="43"/>
        <v>88701.848765571471</v>
      </c>
      <c r="D305" s="31">
        <f t="shared" si="44"/>
        <v>1453.3104729702716</v>
      </c>
      <c r="E305" s="32">
        <f t="shared" si="37"/>
        <v>0</v>
      </c>
      <c r="F305" s="31">
        <f t="shared" si="38"/>
        <v>1453.3104729702716</v>
      </c>
      <c r="G305" s="31">
        <f t="shared" si="41"/>
        <v>1009.8012291424143</v>
      </c>
      <c r="H305" s="31">
        <f t="shared" si="42"/>
        <v>443.50924382785735</v>
      </c>
      <c r="I305" s="31">
        <f t="shared" si="39"/>
        <v>87692.047536429061</v>
      </c>
      <c r="J305" s="24"/>
      <c r="K305" s="24"/>
    </row>
    <row r="306" spans="1:11">
      <c r="A306" s="27">
        <f t="shared" si="40"/>
        <v>289</v>
      </c>
      <c r="B306" s="28">
        <f t="shared" si="36"/>
        <v>51105</v>
      </c>
      <c r="C306" s="31">
        <f t="shared" si="43"/>
        <v>87692.047536429061</v>
      </c>
      <c r="D306" s="31">
        <f t="shared" si="44"/>
        <v>1453.3104729702716</v>
      </c>
      <c r="E306" s="32">
        <f t="shared" si="37"/>
        <v>0</v>
      </c>
      <c r="F306" s="31">
        <f t="shared" si="38"/>
        <v>1453.3104729702716</v>
      </c>
      <c r="G306" s="31">
        <f t="shared" si="41"/>
        <v>1014.8502352881262</v>
      </c>
      <c r="H306" s="31">
        <f t="shared" si="42"/>
        <v>438.4602376821453</v>
      </c>
      <c r="I306" s="31">
        <f t="shared" si="39"/>
        <v>86677.197301140928</v>
      </c>
      <c r="J306" s="24"/>
      <c r="K306" s="24"/>
    </row>
    <row r="307" spans="1:11">
      <c r="A307" s="27">
        <f t="shared" si="40"/>
        <v>290</v>
      </c>
      <c r="B307" s="28">
        <f t="shared" si="36"/>
        <v>51136</v>
      </c>
      <c r="C307" s="31">
        <f t="shared" si="43"/>
        <v>86677.197301140928</v>
      </c>
      <c r="D307" s="31">
        <f t="shared" si="44"/>
        <v>1453.3104729702716</v>
      </c>
      <c r="E307" s="32">
        <f t="shared" si="37"/>
        <v>0</v>
      </c>
      <c r="F307" s="31">
        <f t="shared" si="38"/>
        <v>1453.3104729702716</v>
      </c>
      <c r="G307" s="31">
        <f t="shared" si="41"/>
        <v>1019.9244864645671</v>
      </c>
      <c r="H307" s="31">
        <f t="shared" si="42"/>
        <v>433.38598650570458</v>
      </c>
      <c r="I307" s="31">
        <f t="shared" si="39"/>
        <v>85657.272814676355</v>
      </c>
      <c r="J307" s="24"/>
      <c r="K307" s="24"/>
    </row>
    <row r="308" spans="1:11">
      <c r="A308" s="27">
        <f t="shared" si="40"/>
        <v>291</v>
      </c>
      <c r="B308" s="28">
        <f t="shared" si="36"/>
        <v>51167</v>
      </c>
      <c r="C308" s="31">
        <f t="shared" si="43"/>
        <v>85657.272814676355</v>
      </c>
      <c r="D308" s="31">
        <f t="shared" si="44"/>
        <v>1453.3104729702716</v>
      </c>
      <c r="E308" s="32">
        <f t="shared" si="37"/>
        <v>0</v>
      </c>
      <c r="F308" s="31">
        <f t="shared" si="38"/>
        <v>1453.3104729702716</v>
      </c>
      <c r="G308" s="31">
        <f t="shared" si="41"/>
        <v>1025.0241088968899</v>
      </c>
      <c r="H308" s="31">
        <f t="shared" si="42"/>
        <v>428.28636407338178</v>
      </c>
      <c r="I308" s="31">
        <f t="shared" si="39"/>
        <v>84632.248705779464</v>
      </c>
      <c r="J308" s="24"/>
      <c r="K308" s="24"/>
    </row>
    <row r="309" spans="1:11">
      <c r="A309" s="27">
        <f t="shared" si="40"/>
        <v>292</v>
      </c>
      <c r="B309" s="28">
        <f t="shared" si="36"/>
        <v>51196</v>
      </c>
      <c r="C309" s="31">
        <f t="shared" si="43"/>
        <v>84632.248705779464</v>
      </c>
      <c r="D309" s="31">
        <f t="shared" si="44"/>
        <v>1453.3104729702716</v>
      </c>
      <c r="E309" s="32">
        <f t="shared" si="37"/>
        <v>0</v>
      </c>
      <c r="F309" s="31">
        <f t="shared" si="38"/>
        <v>1453.3104729702716</v>
      </c>
      <c r="G309" s="31">
        <f t="shared" si="41"/>
        <v>1030.1492294413742</v>
      </c>
      <c r="H309" s="31">
        <f t="shared" si="42"/>
        <v>423.16124352889733</v>
      </c>
      <c r="I309" s="31">
        <f t="shared" si="39"/>
        <v>83602.099476338088</v>
      </c>
      <c r="J309" s="24"/>
      <c r="K309" s="24"/>
    </row>
    <row r="310" spans="1:11">
      <c r="A310" s="27">
        <f t="shared" si="40"/>
        <v>293</v>
      </c>
      <c r="B310" s="28">
        <f t="shared" si="36"/>
        <v>51227</v>
      </c>
      <c r="C310" s="31">
        <f t="shared" si="43"/>
        <v>83602.099476338088</v>
      </c>
      <c r="D310" s="31">
        <f t="shared" si="44"/>
        <v>1453.3104729702716</v>
      </c>
      <c r="E310" s="32">
        <f t="shared" si="37"/>
        <v>0</v>
      </c>
      <c r="F310" s="31">
        <f t="shared" si="38"/>
        <v>1453.3104729702716</v>
      </c>
      <c r="G310" s="31">
        <f t="shared" si="41"/>
        <v>1035.2999755885812</v>
      </c>
      <c r="H310" s="31">
        <f t="shared" si="42"/>
        <v>418.01049738169041</v>
      </c>
      <c r="I310" s="31">
        <f t="shared" si="39"/>
        <v>82566.799500749505</v>
      </c>
      <c r="J310" s="24"/>
      <c r="K310" s="24"/>
    </row>
    <row r="311" spans="1:11">
      <c r="A311" s="27">
        <f t="shared" si="40"/>
        <v>294</v>
      </c>
      <c r="B311" s="28">
        <f t="shared" si="36"/>
        <v>51257</v>
      </c>
      <c r="C311" s="31">
        <f t="shared" si="43"/>
        <v>82566.799500749505</v>
      </c>
      <c r="D311" s="31">
        <f t="shared" si="44"/>
        <v>1453.3104729702716</v>
      </c>
      <c r="E311" s="32">
        <f t="shared" si="37"/>
        <v>0</v>
      </c>
      <c r="F311" s="31">
        <f t="shared" si="38"/>
        <v>1453.3104729702716</v>
      </c>
      <c r="G311" s="31">
        <f t="shared" si="41"/>
        <v>1040.4764754665241</v>
      </c>
      <c r="H311" s="31">
        <f t="shared" si="42"/>
        <v>412.83399750374753</v>
      </c>
      <c r="I311" s="31">
        <f t="shared" si="39"/>
        <v>81526.323025282982</v>
      </c>
      <c r="J311" s="24"/>
      <c r="K311" s="24"/>
    </row>
    <row r="312" spans="1:11">
      <c r="A312" s="27">
        <f t="shared" si="40"/>
        <v>295</v>
      </c>
      <c r="B312" s="28">
        <f t="shared" si="36"/>
        <v>51288</v>
      </c>
      <c r="C312" s="31">
        <f t="shared" si="43"/>
        <v>81526.323025282982</v>
      </c>
      <c r="D312" s="31">
        <f t="shared" si="44"/>
        <v>1453.3104729702716</v>
      </c>
      <c r="E312" s="32">
        <f t="shared" si="37"/>
        <v>0</v>
      </c>
      <c r="F312" s="31">
        <f t="shared" si="38"/>
        <v>1453.3104729702716</v>
      </c>
      <c r="G312" s="31">
        <f t="shared" si="41"/>
        <v>1045.6788578438566</v>
      </c>
      <c r="H312" s="31">
        <f t="shared" si="42"/>
        <v>407.63161512641494</v>
      </c>
      <c r="I312" s="31">
        <f t="shared" si="39"/>
        <v>80480.644167439124</v>
      </c>
      <c r="J312" s="24"/>
      <c r="K312" s="24"/>
    </row>
    <row r="313" spans="1:11">
      <c r="A313" s="27">
        <f t="shared" si="40"/>
        <v>296</v>
      </c>
      <c r="B313" s="28">
        <f t="shared" si="36"/>
        <v>51318</v>
      </c>
      <c r="C313" s="31">
        <f t="shared" si="43"/>
        <v>80480.644167439124</v>
      </c>
      <c r="D313" s="31">
        <f t="shared" si="44"/>
        <v>1453.3104729702716</v>
      </c>
      <c r="E313" s="32">
        <f t="shared" si="37"/>
        <v>0</v>
      </c>
      <c r="F313" s="31">
        <f t="shared" si="38"/>
        <v>1453.3104729702716</v>
      </c>
      <c r="G313" s="31">
        <f t="shared" si="41"/>
        <v>1050.9072521330759</v>
      </c>
      <c r="H313" s="31">
        <f t="shared" si="42"/>
        <v>402.40322083719565</v>
      </c>
      <c r="I313" s="31">
        <f t="shared" si="39"/>
        <v>79429.736915306043</v>
      </c>
      <c r="J313" s="24"/>
      <c r="K313" s="24"/>
    </row>
    <row r="314" spans="1:11">
      <c r="A314" s="27">
        <f t="shared" si="40"/>
        <v>297</v>
      </c>
      <c r="B314" s="28">
        <f t="shared" si="36"/>
        <v>51349</v>
      </c>
      <c r="C314" s="31">
        <f t="shared" si="43"/>
        <v>79429.736915306043</v>
      </c>
      <c r="D314" s="31">
        <f t="shared" si="44"/>
        <v>1453.3104729702716</v>
      </c>
      <c r="E314" s="32">
        <f t="shared" si="37"/>
        <v>0</v>
      </c>
      <c r="F314" s="31">
        <f t="shared" si="38"/>
        <v>1453.3104729702716</v>
      </c>
      <c r="G314" s="31">
        <f t="shared" si="41"/>
        <v>1056.1617883937413</v>
      </c>
      <c r="H314" s="31">
        <f t="shared" si="42"/>
        <v>397.14868457653023</v>
      </c>
      <c r="I314" s="31">
        <f t="shared" si="39"/>
        <v>78373.575126912299</v>
      </c>
      <c r="J314" s="24"/>
      <c r="K314" s="24"/>
    </row>
    <row r="315" spans="1:11">
      <c r="A315" s="27">
        <f t="shared" si="40"/>
        <v>298</v>
      </c>
      <c r="B315" s="28">
        <f t="shared" si="36"/>
        <v>51380</v>
      </c>
      <c r="C315" s="31">
        <f t="shared" si="43"/>
        <v>78373.575126912299</v>
      </c>
      <c r="D315" s="31">
        <f t="shared" si="44"/>
        <v>1453.3104729702716</v>
      </c>
      <c r="E315" s="32">
        <f t="shared" si="37"/>
        <v>0</v>
      </c>
      <c r="F315" s="31">
        <f t="shared" si="38"/>
        <v>1453.3104729702716</v>
      </c>
      <c r="G315" s="31">
        <f t="shared" si="41"/>
        <v>1061.4425973357102</v>
      </c>
      <c r="H315" s="31">
        <f t="shared" si="42"/>
        <v>391.86787563456147</v>
      </c>
      <c r="I315" s="31">
        <f t="shared" si="39"/>
        <v>77312.132529576586</v>
      </c>
      <c r="J315" s="24"/>
      <c r="K315" s="24"/>
    </row>
    <row r="316" spans="1:11">
      <c r="A316" s="27">
        <f t="shared" si="40"/>
        <v>299</v>
      </c>
      <c r="B316" s="28">
        <f t="shared" si="36"/>
        <v>51410</v>
      </c>
      <c r="C316" s="31">
        <f t="shared" si="43"/>
        <v>77312.132529576586</v>
      </c>
      <c r="D316" s="31">
        <f t="shared" si="44"/>
        <v>1453.3104729702716</v>
      </c>
      <c r="E316" s="32">
        <f t="shared" si="37"/>
        <v>0</v>
      </c>
      <c r="F316" s="31">
        <f t="shared" si="38"/>
        <v>1453.3104729702716</v>
      </c>
      <c r="G316" s="31">
        <f t="shared" si="41"/>
        <v>1066.7498103223886</v>
      </c>
      <c r="H316" s="31">
        <f t="shared" si="42"/>
        <v>386.56066264788291</v>
      </c>
      <c r="I316" s="31">
        <f t="shared" si="39"/>
        <v>76245.382719254194</v>
      </c>
      <c r="J316" s="24"/>
      <c r="K316" s="24"/>
    </row>
    <row r="317" spans="1:11">
      <c r="A317" s="27">
        <f t="shared" si="40"/>
        <v>300</v>
      </c>
      <c r="B317" s="28">
        <f t="shared" si="36"/>
        <v>51441</v>
      </c>
      <c r="C317" s="31">
        <f t="shared" si="43"/>
        <v>76245.382719254194</v>
      </c>
      <c r="D317" s="31">
        <f t="shared" si="44"/>
        <v>1453.3104729702716</v>
      </c>
      <c r="E317" s="32">
        <f t="shared" si="37"/>
        <v>0</v>
      </c>
      <c r="F317" s="31">
        <f t="shared" si="38"/>
        <v>1453.3104729702716</v>
      </c>
      <c r="G317" s="31">
        <f t="shared" si="41"/>
        <v>1072.0835593740005</v>
      </c>
      <c r="H317" s="31">
        <f t="shared" si="42"/>
        <v>381.226913596271</v>
      </c>
      <c r="I317" s="31">
        <f t="shared" si="39"/>
        <v>75173.299159880189</v>
      </c>
      <c r="J317" s="24"/>
      <c r="K317" s="24"/>
    </row>
    <row r="318" spans="1:11">
      <c r="A318" s="27">
        <f t="shared" si="40"/>
        <v>301</v>
      </c>
      <c r="B318" s="28">
        <f t="shared" si="36"/>
        <v>51471</v>
      </c>
      <c r="C318" s="31">
        <f t="shared" si="43"/>
        <v>75173.299159880189</v>
      </c>
      <c r="D318" s="31">
        <f t="shared" si="44"/>
        <v>1453.3104729702716</v>
      </c>
      <c r="E318" s="32">
        <f t="shared" si="37"/>
        <v>0</v>
      </c>
      <c r="F318" s="31">
        <f t="shared" si="38"/>
        <v>1453.3104729702716</v>
      </c>
      <c r="G318" s="31">
        <f t="shared" si="41"/>
        <v>1077.4439771708705</v>
      </c>
      <c r="H318" s="31">
        <f t="shared" si="42"/>
        <v>375.86649579940098</v>
      </c>
      <c r="I318" s="31">
        <f t="shared" si="39"/>
        <v>74095.855182709318</v>
      </c>
      <c r="J318" s="24"/>
      <c r="K318" s="24"/>
    </row>
    <row r="319" spans="1:11">
      <c r="A319" s="27">
        <f t="shared" si="40"/>
        <v>302</v>
      </c>
      <c r="B319" s="28">
        <f t="shared" si="36"/>
        <v>51502</v>
      </c>
      <c r="C319" s="31">
        <f t="shared" si="43"/>
        <v>74095.855182709318</v>
      </c>
      <c r="D319" s="31">
        <f t="shared" si="44"/>
        <v>1453.3104729702716</v>
      </c>
      <c r="E319" s="32">
        <f t="shared" si="37"/>
        <v>0</v>
      </c>
      <c r="F319" s="31">
        <f t="shared" si="38"/>
        <v>1453.3104729702716</v>
      </c>
      <c r="G319" s="31">
        <f t="shared" si="41"/>
        <v>1082.8311970567249</v>
      </c>
      <c r="H319" s="31">
        <f t="shared" si="42"/>
        <v>370.47927591354659</v>
      </c>
      <c r="I319" s="31">
        <f t="shared" si="39"/>
        <v>73013.023985652588</v>
      </c>
      <c r="J319" s="24"/>
      <c r="K319" s="24"/>
    </row>
    <row r="320" spans="1:11">
      <c r="A320" s="27">
        <f t="shared" si="40"/>
        <v>303</v>
      </c>
      <c r="B320" s="28">
        <f t="shared" si="36"/>
        <v>51533</v>
      </c>
      <c r="C320" s="31">
        <f t="shared" si="43"/>
        <v>73013.023985652588</v>
      </c>
      <c r="D320" s="31">
        <f t="shared" si="44"/>
        <v>1453.3104729702716</v>
      </c>
      <c r="E320" s="32">
        <f t="shared" si="37"/>
        <v>0</v>
      </c>
      <c r="F320" s="31">
        <f t="shared" si="38"/>
        <v>1453.3104729702716</v>
      </c>
      <c r="G320" s="31">
        <f t="shared" si="41"/>
        <v>1088.2453530420087</v>
      </c>
      <c r="H320" s="31">
        <f t="shared" si="42"/>
        <v>365.0651199282629</v>
      </c>
      <c r="I320" s="31">
        <f t="shared" si="39"/>
        <v>71924.778632610585</v>
      </c>
      <c r="J320" s="24"/>
      <c r="K320" s="24"/>
    </row>
    <row r="321" spans="1:11">
      <c r="A321" s="27">
        <f t="shared" si="40"/>
        <v>304</v>
      </c>
      <c r="B321" s="28">
        <f t="shared" si="36"/>
        <v>51561</v>
      </c>
      <c r="C321" s="31">
        <f t="shared" si="43"/>
        <v>71924.778632610585</v>
      </c>
      <c r="D321" s="31">
        <f t="shared" si="44"/>
        <v>1453.3104729702716</v>
      </c>
      <c r="E321" s="32">
        <f t="shared" si="37"/>
        <v>0</v>
      </c>
      <c r="F321" s="31">
        <f t="shared" si="38"/>
        <v>1453.3104729702716</v>
      </c>
      <c r="G321" s="31">
        <f t="shared" si="41"/>
        <v>1093.6865798072185</v>
      </c>
      <c r="H321" s="31">
        <f t="shared" si="42"/>
        <v>359.62389316305297</v>
      </c>
      <c r="I321" s="31">
        <f t="shared" si="39"/>
        <v>70831.09205280336</v>
      </c>
      <c r="J321" s="24"/>
      <c r="K321" s="24"/>
    </row>
    <row r="322" spans="1:11">
      <c r="A322" s="27">
        <f t="shared" si="40"/>
        <v>305</v>
      </c>
      <c r="B322" s="28">
        <f t="shared" si="36"/>
        <v>51592</v>
      </c>
      <c r="C322" s="31">
        <f t="shared" si="43"/>
        <v>70831.09205280336</v>
      </c>
      <c r="D322" s="31">
        <f t="shared" si="44"/>
        <v>1453.3104729702716</v>
      </c>
      <c r="E322" s="32">
        <f t="shared" si="37"/>
        <v>0</v>
      </c>
      <c r="F322" s="31">
        <f t="shared" si="38"/>
        <v>1453.3104729702716</v>
      </c>
      <c r="G322" s="31">
        <f t="shared" si="41"/>
        <v>1099.1550127062549</v>
      </c>
      <c r="H322" s="31">
        <f t="shared" si="42"/>
        <v>354.15546026401677</v>
      </c>
      <c r="I322" s="31">
        <f t="shared" si="39"/>
        <v>69731.937040097109</v>
      </c>
      <c r="J322" s="24"/>
      <c r="K322" s="24"/>
    </row>
    <row r="323" spans="1:11">
      <c r="A323" s="27">
        <f t="shared" si="40"/>
        <v>306</v>
      </c>
      <c r="B323" s="28">
        <f t="shared" si="36"/>
        <v>51622</v>
      </c>
      <c r="C323" s="31">
        <f t="shared" si="43"/>
        <v>69731.937040097109</v>
      </c>
      <c r="D323" s="31">
        <f t="shared" si="44"/>
        <v>1453.3104729702716</v>
      </c>
      <c r="E323" s="32">
        <f t="shared" si="37"/>
        <v>0</v>
      </c>
      <c r="F323" s="31">
        <f t="shared" si="38"/>
        <v>1453.3104729702716</v>
      </c>
      <c r="G323" s="31">
        <f t="shared" si="41"/>
        <v>1104.6507877697861</v>
      </c>
      <c r="H323" s="31">
        <f t="shared" si="42"/>
        <v>348.65968520048551</v>
      </c>
      <c r="I323" s="31">
        <f t="shared" si="39"/>
        <v>68627.286252327322</v>
      </c>
      <c r="J323" s="24"/>
      <c r="K323" s="24"/>
    </row>
    <row r="324" spans="1:11">
      <c r="A324" s="27">
        <f t="shared" si="40"/>
        <v>307</v>
      </c>
      <c r="B324" s="28">
        <f t="shared" si="36"/>
        <v>51653</v>
      </c>
      <c r="C324" s="31">
        <f t="shared" si="43"/>
        <v>68627.286252327322</v>
      </c>
      <c r="D324" s="31">
        <f t="shared" si="44"/>
        <v>1453.3104729702716</v>
      </c>
      <c r="E324" s="32">
        <f t="shared" si="37"/>
        <v>0</v>
      </c>
      <c r="F324" s="31">
        <f t="shared" si="38"/>
        <v>1453.3104729702716</v>
      </c>
      <c r="G324" s="31">
        <f t="shared" si="41"/>
        <v>1110.1740417086351</v>
      </c>
      <c r="H324" s="31">
        <f t="shared" si="42"/>
        <v>343.13643126163657</v>
      </c>
      <c r="I324" s="31">
        <f t="shared" si="39"/>
        <v>67517.112210618681</v>
      </c>
      <c r="J324" s="24"/>
      <c r="K324" s="24"/>
    </row>
    <row r="325" spans="1:11">
      <c r="A325" s="27">
        <f t="shared" si="40"/>
        <v>308</v>
      </c>
      <c r="B325" s="28">
        <f t="shared" si="36"/>
        <v>51683</v>
      </c>
      <c r="C325" s="31">
        <f t="shared" si="43"/>
        <v>67517.112210618681</v>
      </c>
      <c r="D325" s="31">
        <f t="shared" si="44"/>
        <v>1453.3104729702716</v>
      </c>
      <c r="E325" s="32">
        <f t="shared" si="37"/>
        <v>0</v>
      </c>
      <c r="F325" s="31">
        <f t="shared" si="38"/>
        <v>1453.3104729702716</v>
      </c>
      <c r="G325" s="31">
        <f t="shared" si="41"/>
        <v>1115.7249119171781</v>
      </c>
      <c r="H325" s="31">
        <f t="shared" si="42"/>
        <v>337.58556105309339</v>
      </c>
      <c r="I325" s="31">
        <f t="shared" si="39"/>
        <v>66401.387298701506</v>
      </c>
      <c r="J325" s="24"/>
      <c r="K325" s="24"/>
    </row>
    <row r="326" spans="1:11">
      <c r="A326" s="27">
        <f t="shared" si="40"/>
        <v>309</v>
      </c>
      <c r="B326" s="28">
        <f t="shared" si="36"/>
        <v>51714</v>
      </c>
      <c r="C326" s="31">
        <f t="shared" si="43"/>
        <v>66401.387298701506</v>
      </c>
      <c r="D326" s="31">
        <f t="shared" si="44"/>
        <v>1453.3104729702716</v>
      </c>
      <c r="E326" s="32">
        <f t="shared" si="37"/>
        <v>0</v>
      </c>
      <c r="F326" s="31">
        <f t="shared" si="38"/>
        <v>1453.3104729702716</v>
      </c>
      <c r="G326" s="31">
        <f t="shared" si="41"/>
        <v>1121.3035364767641</v>
      </c>
      <c r="H326" s="31">
        <f t="shared" si="42"/>
        <v>332.00693649350751</v>
      </c>
      <c r="I326" s="31">
        <f t="shared" si="39"/>
        <v>65280.083762224742</v>
      </c>
      <c r="J326" s="24"/>
      <c r="K326" s="24"/>
    </row>
    <row r="327" spans="1:11">
      <c r="A327" s="27">
        <f t="shared" si="40"/>
        <v>310</v>
      </c>
      <c r="B327" s="28">
        <f t="shared" si="36"/>
        <v>51745</v>
      </c>
      <c r="C327" s="31">
        <f t="shared" si="43"/>
        <v>65280.083762224742</v>
      </c>
      <c r="D327" s="31">
        <f t="shared" si="44"/>
        <v>1453.3104729702716</v>
      </c>
      <c r="E327" s="32">
        <f t="shared" si="37"/>
        <v>0</v>
      </c>
      <c r="F327" s="31">
        <f t="shared" si="38"/>
        <v>1453.3104729702716</v>
      </c>
      <c r="G327" s="31">
        <f t="shared" si="41"/>
        <v>1126.9100541591479</v>
      </c>
      <c r="H327" s="31">
        <f t="shared" si="42"/>
        <v>326.4004188111237</v>
      </c>
      <c r="I327" s="31">
        <f t="shared" si="39"/>
        <v>64153.173708065595</v>
      </c>
      <c r="J327" s="24"/>
      <c r="K327" s="24"/>
    </row>
    <row r="328" spans="1:11">
      <c r="A328" s="27">
        <f t="shared" si="40"/>
        <v>311</v>
      </c>
      <c r="B328" s="28">
        <f t="shared" si="36"/>
        <v>51775</v>
      </c>
      <c r="C328" s="31">
        <f t="shared" si="43"/>
        <v>64153.173708065595</v>
      </c>
      <c r="D328" s="31">
        <f t="shared" si="44"/>
        <v>1453.3104729702716</v>
      </c>
      <c r="E328" s="32">
        <f t="shared" si="37"/>
        <v>0</v>
      </c>
      <c r="F328" s="31">
        <f t="shared" si="38"/>
        <v>1453.3104729702716</v>
      </c>
      <c r="G328" s="31">
        <f t="shared" si="41"/>
        <v>1132.5446044299435</v>
      </c>
      <c r="H328" s="31">
        <f t="shared" si="42"/>
        <v>320.76586854032797</v>
      </c>
      <c r="I328" s="31">
        <f t="shared" si="39"/>
        <v>63020.629103635649</v>
      </c>
      <c r="J328" s="24"/>
      <c r="K328" s="24"/>
    </row>
    <row r="329" spans="1:11">
      <c r="A329" s="27">
        <f t="shared" si="40"/>
        <v>312</v>
      </c>
      <c r="B329" s="28">
        <f t="shared" si="36"/>
        <v>51806</v>
      </c>
      <c r="C329" s="31">
        <f t="shared" si="43"/>
        <v>63020.629103635649</v>
      </c>
      <c r="D329" s="31">
        <f t="shared" si="44"/>
        <v>1453.3104729702716</v>
      </c>
      <c r="E329" s="32">
        <f t="shared" si="37"/>
        <v>0</v>
      </c>
      <c r="F329" s="31">
        <f t="shared" si="38"/>
        <v>1453.3104729702716</v>
      </c>
      <c r="G329" s="31">
        <f t="shared" si="41"/>
        <v>1138.2073274520933</v>
      </c>
      <c r="H329" s="31">
        <f t="shared" si="42"/>
        <v>315.10314551817822</v>
      </c>
      <c r="I329" s="31">
        <f t="shared" si="39"/>
        <v>61882.421776183553</v>
      </c>
      <c r="J329" s="24"/>
      <c r="K329" s="24"/>
    </row>
    <row r="330" spans="1:11">
      <c r="A330" s="27">
        <f t="shared" si="40"/>
        <v>313</v>
      </c>
      <c r="B330" s="28">
        <f t="shared" si="36"/>
        <v>51836</v>
      </c>
      <c r="C330" s="31">
        <f t="shared" si="43"/>
        <v>61882.421776183553</v>
      </c>
      <c r="D330" s="31">
        <f t="shared" si="44"/>
        <v>1453.3104729702716</v>
      </c>
      <c r="E330" s="32">
        <f t="shared" si="37"/>
        <v>0</v>
      </c>
      <c r="F330" s="31">
        <f t="shared" si="38"/>
        <v>1453.3104729702716</v>
      </c>
      <c r="G330" s="31">
        <f t="shared" si="41"/>
        <v>1143.8983640893539</v>
      </c>
      <c r="H330" s="31">
        <f t="shared" si="42"/>
        <v>309.41210888091774</v>
      </c>
      <c r="I330" s="31">
        <f t="shared" si="39"/>
        <v>60738.523412094197</v>
      </c>
      <c r="J330" s="24"/>
      <c r="K330" s="24"/>
    </row>
    <row r="331" spans="1:11">
      <c r="A331" s="27">
        <f t="shared" si="40"/>
        <v>314</v>
      </c>
      <c r="B331" s="28">
        <f t="shared" si="36"/>
        <v>51867</v>
      </c>
      <c r="C331" s="31">
        <f t="shared" si="43"/>
        <v>60738.523412094197</v>
      </c>
      <c r="D331" s="31">
        <f t="shared" si="44"/>
        <v>1453.3104729702716</v>
      </c>
      <c r="E331" s="32">
        <f t="shared" si="37"/>
        <v>0</v>
      </c>
      <c r="F331" s="31">
        <f t="shared" si="38"/>
        <v>1453.3104729702716</v>
      </c>
      <c r="G331" s="31">
        <f t="shared" si="41"/>
        <v>1149.6178559098007</v>
      </c>
      <c r="H331" s="31">
        <f t="shared" si="42"/>
        <v>303.69261706047098</v>
      </c>
      <c r="I331" s="31">
        <f t="shared" si="39"/>
        <v>59588.9055561844</v>
      </c>
      <c r="J331" s="24"/>
      <c r="K331" s="24"/>
    </row>
    <row r="332" spans="1:11">
      <c r="A332" s="27">
        <f t="shared" si="40"/>
        <v>315</v>
      </c>
      <c r="B332" s="28">
        <f t="shared" si="36"/>
        <v>51898</v>
      </c>
      <c r="C332" s="31">
        <f t="shared" si="43"/>
        <v>59588.9055561844</v>
      </c>
      <c r="D332" s="31">
        <f t="shared" si="44"/>
        <v>1453.3104729702716</v>
      </c>
      <c r="E332" s="32">
        <f t="shared" si="37"/>
        <v>0</v>
      </c>
      <c r="F332" s="31">
        <f t="shared" si="38"/>
        <v>1453.3104729702716</v>
      </c>
      <c r="G332" s="31">
        <f t="shared" si="41"/>
        <v>1155.3659451893495</v>
      </c>
      <c r="H332" s="31">
        <f t="shared" si="42"/>
        <v>297.94452778092199</v>
      </c>
      <c r="I332" s="31">
        <f t="shared" si="39"/>
        <v>58433.539610995052</v>
      </c>
      <c r="J332" s="24"/>
      <c r="K332" s="24"/>
    </row>
    <row r="333" spans="1:11">
      <c r="A333" s="27">
        <f t="shared" si="40"/>
        <v>316</v>
      </c>
      <c r="B333" s="28">
        <f t="shared" si="36"/>
        <v>51926</v>
      </c>
      <c r="C333" s="31">
        <f t="shared" si="43"/>
        <v>58433.539610995052</v>
      </c>
      <c r="D333" s="31">
        <f t="shared" si="44"/>
        <v>1453.3104729702716</v>
      </c>
      <c r="E333" s="32">
        <f t="shared" si="37"/>
        <v>0</v>
      </c>
      <c r="F333" s="31">
        <f t="shared" si="38"/>
        <v>1453.3104729702716</v>
      </c>
      <c r="G333" s="31">
        <f t="shared" si="41"/>
        <v>1161.1427749152963</v>
      </c>
      <c r="H333" s="31">
        <f t="shared" si="42"/>
        <v>292.16769805497523</v>
      </c>
      <c r="I333" s="31">
        <f t="shared" si="39"/>
        <v>57272.396836079759</v>
      </c>
      <c r="J333" s="24"/>
      <c r="K333" s="24"/>
    </row>
    <row r="334" spans="1:11">
      <c r="A334" s="27">
        <f t="shared" si="40"/>
        <v>317</v>
      </c>
      <c r="B334" s="28">
        <f t="shared" si="36"/>
        <v>51957</v>
      </c>
      <c r="C334" s="31">
        <f t="shared" si="43"/>
        <v>57272.396836079759</v>
      </c>
      <c r="D334" s="31">
        <f t="shared" si="44"/>
        <v>1453.3104729702716</v>
      </c>
      <c r="E334" s="32">
        <f t="shared" si="37"/>
        <v>0</v>
      </c>
      <c r="F334" s="31">
        <f t="shared" si="38"/>
        <v>1453.3104729702716</v>
      </c>
      <c r="G334" s="31">
        <f t="shared" si="41"/>
        <v>1166.9484887898727</v>
      </c>
      <c r="H334" s="31">
        <f t="shared" si="42"/>
        <v>286.36198418039879</v>
      </c>
      <c r="I334" s="31">
        <f t="shared" si="39"/>
        <v>56105.448347289886</v>
      </c>
      <c r="J334" s="24"/>
      <c r="K334" s="24"/>
    </row>
    <row r="335" spans="1:11">
      <c r="A335" s="27">
        <f t="shared" si="40"/>
        <v>318</v>
      </c>
      <c r="B335" s="28">
        <f t="shared" si="36"/>
        <v>51987</v>
      </c>
      <c r="C335" s="31">
        <f t="shared" si="43"/>
        <v>56105.448347289886</v>
      </c>
      <c r="D335" s="31">
        <f t="shared" si="44"/>
        <v>1453.3104729702716</v>
      </c>
      <c r="E335" s="32">
        <f t="shared" si="37"/>
        <v>0</v>
      </c>
      <c r="F335" s="31">
        <f t="shared" si="38"/>
        <v>1453.3104729702716</v>
      </c>
      <c r="G335" s="31">
        <f t="shared" si="41"/>
        <v>1172.7832312338221</v>
      </c>
      <c r="H335" s="31">
        <f t="shared" si="42"/>
        <v>280.52724173644941</v>
      </c>
      <c r="I335" s="31">
        <f t="shared" si="39"/>
        <v>54932.665116056065</v>
      </c>
      <c r="J335" s="24"/>
      <c r="K335" s="24"/>
    </row>
    <row r="336" spans="1:11">
      <c r="A336" s="27">
        <f t="shared" si="40"/>
        <v>319</v>
      </c>
      <c r="B336" s="28">
        <f t="shared" si="36"/>
        <v>52018</v>
      </c>
      <c r="C336" s="31">
        <f t="shared" si="43"/>
        <v>54932.665116056065</v>
      </c>
      <c r="D336" s="31">
        <f t="shared" si="44"/>
        <v>1453.3104729702716</v>
      </c>
      <c r="E336" s="32">
        <f t="shared" si="37"/>
        <v>0</v>
      </c>
      <c r="F336" s="31">
        <f t="shared" si="38"/>
        <v>1453.3104729702716</v>
      </c>
      <c r="G336" s="31">
        <f t="shared" si="41"/>
        <v>1178.6471473899912</v>
      </c>
      <c r="H336" s="31">
        <f t="shared" si="42"/>
        <v>274.66332558028029</v>
      </c>
      <c r="I336" s="31">
        <f t="shared" si="39"/>
        <v>53754.01796866607</v>
      </c>
      <c r="J336" s="24"/>
      <c r="K336" s="24"/>
    </row>
    <row r="337" spans="1:11">
      <c r="A337" s="27">
        <f t="shared" si="40"/>
        <v>320</v>
      </c>
      <c r="B337" s="28">
        <f t="shared" si="36"/>
        <v>52048</v>
      </c>
      <c r="C337" s="31">
        <f t="shared" si="43"/>
        <v>53754.01796866607</v>
      </c>
      <c r="D337" s="31">
        <f t="shared" si="44"/>
        <v>1453.3104729702716</v>
      </c>
      <c r="E337" s="32">
        <f t="shared" si="37"/>
        <v>0</v>
      </c>
      <c r="F337" s="31">
        <f t="shared" si="38"/>
        <v>1453.3104729702716</v>
      </c>
      <c r="G337" s="31">
        <f t="shared" si="41"/>
        <v>1184.5403831269412</v>
      </c>
      <c r="H337" s="31">
        <f t="shared" si="42"/>
        <v>268.77008984333037</v>
      </c>
      <c r="I337" s="31">
        <f t="shared" si="39"/>
        <v>52569.477585539127</v>
      </c>
      <c r="J337" s="24"/>
      <c r="K337" s="24"/>
    </row>
    <row r="338" spans="1:11">
      <c r="A338" s="27">
        <f t="shared" si="40"/>
        <v>321</v>
      </c>
      <c r="B338" s="28">
        <f t="shared" ref="B338:B377" si="45">IF(Pay_Num&lt;&gt;"",DATE(YEAR(Loan_Start),MONTH(Loan_Start)+(Pay_Num)*12/Num_Pmt_Per_Year,DAY(Loan_Start)),"")</f>
        <v>52079</v>
      </c>
      <c r="C338" s="31">
        <f t="shared" si="43"/>
        <v>52569.477585539127</v>
      </c>
      <c r="D338" s="31">
        <f t="shared" si="44"/>
        <v>1453.3104729702716</v>
      </c>
      <c r="E338" s="32">
        <f t="shared" ref="E338:E377" si="46">IF(AND(Pay_Num&lt;&gt;"",Sched_Pay+Scheduled_Extra_Payments&lt;Beg_Bal),Scheduled_Extra_Payments,IF(AND(Pay_Num&lt;&gt;"",Beg_Bal-Sched_Pay&gt;0),Beg_Bal-Sched_Pay,IF(Pay_Num&lt;&gt;"",0,"")))</f>
        <v>0</v>
      </c>
      <c r="F338" s="31">
        <f t="shared" ref="F338:F377" si="47">IF(AND(Pay_Num&lt;&gt;"",Sched_Pay+Extra_Pay&lt;Beg_Bal),Sched_Pay+Extra_Pay,IF(Pay_Num&lt;&gt;"",Beg_Bal,""))</f>
        <v>1453.3104729702716</v>
      </c>
      <c r="G338" s="31">
        <f t="shared" si="41"/>
        <v>1190.463085042576</v>
      </c>
      <c r="H338" s="31">
        <f t="shared" si="42"/>
        <v>262.84738792769559</v>
      </c>
      <c r="I338" s="31">
        <f t="shared" ref="I338:I377" si="48">IF(AND(Pay_Num&lt;&gt;"",Sched_Pay+Extra_Pay&lt;Beg_Bal),Beg_Bal-Princ,IF(Pay_Num&lt;&gt;"",0,""))</f>
        <v>51379.014500496553</v>
      </c>
      <c r="J338" s="24"/>
      <c r="K338" s="24"/>
    </row>
    <row r="339" spans="1:11">
      <c r="A339" s="27">
        <f t="shared" ref="A339:A377" si="49">IF(Values_Entered,A338+1,"")</f>
        <v>322</v>
      </c>
      <c r="B339" s="28">
        <f t="shared" si="45"/>
        <v>52110</v>
      </c>
      <c r="C339" s="31">
        <f t="shared" si="43"/>
        <v>51379.014500496553</v>
      </c>
      <c r="D339" s="31">
        <f t="shared" si="44"/>
        <v>1453.3104729702716</v>
      </c>
      <c r="E339" s="32">
        <f t="shared" si="46"/>
        <v>0</v>
      </c>
      <c r="F339" s="31">
        <f t="shared" si="47"/>
        <v>1453.3104729702716</v>
      </c>
      <c r="G339" s="31">
        <f t="shared" ref="G339:G377" si="50">IF(Pay_Num&lt;&gt;"",Total_Pay-Int,"")</f>
        <v>1196.4154004677889</v>
      </c>
      <c r="H339" s="31">
        <f t="shared" ref="H339:H377" si="51">IF(Pay_Num&lt;&gt;"",Beg_Bal*Interest_Rate/Num_Pmt_Per_Year,"")</f>
        <v>256.89507250248272</v>
      </c>
      <c r="I339" s="31">
        <f t="shared" si="48"/>
        <v>50182.599100028761</v>
      </c>
      <c r="J339" s="24"/>
      <c r="K339" s="24"/>
    </row>
    <row r="340" spans="1:11">
      <c r="A340" s="27">
        <f t="shared" si="49"/>
        <v>323</v>
      </c>
      <c r="B340" s="28">
        <f t="shared" si="45"/>
        <v>52140</v>
      </c>
      <c r="C340" s="31">
        <f t="shared" ref="C340:C377" si="52">IF(Pay_Num&lt;&gt;"",I339,"")</f>
        <v>50182.599100028761</v>
      </c>
      <c r="D340" s="31">
        <f t="shared" ref="D340:D377" si="53">IF(Pay_Num&lt;&gt;"",Scheduled_Monthly_Payment,"")</f>
        <v>1453.3104729702716</v>
      </c>
      <c r="E340" s="32">
        <f t="shared" si="46"/>
        <v>0</v>
      </c>
      <c r="F340" s="31">
        <f t="shared" si="47"/>
        <v>1453.3104729702716</v>
      </c>
      <c r="G340" s="31">
        <f t="shared" si="50"/>
        <v>1202.3974774701278</v>
      </c>
      <c r="H340" s="31">
        <f t="shared" si="51"/>
        <v>250.91299550014378</v>
      </c>
      <c r="I340" s="31">
        <f t="shared" si="48"/>
        <v>48980.201622558634</v>
      </c>
      <c r="J340" s="24"/>
      <c r="K340" s="24"/>
    </row>
    <row r="341" spans="1:11">
      <c r="A341" s="27">
        <f t="shared" si="49"/>
        <v>324</v>
      </c>
      <c r="B341" s="28">
        <f t="shared" si="45"/>
        <v>52171</v>
      </c>
      <c r="C341" s="31">
        <f t="shared" si="52"/>
        <v>48980.201622558634</v>
      </c>
      <c r="D341" s="31">
        <f t="shared" si="53"/>
        <v>1453.3104729702716</v>
      </c>
      <c r="E341" s="32">
        <f t="shared" si="46"/>
        <v>0</v>
      </c>
      <c r="F341" s="31">
        <f t="shared" si="47"/>
        <v>1453.3104729702716</v>
      </c>
      <c r="G341" s="31">
        <f t="shared" si="50"/>
        <v>1208.4094648574785</v>
      </c>
      <c r="H341" s="31">
        <f t="shared" si="51"/>
        <v>244.90100811279316</v>
      </c>
      <c r="I341" s="31">
        <f t="shared" si="48"/>
        <v>47771.792157701158</v>
      </c>
      <c r="J341" s="24"/>
      <c r="K341" s="24"/>
    </row>
    <row r="342" spans="1:11">
      <c r="A342" s="27">
        <f t="shared" si="49"/>
        <v>325</v>
      </c>
      <c r="B342" s="28">
        <f t="shared" si="45"/>
        <v>52201</v>
      </c>
      <c r="C342" s="31">
        <f t="shared" si="52"/>
        <v>47771.792157701158</v>
      </c>
      <c r="D342" s="31">
        <f t="shared" si="53"/>
        <v>1453.3104729702716</v>
      </c>
      <c r="E342" s="32">
        <f t="shared" si="46"/>
        <v>0</v>
      </c>
      <c r="F342" s="31">
        <f t="shared" si="47"/>
        <v>1453.3104729702716</v>
      </c>
      <c r="G342" s="31">
        <f t="shared" si="50"/>
        <v>1214.4515121817658</v>
      </c>
      <c r="H342" s="31">
        <f t="shared" si="51"/>
        <v>238.85896078850578</v>
      </c>
      <c r="I342" s="31">
        <f t="shared" si="48"/>
        <v>46557.340645519391</v>
      </c>
      <c r="J342" s="24"/>
      <c r="K342" s="24"/>
    </row>
    <row r="343" spans="1:11">
      <c r="A343" s="27">
        <f t="shared" si="49"/>
        <v>326</v>
      </c>
      <c r="B343" s="28">
        <f t="shared" si="45"/>
        <v>52232</v>
      </c>
      <c r="C343" s="31">
        <f t="shared" si="52"/>
        <v>46557.340645519391</v>
      </c>
      <c r="D343" s="31">
        <f t="shared" si="53"/>
        <v>1453.3104729702716</v>
      </c>
      <c r="E343" s="32">
        <f t="shared" si="46"/>
        <v>0</v>
      </c>
      <c r="F343" s="31">
        <f t="shared" si="47"/>
        <v>1453.3104729702716</v>
      </c>
      <c r="G343" s="31">
        <f t="shared" si="50"/>
        <v>1220.5237697426746</v>
      </c>
      <c r="H343" s="31">
        <f t="shared" si="51"/>
        <v>232.78670322759694</v>
      </c>
      <c r="I343" s="31">
        <f t="shared" si="48"/>
        <v>45336.816875776713</v>
      </c>
      <c r="J343" s="24"/>
      <c r="K343" s="24"/>
    </row>
    <row r="344" spans="1:11">
      <c r="A344" s="27">
        <f t="shared" si="49"/>
        <v>327</v>
      </c>
      <c r="B344" s="28">
        <f t="shared" si="45"/>
        <v>52263</v>
      </c>
      <c r="C344" s="31">
        <f t="shared" si="52"/>
        <v>45336.816875776713</v>
      </c>
      <c r="D344" s="31">
        <f t="shared" si="53"/>
        <v>1453.3104729702716</v>
      </c>
      <c r="E344" s="32">
        <f t="shared" si="46"/>
        <v>0</v>
      </c>
      <c r="F344" s="31">
        <f t="shared" si="47"/>
        <v>1453.3104729702716</v>
      </c>
      <c r="G344" s="31">
        <f t="shared" si="50"/>
        <v>1226.6263885913881</v>
      </c>
      <c r="H344" s="31">
        <f t="shared" si="51"/>
        <v>226.68408437888354</v>
      </c>
      <c r="I344" s="31">
        <f t="shared" si="48"/>
        <v>44110.190487185326</v>
      </c>
      <c r="J344" s="24"/>
      <c r="K344" s="24"/>
    </row>
    <row r="345" spans="1:11">
      <c r="A345" s="27">
        <f t="shared" si="49"/>
        <v>328</v>
      </c>
      <c r="B345" s="28">
        <f t="shared" si="45"/>
        <v>52291</v>
      </c>
      <c r="C345" s="31">
        <f t="shared" si="52"/>
        <v>44110.190487185326</v>
      </c>
      <c r="D345" s="31">
        <f t="shared" si="53"/>
        <v>1453.3104729702716</v>
      </c>
      <c r="E345" s="32">
        <f t="shared" si="46"/>
        <v>0</v>
      </c>
      <c r="F345" s="31">
        <f t="shared" si="47"/>
        <v>1453.3104729702716</v>
      </c>
      <c r="G345" s="31">
        <f t="shared" si="50"/>
        <v>1232.759520534345</v>
      </c>
      <c r="H345" s="31">
        <f t="shared" si="51"/>
        <v>220.55095243592663</v>
      </c>
      <c r="I345" s="31">
        <f t="shared" si="48"/>
        <v>42877.43096665098</v>
      </c>
      <c r="J345" s="24"/>
      <c r="K345" s="24"/>
    </row>
    <row r="346" spans="1:11">
      <c r="A346" s="27">
        <f t="shared" si="49"/>
        <v>329</v>
      </c>
      <c r="B346" s="28">
        <f t="shared" si="45"/>
        <v>52322</v>
      </c>
      <c r="C346" s="31">
        <f t="shared" si="52"/>
        <v>42877.43096665098</v>
      </c>
      <c r="D346" s="31">
        <f t="shared" si="53"/>
        <v>1453.3104729702716</v>
      </c>
      <c r="E346" s="32">
        <f t="shared" si="46"/>
        <v>0</v>
      </c>
      <c r="F346" s="31">
        <f t="shared" si="47"/>
        <v>1453.3104729702716</v>
      </c>
      <c r="G346" s="31">
        <f t="shared" si="50"/>
        <v>1238.9233181370166</v>
      </c>
      <c r="H346" s="31">
        <f t="shared" si="51"/>
        <v>214.38715483325487</v>
      </c>
      <c r="I346" s="31">
        <f t="shared" si="48"/>
        <v>41638.507648513965</v>
      </c>
      <c r="J346" s="24"/>
      <c r="K346" s="24"/>
    </row>
    <row r="347" spans="1:11">
      <c r="A347" s="27">
        <f t="shared" si="49"/>
        <v>330</v>
      </c>
      <c r="B347" s="28">
        <f t="shared" si="45"/>
        <v>52352</v>
      </c>
      <c r="C347" s="31">
        <f t="shared" si="52"/>
        <v>41638.507648513965</v>
      </c>
      <c r="D347" s="31">
        <f t="shared" si="53"/>
        <v>1453.3104729702716</v>
      </c>
      <c r="E347" s="32">
        <f t="shared" si="46"/>
        <v>0</v>
      </c>
      <c r="F347" s="31">
        <f t="shared" si="47"/>
        <v>1453.3104729702716</v>
      </c>
      <c r="G347" s="31">
        <f t="shared" si="50"/>
        <v>1245.1179347277018</v>
      </c>
      <c r="H347" s="31">
        <f t="shared" si="51"/>
        <v>208.19253824256984</v>
      </c>
      <c r="I347" s="31">
        <f t="shared" si="48"/>
        <v>40393.389713786266</v>
      </c>
      <c r="J347" s="24"/>
      <c r="K347" s="24"/>
    </row>
    <row r="348" spans="1:11">
      <c r="A348" s="27">
        <f t="shared" si="49"/>
        <v>331</v>
      </c>
      <c r="B348" s="28">
        <f t="shared" si="45"/>
        <v>52383</v>
      </c>
      <c r="C348" s="31">
        <f t="shared" si="52"/>
        <v>40393.389713786266</v>
      </c>
      <c r="D348" s="31">
        <f t="shared" si="53"/>
        <v>1453.3104729702716</v>
      </c>
      <c r="E348" s="32">
        <f t="shared" si="46"/>
        <v>0</v>
      </c>
      <c r="F348" s="31">
        <f t="shared" si="47"/>
        <v>1453.3104729702716</v>
      </c>
      <c r="G348" s="31">
        <f t="shared" si="50"/>
        <v>1251.3435244013403</v>
      </c>
      <c r="H348" s="31">
        <f t="shared" si="51"/>
        <v>201.96694856893131</v>
      </c>
      <c r="I348" s="31">
        <f t="shared" si="48"/>
        <v>39142.046189384928</v>
      </c>
      <c r="J348" s="24"/>
      <c r="K348" s="24"/>
    </row>
    <row r="349" spans="1:11">
      <c r="A349" s="27">
        <f t="shared" si="49"/>
        <v>332</v>
      </c>
      <c r="B349" s="28">
        <f t="shared" si="45"/>
        <v>52413</v>
      </c>
      <c r="C349" s="31">
        <f t="shared" si="52"/>
        <v>39142.046189384928</v>
      </c>
      <c r="D349" s="31">
        <f t="shared" si="53"/>
        <v>1453.3104729702716</v>
      </c>
      <c r="E349" s="32">
        <f t="shared" si="46"/>
        <v>0</v>
      </c>
      <c r="F349" s="31">
        <f t="shared" si="47"/>
        <v>1453.3104729702716</v>
      </c>
      <c r="G349" s="31">
        <f t="shared" si="50"/>
        <v>1257.6002420233469</v>
      </c>
      <c r="H349" s="31">
        <f t="shared" si="51"/>
        <v>195.71023094692464</v>
      </c>
      <c r="I349" s="31">
        <f t="shared" si="48"/>
        <v>37884.445947361579</v>
      </c>
      <c r="J349" s="24"/>
      <c r="K349" s="24"/>
    </row>
    <row r="350" spans="1:11">
      <c r="A350" s="27">
        <f t="shared" si="49"/>
        <v>333</v>
      </c>
      <c r="B350" s="28">
        <f t="shared" si="45"/>
        <v>52444</v>
      </c>
      <c r="C350" s="31">
        <f t="shared" si="52"/>
        <v>37884.445947361579</v>
      </c>
      <c r="D350" s="31">
        <f t="shared" si="53"/>
        <v>1453.3104729702716</v>
      </c>
      <c r="E350" s="32">
        <f t="shared" si="46"/>
        <v>0</v>
      </c>
      <c r="F350" s="31">
        <f t="shared" si="47"/>
        <v>1453.3104729702716</v>
      </c>
      <c r="G350" s="31">
        <f t="shared" si="50"/>
        <v>1263.8882432334638</v>
      </c>
      <c r="H350" s="31">
        <f t="shared" si="51"/>
        <v>189.42222973680791</v>
      </c>
      <c r="I350" s="31">
        <f t="shared" si="48"/>
        <v>36620.557704128114</v>
      </c>
      <c r="J350" s="24"/>
      <c r="K350" s="24"/>
    </row>
    <row r="351" spans="1:11">
      <c r="A351" s="27">
        <f t="shared" si="49"/>
        <v>334</v>
      </c>
      <c r="B351" s="28">
        <f t="shared" si="45"/>
        <v>52475</v>
      </c>
      <c r="C351" s="31">
        <f t="shared" si="52"/>
        <v>36620.557704128114</v>
      </c>
      <c r="D351" s="31">
        <f t="shared" si="53"/>
        <v>1453.3104729702716</v>
      </c>
      <c r="E351" s="32">
        <f t="shared" si="46"/>
        <v>0</v>
      </c>
      <c r="F351" s="31">
        <f t="shared" si="47"/>
        <v>1453.3104729702716</v>
      </c>
      <c r="G351" s="31">
        <f t="shared" si="50"/>
        <v>1270.207684449631</v>
      </c>
      <c r="H351" s="31">
        <f t="shared" si="51"/>
        <v>183.10278852064059</v>
      </c>
      <c r="I351" s="31">
        <f t="shared" si="48"/>
        <v>35350.350019678481</v>
      </c>
      <c r="J351" s="24"/>
      <c r="K351" s="24"/>
    </row>
    <row r="352" spans="1:11">
      <c r="A352" s="27">
        <f t="shared" si="49"/>
        <v>335</v>
      </c>
      <c r="B352" s="28">
        <f t="shared" si="45"/>
        <v>52505</v>
      </c>
      <c r="C352" s="31">
        <f t="shared" si="52"/>
        <v>35350.350019678481</v>
      </c>
      <c r="D352" s="31">
        <f t="shared" si="53"/>
        <v>1453.3104729702716</v>
      </c>
      <c r="E352" s="32">
        <f t="shared" si="46"/>
        <v>0</v>
      </c>
      <c r="F352" s="31">
        <f t="shared" si="47"/>
        <v>1453.3104729702716</v>
      </c>
      <c r="G352" s="31">
        <f t="shared" si="50"/>
        <v>1276.5587228718791</v>
      </c>
      <c r="H352" s="31">
        <f t="shared" si="51"/>
        <v>176.75175009839242</v>
      </c>
      <c r="I352" s="31">
        <f t="shared" si="48"/>
        <v>34073.791296806601</v>
      </c>
      <c r="J352" s="24"/>
      <c r="K352" s="24"/>
    </row>
    <row r="353" spans="1:11">
      <c r="A353" s="27">
        <f t="shared" si="49"/>
        <v>336</v>
      </c>
      <c r="B353" s="28">
        <f t="shared" si="45"/>
        <v>52536</v>
      </c>
      <c r="C353" s="31">
        <f t="shared" si="52"/>
        <v>34073.791296806601</v>
      </c>
      <c r="D353" s="31">
        <f t="shared" si="53"/>
        <v>1453.3104729702716</v>
      </c>
      <c r="E353" s="32">
        <f t="shared" si="46"/>
        <v>0</v>
      </c>
      <c r="F353" s="31">
        <f t="shared" si="47"/>
        <v>1453.3104729702716</v>
      </c>
      <c r="G353" s="31">
        <f t="shared" si="50"/>
        <v>1282.9415164862385</v>
      </c>
      <c r="H353" s="31">
        <f t="shared" si="51"/>
        <v>170.36895648403299</v>
      </c>
      <c r="I353" s="31">
        <f t="shared" si="48"/>
        <v>32790.849780320365</v>
      </c>
      <c r="J353" s="24"/>
      <c r="K353" s="24"/>
    </row>
    <row r="354" spans="1:11">
      <c r="A354" s="27">
        <f t="shared" si="49"/>
        <v>337</v>
      </c>
      <c r="B354" s="28">
        <f t="shared" si="45"/>
        <v>52566</v>
      </c>
      <c r="C354" s="31">
        <f t="shared" si="52"/>
        <v>32790.849780320365</v>
      </c>
      <c r="D354" s="31">
        <f t="shared" si="53"/>
        <v>1453.3104729702716</v>
      </c>
      <c r="E354" s="32">
        <f t="shared" si="46"/>
        <v>0</v>
      </c>
      <c r="F354" s="31">
        <f t="shared" si="47"/>
        <v>1453.3104729702716</v>
      </c>
      <c r="G354" s="31">
        <f t="shared" si="50"/>
        <v>1289.3562240686697</v>
      </c>
      <c r="H354" s="31">
        <f t="shared" si="51"/>
        <v>163.9542489016018</v>
      </c>
      <c r="I354" s="31">
        <f t="shared" si="48"/>
        <v>31501.493556251695</v>
      </c>
      <c r="J354" s="24"/>
      <c r="K354" s="24"/>
    </row>
    <row r="355" spans="1:11">
      <c r="A355" s="27">
        <f t="shared" si="49"/>
        <v>338</v>
      </c>
      <c r="B355" s="28">
        <f t="shared" si="45"/>
        <v>52597</v>
      </c>
      <c r="C355" s="31">
        <f t="shared" si="52"/>
        <v>31501.493556251695</v>
      </c>
      <c r="D355" s="31">
        <f t="shared" si="53"/>
        <v>1453.3104729702716</v>
      </c>
      <c r="E355" s="32">
        <f t="shared" si="46"/>
        <v>0</v>
      </c>
      <c r="F355" s="31">
        <f t="shared" si="47"/>
        <v>1453.3104729702716</v>
      </c>
      <c r="G355" s="31">
        <f t="shared" si="50"/>
        <v>1295.8030051890132</v>
      </c>
      <c r="H355" s="31">
        <f t="shared" si="51"/>
        <v>157.50746778125847</v>
      </c>
      <c r="I355" s="31">
        <f t="shared" si="48"/>
        <v>30205.690551062682</v>
      </c>
      <c r="J355" s="24"/>
      <c r="K355" s="24"/>
    </row>
    <row r="356" spans="1:11">
      <c r="A356" s="27">
        <f t="shared" si="49"/>
        <v>339</v>
      </c>
      <c r="B356" s="28">
        <f t="shared" si="45"/>
        <v>52628</v>
      </c>
      <c r="C356" s="31">
        <f t="shared" si="52"/>
        <v>30205.690551062682</v>
      </c>
      <c r="D356" s="31">
        <f t="shared" si="53"/>
        <v>1453.3104729702716</v>
      </c>
      <c r="E356" s="32">
        <f t="shared" si="46"/>
        <v>0</v>
      </c>
      <c r="F356" s="31">
        <f t="shared" si="47"/>
        <v>1453.3104729702716</v>
      </c>
      <c r="G356" s="31">
        <f t="shared" si="50"/>
        <v>1302.2820202149583</v>
      </c>
      <c r="H356" s="31">
        <f t="shared" si="51"/>
        <v>151.0284527553134</v>
      </c>
      <c r="I356" s="31">
        <f t="shared" si="48"/>
        <v>28903.408530847722</v>
      </c>
      <c r="J356" s="24"/>
      <c r="K356" s="24"/>
    </row>
    <row r="357" spans="1:11">
      <c r="A357" s="27">
        <f t="shared" si="49"/>
        <v>340</v>
      </c>
      <c r="B357" s="28">
        <f t="shared" si="45"/>
        <v>52657</v>
      </c>
      <c r="C357" s="31">
        <f t="shared" si="52"/>
        <v>28903.408530847722</v>
      </c>
      <c r="D357" s="31">
        <f t="shared" si="53"/>
        <v>1453.3104729702716</v>
      </c>
      <c r="E357" s="32">
        <f t="shared" si="46"/>
        <v>0</v>
      </c>
      <c r="F357" s="31">
        <f t="shared" si="47"/>
        <v>1453.3104729702716</v>
      </c>
      <c r="G357" s="31">
        <f t="shared" si="50"/>
        <v>1308.793430316033</v>
      </c>
      <c r="H357" s="31">
        <f t="shared" si="51"/>
        <v>144.51704265423862</v>
      </c>
      <c r="I357" s="31">
        <f t="shared" si="48"/>
        <v>27594.61510053169</v>
      </c>
      <c r="J357" s="24"/>
      <c r="K357" s="24"/>
    </row>
    <row r="358" spans="1:11">
      <c r="A358" s="27">
        <f t="shared" si="49"/>
        <v>341</v>
      </c>
      <c r="B358" s="28">
        <f t="shared" si="45"/>
        <v>52688</v>
      </c>
      <c r="C358" s="31">
        <f t="shared" si="52"/>
        <v>27594.61510053169</v>
      </c>
      <c r="D358" s="31">
        <f t="shared" si="53"/>
        <v>1453.3104729702716</v>
      </c>
      <c r="E358" s="32">
        <f t="shared" si="46"/>
        <v>0</v>
      </c>
      <c r="F358" s="31">
        <f t="shared" si="47"/>
        <v>1453.3104729702716</v>
      </c>
      <c r="G358" s="31">
        <f t="shared" si="50"/>
        <v>1315.3373974676131</v>
      </c>
      <c r="H358" s="31">
        <f t="shared" si="51"/>
        <v>137.97307550265845</v>
      </c>
      <c r="I358" s="31">
        <f t="shared" si="48"/>
        <v>26279.277703064075</v>
      </c>
      <c r="J358" s="24"/>
      <c r="K358" s="24"/>
    </row>
    <row r="359" spans="1:11">
      <c r="A359" s="27">
        <f t="shared" si="49"/>
        <v>342</v>
      </c>
      <c r="B359" s="28">
        <f t="shared" si="45"/>
        <v>52718</v>
      </c>
      <c r="C359" s="31">
        <f t="shared" si="52"/>
        <v>26279.277703064075</v>
      </c>
      <c r="D359" s="31">
        <f t="shared" si="53"/>
        <v>1453.3104729702716</v>
      </c>
      <c r="E359" s="32">
        <f t="shared" si="46"/>
        <v>0</v>
      </c>
      <c r="F359" s="31">
        <f t="shared" si="47"/>
        <v>1453.3104729702716</v>
      </c>
      <c r="G359" s="31">
        <f t="shared" si="50"/>
        <v>1321.9140844549511</v>
      </c>
      <c r="H359" s="31">
        <f t="shared" si="51"/>
        <v>131.39638851532038</v>
      </c>
      <c r="I359" s="31">
        <f t="shared" si="48"/>
        <v>24957.363618609124</v>
      </c>
      <c r="J359" s="24"/>
      <c r="K359" s="24"/>
    </row>
    <row r="360" spans="1:11">
      <c r="A360" s="27">
        <f t="shared" si="49"/>
        <v>343</v>
      </c>
      <c r="B360" s="28">
        <f t="shared" si="45"/>
        <v>52749</v>
      </c>
      <c r="C360" s="31">
        <f t="shared" si="52"/>
        <v>24957.363618609124</v>
      </c>
      <c r="D360" s="31">
        <f t="shared" si="53"/>
        <v>1453.3104729702716</v>
      </c>
      <c r="E360" s="32">
        <f t="shared" si="46"/>
        <v>0</v>
      </c>
      <c r="F360" s="31">
        <f t="shared" si="47"/>
        <v>1453.3104729702716</v>
      </c>
      <c r="G360" s="31">
        <f t="shared" si="50"/>
        <v>1328.5236548772259</v>
      </c>
      <c r="H360" s="31">
        <f t="shared" si="51"/>
        <v>124.78681809304561</v>
      </c>
      <c r="I360" s="31">
        <f t="shared" si="48"/>
        <v>23628.839963731898</v>
      </c>
      <c r="J360" s="24"/>
      <c r="K360" s="24"/>
    </row>
    <row r="361" spans="1:11">
      <c r="A361" s="27">
        <f t="shared" si="49"/>
        <v>344</v>
      </c>
      <c r="B361" s="28">
        <f t="shared" si="45"/>
        <v>52779</v>
      </c>
      <c r="C361" s="31">
        <f t="shared" si="52"/>
        <v>23628.839963731898</v>
      </c>
      <c r="D361" s="31">
        <f t="shared" si="53"/>
        <v>1453.3104729702716</v>
      </c>
      <c r="E361" s="32">
        <f t="shared" si="46"/>
        <v>0</v>
      </c>
      <c r="F361" s="31">
        <f t="shared" si="47"/>
        <v>1453.3104729702716</v>
      </c>
      <c r="G361" s="31">
        <f t="shared" si="50"/>
        <v>1335.1662731516121</v>
      </c>
      <c r="H361" s="31">
        <f t="shared" si="51"/>
        <v>118.14419981865949</v>
      </c>
      <c r="I361" s="31">
        <f t="shared" si="48"/>
        <v>22293.673690580286</v>
      </c>
      <c r="J361" s="24"/>
      <c r="K361" s="24"/>
    </row>
    <row r="362" spans="1:11">
      <c r="A362" s="27">
        <f t="shared" si="49"/>
        <v>345</v>
      </c>
      <c r="B362" s="28">
        <f t="shared" si="45"/>
        <v>52810</v>
      </c>
      <c r="C362" s="31">
        <f t="shared" si="52"/>
        <v>22293.673690580286</v>
      </c>
      <c r="D362" s="31">
        <f t="shared" si="53"/>
        <v>1453.3104729702716</v>
      </c>
      <c r="E362" s="32">
        <f t="shared" si="46"/>
        <v>0</v>
      </c>
      <c r="F362" s="31">
        <f t="shared" si="47"/>
        <v>1453.3104729702716</v>
      </c>
      <c r="G362" s="31">
        <f t="shared" si="50"/>
        <v>1341.8421045173702</v>
      </c>
      <c r="H362" s="31">
        <f t="shared" si="51"/>
        <v>111.46836845290143</v>
      </c>
      <c r="I362" s="31">
        <f t="shared" si="48"/>
        <v>20951.831586062915</v>
      </c>
      <c r="J362" s="24"/>
      <c r="K362" s="24"/>
    </row>
    <row r="363" spans="1:11">
      <c r="A363" s="27">
        <f t="shared" si="49"/>
        <v>346</v>
      </c>
      <c r="B363" s="28">
        <f t="shared" si="45"/>
        <v>52841</v>
      </c>
      <c r="C363" s="31">
        <f t="shared" si="52"/>
        <v>20951.831586062915</v>
      </c>
      <c r="D363" s="31">
        <f t="shared" si="53"/>
        <v>1453.3104729702716</v>
      </c>
      <c r="E363" s="32">
        <f t="shared" si="46"/>
        <v>0</v>
      </c>
      <c r="F363" s="31">
        <f t="shared" si="47"/>
        <v>1453.3104729702716</v>
      </c>
      <c r="G363" s="31">
        <f t="shared" si="50"/>
        <v>1348.551315039957</v>
      </c>
      <c r="H363" s="31">
        <f t="shared" si="51"/>
        <v>104.75915793031457</v>
      </c>
      <c r="I363" s="31">
        <f t="shared" si="48"/>
        <v>19603.280271022959</v>
      </c>
      <c r="J363" s="24"/>
      <c r="K363" s="24"/>
    </row>
    <row r="364" spans="1:11">
      <c r="A364" s="27">
        <f t="shared" si="49"/>
        <v>347</v>
      </c>
      <c r="B364" s="28">
        <f t="shared" si="45"/>
        <v>52871</v>
      </c>
      <c r="C364" s="31">
        <f t="shared" si="52"/>
        <v>19603.280271022959</v>
      </c>
      <c r="D364" s="31">
        <f t="shared" si="53"/>
        <v>1453.3104729702716</v>
      </c>
      <c r="E364" s="32">
        <f t="shared" si="46"/>
        <v>0</v>
      </c>
      <c r="F364" s="31">
        <f t="shared" si="47"/>
        <v>1453.3104729702716</v>
      </c>
      <c r="G364" s="31">
        <f t="shared" si="50"/>
        <v>1355.2940716151568</v>
      </c>
      <c r="H364" s="31">
        <f t="shared" si="51"/>
        <v>98.016401355114795</v>
      </c>
      <c r="I364" s="31">
        <f t="shared" si="48"/>
        <v>18247.986199407802</v>
      </c>
      <c r="J364" s="24"/>
      <c r="K364" s="24"/>
    </row>
    <row r="365" spans="1:11">
      <c r="A365" s="27">
        <f t="shared" si="49"/>
        <v>348</v>
      </c>
      <c r="B365" s="28">
        <f t="shared" si="45"/>
        <v>52902</v>
      </c>
      <c r="C365" s="31">
        <f t="shared" si="52"/>
        <v>18247.986199407802</v>
      </c>
      <c r="D365" s="31">
        <f t="shared" si="53"/>
        <v>1453.3104729702716</v>
      </c>
      <c r="E365" s="32">
        <f t="shared" si="46"/>
        <v>0</v>
      </c>
      <c r="F365" s="31">
        <f t="shared" si="47"/>
        <v>1453.3104729702716</v>
      </c>
      <c r="G365" s="31">
        <f t="shared" si="50"/>
        <v>1362.0705419732326</v>
      </c>
      <c r="H365" s="31">
        <f t="shared" si="51"/>
        <v>91.239930997038996</v>
      </c>
      <c r="I365" s="31">
        <f t="shared" si="48"/>
        <v>16885.915657434569</v>
      </c>
      <c r="J365" s="24"/>
      <c r="K365" s="24"/>
    </row>
    <row r="366" spans="1:11">
      <c r="A366" s="27">
        <f t="shared" si="49"/>
        <v>349</v>
      </c>
      <c r="B366" s="28">
        <f t="shared" si="45"/>
        <v>52932</v>
      </c>
      <c r="C366" s="31">
        <f t="shared" si="52"/>
        <v>16885.915657434569</v>
      </c>
      <c r="D366" s="31">
        <f t="shared" si="53"/>
        <v>1453.3104729702716</v>
      </c>
      <c r="E366" s="32">
        <f t="shared" si="46"/>
        <v>0</v>
      </c>
      <c r="F366" s="31">
        <f t="shared" si="47"/>
        <v>1453.3104729702716</v>
      </c>
      <c r="G366" s="31">
        <f t="shared" si="50"/>
        <v>1368.8808946830986</v>
      </c>
      <c r="H366" s="31">
        <f t="shared" si="51"/>
        <v>84.429578287172845</v>
      </c>
      <c r="I366" s="31">
        <f t="shared" si="48"/>
        <v>15517.034762751471</v>
      </c>
      <c r="J366" s="24"/>
      <c r="K366" s="24"/>
    </row>
    <row r="367" spans="1:11">
      <c r="A367" s="27">
        <f t="shared" si="49"/>
        <v>350</v>
      </c>
      <c r="B367" s="28">
        <f t="shared" si="45"/>
        <v>52963</v>
      </c>
      <c r="C367" s="31">
        <f t="shared" si="52"/>
        <v>15517.034762751471</v>
      </c>
      <c r="D367" s="31">
        <f t="shared" si="53"/>
        <v>1453.3104729702716</v>
      </c>
      <c r="E367" s="32">
        <f t="shared" si="46"/>
        <v>0</v>
      </c>
      <c r="F367" s="31">
        <f t="shared" si="47"/>
        <v>1453.3104729702716</v>
      </c>
      <c r="G367" s="31">
        <f t="shared" si="50"/>
        <v>1375.7252991565142</v>
      </c>
      <c r="H367" s="31">
        <f t="shared" si="51"/>
        <v>77.585173813757351</v>
      </c>
      <c r="I367" s="31">
        <f t="shared" si="48"/>
        <v>14141.309463594956</v>
      </c>
      <c r="J367" s="24"/>
      <c r="K367" s="24"/>
    </row>
    <row r="368" spans="1:11">
      <c r="A368" s="27">
        <f t="shared" si="49"/>
        <v>351</v>
      </c>
      <c r="B368" s="28">
        <f t="shared" si="45"/>
        <v>52994</v>
      </c>
      <c r="C368" s="31">
        <f t="shared" si="52"/>
        <v>14141.309463594956</v>
      </c>
      <c r="D368" s="31">
        <f t="shared" si="53"/>
        <v>1453.3104729702716</v>
      </c>
      <c r="E368" s="32">
        <f t="shared" si="46"/>
        <v>0</v>
      </c>
      <c r="F368" s="31">
        <f t="shared" si="47"/>
        <v>1453.3104729702716</v>
      </c>
      <c r="G368" s="31">
        <f t="shared" si="50"/>
        <v>1382.6039256522968</v>
      </c>
      <c r="H368" s="31">
        <f t="shared" si="51"/>
        <v>70.706547317974781</v>
      </c>
      <c r="I368" s="31">
        <f t="shared" si="48"/>
        <v>12758.70553794266</v>
      </c>
      <c r="J368" s="24"/>
      <c r="K368" s="24"/>
    </row>
    <row r="369" spans="1:11">
      <c r="A369" s="27">
        <f t="shared" si="49"/>
        <v>352</v>
      </c>
      <c r="B369" s="28">
        <f t="shared" si="45"/>
        <v>53022</v>
      </c>
      <c r="C369" s="31">
        <f t="shared" si="52"/>
        <v>12758.70553794266</v>
      </c>
      <c r="D369" s="31">
        <f t="shared" si="53"/>
        <v>1453.3104729702716</v>
      </c>
      <c r="E369" s="32">
        <f t="shared" si="46"/>
        <v>0</v>
      </c>
      <c r="F369" s="31">
        <f t="shared" si="47"/>
        <v>1453.3104729702716</v>
      </c>
      <c r="G369" s="31">
        <f t="shared" si="50"/>
        <v>1389.5169452805583</v>
      </c>
      <c r="H369" s="31">
        <f t="shared" si="51"/>
        <v>63.793527689713301</v>
      </c>
      <c r="I369" s="31">
        <f t="shared" si="48"/>
        <v>11369.188592662102</v>
      </c>
      <c r="J369" s="24"/>
      <c r="K369" s="24"/>
    </row>
    <row r="370" spans="1:11">
      <c r="A370" s="27">
        <f t="shared" si="49"/>
        <v>353</v>
      </c>
      <c r="B370" s="28">
        <f t="shared" si="45"/>
        <v>53053</v>
      </c>
      <c r="C370" s="31">
        <f t="shared" si="52"/>
        <v>11369.188592662102</v>
      </c>
      <c r="D370" s="31">
        <f t="shared" si="53"/>
        <v>1453.3104729702716</v>
      </c>
      <c r="E370" s="32">
        <f t="shared" si="46"/>
        <v>0</v>
      </c>
      <c r="F370" s="31">
        <f t="shared" si="47"/>
        <v>1453.3104729702716</v>
      </c>
      <c r="G370" s="31">
        <f t="shared" si="50"/>
        <v>1396.464530006961</v>
      </c>
      <c r="H370" s="31">
        <f t="shared" si="51"/>
        <v>56.845942963310506</v>
      </c>
      <c r="I370" s="31">
        <f t="shared" si="48"/>
        <v>9972.7240626551411</v>
      </c>
      <c r="J370" s="24"/>
      <c r="K370" s="24"/>
    </row>
    <row r="371" spans="1:11">
      <c r="A371" s="27">
        <f t="shared" si="49"/>
        <v>354</v>
      </c>
      <c r="B371" s="28">
        <f t="shared" si="45"/>
        <v>53083</v>
      </c>
      <c r="C371" s="31">
        <f t="shared" si="52"/>
        <v>9972.7240626551411</v>
      </c>
      <c r="D371" s="31">
        <f t="shared" si="53"/>
        <v>1453.3104729702716</v>
      </c>
      <c r="E371" s="32">
        <f t="shared" si="46"/>
        <v>0</v>
      </c>
      <c r="F371" s="31">
        <f t="shared" si="47"/>
        <v>1453.3104729702716</v>
      </c>
      <c r="G371" s="31">
        <f t="shared" si="50"/>
        <v>1403.4468526569958</v>
      </c>
      <c r="H371" s="31">
        <f t="shared" si="51"/>
        <v>49.863620313275703</v>
      </c>
      <c r="I371" s="31">
        <f t="shared" si="48"/>
        <v>8569.2772099981448</v>
      </c>
      <c r="J371" s="24"/>
      <c r="K371" s="24"/>
    </row>
    <row r="372" spans="1:11">
      <c r="A372" s="27">
        <f t="shared" si="49"/>
        <v>355</v>
      </c>
      <c r="B372" s="28">
        <f t="shared" si="45"/>
        <v>53114</v>
      </c>
      <c r="C372" s="31">
        <f t="shared" si="52"/>
        <v>8569.2772099981448</v>
      </c>
      <c r="D372" s="31">
        <f t="shared" si="53"/>
        <v>1453.3104729702716</v>
      </c>
      <c r="E372" s="32">
        <f t="shared" si="46"/>
        <v>0</v>
      </c>
      <c r="F372" s="31">
        <f t="shared" si="47"/>
        <v>1453.3104729702716</v>
      </c>
      <c r="G372" s="31">
        <f t="shared" si="50"/>
        <v>1410.4640869202808</v>
      </c>
      <c r="H372" s="31">
        <f t="shared" si="51"/>
        <v>42.84638604999072</v>
      </c>
      <c r="I372" s="31">
        <f t="shared" si="48"/>
        <v>7158.8131230778636</v>
      </c>
      <c r="J372" s="24"/>
      <c r="K372" s="24"/>
    </row>
    <row r="373" spans="1:11">
      <c r="A373" s="27">
        <f t="shared" si="49"/>
        <v>356</v>
      </c>
      <c r="B373" s="28">
        <f t="shared" si="45"/>
        <v>53144</v>
      </c>
      <c r="C373" s="31">
        <f t="shared" si="52"/>
        <v>7158.8131230778636</v>
      </c>
      <c r="D373" s="31">
        <f t="shared" si="53"/>
        <v>1453.3104729702716</v>
      </c>
      <c r="E373" s="32">
        <f t="shared" si="46"/>
        <v>0</v>
      </c>
      <c r="F373" s="31">
        <f t="shared" si="47"/>
        <v>1453.3104729702716</v>
      </c>
      <c r="G373" s="31">
        <f t="shared" si="50"/>
        <v>1417.5164073548822</v>
      </c>
      <c r="H373" s="31">
        <f t="shared" si="51"/>
        <v>35.794065615389314</v>
      </c>
      <c r="I373" s="31">
        <f t="shared" si="48"/>
        <v>5741.2967157229814</v>
      </c>
      <c r="J373" s="24"/>
      <c r="K373" s="24"/>
    </row>
    <row r="374" spans="1:11">
      <c r="A374" s="27">
        <f t="shared" si="49"/>
        <v>357</v>
      </c>
      <c r="B374" s="28">
        <f t="shared" si="45"/>
        <v>53175</v>
      </c>
      <c r="C374" s="31">
        <f t="shared" si="52"/>
        <v>5741.2967157229814</v>
      </c>
      <c r="D374" s="31">
        <f t="shared" si="53"/>
        <v>1453.3104729702716</v>
      </c>
      <c r="E374" s="32">
        <f t="shared" si="46"/>
        <v>0</v>
      </c>
      <c r="F374" s="31">
        <f t="shared" si="47"/>
        <v>1453.3104729702716</v>
      </c>
      <c r="G374" s="31">
        <f t="shared" si="50"/>
        <v>1424.6039893916566</v>
      </c>
      <c r="H374" s="31">
        <f t="shared" si="51"/>
        <v>28.706483578614908</v>
      </c>
      <c r="I374" s="31">
        <f t="shared" si="48"/>
        <v>4316.6927263313246</v>
      </c>
      <c r="J374" s="24"/>
      <c r="K374" s="24"/>
    </row>
    <row r="375" spans="1:11">
      <c r="A375" s="27">
        <f t="shared" si="49"/>
        <v>358</v>
      </c>
      <c r="B375" s="28">
        <f t="shared" si="45"/>
        <v>53206</v>
      </c>
      <c r="C375" s="31">
        <f t="shared" si="52"/>
        <v>4316.6927263313246</v>
      </c>
      <c r="D375" s="31">
        <f t="shared" si="53"/>
        <v>1453.3104729702716</v>
      </c>
      <c r="E375" s="32">
        <f t="shared" si="46"/>
        <v>0</v>
      </c>
      <c r="F375" s="31">
        <f t="shared" si="47"/>
        <v>1453.3104729702716</v>
      </c>
      <c r="G375" s="31">
        <f t="shared" si="50"/>
        <v>1431.7270093386151</v>
      </c>
      <c r="H375" s="31">
        <f t="shared" si="51"/>
        <v>21.583463631656624</v>
      </c>
      <c r="I375" s="31">
        <f t="shared" si="48"/>
        <v>2884.9657169927095</v>
      </c>
      <c r="J375" s="24"/>
      <c r="K375" s="24"/>
    </row>
    <row r="376" spans="1:11">
      <c r="A376" s="27">
        <f t="shared" si="49"/>
        <v>359</v>
      </c>
      <c r="B376" s="28">
        <f t="shared" si="45"/>
        <v>53236</v>
      </c>
      <c r="C376" s="31">
        <f t="shared" si="52"/>
        <v>2884.9657169927095</v>
      </c>
      <c r="D376" s="31">
        <f t="shared" si="53"/>
        <v>1453.3104729702716</v>
      </c>
      <c r="E376" s="32">
        <f t="shared" si="46"/>
        <v>0</v>
      </c>
      <c r="F376" s="31">
        <f t="shared" si="47"/>
        <v>1453.3104729702716</v>
      </c>
      <c r="G376" s="31">
        <f t="shared" si="50"/>
        <v>1438.8856443853081</v>
      </c>
      <c r="H376" s="31">
        <f t="shared" si="51"/>
        <v>14.424828584963548</v>
      </c>
      <c r="I376" s="31">
        <f t="shared" si="48"/>
        <v>1446.0800726074015</v>
      </c>
      <c r="J376" s="24"/>
      <c r="K376" s="24"/>
    </row>
    <row r="377" spans="1:11">
      <c r="A377" s="27">
        <f t="shared" si="49"/>
        <v>360</v>
      </c>
      <c r="B377" s="28">
        <f t="shared" si="45"/>
        <v>53267</v>
      </c>
      <c r="C377" s="31">
        <f t="shared" si="52"/>
        <v>1446.0800726074015</v>
      </c>
      <c r="D377" s="31">
        <f t="shared" si="53"/>
        <v>1453.3104729702716</v>
      </c>
      <c r="E377" s="32">
        <f t="shared" si="46"/>
        <v>0</v>
      </c>
      <c r="F377" s="31">
        <f t="shared" si="47"/>
        <v>1446.0800726074015</v>
      </c>
      <c r="G377" s="31">
        <f t="shared" si="50"/>
        <v>1438.8496722443645</v>
      </c>
      <c r="H377" s="31">
        <f t="shared" si="51"/>
        <v>7.2304003630370071</v>
      </c>
      <c r="I377" s="31">
        <f t="shared" si="48"/>
        <v>0</v>
      </c>
      <c r="J377" s="24"/>
      <c r="K377" s="24"/>
    </row>
    <row r="378" spans="1:11">
      <c r="A378" s="5"/>
      <c r="B378" s="5"/>
      <c r="C378" s="5"/>
      <c r="D378" s="5"/>
      <c r="E378" s="5"/>
      <c r="F378" s="5"/>
      <c r="G378" s="5"/>
      <c r="H378" s="5"/>
      <c r="I378" s="5"/>
    </row>
  </sheetData>
  <sheetProtection selectLockedCells="1"/>
  <mergeCells count="3">
    <mergeCell ref="B5:D5"/>
    <mergeCell ref="F5:H5"/>
    <mergeCell ref="C13:D13"/>
  </mergeCells>
  <conditionalFormatting sqref="A18:D377">
    <cfRule type="expression" dxfId="5" priority="2" stopIfTrue="1">
      <formula>IF(ROW(A18)=Last_Row,TRUE, FALSE)</formula>
    </cfRule>
    <cfRule type="expression" dxfId="4" priority="3" stopIfTrue="1">
      <formula>IF(ROW(A18)&lt;Last_Row,TRUE, FALSE)</formula>
    </cfRule>
  </conditionalFormatting>
  <conditionalFormatting sqref="A18:I377">
    <cfRule type="expression" dxfId="3" priority="1" stopIfTrue="1">
      <formula>IF(ROW(A18)&gt;Last_Row,TRUE, FALSE)</formula>
    </cfRule>
  </conditionalFormatting>
  <conditionalFormatting sqref="E18:E377">
    <cfRule type="expression" dxfId="2" priority="8" stopIfTrue="1">
      <formula>IF(ROW(E18)=Last_Row,TRUE, FALSE)</formula>
    </cfRule>
  </conditionalFormatting>
  <conditionalFormatting sqref="F18:I377">
    <cfRule type="expression" dxfId="1" priority="5" stopIfTrue="1">
      <formula>IF(ROW(F18)=Last_Row,TRUE, FALSE)</formula>
    </cfRule>
    <cfRule type="expression" dxfId="0" priority="6" stopIfTrue="1">
      <formula>IF(ROW(F18)&lt;=Last_Row,TRUE, FALSE)</formula>
    </cfRule>
  </conditionalFormatting>
  <dataValidations count="3"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1"/>
    <dataValidation type="date" operator="greaterThanOrEqual" allowBlank="1" showInputMessage="1" showErrorMessage="1" errorTitle="Date" error="Please enter a valid date greater than or equal to January 1, 1900." sqref="D9:D10">
      <formula1>1</formula1>
    </dataValidation>
    <dataValidation type="whole" allowBlank="1" showInputMessage="1" showErrorMessage="1" errorTitle="Years" error="Please enter a whole number of years from 1 to 30." sqref="D8">
      <formula1>1</formula1>
      <formula2>30</formula2>
    </dataValidation>
  </dataValidations>
  <printOptions horizontalCentered="1"/>
  <pageMargins left="0.75" right="0.5" top="0.5" bottom="0.5" header="0.5" footer="0.5"/>
  <pageSetup scale="8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0"/>
  <sheetViews>
    <sheetView topLeftCell="A2" zoomScale="99" zoomScaleNormal="99" workbookViewId="0">
      <selection activeCell="H3" sqref="H3"/>
    </sheetView>
  </sheetViews>
  <sheetFormatPr defaultRowHeight="13.2"/>
  <cols>
    <col min="1" max="1" width="25" customWidth="1"/>
    <col min="2" max="2" width="18.44140625" customWidth="1"/>
    <col min="3" max="3" width="18.88671875" customWidth="1"/>
    <col min="4" max="4" width="16.6640625" customWidth="1"/>
    <col min="5" max="5" width="25.109375" bestFit="1" customWidth="1"/>
    <col min="6" max="6" width="11.88671875" customWidth="1"/>
    <col min="7" max="7" width="18" customWidth="1"/>
    <col min="8" max="8" width="10.33203125" style="35" customWidth="1"/>
    <col min="9" max="9" width="14.33203125" bestFit="1" customWidth="1"/>
    <col min="10" max="10" width="6.5546875" bestFit="1" customWidth="1"/>
  </cols>
  <sheetData>
    <row r="1" spans="1:8">
      <c r="A1" s="272" t="s">
        <v>83</v>
      </c>
      <c r="B1" s="273"/>
      <c r="C1" s="274"/>
      <c r="D1" s="168" t="s">
        <v>75</v>
      </c>
      <c r="E1" s="275" t="s">
        <v>67</v>
      </c>
      <c r="F1" s="277"/>
      <c r="G1" s="275" t="s">
        <v>46</v>
      </c>
      <c r="H1" s="276"/>
    </row>
    <row r="2" spans="1:8">
      <c r="A2" s="172" t="s">
        <v>25</v>
      </c>
      <c r="B2" s="181">
        <v>250000</v>
      </c>
      <c r="C2" s="172" t="s">
        <v>30</v>
      </c>
      <c r="D2" s="182">
        <f>USDA!Scheduled_Monthly_Payment</f>
        <v>1453.3104729702716</v>
      </c>
      <c r="E2" s="172" t="s">
        <v>24</v>
      </c>
      <c r="F2" s="182">
        <f>B2*0.01</f>
        <v>2500</v>
      </c>
      <c r="G2" s="172" t="s">
        <v>39</v>
      </c>
      <c r="H2" s="185">
        <v>0.06</v>
      </c>
    </row>
    <row r="3" spans="1:8">
      <c r="A3" s="172" t="s">
        <v>27</v>
      </c>
      <c r="B3" s="180">
        <v>0.04</v>
      </c>
      <c r="C3" s="172" t="s">
        <v>37</v>
      </c>
      <c r="D3" s="182">
        <f>H4/12</f>
        <v>125</v>
      </c>
      <c r="E3" s="172" t="s">
        <v>43</v>
      </c>
      <c r="F3" s="183">
        <v>450</v>
      </c>
      <c r="G3" s="172" t="s">
        <v>40</v>
      </c>
      <c r="H3" s="186">
        <v>30</v>
      </c>
    </row>
    <row r="4" spans="1:8">
      <c r="A4" s="178" t="s">
        <v>85</v>
      </c>
      <c r="B4" s="121">
        <f>B2-(B2*B3)</f>
        <v>240000</v>
      </c>
      <c r="C4" s="172" t="s">
        <v>38</v>
      </c>
      <c r="D4" s="182">
        <f>H5/12</f>
        <v>375</v>
      </c>
      <c r="E4" s="172" t="s">
        <v>44</v>
      </c>
      <c r="F4" s="183">
        <v>600</v>
      </c>
      <c r="G4" s="172" t="s">
        <v>36</v>
      </c>
      <c r="H4" s="187">
        <v>1500</v>
      </c>
    </row>
    <row r="5" spans="1:8">
      <c r="A5" s="178" t="s">
        <v>84</v>
      </c>
      <c r="B5" s="121">
        <f>0.01*B4</f>
        <v>2400</v>
      </c>
      <c r="C5" s="178" t="s">
        <v>91</v>
      </c>
      <c r="D5" s="182">
        <f>(B2*0.0035)/12</f>
        <v>72.916666666666671</v>
      </c>
      <c r="E5" s="172" t="s">
        <v>77</v>
      </c>
      <c r="F5" s="183">
        <v>0</v>
      </c>
      <c r="G5" s="172" t="s">
        <v>28</v>
      </c>
      <c r="H5" s="187">
        <v>4500</v>
      </c>
    </row>
    <row r="6" spans="1:8">
      <c r="A6" s="178" t="s">
        <v>86</v>
      </c>
      <c r="B6" s="121">
        <f>SUM(B4:B5)</f>
        <v>242400</v>
      </c>
      <c r="C6" s="261" t="s">
        <v>105</v>
      </c>
      <c r="D6" s="177">
        <f>IF(C6="Est Ttl Pmt_Escrows",SUM(D1:D5),IF(C6="Est Ttl Pmt_No_Escrows",(D1+D5)))</f>
        <v>2026.2271396369383</v>
      </c>
      <c r="E6" s="176" t="s">
        <v>45</v>
      </c>
      <c r="F6" s="184">
        <f>SUM(F2:F5)</f>
        <v>3550</v>
      </c>
      <c r="G6" s="247" t="s">
        <v>106</v>
      </c>
      <c r="H6" s="248">
        <v>0.03</v>
      </c>
    </row>
    <row r="7" spans="1:8" ht="15.75" customHeight="1">
      <c r="A7" s="119"/>
      <c r="B7" s="119"/>
    </row>
    <row r="8" spans="1:8">
      <c r="D8" s="33"/>
    </row>
    <row r="9" spans="1:8" ht="15.6">
      <c r="A9" s="157" t="s">
        <v>64</v>
      </c>
    </row>
    <row r="11" spans="1:8">
      <c r="A11" s="135" t="s">
        <v>65</v>
      </c>
    </row>
    <row r="12" spans="1:8">
      <c r="A12" s="129" t="s">
        <v>23</v>
      </c>
      <c r="B12" s="121">
        <f>B2*B3</f>
        <v>10000</v>
      </c>
      <c r="E12" s="56"/>
    </row>
    <row r="13" spans="1:8">
      <c r="A13" s="129" t="s">
        <v>24</v>
      </c>
      <c r="B13" s="130">
        <f>-B2*0.01</f>
        <v>-2500</v>
      </c>
    </row>
    <row r="14" spans="1:8">
      <c r="A14" s="132" t="s">
        <v>61</v>
      </c>
      <c r="B14" s="134">
        <f>SUM(B12:B13)</f>
        <v>7500</v>
      </c>
      <c r="E14" s="56"/>
    </row>
    <row r="15" spans="1:8">
      <c r="E15" s="56"/>
    </row>
    <row r="16" spans="1:8">
      <c r="A16" s="135" t="s">
        <v>66</v>
      </c>
      <c r="C16" s="136"/>
    </row>
    <row r="17" spans="1:4">
      <c r="A17" s="131" t="s">
        <v>56</v>
      </c>
      <c r="B17" s="121">
        <f>IF(B2&lt;200000,B6*0.04,B6*0.035)</f>
        <v>8484</v>
      </c>
    </row>
    <row r="18" spans="1:4">
      <c r="A18" s="131" t="str">
        <f>'FHA Buyer'!A18</f>
        <v>Seller Paid Closing Costs If Any</v>
      </c>
      <c r="B18" s="237">
        <v>0</v>
      </c>
    </row>
    <row r="19" spans="1:4">
      <c r="A19" s="132" t="s">
        <v>62</v>
      </c>
      <c r="B19" s="121">
        <f>B17-B18</f>
        <v>8484</v>
      </c>
    </row>
    <row r="20" spans="1:4">
      <c r="A20" s="171"/>
    </row>
    <row r="21" spans="1:4">
      <c r="A21" s="171" t="s">
        <v>78</v>
      </c>
      <c r="B21" s="121">
        <f>IF(B2=0,0,(B2*0.03))</f>
        <v>7500</v>
      </c>
    </row>
    <row r="22" spans="1:4">
      <c r="A22" s="171" t="s">
        <v>79</v>
      </c>
      <c r="B22" s="237">
        <f>B2*H6</f>
        <v>7500</v>
      </c>
    </row>
    <row r="23" spans="1:4">
      <c r="A23" s="171" t="s">
        <v>80</v>
      </c>
      <c r="B23" s="66">
        <f>B21-B22</f>
        <v>0</v>
      </c>
    </row>
    <row r="24" spans="1:4">
      <c r="D24" s="136"/>
    </row>
    <row r="25" spans="1:4" ht="13.8" thickBot="1">
      <c r="A25" s="137" t="s">
        <v>63</v>
      </c>
      <c r="B25" s="138">
        <f>IF(B12=0,B23+B19,0)</f>
        <v>0</v>
      </c>
    </row>
    <row r="26" spans="1:4" ht="13.8" thickTop="1"/>
    <row r="27" spans="1:4" ht="13.8" thickBot="1">
      <c r="A27" s="152" t="s">
        <v>73</v>
      </c>
      <c r="B27" s="164">
        <v>0</v>
      </c>
    </row>
    <row r="28" spans="1:4" ht="13.8" thickTop="1">
      <c r="A28" s="152" t="s">
        <v>74</v>
      </c>
      <c r="B28" s="136">
        <f>B25+B27</f>
        <v>0</v>
      </c>
    </row>
    <row r="30" spans="1:4">
      <c r="A30" s="152" t="s">
        <v>82</v>
      </c>
      <c r="B30" s="33">
        <f>2*D6</f>
        <v>4052.4542792738766</v>
      </c>
    </row>
  </sheetData>
  <mergeCells count="3">
    <mergeCell ref="E1:F1"/>
    <mergeCell ref="G1:H1"/>
    <mergeCell ref="A1:C1"/>
  </mergeCells>
  <dataValidations count="1">
    <dataValidation type="list" allowBlank="1" showInputMessage="1" showErrorMessage="1" sqref="C6">
      <formula1>"Est Ttl Pmt_Escrows,Est Ttl Pmt_No_Escrows"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49"/>
  <sheetViews>
    <sheetView zoomScale="120" zoomScaleNormal="120" workbookViewId="0">
      <selection activeCell="A15" sqref="A15"/>
    </sheetView>
  </sheetViews>
  <sheetFormatPr defaultRowHeight="18" customHeight="1"/>
  <cols>
    <col min="1" max="1" width="22.6640625" customWidth="1"/>
    <col min="2" max="2" width="16.6640625" customWidth="1"/>
    <col min="3" max="3" width="19.109375" customWidth="1"/>
    <col min="4" max="4" width="15.33203125" customWidth="1"/>
    <col min="5" max="5" width="21.44140625" customWidth="1"/>
    <col min="6" max="6" width="16.88671875" bestFit="1" customWidth="1"/>
    <col min="7" max="7" width="17.109375" style="41" customWidth="1"/>
    <col min="8" max="8" width="11.5546875" customWidth="1"/>
    <col min="9" max="9" width="15.88671875" customWidth="1"/>
    <col min="10" max="10" width="10.44140625" customWidth="1"/>
    <col min="11" max="11" width="14.6640625" bestFit="1" customWidth="1"/>
    <col min="12" max="12" width="12.33203125" bestFit="1" customWidth="1"/>
    <col min="13" max="13" width="10.88671875" bestFit="1" customWidth="1"/>
    <col min="14" max="14" width="12.33203125" bestFit="1" customWidth="1"/>
  </cols>
  <sheetData>
    <row r="1" spans="1:14" ht="18" customHeight="1">
      <c r="A1" s="58" t="s">
        <v>33</v>
      </c>
      <c r="B1" s="195"/>
      <c r="C1" s="195"/>
      <c r="D1" s="60" t="s">
        <v>47</v>
      </c>
      <c r="E1" s="62" t="s">
        <v>41</v>
      </c>
      <c r="F1" s="195"/>
      <c r="G1" s="63" t="s">
        <v>88</v>
      </c>
      <c r="H1" s="204"/>
      <c r="I1" s="278" t="s">
        <v>46</v>
      </c>
      <c r="J1" s="278"/>
      <c r="K1" s="56"/>
    </row>
    <row r="2" spans="1:14" ht="18" customHeight="1">
      <c r="A2" s="105" t="s">
        <v>25</v>
      </c>
      <c r="B2" s="106">
        <f>'FHA Buyer'!B2</f>
        <v>0</v>
      </c>
      <c r="C2" s="107" t="s">
        <v>30</v>
      </c>
      <c r="D2" s="108" t="str">
        <f>FHA!H6</f>
        <v/>
      </c>
      <c r="E2" s="196" t="s">
        <v>23</v>
      </c>
      <c r="F2" s="121">
        <f>'FHA Buyer'!B14</f>
        <v>0</v>
      </c>
      <c r="G2" s="75" t="s">
        <v>24</v>
      </c>
      <c r="H2" s="76">
        <f>'FHA Buyer'!F2</f>
        <v>0</v>
      </c>
      <c r="I2" s="77" t="s">
        <v>39</v>
      </c>
      <c r="J2" s="101">
        <f>'FHA Buyer'!H2</f>
        <v>6.5000000000000002E-2</v>
      </c>
      <c r="K2" s="122"/>
    </row>
    <row r="3" spans="1:14" ht="18" customHeight="1">
      <c r="A3" s="79" t="s">
        <v>27</v>
      </c>
      <c r="B3" s="201">
        <f>'FHA Buyer'!B3</f>
        <v>3.5000000000000003E-2</v>
      </c>
      <c r="C3" s="107" t="s">
        <v>37</v>
      </c>
      <c r="D3" s="108">
        <f>J4/12</f>
        <v>125</v>
      </c>
      <c r="E3" s="197" t="s">
        <v>56</v>
      </c>
      <c r="F3" s="198">
        <f>'FHA Buyer'!B19</f>
        <v>0</v>
      </c>
      <c r="G3" s="75" t="s">
        <v>43</v>
      </c>
      <c r="H3" s="76">
        <f>'FHA Buyer'!F3</f>
        <v>450</v>
      </c>
      <c r="I3" s="78" t="s">
        <v>40</v>
      </c>
      <c r="J3" s="193">
        <f>'FHA Buyer'!H3</f>
        <v>30</v>
      </c>
      <c r="K3" s="122"/>
    </row>
    <row r="4" spans="1:14" ht="18" customHeight="1">
      <c r="A4" s="105" t="s">
        <v>26</v>
      </c>
      <c r="B4" s="108">
        <f>B2-SUM(F2:F3)</f>
        <v>0</v>
      </c>
      <c r="C4" s="109" t="s">
        <v>38</v>
      </c>
      <c r="D4" s="108">
        <f>J5/12</f>
        <v>392.25</v>
      </c>
      <c r="E4" s="197" t="s">
        <v>92</v>
      </c>
      <c r="F4" s="121">
        <f>'FHA Buyer'!B23</f>
        <v>0</v>
      </c>
      <c r="G4" s="75" t="s">
        <v>44</v>
      </c>
      <c r="H4" s="76">
        <f>'FHA Buyer'!F4</f>
        <v>500</v>
      </c>
      <c r="I4" s="80" t="s">
        <v>36</v>
      </c>
      <c r="J4" s="193">
        <f>'FHA Buyer'!H4</f>
        <v>1500</v>
      </c>
      <c r="K4" s="123"/>
    </row>
    <row r="5" spans="1:14" ht="18" customHeight="1">
      <c r="A5" s="105" t="s">
        <v>29</v>
      </c>
      <c r="B5" s="108">
        <f>IF(B3&gt;=0.2,0,B4*1.0175)</f>
        <v>0</v>
      </c>
      <c r="C5" s="107" t="s">
        <v>31</v>
      </c>
      <c r="D5" s="108">
        <f>IF(B2=0,0,IF(B3&gt;=0.2,0,D2*0.085))</f>
        <v>0</v>
      </c>
      <c r="E5" s="199"/>
      <c r="F5" s="200"/>
      <c r="G5" s="202"/>
      <c r="H5" s="203"/>
      <c r="I5" s="80" t="s">
        <v>28</v>
      </c>
      <c r="J5" s="193">
        <f>'FHA Buyer'!H5</f>
        <v>4707</v>
      </c>
      <c r="K5" s="123"/>
    </row>
    <row r="6" spans="1:14" ht="18" customHeight="1" thickBot="1">
      <c r="A6" s="119"/>
      <c r="B6" s="119"/>
      <c r="C6" s="109" t="s">
        <v>32</v>
      </c>
      <c r="D6" s="68">
        <f>SUM(D2:D5)</f>
        <v>517.25</v>
      </c>
      <c r="E6" s="126" t="s">
        <v>42</v>
      </c>
      <c r="F6" s="99">
        <f>SUM(F2:F4)</f>
        <v>0</v>
      </c>
      <c r="G6" s="75" t="s">
        <v>90</v>
      </c>
      <c r="H6" s="74">
        <f>SUM(H2:H5)</f>
        <v>950</v>
      </c>
      <c r="I6" s="116"/>
      <c r="J6" s="220"/>
      <c r="K6" s="124"/>
      <c r="L6" s="46"/>
      <c r="M6" s="47"/>
    </row>
    <row r="7" spans="1:14" ht="18" customHeight="1" thickTop="1">
      <c r="C7" s="36"/>
      <c r="D7" s="39"/>
      <c r="E7" s="39"/>
      <c r="F7" s="39"/>
      <c r="G7" s="128"/>
      <c r="H7" s="57"/>
      <c r="J7" s="44"/>
      <c r="K7" s="124"/>
      <c r="L7" s="46"/>
      <c r="M7" s="47"/>
    </row>
    <row r="8" spans="1:14" ht="18" customHeight="1">
      <c r="A8" s="85" t="s">
        <v>34</v>
      </c>
      <c r="B8" s="195"/>
      <c r="C8" s="224"/>
      <c r="D8" s="86" t="s">
        <v>47</v>
      </c>
      <c r="E8" s="87" t="s">
        <v>41</v>
      </c>
      <c r="F8" s="223"/>
      <c r="G8" s="279" t="str">
        <f>G1</f>
        <v>14 Day Costs</v>
      </c>
      <c r="H8" s="279"/>
      <c r="I8" s="279" t="s">
        <v>46</v>
      </c>
      <c r="J8" s="279"/>
      <c r="K8" s="124"/>
      <c r="L8" s="46"/>
      <c r="M8" s="47"/>
    </row>
    <row r="9" spans="1:14" ht="18" customHeight="1">
      <c r="A9" s="88" t="s">
        <v>25</v>
      </c>
      <c r="B9" s="225">
        <f>'Conv Buyer'!B2</f>
        <v>10000</v>
      </c>
      <c r="C9" s="90" t="s">
        <v>30</v>
      </c>
      <c r="D9" s="91">
        <f>' Conv'!H6</f>
        <v>62.26541727054866</v>
      </c>
      <c r="E9" s="196" t="s">
        <v>23</v>
      </c>
      <c r="F9" s="121">
        <f>'Conv Buyer'!B13</f>
        <v>300</v>
      </c>
      <c r="G9" s="75" t="s">
        <v>24</v>
      </c>
      <c r="H9" s="76">
        <f>'Conv Buyer'!F2</f>
        <v>100</v>
      </c>
      <c r="I9" s="92" t="s">
        <v>39</v>
      </c>
      <c r="J9" s="93">
        <f>'Conv Buyer'!H2</f>
        <v>6.7500000000000004E-2</v>
      </c>
      <c r="K9" s="45"/>
      <c r="L9" s="46"/>
      <c r="M9" s="47"/>
    </row>
    <row r="10" spans="1:14" ht="18" customHeight="1">
      <c r="A10" s="94" t="s">
        <v>27</v>
      </c>
      <c r="B10" s="226">
        <f>'Conv Buyer'!B3</f>
        <v>0.04</v>
      </c>
      <c r="C10" s="90" t="s">
        <v>37</v>
      </c>
      <c r="D10" s="91">
        <f>'Conv Buyer'!D3</f>
        <v>125</v>
      </c>
      <c r="E10" s="197" t="s">
        <v>56</v>
      </c>
      <c r="F10" s="198">
        <f>'Conv Buyer'!B18</f>
        <v>10384</v>
      </c>
      <c r="G10" s="75" t="s">
        <v>43</v>
      </c>
      <c r="H10" s="76">
        <f>'Conv Buyer'!F3</f>
        <v>650</v>
      </c>
      <c r="I10" s="95" t="s">
        <v>40</v>
      </c>
      <c r="J10" s="193">
        <f>'Conv Buyer'!H3</f>
        <v>30</v>
      </c>
      <c r="K10" s="48"/>
      <c r="L10" s="46"/>
      <c r="M10" s="47"/>
    </row>
    <row r="11" spans="1:14" ht="18" customHeight="1">
      <c r="A11" s="88" t="s">
        <v>3</v>
      </c>
      <c r="B11" s="89">
        <f>B9-(B9*B10)</f>
        <v>9600</v>
      </c>
      <c r="C11" s="96" t="s">
        <v>38</v>
      </c>
      <c r="D11" s="91">
        <f>'Conv Buyer'!D4</f>
        <v>408.33333333333331</v>
      </c>
      <c r="E11" s="197" t="s">
        <v>92</v>
      </c>
      <c r="F11" s="121">
        <f>'Conv Buyer'!B22</f>
        <v>0</v>
      </c>
      <c r="G11" s="75" t="s">
        <v>44</v>
      </c>
      <c r="H11" s="76">
        <f>'Conv Buyer'!F4</f>
        <v>600</v>
      </c>
      <c r="I11" s="97" t="s">
        <v>36</v>
      </c>
      <c r="J11" s="193">
        <f>'Conv Buyer'!H4</f>
        <v>1500</v>
      </c>
      <c r="K11" s="48"/>
      <c r="L11" s="46"/>
      <c r="M11" s="47"/>
      <c r="N11" s="33"/>
    </row>
    <row r="12" spans="1:14" ht="18" customHeight="1">
      <c r="A12" s="116"/>
      <c r="B12" s="117"/>
      <c r="C12" s="90" t="s">
        <v>31</v>
      </c>
      <c r="D12" s="91">
        <f>'Conv Buyer'!D5</f>
        <v>4</v>
      </c>
      <c r="E12" s="199"/>
      <c r="F12" s="194"/>
      <c r="G12" s="202"/>
      <c r="H12" s="119"/>
      <c r="I12" s="97" t="s">
        <v>28</v>
      </c>
      <c r="J12" s="193">
        <f>'Conv Buyer'!H5</f>
        <v>4900</v>
      </c>
      <c r="K12" s="48"/>
      <c r="L12" s="46"/>
      <c r="M12" s="47"/>
      <c r="N12" s="33"/>
    </row>
    <row r="13" spans="1:14" ht="18" customHeight="1" thickBot="1">
      <c r="A13" s="118"/>
      <c r="B13" s="119"/>
      <c r="C13" s="96" t="s">
        <v>32</v>
      </c>
      <c r="D13" s="98">
        <f>SUM(D9:D12)</f>
        <v>599.59875060388197</v>
      </c>
      <c r="E13" s="127" t="s">
        <v>42</v>
      </c>
      <c r="F13" s="99">
        <f>SUM(F9:F11)</f>
        <v>10684</v>
      </c>
      <c r="G13" s="125" t="str">
        <f>G6</f>
        <v>Total Amount</v>
      </c>
      <c r="H13" s="100">
        <f>SUM(H9:H12)</f>
        <v>1350</v>
      </c>
      <c r="I13" s="119"/>
      <c r="J13" s="221"/>
      <c r="K13" s="48"/>
      <c r="L13" s="46"/>
      <c r="M13" s="47"/>
      <c r="N13" s="33"/>
    </row>
    <row r="14" spans="1:14" ht="18" customHeight="1" thickTop="1">
      <c r="A14" s="46"/>
      <c r="B14" s="46"/>
      <c r="C14" s="46"/>
      <c r="D14" s="46"/>
      <c r="E14" s="46"/>
      <c r="F14" s="46"/>
      <c r="G14" s="46"/>
      <c r="H14" s="46"/>
      <c r="I14" s="46"/>
      <c r="J14" s="46"/>
      <c r="L14" s="46"/>
      <c r="M14" s="47"/>
      <c r="N14" s="33"/>
    </row>
    <row r="15" spans="1:14" ht="18" customHeight="1">
      <c r="A15" s="69" t="s">
        <v>35</v>
      </c>
      <c r="B15" s="195"/>
      <c r="C15" s="195"/>
      <c r="D15" s="70" t="s">
        <v>47</v>
      </c>
      <c r="E15" s="71" t="s">
        <v>41</v>
      </c>
      <c r="F15" s="223"/>
      <c r="G15" s="281" t="str">
        <f>G8</f>
        <v>14 Day Costs</v>
      </c>
      <c r="H15" s="280"/>
      <c r="I15" s="280" t="s">
        <v>46</v>
      </c>
      <c r="J15" s="280"/>
      <c r="L15" s="46"/>
      <c r="M15" s="47"/>
      <c r="N15" s="33"/>
    </row>
    <row r="16" spans="1:14" ht="18" customHeight="1">
      <c r="A16" s="110" t="s">
        <v>25</v>
      </c>
      <c r="B16" s="111">
        <f>'VA Buyer'!B2</f>
        <v>10000</v>
      </c>
      <c r="C16" s="112" t="s">
        <v>30</v>
      </c>
      <c r="D16" s="72">
        <f ca="1">VA!H6</f>
        <v>60.048567289051725</v>
      </c>
      <c r="E16" s="196" t="s">
        <v>23</v>
      </c>
      <c r="F16" s="121">
        <f>'VA Buyer'!B13</f>
        <v>300</v>
      </c>
      <c r="G16" s="75" t="s">
        <v>24</v>
      </c>
      <c r="H16" s="76">
        <f>'VA Buyer'!F2</f>
        <v>100</v>
      </c>
      <c r="I16" s="81" t="s">
        <v>39</v>
      </c>
      <c r="J16" s="82">
        <f>'VA Buyer'!H2</f>
        <v>6.4000000000000001E-2</v>
      </c>
      <c r="L16" s="46"/>
      <c r="M16" s="47"/>
      <c r="N16" s="33"/>
    </row>
    <row r="17" spans="1:14" ht="18" customHeight="1">
      <c r="A17" s="113" t="s">
        <v>27</v>
      </c>
      <c r="B17" s="227">
        <f>'VA Buyer'!H2</f>
        <v>6.4000000000000001E-2</v>
      </c>
      <c r="C17" s="112" t="s">
        <v>37</v>
      </c>
      <c r="D17" s="72">
        <f>J11/12</f>
        <v>125</v>
      </c>
      <c r="E17" s="197" t="s">
        <v>56</v>
      </c>
      <c r="F17" s="198">
        <f>'VA Buyer'!B18</f>
        <v>-3415</v>
      </c>
      <c r="G17" s="75" t="s">
        <v>43</v>
      </c>
      <c r="H17" s="76">
        <f>'VA Buyer'!F3</f>
        <v>450</v>
      </c>
      <c r="I17" s="83" t="s">
        <v>40</v>
      </c>
      <c r="J17" s="193">
        <f>'VA Buyer'!H3</f>
        <v>30</v>
      </c>
      <c r="L17" s="46"/>
      <c r="M17" s="47"/>
      <c r="N17" s="33"/>
    </row>
    <row r="18" spans="1:14" ht="18" customHeight="1">
      <c r="A18" s="110" t="s">
        <v>3</v>
      </c>
      <c r="B18" s="114">
        <f>'VA Buyer'!B5</f>
        <v>9600</v>
      </c>
      <c r="C18" s="115" t="s">
        <v>38</v>
      </c>
      <c r="D18" s="72">
        <f>J12/12</f>
        <v>408.33333333333331</v>
      </c>
      <c r="E18" s="197" t="s">
        <v>92</v>
      </c>
      <c r="F18" s="121">
        <f>'VA Buyer'!B22</f>
        <v>50</v>
      </c>
      <c r="G18" s="75" t="s">
        <v>44</v>
      </c>
      <c r="H18" s="76">
        <f>'VA Buyer'!F4</f>
        <v>600</v>
      </c>
      <c r="I18" s="84" t="s">
        <v>36</v>
      </c>
      <c r="J18" s="193">
        <f>'VA Buyer'!H4</f>
        <v>1500</v>
      </c>
      <c r="L18" s="46"/>
      <c r="M18" s="47"/>
      <c r="N18" s="33"/>
    </row>
    <row r="19" spans="1:14" ht="18" customHeight="1">
      <c r="A19" s="116" t="s">
        <v>53</v>
      </c>
      <c r="B19" s="119"/>
      <c r="C19" s="115" t="s">
        <v>31</v>
      </c>
      <c r="D19" s="231" t="s">
        <v>89</v>
      </c>
      <c r="E19" s="229"/>
      <c r="F19" s="230"/>
      <c r="G19" s="202"/>
      <c r="H19" s="119"/>
      <c r="I19" s="84" t="s">
        <v>28</v>
      </c>
      <c r="J19" s="193">
        <f>'VA Buyer'!H5</f>
        <v>4500</v>
      </c>
      <c r="N19" s="33"/>
    </row>
    <row r="20" spans="1:14" ht="18" customHeight="1" thickBot="1">
      <c r="A20" s="118" t="s">
        <v>54</v>
      </c>
      <c r="B20" s="228" t="s">
        <v>55</v>
      </c>
      <c r="C20" s="115" t="s">
        <v>32</v>
      </c>
      <c r="D20" s="73">
        <f ca="1">SUM(D16:D19)</f>
        <v>593.38190062238505</v>
      </c>
      <c r="E20" s="127" t="s">
        <v>42</v>
      </c>
      <c r="F20" s="99">
        <f>SUM(F17:F19)</f>
        <v>-3365</v>
      </c>
      <c r="G20" s="233" t="str">
        <f>G6</f>
        <v>Total Amount</v>
      </c>
      <c r="H20" s="100">
        <f>SUM(H16:H19)</f>
        <v>1150</v>
      </c>
      <c r="I20" s="195"/>
      <c r="J20" s="222"/>
      <c r="L20" s="34"/>
      <c r="M20" s="34"/>
      <c r="N20" s="33"/>
    </row>
    <row r="21" spans="1:14" ht="18" customHeight="1" thickTop="1">
      <c r="A21" s="103" t="s">
        <v>51</v>
      </c>
      <c r="D21" s="33"/>
      <c r="E21" s="33"/>
      <c r="F21" s="33"/>
      <c r="G21" s="54"/>
      <c r="K21" s="40"/>
      <c r="L21" s="33"/>
      <c r="N21" s="33"/>
    </row>
    <row r="22" spans="1:14" ht="18" customHeight="1">
      <c r="A22" s="102" t="s">
        <v>48</v>
      </c>
      <c r="D22" s="33"/>
      <c r="E22" s="33"/>
      <c r="F22" s="33"/>
      <c r="G22" s="54"/>
      <c r="I22" s="34"/>
      <c r="J22" s="40"/>
      <c r="K22" s="37"/>
      <c r="L22" s="33"/>
    </row>
    <row r="23" spans="1:14" ht="18" customHeight="1">
      <c r="A23" s="102" t="s">
        <v>49</v>
      </c>
      <c r="D23" s="33"/>
      <c r="E23" s="33"/>
      <c r="F23" s="33"/>
      <c r="G23" s="54"/>
      <c r="J23" s="35"/>
      <c r="K23" s="37"/>
      <c r="L23" s="36"/>
    </row>
    <row r="24" spans="1:14" ht="18" customHeight="1">
      <c r="A24" s="102" t="s">
        <v>50</v>
      </c>
      <c r="B24" s="42"/>
      <c r="D24" s="36"/>
      <c r="E24" s="36"/>
      <c r="J24" s="35"/>
      <c r="K24" s="37"/>
      <c r="N24" s="34"/>
    </row>
    <row r="25" spans="1:14" ht="18" customHeight="1">
      <c r="A25" s="102" t="s">
        <v>52</v>
      </c>
      <c r="J25" s="35"/>
    </row>
    <row r="26" spans="1:14" ht="18" customHeight="1">
      <c r="A26" s="34"/>
      <c r="D26" s="34"/>
      <c r="E26" s="34"/>
      <c r="F26" s="34"/>
      <c r="G26" s="55"/>
      <c r="I26" s="43"/>
      <c r="N26" s="33"/>
    </row>
    <row r="27" spans="1:14" ht="18" customHeight="1">
      <c r="A27" s="58" t="s">
        <v>57</v>
      </c>
      <c r="B27" s="59"/>
      <c r="C27" s="59"/>
      <c r="D27" s="60" t="s">
        <v>47</v>
      </c>
      <c r="E27" s="61"/>
      <c r="F27" s="62" t="s">
        <v>41</v>
      </c>
      <c r="G27" s="63" t="str">
        <f>G1</f>
        <v>14 Day Costs</v>
      </c>
      <c r="H27" s="64"/>
      <c r="I27" s="62" t="s">
        <v>46</v>
      </c>
      <c r="J27" s="65"/>
      <c r="K27" s="37"/>
    </row>
    <row r="28" spans="1:14" ht="18" customHeight="1">
      <c r="A28" s="105" t="s">
        <v>25</v>
      </c>
      <c r="B28" s="106">
        <f>'USDA Buyer'!B2</f>
        <v>250000</v>
      </c>
      <c r="C28" s="107" t="s">
        <v>30</v>
      </c>
      <c r="D28" s="108">
        <f>USDA!Scheduled_Monthly_Payment</f>
        <v>1453.3104729702716</v>
      </c>
      <c r="E28" s="196" t="s">
        <v>23</v>
      </c>
      <c r="F28" s="121">
        <f>'USDA Buyer'!B14</f>
        <v>7500</v>
      </c>
      <c r="G28" s="75" t="s">
        <v>24</v>
      </c>
      <c r="H28" s="76">
        <f>'USDA Buyer'!F2</f>
        <v>2500</v>
      </c>
      <c r="I28" s="77" t="s">
        <v>39</v>
      </c>
      <c r="J28" s="101">
        <f>'USDA Buyer'!H2</f>
        <v>0.06</v>
      </c>
      <c r="K28" s="37"/>
    </row>
    <row r="29" spans="1:14" ht="18" customHeight="1">
      <c r="A29" s="79" t="s">
        <v>27</v>
      </c>
      <c r="B29" s="201">
        <f>'USDA Buyer'!B3</f>
        <v>0.04</v>
      </c>
      <c r="C29" s="107" t="s">
        <v>37</v>
      </c>
      <c r="D29" s="108">
        <f>'USDA Buyer'!D3</f>
        <v>125</v>
      </c>
      <c r="E29" s="196" t="s">
        <v>24</v>
      </c>
      <c r="F29" s="130">
        <f>'USDA Buyer'!F2</f>
        <v>2500</v>
      </c>
      <c r="G29" s="75" t="s">
        <v>43</v>
      </c>
      <c r="H29" s="76">
        <f>'USDA Buyer'!F3</f>
        <v>450</v>
      </c>
      <c r="I29" s="78" t="s">
        <v>40</v>
      </c>
      <c r="J29" s="193">
        <f>'USDA Buyer'!H3</f>
        <v>30</v>
      </c>
      <c r="K29" s="39"/>
    </row>
    <row r="30" spans="1:14" ht="18" customHeight="1">
      <c r="A30" s="105" t="s">
        <v>26</v>
      </c>
      <c r="B30" s="108">
        <f>'USDA Buyer'!B4</f>
        <v>240000</v>
      </c>
      <c r="C30" s="109" t="s">
        <v>38</v>
      </c>
      <c r="D30" s="108">
        <f>'USDA Buyer'!D4</f>
        <v>375</v>
      </c>
      <c r="E30" s="197" t="s">
        <v>56</v>
      </c>
      <c r="F30" s="121">
        <f>'USDA Buyer'!B19</f>
        <v>8484</v>
      </c>
      <c r="G30" s="75" t="s">
        <v>44</v>
      </c>
      <c r="H30" s="76">
        <f>'USDA Buyer'!F4</f>
        <v>600</v>
      </c>
      <c r="I30" s="80" t="s">
        <v>36</v>
      </c>
      <c r="J30" s="193">
        <f>'USDA Buyer'!H4</f>
        <v>1500</v>
      </c>
      <c r="K30" s="38"/>
    </row>
    <row r="31" spans="1:14" ht="18" customHeight="1">
      <c r="A31" s="105" t="s">
        <v>60</v>
      </c>
      <c r="B31" s="108">
        <f>'USDA Buyer'!B5</f>
        <v>2400</v>
      </c>
      <c r="C31" s="107" t="s">
        <v>31</v>
      </c>
      <c r="D31" s="108">
        <f>(B32*0.0035)/12</f>
        <v>70.7</v>
      </c>
      <c r="E31" s="197" t="s">
        <v>92</v>
      </c>
      <c r="F31" s="232">
        <f>'USDA Buyer'!B23</f>
        <v>0</v>
      </c>
      <c r="G31" s="202"/>
      <c r="H31" s="203"/>
      <c r="I31" s="80" t="s">
        <v>28</v>
      </c>
      <c r="J31" s="193">
        <f>'USDA Buyer'!H5</f>
        <v>4500</v>
      </c>
      <c r="K31" s="38"/>
    </row>
    <row r="32" spans="1:14" ht="18" customHeight="1" thickBot="1">
      <c r="A32" s="105" t="s">
        <v>58</v>
      </c>
      <c r="B32" s="108">
        <f>'USDA Buyer'!B6</f>
        <v>242400</v>
      </c>
      <c r="C32" s="109" t="s">
        <v>32</v>
      </c>
      <c r="D32" s="68">
        <f>SUM(D28:D31)</f>
        <v>2024.0104729702716</v>
      </c>
      <c r="E32" s="67" t="s">
        <v>59</v>
      </c>
      <c r="F32" s="196">
        <f>IF(B31&lt;&gt;0,0,B30*0.01)</f>
        <v>0</v>
      </c>
      <c r="G32" s="75" t="str">
        <f>G6</f>
        <v>Total Amount</v>
      </c>
      <c r="H32" s="74">
        <f>SUM(H28:H31)</f>
        <v>3550</v>
      </c>
      <c r="I32" s="119"/>
      <c r="J32" s="221"/>
      <c r="K32" s="38"/>
    </row>
    <row r="33" spans="1:11" ht="18" customHeight="1" thickTop="1" thickBot="1">
      <c r="E33" s="126" t="s">
        <v>42</v>
      </c>
      <c r="F33" s="104">
        <f>SUM(F28:F31)</f>
        <v>18484</v>
      </c>
      <c r="G33"/>
      <c r="K33" s="38"/>
    </row>
    <row r="34" spans="1:11" ht="18" customHeight="1" thickTop="1">
      <c r="A34" s="34"/>
      <c r="B34" s="39"/>
      <c r="C34" s="39"/>
      <c r="F34" s="51"/>
      <c r="G34" s="54"/>
      <c r="J34" s="38"/>
      <c r="K34" s="49"/>
    </row>
    <row r="35" spans="1:11" ht="18" customHeight="1">
      <c r="B35" s="37"/>
      <c r="C35" s="37"/>
      <c r="F35" s="7"/>
      <c r="G35" s="54"/>
      <c r="I35" s="42"/>
      <c r="J35" s="49"/>
      <c r="K35" s="37"/>
    </row>
    <row r="36" spans="1:11" ht="18" customHeight="1">
      <c r="A36" s="137"/>
      <c r="C36" s="36"/>
      <c r="D36" s="205"/>
      <c r="E36" s="205"/>
      <c r="F36" s="206"/>
      <c r="G36" s="206"/>
      <c r="I36" s="206"/>
      <c r="J36" s="44"/>
      <c r="K36" s="38"/>
    </row>
    <row r="37" spans="1:11" ht="18" customHeight="1">
      <c r="A37" s="152"/>
      <c r="B37" s="207"/>
      <c r="C37" s="34"/>
      <c r="D37" s="208"/>
      <c r="E37" s="209"/>
      <c r="F37" s="136"/>
      <c r="G37" s="210"/>
      <c r="H37" s="211"/>
      <c r="I37" s="41"/>
      <c r="J37" s="212"/>
      <c r="K37" s="39"/>
    </row>
    <row r="38" spans="1:11" ht="18" customHeight="1">
      <c r="B38" s="213"/>
      <c r="C38" s="34"/>
      <c r="D38" s="208"/>
      <c r="E38" s="209"/>
      <c r="F38" s="214"/>
      <c r="G38" s="210"/>
      <c r="H38" s="211"/>
      <c r="I38" s="54"/>
      <c r="J38" s="215"/>
      <c r="K38" s="37"/>
    </row>
    <row r="39" spans="1:11" ht="18" customHeight="1">
      <c r="A39" s="152"/>
      <c r="B39" s="207"/>
      <c r="C39" s="36"/>
      <c r="D39" s="208"/>
      <c r="E39" s="216"/>
      <c r="F39" s="136"/>
      <c r="G39" s="210"/>
      <c r="H39" s="211"/>
      <c r="I39" s="217"/>
      <c r="J39" s="211"/>
      <c r="K39" s="37"/>
    </row>
    <row r="40" spans="1:11" ht="18" customHeight="1">
      <c r="A40" s="152"/>
      <c r="B40" s="137"/>
      <c r="C40" s="34"/>
      <c r="D40" s="208"/>
      <c r="E40" s="216"/>
      <c r="F40" s="218"/>
      <c r="G40" s="219"/>
      <c r="I40" s="217"/>
      <c r="J40" s="211"/>
    </row>
    <row r="41" spans="1:11" ht="18" customHeight="1">
      <c r="A41" s="41"/>
      <c r="C41" s="36"/>
      <c r="D41" s="39"/>
      <c r="E41" s="39"/>
      <c r="F41" s="39"/>
      <c r="G41" s="210"/>
      <c r="H41" s="57"/>
      <c r="J41" s="44"/>
    </row>
    <row r="42" spans="1:11" ht="18" customHeight="1">
      <c r="A42" s="5"/>
      <c r="B42" s="38"/>
      <c r="C42" s="38"/>
    </row>
    <row r="43" spans="1:11" ht="18" customHeight="1">
      <c r="A43" s="42"/>
      <c r="B43" s="49"/>
      <c r="C43" s="49"/>
    </row>
    <row r="44" spans="1:11" ht="18" customHeight="1">
      <c r="B44" s="37"/>
      <c r="C44" s="37"/>
    </row>
    <row r="45" spans="1:11" ht="18" customHeight="1">
      <c r="B45" s="38"/>
      <c r="C45" s="38"/>
    </row>
    <row r="46" spans="1:11" ht="18" customHeight="1">
      <c r="A46" s="34"/>
      <c r="B46" s="39"/>
      <c r="C46" s="39"/>
    </row>
    <row r="47" spans="1:11" ht="18" customHeight="1">
      <c r="A47" s="5"/>
      <c r="B47" s="52"/>
      <c r="C47" s="52"/>
    </row>
    <row r="48" spans="1:11" ht="18" customHeight="1">
      <c r="B48" s="37"/>
      <c r="C48" s="37"/>
    </row>
    <row r="49" spans="4:6" ht="18" customHeight="1">
      <c r="D49" s="33"/>
      <c r="E49" s="33"/>
      <c r="F49" s="53"/>
    </row>
  </sheetData>
  <mergeCells count="5">
    <mergeCell ref="I1:J1"/>
    <mergeCell ref="I8:J8"/>
    <mergeCell ref="I15:J15"/>
    <mergeCell ref="G8:H8"/>
    <mergeCell ref="G15:H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84</vt:i4>
      </vt:variant>
    </vt:vector>
  </HeadingPairs>
  <TitlesOfParts>
    <vt:vector size="94" baseType="lpstr">
      <vt:lpstr>FHA</vt:lpstr>
      <vt:lpstr>FHA Buyer</vt:lpstr>
      <vt:lpstr> Conv</vt:lpstr>
      <vt:lpstr>Conv Buyer</vt:lpstr>
      <vt:lpstr>VA</vt:lpstr>
      <vt:lpstr>VA Buyer</vt:lpstr>
      <vt:lpstr>USDA</vt:lpstr>
      <vt:lpstr>USDA Buyer</vt:lpstr>
      <vt:lpstr>Buyer Estimated Costs</vt:lpstr>
      <vt:lpstr>CL Examples</vt:lpstr>
      <vt:lpstr>FHA!Beg_Bal</vt:lpstr>
      <vt:lpstr>USDA!Beg_Bal</vt:lpstr>
      <vt:lpstr>VA!Beg_Bal</vt:lpstr>
      <vt:lpstr>Beg_Bal</vt:lpstr>
      <vt:lpstr>FHA!Data</vt:lpstr>
      <vt:lpstr>USDA!Data</vt:lpstr>
      <vt:lpstr>VA!Data</vt:lpstr>
      <vt:lpstr>Data</vt:lpstr>
      <vt:lpstr>FHA!End_Bal</vt:lpstr>
      <vt:lpstr>USDA!End_Bal</vt:lpstr>
      <vt:lpstr>VA!End_Bal</vt:lpstr>
      <vt:lpstr>End_Bal</vt:lpstr>
      <vt:lpstr>FHA!Extra_Pay</vt:lpstr>
      <vt:lpstr>USDA!Extra_Pay</vt:lpstr>
      <vt:lpstr>VA!Extra_Pay</vt:lpstr>
      <vt:lpstr>Extra_Pay</vt:lpstr>
      <vt:lpstr>FHA!Full_Print</vt:lpstr>
      <vt:lpstr>USDA!Full_Print</vt:lpstr>
      <vt:lpstr>VA!Full_Print</vt:lpstr>
      <vt:lpstr>Full_Print</vt:lpstr>
      <vt:lpstr>FHA!Int</vt:lpstr>
      <vt:lpstr>USDA!Int</vt:lpstr>
      <vt:lpstr>VA!Int</vt:lpstr>
      <vt:lpstr>Int</vt:lpstr>
      <vt:lpstr>FHA!Interest_Rate</vt:lpstr>
      <vt:lpstr>USDA!Interest_Rate</vt:lpstr>
      <vt:lpstr>VA!Interest_Rate</vt:lpstr>
      <vt:lpstr>Interest_Rate</vt:lpstr>
      <vt:lpstr>FHA!Loan_Amount</vt:lpstr>
      <vt:lpstr>USDA!Loan_Amount</vt:lpstr>
      <vt:lpstr>VA!Loan_Amount</vt:lpstr>
      <vt:lpstr>Loan_Amount</vt:lpstr>
      <vt:lpstr>FHA!Loan_Start</vt:lpstr>
      <vt:lpstr>USDA!Loan_Start</vt:lpstr>
      <vt:lpstr>VA!Loan_Start</vt:lpstr>
      <vt:lpstr>Loan_Start</vt:lpstr>
      <vt:lpstr>FHA!Loan_Years</vt:lpstr>
      <vt:lpstr>USDA!Loan_Years</vt:lpstr>
      <vt:lpstr>VA!Loan_Years</vt:lpstr>
      <vt:lpstr>Loan_Years</vt:lpstr>
      <vt:lpstr>FHA!Num_Pmt_Per_Year</vt:lpstr>
      <vt:lpstr>USDA!Num_Pmt_Per_Year</vt:lpstr>
      <vt:lpstr>VA!Num_Pmt_Per_Year</vt:lpstr>
      <vt:lpstr>Num_Pmt_Per_Year</vt:lpstr>
      <vt:lpstr>FHA!Pay_Date</vt:lpstr>
      <vt:lpstr>USDA!Pay_Date</vt:lpstr>
      <vt:lpstr>VA!Pay_Date</vt:lpstr>
      <vt:lpstr>Pay_Date</vt:lpstr>
      <vt:lpstr>FHA!Pay_Num</vt:lpstr>
      <vt:lpstr>USDA!Pay_Num</vt:lpstr>
      <vt:lpstr>VA!Pay_Num</vt:lpstr>
      <vt:lpstr>Pay_Num</vt:lpstr>
      <vt:lpstr>FHA!Princ</vt:lpstr>
      <vt:lpstr>USDA!Princ</vt:lpstr>
      <vt:lpstr>VA!Princ</vt:lpstr>
      <vt:lpstr>Princ</vt:lpstr>
      <vt:lpstr>' Conv'!Print_Titles</vt:lpstr>
      <vt:lpstr>FHA!Print_Titles</vt:lpstr>
      <vt:lpstr>USDA!Print_Titles</vt:lpstr>
      <vt:lpstr>VA!Print_Titles</vt:lpstr>
      <vt:lpstr>FHA!Sched_Pay</vt:lpstr>
      <vt:lpstr>USDA!Sched_Pay</vt:lpstr>
      <vt:lpstr>VA!Sched_Pay</vt:lpstr>
      <vt:lpstr>Sched_Pay</vt:lpstr>
      <vt:lpstr>FHA!Scheduled_Extra_Payments</vt:lpstr>
      <vt:lpstr>USDA!Scheduled_Extra_Payments</vt:lpstr>
      <vt:lpstr>VA!Scheduled_Extra_Payments</vt:lpstr>
      <vt:lpstr>Scheduled_Extra_Payments</vt:lpstr>
      <vt:lpstr>FHA!Scheduled_Interest_Rate</vt:lpstr>
      <vt:lpstr>USDA!Scheduled_Interest_Rate</vt:lpstr>
      <vt:lpstr>VA!Scheduled_Interest_Rate</vt:lpstr>
      <vt:lpstr>Scheduled_Interest_Rate</vt:lpstr>
      <vt:lpstr>FHA!Scheduled_Monthly_Payment</vt:lpstr>
      <vt:lpstr>USDA!Scheduled_Monthly_Payment</vt:lpstr>
      <vt:lpstr>VA!Scheduled_Monthly_Payment</vt:lpstr>
      <vt:lpstr>Scheduled_Monthly_Payment</vt:lpstr>
      <vt:lpstr>FHA!Total_Interest</vt:lpstr>
      <vt:lpstr>USDA!Total_Interest</vt:lpstr>
      <vt:lpstr>VA!Total_Interest</vt:lpstr>
      <vt:lpstr>Total_Interest</vt:lpstr>
      <vt:lpstr>FHA!Total_Pay</vt:lpstr>
      <vt:lpstr>USDA!Total_Pay</vt:lpstr>
      <vt:lpstr>VA!Total_Pay</vt:lpstr>
      <vt:lpstr>Total_Pay</vt:lpstr>
    </vt:vector>
  </TitlesOfParts>
  <Company>GEICO Direct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GEICO</dc:creator>
  <cp:lastModifiedBy>Syed Anas Bukhari</cp:lastModifiedBy>
  <cp:lastPrinted>2003-09-24T17:19:11Z</cp:lastPrinted>
  <dcterms:created xsi:type="dcterms:W3CDTF">2003-09-23T20:08:41Z</dcterms:created>
  <dcterms:modified xsi:type="dcterms:W3CDTF">2024-07-31T03:03:57Z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609026531</vt:i4>
  </property>
  <property fmtid="{D5CDD505-2E9C-101B-9397-08002B2CF9AE}" pid="3" name="_EmailSubject">
    <vt:lpwstr>mortgage.xls</vt:lpwstr>
  </property>
  <property fmtid="{D5CDD505-2E9C-101B-9397-08002B2CF9AE}" pid="4" name="_AuthorEmail">
    <vt:lpwstr>MKThomas@southernco.com</vt:lpwstr>
  </property>
  <property fmtid="{D5CDD505-2E9C-101B-9397-08002B2CF9AE}" pid="5" name="_AuthorEmailDisplayName">
    <vt:lpwstr>Thomas, M. Kwame</vt:lpwstr>
  </property>
  <property fmtid="{D5CDD505-2E9C-101B-9397-08002B2CF9AE}" pid="6" name="_ReviewingToolsShownOnce">
    <vt:lpwstr/>
  </property>
</Properties>
</file>