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astasiiakravchenko/Downloads/"/>
    </mc:Choice>
  </mc:AlternateContent>
  <xr:revisionPtr revIDLastSave="0" documentId="13_ncr:1_{BB421376-763C-7C49-BF2B-00B45B41FCA8}" xr6:coauthVersionLast="47" xr6:coauthVersionMax="47" xr10:uidLastSave="{00000000-0000-0000-0000-000000000000}"/>
  <bookViews>
    <workbookView xWindow="0" yWindow="760" windowWidth="30380" windowHeight="16700" tabRatio="743" firstSheet="8" activeTab="8" xr2:uid="{00000000-000D-0000-FFFF-FFFF00000000}"/>
  </bookViews>
  <sheets>
    <sheet name="Informacje" sheetId="6" r:id="rId1"/>
    <sheet name="TASK 01" sheetId="7" r:id="rId2"/>
    <sheet name="TASK 02" sheetId="8" r:id="rId3"/>
    <sheet name="TASK 03" sheetId="9" r:id="rId4"/>
    <sheet name="TASK 04" sheetId="10" r:id="rId5"/>
    <sheet name="TASK 05" sheetId="5" r:id="rId6"/>
    <sheet name="TASK 06" sheetId="3" r:id="rId7"/>
    <sheet name="TASK 07" sheetId="4" r:id="rId8"/>
    <sheet name="TASK 08" sheetId="1" r:id="rId9"/>
    <sheet name="TASK 09" sheetId="11" r:id="rId10"/>
    <sheet name="TASK 10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3" i="1"/>
  <c r="P18" i="1"/>
  <c r="D17" i="5"/>
  <c r="D18" i="5"/>
  <c r="D19" i="5"/>
  <c r="D20" i="5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B15" i="12"/>
  <c r="D15" i="12" s="1"/>
  <c r="B16" i="12"/>
  <c r="D16" i="12" s="1"/>
  <c r="B17" i="12"/>
  <c r="D17" i="12" s="1"/>
  <c r="B18" i="12"/>
  <c r="D18" i="12" s="1"/>
  <c r="B19" i="12"/>
  <c r="D19" i="12" s="1"/>
  <c r="B20" i="12"/>
  <c r="B21" i="12"/>
  <c r="D21" i="12" s="1"/>
  <c r="B22" i="12"/>
  <c r="D22" i="12" s="1"/>
  <c r="B23" i="12"/>
  <c r="B14" i="12"/>
  <c r="D14" i="12" s="1"/>
  <c r="B12" i="11"/>
  <c r="D12" i="11" s="1"/>
  <c r="B13" i="11"/>
  <c r="D13" i="11" s="1"/>
  <c r="B14" i="11"/>
  <c r="D14" i="11" s="1"/>
  <c r="B15" i="11"/>
  <c r="D15" i="11" s="1"/>
  <c r="B16" i="11"/>
  <c r="D16" i="11" s="1"/>
  <c r="B17" i="11"/>
  <c r="D17" i="11" s="1"/>
  <c r="B18" i="11"/>
  <c r="D18" i="11" s="1"/>
  <c r="B19" i="11"/>
  <c r="D19" i="11" s="1"/>
  <c r="B20" i="11"/>
  <c r="D20" i="11" s="1"/>
  <c r="B21" i="11"/>
  <c r="D21" i="11" s="1"/>
  <c r="M14" i="1"/>
  <c r="M15" i="1"/>
  <c r="M16" i="1"/>
  <c r="P16" i="1" s="1"/>
  <c r="M17" i="1"/>
  <c r="P17" i="1" s="1"/>
  <c r="M18" i="1"/>
  <c r="N14" i="1"/>
  <c r="P14" i="1" s="1"/>
  <c r="N15" i="1"/>
  <c r="P15" i="1" s="1"/>
  <c r="N16" i="1"/>
  <c r="N17" i="1"/>
  <c r="N18" i="1"/>
  <c r="O16" i="1"/>
  <c r="O14" i="1"/>
  <c r="O15" i="1"/>
  <c r="O17" i="1"/>
  <c r="O18" i="1"/>
  <c r="O13" i="1"/>
  <c r="N13" i="1"/>
  <c r="M13" i="1"/>
  <c r="P13" i="1" s="1"/>
  <c r="G19" i="4"/>
  <c r="F19" i="4"/>
  <c r="F20" i="4"/>
  <c r="F21" i="4"/>
  <c r="F22" i="4"/>
  <c r="F23" i="4"/>
  <c r="F18" i="4"/>
  <c r="E23" i="4"/>
  <c r="G23" i="4" s="1"/>
  <c r="E19" i="4"/>
  <c r="E20" i="4"/>
  <c r="G20" i="4" s="1"/>
  <c r="E21" i="4"/>
  <c r="G21" i="4" s="1"/>
  <c r="E22" i="4"/>
  <c r="G22" i="4" s="1"/>
  <c r="E18" i="4"/>
  <c r="G18" i="4" s="1"/>
  <c r="F17" i="3"/>
  <c r="F18" i="3"/>
  <c r="E15" i="3"/>
  <c r="E16" i="3"/>
  <c r="F16" i="3" s="1"/>
  <c r="E17" i="3"/>
  <c r="E18" i="3"/>
  <c r="D15" i="3"/>
  <c r="F15" i="3" s="1"/>
  <c r="D16" i="3"/>
  <c r="D17" i="3"/>
  <c r="D18" i="3"/>
  <c r="D19" i="3"/>
  <c r="D14" i="3"/>
  <c r="E14" i="3" s="1"/>
  <c r="E17" i="5"/>
  <c r="E18" i="5"/>
  <c r="E19" i="5"/>
  <c r="E20" i="5"/>
  <c r="D16" i="5"/>
  <c r="E16" i="5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13" i="10"/>
  <c r="B7" i="9"/>
  <c r="B8" i="9"/>
  <c r="B9" i="9"/>
  <c r="B10" i="9"/>
  <c r="B11" i="9"/>
  <c r="B12" i="9"/>
  <c r="B13" i="9"/>
  <c r="B14" i="9"/>
  <c r="B6" i="9"/>
  <c r="D11" i="8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8" i="7"/>
  <c r="E8" i="7" s="1"/>
  <c r="R17" i="1" l="1"/>
  <c r="R18" i="1"/>
  <c r="R14" i="1"/>
  <c r="R16" i="1"/>
  <c r="F14" i="3"/>
  <c r="R15" i="1"/>
  <c r="E19" i="3"/>
  <c r="F19" i="3" s="1"/>
  <c r="R13" i="1"/>
  <c r="D23" i="12"/>
  <c r="E23" i="12" s="1"/>
  <c r="D20" i="12"/>
  <c r="E20" i="12" s="1"/>
  <c r="E19" i="12"/>
  <c r="E14" i="12"/>
  <c r="E17" i="12"/>
  <c r="E12" i="11"/>
  <c r="E20" i="11"/>
  <c r="E18" i="12"/>
  <c r="E21" i="12"/>
  <c r="E18" i="11"/>
  <c r="E17" i="11"/>
  <c r="E15" i="12"/>
  <c r="E21" i="11"/>
  <c r="E15" i="11"/>
  <c r="E22" i="12"/>
  <c r="E19" i="11"/>
  <c r="E16" i="11"/>
  <c r="E13" i="11"/>
  <c r="E16" i="12"/>
  <c r="E14" i="11"/>
</calcChain>
</file>

<file path=xl/sharedStrings.xml><?xml version="1.0" encoding="utf-8"?>
<sst xmlns="http://schemas.openxmlformats.org/spreadsheetml/2006/main" count="201" uniqueCount="146">
  <si>
    <t>FUNKCJA JEŻELI</t>
  </si>
  <si>
    <r>
      <t xml:space="preserve">Funkcja logiczna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może w wielu dziedzinach znaleźć szerokie zastosowanie. 
Funkcja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skłąda się z nastepujących elementów: </t>
    </r>
  </si>
  <si>
    <t>=JEŻELI(test_logiczny;wartość_jeżeli_prawda;wartość_jeżeli_fałsz)</t>
  </si>
  <si>
    <r>
      <t>test logiczny:</t>
    </r>
    <r>
      <rPr>
        <sz val="10"/>
        <rFont val="Arial CE"/>
        <charset val="238"/>
      </rPr>
      <t xml:space="preserve"> ta część funkcji sprawdza czy spełniony jest założony warunek np. czy w komórce A1 jest wartość większa niż </t>
    </r>
    <r>
      <rPr>
        <sz val="10"/>
        <color indexed="53"/>
        <rFont val="Arial CE"/>
        <charset val="238"/>
      </rPr>
      <t>0</t>
    </r>
    <r>
      <rPr>
        <sz val="10"/>
        <rFont val="Arial CE"/>
        <charset val="238"/>
      </rPr>
      <t>. 
W zapisie funkcji warunek ten będzie wyglądał następująco: A1&gt;7. 
W przypadku testu logicznego można się posługiwać takimi operatorami jak: =, &gt;, &lt;, &gt;=, &lt;= . 
Jeżeli warunek ma się odnosić do wartości tekstowej wartość tę należy ująć w cudzysłów 
np. zapis sprawdzający czy w komórce A1 jest wyrażenie "bdb" będzie następujący: A1="</t>
    </r>
    <r>
      <rPr>
        <sz val="10"/>
        <color indexed="17"/>
        <rFont val="Arial CE"/>
        <charset val="238"/>
      </rPr>
      <t>bdb</t>
    </r>
    <r>
      <rPr>
        <sz val="10"/>
        <rFont val="Arial CE"/>
        <charset val="238"/>
      </rPr>
      <t>"</t>
    </r>
  </si>
  <si>
    <r>
      <t>wartość_jeżeli_prawda</t>
    </r>
    <r>
      <rPr>
        <sz val="10"/>
        <rFont val="Arial CE"/>
        <charset val="238"/>
      </rPr>
      <t>: ta część funkcji jest wykonywana jeżeli spełniony jest założony warunek testu logicznego.</t>
    </r>
  </si>
  <si>
    <r>
      <t>wartość_jeżeli_fałsz</t>
    </r>
    <r>
      <rPr>
        <sz val="10"/>
        <rFont val="Arial CE"/>
        <charset val="238"/>
      </rPr>
      <t xml:space="preserve">: ta część funkcji jest wykonywana jeżeli nie jest spełniony założony warunek testu logicznego. </t>
    </r>
  </si>
  <si>
    <t>PRZYKŁAD</t>
  </si>
  <si>
    <r>
      <t>=JEŻELI(</t>
    </r>
    <r>
      <rPr>
        <sz val="10"/>
        <color indexed="53"/>
        <rFont val="Arial"/>
        <family val="2"/>
        <charset val="238"/>
      </rPr>
      <t>warunek logiczny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wartości prawda</t>
    </r>
    <r>
      <rPr>
        <sz val="10"/>
        <rFont val="Arial"/>
        <family val="2"/>
        <charset val="238"/>
      </rPr>
      <t xml:space="preserve">; </t>
    </r>
    <r>
      <rPr>
        <sz val="10"/>
        <color indexed="18"/>
        <rFont val="Arial"/>
        <family val="2"/>
        <charset val="238"/>
      </rPr>
      <t>wartość fałsz</t>
    </r>
    <r>
      <rPr>
        <sz val="10"/>
        <rFont val="Arial"/>
        <family val="2"/>
        <charset val="238"/>
      </rPr>
      <t>)</t>
    </r>
  </si>
  <si>
    <t>np.</t>
  </si>
  <si>
    <r>
      <t>JEŻELI(</t>
    </r>
    <r>
      <rPr>
        <sz val="10"/>
        <color indexed="53"/>
        <rFont val="Arial"/>
        <family val="2"/>
        <charset val="238"/>
      </rPr>
      <t xml:space="preserve">A2=”Warszawa”; </t>
    </r>
    <r>
      <rPr>
        <sz val="10"/>
        <color indexed="17"/>
        <rFont val="Arial"/>
        <family val="2"/>
        <charset val="238"/>
      </rPr>
      <t>„stolica”;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„inne”)</t>
    </r>
  </si>
  <si>
    <r>
      <t>JEŻELI(</t>
    </r>
    <r>
      <rPr>
        <sz val="10"/>
        <color indexed="53"/>
        <rFont val="Arial"/>
        <family val="2"/>
        <charset val="238"/>
      </rPr>
      <t>A2=5;</t>
    </r>
    <r>
      <rPr>
        <sz val="10"/>
        <rFont val="Arial"/>
        <family val="2"/>
        <charset val="238"/>
      </rPr>
      <t xml:space="preserve"> </t>
    </r>
    <r>
      <rPr>
        <sz val="10"/>
        <color indexed="17"/>
        <rFont val="Arial"/>
        <family val="2"/>
        <charset val="238"/>
      </rPr>
      <t>„bdb”;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„inna”)</t>
    </r>
  </si>
  <si>
    <t>(jeżeli wartość komórki A2 równa się 5, to w komórce, w której wprowadzona jest funkcja JEŻELI pojawi się wartość słowna „bdb”.
 W innym wypadku pojawi się wartość słowna „inna”)</t>
  </si>
  <si>
    <r>
      <t>JEŻELI(</t>
    </r>
    <r>
      <rPr>
        <sz val="10"/>
        <color indexed="53"/>
        <rFont val="Arial"/>
        <family val="2"/>
        <charset val="238"/>
      </rPr>
      <t>A2&gt;100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„gorąco”;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JEŻELI</t>
    </r>
    <r>
      <rPr>
        <sz val="10"/>
        <rFont val="Arial"/>
        <family val="2"/>
        <charset val="238"/>
      </rPr>
      <t>(</t>
    </r>
    <r>
      <rPr>
        <sz val="10"/>
        <color indexed="53"/>
        <rFont val="Arial"/>
        <family val="2"/>
        <charset val="238"/>
      </rPr>
      <t>A2&gt;0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 xml:space="preserve">„zimno”; </t>
    </r>
    <r>
      <rPr>
        <sz val="10"/>
        <rFont val="Arial"/>
        <family val="2"/>
        <charset val="238"/>
      </rPr>
      <t>„</t>
    </r>
    <r>
      <rPr>
        <sz val="10"/>
        <color indexed="18"/>
        <rFont val="Arial"/>
        <family val="2"/>
        <charset val="238"/>
      </rPr>
      <t>bardzo zimno”)</t>
    </r>
    <r>
      <rPr>
        <sz val="10"/>
        <rFont val="Arial"/>
        <family val="2"/>
        <charset val="238"/>
      </rPr>
      <t>)</t>
    </r>
  </si>
  <si>
    <t>(jeżeli wartość komórki A2 jest większa niż 100, to w komórce w której wprowadzona jest funkcja JEŻELI pojawi się wartość słowna „gorąca”. 
Jeśli wartość w komórce A2 nie będzie większa niż 100, to pojawi się wartość słowna „zimno”, 
jeśli wartość w komórce A2 była większa od 0, lub „bardzo zimno” jeśli była mniejsza bądź równa 0)</t>
  </si>
  <si>
    <t>FUNKCJA ORAZ</t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</si>
  <si>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skłąda się z nastepujących elementów: </t>
    </r>
  </si>
  <si>
    <t xml:space="preserve">ORAZ(warunek_logiczny_1; warunek_logiczny_2; ...;warunek_logiczny_30) </t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</si>
  <si>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rozszerza działanie funkcji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.
</t>
    </r>
    <r>
      <rPr>
        <sz val="10"/>
        <color indexed="17"/>
        <rFont val="Arial CE"/>
        <charset val="238"/>
      </rPr>
      <t>JEŻELI,</t>
    </r>
    <r>
      <rPr>
        <sz val="10"/>
        <rFont val="Arial CE"/>
        <charset val="238"/>
      </rPr>
      <t xml:space="preserve"> w pierwotnej postaci, operuje jednym warunkiem logicznym, natomiast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pozwala wprowadzić do 30 warunków logicznych. 
Dla prawdziwości wyrażenia konieczne jest, aby </t>
    </r>
    <r>
      <rPr>
        <b/>
        <sz val="10"/>
        <rFont val="Arial CE"/>
        <charset val="238"/>
      </rPr>
      <t>każdy</t>
    </r>
    <r>
      <rPr>
        <sz val="10"/>
        <rFont val="Arial CE"/>
        <charset val="238"/>
      </rPr>
      <t xml:space="preserve"> z warunków, argumentów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, był prawdziwy. 
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jest zatem iloczynem logicznym. </t>
    </r>
  </si>
  <si>
    <t xml:space="preserve">Przykład: </t>
  </si>
  <si>
    <r>
      <t xml:space="preserve">Formuła =JEŻELI(ORAZ(B11&gt;3; C11&gt;3; D11&gt;3); "zdany"; "poprawka")
wyświetli ciąg znaków </t>
    </r>
    <r>
      <rPr>
        <sz val="10"/>
        <color indexed="53"/>
        <rFont val="Arial CE"/>
        <charset val="238"/>
      </rPr>
      <t>zdany</t>
    </r>
    <r>
      <rPr>
        <sz val="10"/>
        <rFont val="Arial CE"/>
        <charset val="238"/>
      </rPr>
      <t xml:space="preserve">, gdy każdy z warunków będzie miał wartość większą niż 3, 
zaś </t>
    </r>
    <r>
      <rPr>
        <sz val="10"/>
        <color indexed="53"/>
        <rFont val="Arial CE"/>
        <charset val="238"/>
      </rPr>
      <t>poprawka</t>
    </r>
    <r>
      <rPr>
        <sz val="10"/>
        <rFont val="Arial CE"/>
        <charset val="238"/>
      </rPr>
      <t>, gdy choć jeden z warunków nie jest spełniony.</t>
    </r>
  </si>
  <si>
    <t>Student</t>
  </si>
  <si>
    <t>Test 1</t>
  </si>
  <si>
    <t>Test 2</t>
  </si>
  <si>
    <t>Sum</t>
  </si>
  <si>
    <t>Final grade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</si>
  <si>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</si>
  <si>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</si>
  <si>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</si>
  <si>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</si>
  <si>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</si>
  <si>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</si>
  <si>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</si>
  <si>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</si>
  <si>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</si>
  <si>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</si>
  <si>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</si>
  <si>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</si>
  <si>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</si>
  <si>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</si>
  <si>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</si>
  <si>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Name</t>
  </si>
  <si>
    <t>Surname</t>
  </si>
  <si>
    <t>Profit from sales</t>
  </si>
  <si>
    <t>Bonus</t>
  </si>
  <si>
    <t>Zofia</t>
  </si>
  <si>
    <t>Iwańska</t>
  </si>
  <si>
    <t>Anna</t>
  </si>
  <si>
    <t>Krzyżewski</t>
  </si>
  <si>
    <t>Bogdan</t>
  </si>
  <si>
    <t>Lenckowski</t>
  </si>
  <si>
    <t>Jan</t>
  </si>
  <si>
    <t>Kowalski</t>
  </si>
  <si>
    <t>Katarzyna</t>
  </si>
  <si>
    <t>Nowak</t>
  </si>
  <si>
    <t>Wojciech</t>
  </si>
  <si>
    <t>Malinowski</t>
  </si>
  <si>
    <t>Andrzej</t>
  </si>
  <si>
    <t>Krzak</t>
  </si>
  <si>
    <t>Barbara</t>
  </si>
  <si>
    <t>Anielewska</t>
  </si>
  <si>
    <t>Iwona</t>
  </si>
  <si>
    <t>Durczyńska</t>
  </si>
  <si>
    <t>Lucjan</t>
  </si>
  <si>
    <t>Boski</t>
  </si>
  <si>
    <t>Maciej</t>
  </si>
  <si>
    <t>Laudański</t>
  </si>
  <si>
    <t>Zenon</t>
  </si>
  <si>
    <t>Podkowiński</t>
  </si>
  <si>
    <t>Marian</t>
  </si>
  <si>
    <t>Olszewski</t>
  </si>
  <si>
    <t>Tadeusz</t>
  </si>
  <si>
    <t>Lipiński</t>
  </si>
  <si>
    <t>Sabina</t>
  </si>
  <si>
    <t>Kolczyńska</t>
  </si>
  <si>
    <t>Number</t>
  </si>
  <si>
    <t>Text</t>
  </si>
  <si>
    <t>Grade</t>
  </si>
  <si>
    <t>Income</t>
  </si>
  <si>
    <t>Social grant</t>
  </si>
  <si>
    <t>less or equal</t>
  </si>
  <si>
    <t>yes</t>
  </si>
  <si>
    <t>more than</t>
  </si>
  <si>
    <t>no</t>
  </si>
  <si>
    <t>Family income</t>
  </si>
  <si>
    <t>Number of family members</t>
  </si>
  <si>
    <t>Income per 1 family member</t>
  </si>
  <si>
    <t>Paweł Kaczamrek</t>
  </si>
  <si>
    <t>Jacek Kaczyński</t>
  </si>
  <si>
    <t>Jakub Zawadzki</t>
  </si>
  <si>
    <t>Anna Piaskowska</t>
  </si>
  <si>
    <t>Katarzyna Stolorczyk</t>
  </si>
  <si>
    <t>Client</t>
  </si>
  <si>
    <t>Quantity</t>
  </si>
  <si>
    <t>Price of a single item</t>
  </si>
  <si>
    <t>Discount in %</t>
  </si>
  <si>
    <t>Final cost with a discount</t>
  </si>
  <si>
    <t xml:space="preserve">Rościszowski </t>
  </si>
  <si>
    <t>Malinowska</t>
  </si>
  <si>
    <t>Habała</t>
  </si>
  <si>
    <t>Kowal</t>
  </si>
  <si>
    <t>Mikowalik</t>
  </si>
  <si>
    <t>Gardowska</t>
  </si>
  <si>
    <t>Years of experience</t>
  </si>
  <si>
    <t>Bonus for experience</t>
  </si>
  <si>
    <t>Education</t>
  </si>
  <si>
    <t>Bonus for education</t>
  </si>
  <si>
    <t>secondary</t>
  </si>
  <si>
    <t>higher</t>
  </si>
  <si>
    <t>Employee</t>
  </si>
  <si>
    <t>Base pay</t>
  </si>
  <si>
    <t>Experience bonus</t>
  </si>
  <si>
    <t>Education bonus</t>
  </si>
  <si>
    <t>Gross pay</t>
  </si>
  <si>
    <t>Michalak</t>
  </si>
  <si>
    <t>Kurzewska</t>
  </si>
  <si>
    <t>Wróbel</t>
  </si>
  <si>
    <t>Jabłońska</t>
  </si>
  <si>
    <t>Baraniak</t>
  </si>
  <si>
    <t>Kaczmarek</t>
  </si>
  <si>
    <t>Departament</t>
  </si>
  <si>
    <t>Motivational bonus</t>
  </si>
  <si>
    <t>Departament bonus</t>
  </si>
  <si>
    <t>Tax</t>
  </si>
  <si>
    <t>Health insurance contribution</t>
  </si>
  <si>
    <t>Net pay</t>
  </si>
  <si>
    <t>[1]</t>
  </si>
  <si>
    <t>[2]</t>
  </si>
  <si>
    <t xml:space="preserve">[3] </t>
  </si>
  <si>
    <t xml:space="preserve">[4] </t>
  </si>
  <si>
    <t xml:space="preserve">[5] </t>
  </si>
  <si>
    <t>[6]</t>
  </si>
  <si>
    <t>marketing</t>
  </si>
  <si>
    <t>logistics</t>
  </si>
  <si>
    <t>sales</t>
  </si>
  <si>
    <t>Person</t>
  </si>
  <si>
    <t>Cost</t>
  </si>
  <si>
    <t>Profit</t>
  </si>
  <si>
    <t>Nastia</t>
  </si>
  <si>
    <t>Nastya</t>
  </si>
  <si>
    <t>Nasty</t>
  </si>
  <si>
    <t>Ana</t>
  </si>
  <si>
    <t>Ania</t>
  </si>
  <si>
    <t>Anya</t>
  </si>
  <si>
    <t>Anastasiia</t>
  </si>
  <si>
    <t>Anastasia</t>
  </si>
  <si>
    <t>Anastasya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</si>
</sst>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zł&quot;;[Red]\-#,##0\ &quot;zł&quot;"/>
    <numFmt numFmtId="165" formatCode="_-* #,##0.00\ &quot;zł&quot;_-;\-* #,##0.00\ &quot;zł&quot;_-;_-* &quot;-&quot;??\ &quot;zł&quot;_-;_-@_-"/>
    <numFmt numFmtId="166" formatCode="#,##0\ &quot;zł&quot;"/>
    <numFmt numFmtId="167" formatCode="_-* #,##0.00\ [$zł-415]_-;\-* #,##0.00\ [$zł-415]_-;_-* &quot;-&quot;??\ [$zł-415]_-;_-@_-"/>
    <numFmt numFmtId="168" formatCode="0.0%"/>
    <numFmt numFmtId="169" formatCode="#,##0.0\ &quot;zł&quot;;[Red]\-#,##0.0\ &quot;zł&quot;"/>
    <numFmt numFmtId="170" formatCode="#,##0.00\ &quot;zł&quot;"/>
  </numFmts>
  <fonts count="17">
    <font>
      <sz val="10"/>
      <name val="Arial CE"/>
      <charset val="238"/>
    </font>
    <font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0"/>
      <name val="Arial CE"/>
      <charset val="238"/>
    </font>
    <font>
      <sz val="10"/>
      <color indexed="10"/>
      <name val="Arial CE"/>
      <charset val="238"/>
    </font>
    <font>
      <sz val="10"/>
      <color indexed="17"/>
      <name val="Arial CE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indexed="17"/>
      <name val="Arial"/>
      <family val="2"/>
      <charset val="238"/>
    </font>
    <font>
      <sz val="10"/>
      <color indexed="18"/>
      <name val="Arial"/>
      <family val="2"/>
      <charset val="238"/>
    </font>
    <font>
      <sz val="10"/>
      <color indexed="53"/>
      <name val="Arial CE"/>
      <charset val="238"/>
    </font>
    <font>
      <sz val="10"/>
      <color indexed="14"/>
      <name val="Arial CE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rgb="FFFA7D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3" fillId="0" borderId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8" applyNumberFormat="0" applyFill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5" fillId="0" borderId="0" xfId="0" quotePrefix="1" applyFont="1"/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 applyAlignment="1">
      <alignment horizontal="justify"/>
    </xf>
    <xf numFmtId="0" fontId="5" fillId="0" borderId="0" xfId="0" applyFont="1"/>
    <xf numFmtId="0" fontId="0" fillId="3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13" fillId="0" borderId="0" xfId="1"/>
    <xf numFmtId="0" fontId="13" fillId="0" borderId="1" xfId="1" applyBorder="1"/>
    <xf numFmtId="0" fontId="13" fillId="0" borderId="1" xfId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164" fontId="1" fillId="0" borderId="1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164" fontId="1" fillId="5" borderId="2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0" fontId="13" fillId="10" borderId="1" xfId="1" applyFill="1" applyBorder="1" applyAlignment="1">
      <alignment horizontal="center" vertical="center"/>
    </xf>
    <xf numFmtId="0" fontId="14" fillId="0" borderId="1" xfId="1" applyFont="1" applyBorder="1"/>
    <xf numFmtId="0" fontId="14" fillId="10" borderId="1" xfId="1" applyFont="1" applyFill="1" applyBorder="1" applyAlignment="1">
      <alignment horizontal="center" vertical="center"/>
    </xf>
    <xf numFmtId="0" fontId="13" fillId="10" borderId="1" xfId="1" applyFill="1" applyBorder="1" applyAlignment="1">
      <alignment horizontal="center" vertical="center" wrapText="1"/>
    </xf>
    <xf numFmtId="0" fontId="13" fillId="0" borderId="1" xfId="1" applyBorder="1" applyAlignment="1">
      <alignment horizontal="center" vertical="center"/>
    </xf>
    <xf numFmtId="167" fontId="13" fillId="0" borderId="1" xfId="1" applyNumberFormat="1" applyBorder="1"/>
    <xf numFmtId="166" fontId="1" fillId="0" borderId="1" xfId="0" applyNumberFormat="1" applyFont="1" applyBorder="1" applyAlignment="1">
      <alignment horizontal="center" vertical="top" wrapText="1"/>
    </xf>
    <xf numFmtId="166" fontId="1" fillId="4" borderId="1" xfId="0" applyNumberFormat="1" applyFont="1" applyFill="1" applyBorder="1" applyAlignment="1">
      <alignment horizontal="center" vertical="top" wrapText="1"/>
    </xf>
    <xf numFmtId="166" fontId="1" fillId="8" borderId="1" xfId="0" applyNumberFormat="1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9" fontId="1" fillId="0" borderId="1" xfId="3" applyFont="1" applyBorder="1" applyAlignment="1">
      <alignment vertical="top" wrapText="1"/>
    </xf>
    <xf numFmtId="167" fontId="1" fillId="0" borderId="1" xfId="0" applyNumberFormat="1" applyFont="1" applyBorder="1" applyAlignment="1">
      <alignment vertical="top" wrapText="1"/>
    </xf>
    <xf numFmtId="9" fontId="1" fillId="5" borderId="2" xfId="3" applyFont="1" applyFill="1" applyBorder="1" applyAlignment="1">
      <alignment vertical="top" wrapText="1"/>
    </xf>
    <xf numFmtId="168" fontId="1" fillId="5" borderId="2" xfId="3" applyNumberFormat="1" applyFont="1" applyFill="1" applyBorder="1" applyAlignment="1">
      <alignment vertical="top" wrapText="1"/>
    </xf>
    <xf numFmtId="168" fontId="1" fillId="5" borderId="2" xfId="3" applyNumberFormat="1" applyFont="1" applyFill="1" applyBorder="1" applyAlignment="1">
      <alignment horizontal="right" vertical="top" wrapText="1"/>
    </xf>
    <xf numFmtId="169" fontId="1" fillId="5" borderId="2" xfId="0" applyNumberFormat="1" applyFont="1" applyFill="1" applyBorder="1" applyAlignment="1">
      <alignment vertical="top" wrapText="1"/>
    </xf>
    <xf numFmtId="0" fontId="16" fillId="11" borderId="8" xfId="4" applyFill="1"/>
    <xf numFmtId="165" fontId="16" fillId="11" borderId="8" xfId="2" applyFont="1" applyFill="1" applyBorder="1"/>
    <xf numFmtId="165" fontId="16" fillId="11" borderId="8" xfId="4" applyNumberFormat="1" applyFill="1"/>
    <xf numFmtId="170" fontId="1" fillId="0" borderId="1" xfId="0" applyNumberFormat="1" applyFont="1" applyBorder="1" applyAlignment="1">
      <alignment vertical="top" wrapText="1"/>
    </xf>
    <xf numFmtId="169" fontId="1" fillId="0" borderId="1" xfId="0" applyNumberFormat="1" applyFont="1" applyBorder="1" applyAlignment="1">
      <alignment vertical="top" wrapText="1"/>
    </xf>
    <xf numFmtId="9" fontId="1" fillId="0" borderId="1" xfId="0" applyNumberFormat="1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</cellXfs>
  <cellStyles count="5">
    <cellStyle name="Currency" xfId="2" builtinId="4"/>
    <cellStyle name="Linked Cell" xfId="4" builtinId="24"/>
    <cellStyle name="Normal" xfId="0" builtinId="0"/>
    <cellStyle name="Normalny 2" xfId="1" xr:uid="{00000000-0005-0000-0000-000001000000}"/>
    <cellStyle name="Per cent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76199</xdr:rowOff>
    </xdr:from>
    <xdr:to>
      <xdr:col>5</xdr:col>
      <xdr:colOff>95250</xdr:colOff>
      <xdr:row>5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625" y="76199"/>
          <a:ext cx="4914900" cy="9810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l-PL" sz="1100"/>
            <a:t>If a student</a:t>
          </a:r>
          <a:r>
            <a:rPr lang="pl-PL" sz="1100" baseline="0"/>
            <a:t> gathered at least 80 points combined from both tests: he passes the class, otherwise he fails. </a:t>
          </a:r>
        </a:p>
        <a:p>
          <a:endParaRPr lang="pl-PL" sz="1100" baseline="0"/>
        </a:p>
        <a:p>
          <a:r>
            <a:rPr lang="pl-PL" sz="1100" baseline="0"/>
            <a:t>Write a formula that will print either "PASS" or "FAIL" in the "Final grade" column.</a:t>
          </a:r>
          <a:endParaRPr lang="pl-PL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47625</xdr:rowOff>
    </xdr:from>
    <xdr:to>
      <xdr:col>10</xdr:col>
      <xdr:colOff>600076</xdr:colOff>
      <xdr:row>10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DCFB55-3D57-4812-88D1-406319B30859}"/>
            </a:ext>
          </a:extLst>
        </xdr:cNvPr>
        <xdr:cNvSpPr txBox="1"/>
      </xdr:nvSpPr>
      <xdr:spPr>
        <a:xfrm>
          <a:off x="28576" y="47625"/>
          <a:ext cx="6667500" cy="16668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b="1"/>
            <a:t>Task 10.</a:t>
          </a:r>
          <a:r>
            <a:rPr lang="pl-PL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IF function.</a:t>
          </a:r>
          <a:endParaRPr lang="pl-PL"/>
        </a:p>
        <a:p>
          <a:r>
            <a:rPr lang="pl-PL"/>
            <a:t>Reuse the</a:t>
          </a:r>
          <a:r>
            <a:rPr lang="pl-PL" baseline="0"/>
            <a:t> table created in task 09 and change the number of baked cookies so that they fit into 300 - 2000 range. Modify your IF function so that it calculates the following bonuses:</a:t>
          </a:r>
          <a:endParaRPr lang="pl-PL"/>
        </a:p>
        <a:p>
          <a:r>
            <a:rPr lang="pl-PL"/>
            <a:t>a) bonus of 200 zł for baking 1500 or more cookies,</a:t>
          </a:r>
        </a:p>
        <a:p>
          <a:r>
            <a:rPr lang="pl-PL"/>
            <a:t>b) bonus of 150 zł</a:t>
          </a:r>
          <a:r>
            <a:rPr lang="pl-PL" baseline="0"/>
            <a:t> for baking 1000 - 1500 cookies,</a:t>
          </a:r>
          <a:endParaRPr lang="pl-PL"/>
        </a:p>
        <a:p>
          <a:r>
            <a:rPr lang="pl-PL"/>
            <a:t>c) bonus of 100 zł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baking 500 - 1000 cookies,</a:t>
          </a:r>
          <a:endParaRPr lang="pl-PL"/>
        </a:p>
        <a:p>
          <a:r>
            <a:rPr lang="pl-PL"/>
            <a:t>d) no bonus for baking less than 500 cookies.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66674</xdr:rowOff>
    </xdr:from>
    <xdr:to>
      <xdr:col>5</xdr:col>
      <xdr:colOff>361950</xdr:colOff>
      <xdr:row>7</xdr:row>
      <xdr:rowOff>114301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624" y="66674"/>
          <a:ext cx="5810251" cy="131445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02.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100"/>
        </a:p>
        <a:p>
          <a:r>
            <a:rPr lang="pl-PL" sz="1100"/>
            <a:t>Usin</a:t>
          </a:r>
          <a:r>
            <a:rPr lang="pl-PL" sz="1100" baseline="0"/>
            <a:t>g IF function establish whether an employee deserves a bonus or not.</a:t>
          </a:r>
        </a:p>
        <a:p>
          <a:endParaRPr lang="pl-PL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employee is eligible for a bonus if his </a:t>
          </a:r>
          <a:r>
            <a:rPr lang="pl-PL" sz="1100" baseline="0"/>
            <a:t>profits from sales surpassed 8 000 zł.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aseline="0"/>
            <a:t> </a:t>
          </a:r>
        </a:p>
        <a:p>
          <a:r>
            <a:rPr lang="pl-PL" sz="1100" baseline="0"/>
            <a:t>Print either "YES" or "NO" in "Bonus" column, use conditional formatting so that a cell will change it's colour to green when it contains "YES" and to red colour when it contains "NO".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28574</xdr:rowOff>
    </xdr:from>
    <xdr:to>
      <xdr:col>7</xdr:col>
      <xdr:colOff>47624</xdr:colOff>
      <xdr:row>3</xdr:row>
      <xdr:rowOff>9525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099" y="28574"/>
          <a:ext cx="5514975" cy="64770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03.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/>
        </a:p>
        <a:p>
          <a:r>
            <a:rPr lang="pl-PL" sz="1100"/>
            <a:t>Insert an IF formula in "Text" column which will print either "Zero",</a:t>
          </a:r>
          <a:r>
            <a:rPr lang="pl-PL" sz="1100" baseline="0"/>
            <a:t> "Positive" or "Negative"</a:t>
          </a:r>
        </a:p>
        <a:p>
          <a:r>
            <a:rPr lang="pl-PL" sz="1100" baseline="0"/>
            <a:t>depending on what number is in the neighbouring column.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47626</xdr:rowOff>
    </xdr:from>
    <xdr:to>
      <xdr:col>4</xdr:col>
      <xdr:colOff>228600</xdr:colOff>
      <xdr:row>8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7150" y="47626"/>
          <a:ext cx="3848100" cy="166687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04.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>
            <a:effectLst/>
          </a:endParaRPr>
        </a:p>
        <a:p>
          <a:r>
            <a:rPr lang="pl-PL" sz="1100"/>
            <a:t>In the "Grade"</a:t>
          </a:r>
          <a:r>
            <a:rPr lang="pl-PL" sz="1100" baseline="0"/>
            <a:t> column you can see grades, using IF formula convert these grades into text and print them in "Text" column.</a:t>
          </a:r>
        </a:p>
        <a:p>
          <a:endParaRPr lang="pl-PL" sz="1100" baseline="0"/>
        </a:p>
        <a:p>
          <a:r>
            <a:rPr lang="pl-PL" sz="1100" baseline="0"/>
            <a:t>Corresponding text to grade values:</a:t>
          </a:r>
        </a:p>
        <a:p>
          <a:r>
            <a:rPr lang="pl-PL" sz="1100" baseline="0"/>
            <a:t>5 - Excellent</a:t>
          </a:r>
        </a:p>
        <a:p>
          <a:r>
            <a:rPr lang="pl-PL" sz="1100" baseline="0"/>
            <a:t>4 - Good</a:t>
          </a:r>
        </a:p>
        <a:p>
          <a:r>
            <a:rPr lang="pl-PL" sz="1100" baseline="0"/>
            <a:t>3 - Average</a:t>
          </a:r>
        </a:p>
        <a:p>
          <a:r>
            <a:rPr lang="pl-PL" sz="1100" baseline="0"/>
            <a:t>2 - Fail</a:t>
          </a:r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47625</xdr:rowOff>
    </xdr:from>
    <xdr:to>
      <xdr:col>7</xdr:col>
      <xdr:colOff>76200</xdr:colOff>
      <xdr:row>8</xdr:row>
      <xdr:rowOff>114300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A743858-2DD9-458B-955B-9933ED848B3D}"/>
            </a:ext>
          </a:extLst>
        </xdr:cNvPr>
        <xdr:cNvSpPr txBox="1"/>
      </xdr:nvSpPr>
      <xdr:spPr>
        <a:xfrm>
          <a:off x="28574" y="47625"/>
          <a:ext cx="6734176" cy="13716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05.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>
            <a:effectLst/>
          </a:endParaRPr>
        </a:p>
        <a:p>
          <a:r>
            <a:rPr lang="pl-PL" sz="1100" b="1" i="1"/>
            <a:t>Use</a:t>
          </a:r>
          <a:r>
            <a:rPr lang="pl-PL" sz="1100" b="1" i="1" baseline="0"/>
            <a:t> IF function.</a:t>
          </a:r>
          <a:endParaRPr lang="pl-PL" sz="1100" b="1" i="1"/>
        </a:p>
        <a:p>
          <a:endParaRPr lang="pl-PL" sz="1100" baseline="0"/>
        </a:p>
        <a:p>
          <a:r>
            <a:rPr lang="pl-PL" sz="1100" baseline="0"/>
            <a:t>A student is eligible for a social grant if an income per 1 family member is less than 350 zł (or equal), otherwise he cannot receive a social grant. Accordingly print either "yes" or "no" in "Social grant" column.</a:t>
          </a:r>
        </a:p>
        <a:p>
          <a:endParaRPr lang="pl-PL" sz="1100" baseline="0"/>
        </a:p>
        <a:p>
          <a:r>
            <a:rPr lang="pl-PL" sz="1100" baseline="0"/>
            <a:t>Format "Income per 1 family member" column so that it displays currency with 2 decimal points accuracy.</a:t>
          </a:r>
          <a:endParaRPr lang="pl-P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95249</xdr:rowOff>
    </xdr:from>
    <xdr:to>
      <xdr:col>7</xdr:col>
      <xdr:colOff>438150</xdr:colOff>
      <xdr:row>10</xdr:row>
      <xdr:rowOff>123825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53947F8-08D2-4547-8663-393439A361A4}"/>
            </a:ext>
          </a:extLst>
        </xdr:cNvPr>
        <xdr:cNvSpPr txBox="1"/>
      </xdr:nvSpPr>
      <xdr:spPr>
        <a:xfrm>
          <a:off x="47624" y="95249"/>
          <a:ext cx="5581651" cy="16573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06.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>
            <a:effectLst/>
          </a:endParaRPr>
        </a:p>
        <a:p>
          <a:r>
            <a:rPr lang="pl-PL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IF function.</a:t>
          </a:r>
          <a:endParaRPr lang="pl-PL" sz="1100" baseline="0"/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sum is less than 200 zł (or equal), client receives a 10% discount; </a:t>
          </a:r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sum is greater than 200 zł, client</a:t>
          </a:r>
          <a:r>
            <a:rPr lang="pl-PL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receives a </a:t>
          </a:r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15% discount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l-PL" sz="1100" baseline="0"/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"Sum"</a:t>
          </a:r>
          <a:r>
            <a:rPr lang="pl-PL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"Final cost with a discount" columns should be displayed </a:t>
          </a:r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currency format with 1 decimal point accuracy.</a:t>
          </a:r>
        </a:p>
        <a:p>
          <a:endParaRPr lang="pl-PL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"Discount" column</a:t>
          </a:r>
          <a:r>
            <a:rPr lang="pl-PL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should be displayed in percentage format without a decimal point.</a:t>
          </a:r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66675</xdr:rowOff>
    </xdr:from>
    <xdr:to>
      <xdr:col>8</xdr:col>
      <xdr:colOff>209549</xdr:colOff>
      <xdr:row>10</xdr:row>
      <xdr:rowOff>123825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64CBC70-3553-40FD-8835-7905569F5585}"/>
            </a:ext>
          </a:extLst>
        </xdr:cNvPr>
        <xdr:cNvSpPr txBox="1"/>
      </xdr:nvSpPr>
      <xdr:spPr>
        <a:xfrm>
          <a:off x="76199" y="66675"/>
          <a:ext cx="6372225" cy="1685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1) Employee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is eligible for 15% bonus if he has more than 5 years of experience, otherwise (less than 5 years) he only gets a 10% bonus.</a:t>
          </a:r>
          <a:endParaRPr lang="pl-PL" i="0"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  <a:latin typeface="+mj-lt"/>
            </a:rPr>
            <a:t>2) 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Employee gets a 90 zł bonus for higher education and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50 zł bonus if he only has a secondary education.</a:t>
          </a:r>
          <a:endParaRPr lang="pl-PL" i="0"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  <a:latin typeface="+mj-lt"/>
            </a:rPr>
            <a:t>3) 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Gross pay = base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pay + all the bonuses.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i="0"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i="0">
              <a:latin typeface="+mj-lt"/>
            </a:rPr>
            <a:t>4) Use currency formatting with 2 decimal points.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66674</xdr:rowOff>
    </xdr:from>
    <xdr:to>
      <xdr:col>7</xdr:col>
      <xdr:colOff>428625</xdr:colOff>
      <xdr:row>26</xdr:row>
      <xdr:rowOff>47625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2F422278-0B59-42F8-AFEE-222D518A7B32}"/>
            </a:ext>
          </a:extLst>
        </xdr:cNvPr>
        <xdr:cNvSpPr txBox="1"/>
      </xdr:nvSpPr>
      <xdr:spPr>
        <a:xfrm>
          <a:off x="66675" y="66674"/>
          <a:ext cx="5524500" cy="422910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08.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1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Use</a:t>
          </a:r>
          <a:r>
            <a:rPr lang="pl-PL" sz="1100" b="1" i="1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nested IF function.</a:t>
          </a:r>
          <a:endParaRPr lang="pl-PL" sz="1100" i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[1] less than 100 000 zł (base pay) – 2%,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more than 100 000 zł – 4%.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[2] marketing – 1/20 of base pay,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logistics – 1/10 of base pay,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sales – 1/15 of base pay.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[3] 10</a:t>
          </a:r>
          <a:r>
            <a:rPr lang="pl-PL" sz="1100" i="0" baseline="0">
              <a:effectLst/>
            </a:rPr>
            <a:t> or less years of experience - </a:t>
          </a:r>
          <a:r>
            <a:rPr lang="pl-PL" sz="1100" i="0">
              <a:effectLst/>
            </a:rPr>
            <a:t>no bonus,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between 11 and 15 years – 1% of base pay,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more than 15 years – 2,5% of base pay.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[4] calculate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base pay + all bonuses:</a:t>
          </a:r>
          <a:endParaRPr lang="pl-PL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less than 200 000 zł – 15%,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more than 200 000 zł – 15% for 80 000 and 30% for everything that remains.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[5] 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base pay + all bonuses and subtract the tax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less than 65 000 zł – 1,2%,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between 65 001 and 100 000 zł – 1,5%,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more than 100 000 zł – 1,8%.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[6] = base pay + [1] + [2] + [3] – [4] – [5]</a:t>
          </a:r>
          <a:r>
            <a:rPr lang="pl-PL" b="0" i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10</xdr:col>
      <xdr:colOff>457200</xdr:colOff>
      <xdr:row>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74A522-8531-4CDD-8734-CFBC026932E1}"/>
            </a:ext>
          </a:extLst>
        </xdr:cNvPr>
        <xdr:cNvSpPr txBox="1"/>
      </xdr:nvSpPr>
      <xdr:spPr>
        <a:xfrm>
          <a:off x="28575" y="47625"/>
          <a:ext cx="6524625" cy="1304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b="1"/>
            <a:t>Task 09.</a:t>
          </a:r>
          <a:r>
            <a:rPr lang="pl-PL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IF function.</a:t>
          </a:r>
          <a:endParaRPr lang="pl-PL"/>
        </a:p>
        <a:p>
          <a:r>
            <a:rPr lang="pl-PL"/>
            <a:t>Create a table which will contain 10 people. Each person baked some cookies either 1500, 1000 or 500 of them. Each cookie costs 1,50 zł. Calculate the profit of each person including</a:t>
          </a:r>
          <a:r>
            <a:rPr lang="pl-PL" baseline="0"/>
            <a:t> following bonuses:</a:t>
          </a:r>
          <a:endParaRPr lang="pl-PL"/>
        </a:p>
        <a:p>
          <a:r>
            <a:rPr lang="pl-PL"/>
            <a:t>a) bonus of 100 zł for baking 1500</a:t>
          </a:r>
          <a:r>
            <a:rPr lang="pl-PL" baseline="0"/>
            <a:t> cookies</a:t>
          </a:r>
          <a:r>
            <a:rPr lang="pl-PL"/>
            <a:t>, </a:t>
          </a:r>
        </a:p>
        <a:p>
          <a:r>
            <a:rPr lang="pl-PL"/>
            <a:t>b)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 of 50 zł for baking 1000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cookies</a:t>
          </a:r>
          <a:r>
            <a:rPr lang="pl-PL"/>
            <a:t>,</a:t>
          </a:r>
        </a:p>
        <a:p>
          <a:r>
            <a:rPr lang="pl-PL"/>
            <a:t>c) no bonus for baking 500</a:t>
          </a:r>
          <a:r>
            <a:rPr lang="pl-PL" baseline="0"/>
            <a:t> cookies.</a:t>
          </a:r>
          <a:endParaRPr lang="pl-PL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workbookViewId="0">
      <selection activeCell="A42" sqref="A42"/>
    </sheetView>
  </sheetViews>
  <sheetFormatPr defaultColWidth="8.85546875" defaultRowHeight="12.95"/>
  <cols>
    <col min="1" max="1" width="121.42578125" bestFit="1" customWidth="1"/>
  </cols>
  <sheetData>
    <row r="1" spans="1:1">
      <c r="A1" s="13" t="s">
        <v>0</v>
      </c>
    </row>
    <row r="2" spans="1:1">
      <c r="A2" s="62" t="s">
        <v>1</v>
      </c>
    </row>
    <row r="3" spans="1:1">
      <c r="A3" s="62"/>
    </row>
    <row r="4" spans="1:1">
      <c r="A4" s="62"/>
    </row>
    <row r="5" spans="1:1">
      <c r="A5" s="7" t="s">
        <v>2</v>
      </c>
    </row>
    <row r="7" spans="1:1" s="8" customFormat="1" ht="12.75" customHeight="1">
      <c r="A7" s="64" t="s">
        <v>3</v>
      </c>
    </row>
    <row r="8" spans="1:1" s="8" customFormat="1">
      <c r="A8" s="64"/>
    </row>
    <row r="9" spans="1:1" s="8" customFormat="1">
      <c r="A9" s="64"/>
    </row>
    <row r="10" spans="1:1" s="8" customFormat="1">
      <c r="A10" s="64"/>
    </row>
    <row r="11" spans="1:1" s="8" customFormat="1">
      <c r="A11" s="64"/>
    </row>
    <row r="12" spans="1:1" s="8" customFormat="1">
      <c r="A12" s="64"/>
    </row>
    <row r="14" spans="1:1">
      <c r="A14" s="11" t="s">
        <v>4</v>
      </c>
    </row>
    <row r="16" spans="1:1">
      <c r="A16" s="11" t="s">
        <v>5</v>
      </c>
    </row>
    <row r="18" spans="1:1">
      <c r="A18" s="9" t="s">
        <v>6</v>
      </c>
    </row>
    <row r="19" spans="1:1" ht="14.1">
      <c r="A19" s="10" t="s">
        <v>7</v>
      </c>
    </row>
    <row r="20" spans="1:1" ht="14.1">
      <c r="A20" s="10" t="s">
        <v>8</v>
      </c>
    </row>
    <row r="21" spans="1:1">
      <c r="A21" s="10"/>
    </row>
    <row r="22" spans="1:1" ht="14.1">
      <c r="A22" s="10" t="s">
        <v>9</v>
      </c>
    </row>
    <row r="23" spans="1:1" ht="14.1">
      <c r="A23" s="10" t="s">
        <v>10</v>
      </c>
    </row>
    <row r="24" spans="1:1">
      <c r="A24" s="63" t="s">
        <v>11</v>
      </c>
    </row>
    <row r="25" spans="1:1">
      <c r="A25" s="63"/>
    </row>
    <row r="26" spans="1:1" ht="14.1">
      <c r="A26" s="10" t="s">
        <v>12</v>
      </c>
    </row>
    <row r="27" spans="1:1" ht="12.75" customHeight="1">
      <c r="A27" s="63" t="s">
        <v>13</v>
      </c>
    </row>
    <row r="28" spans="1:1">
      <c r="A28" s="63"/>
    </row>
    <row r="29" spans="1:1">
      <c r="A29" s="63"/>
    </row>
    <row r="31" spans="1:1" s="12" customFormat="1"/>
    <row r="33" spans="1:1">
      <c r="A33" s="13" t="s">
        <v>14</v>
      </c>
    </row>
    <row r="34" spans="1:1">
      <c r="A34" t="s">
        <v>15</v>
      </c>
    </row>
    <row r="36" spans="1:1">
      <c r="A36" s="11" t="s">
        <v>16</v>
      </c>
    </row>
    <row r="38" spans="1:1" ht="56.1">
      <c r="A38" s="14" t="s">
        <v>17</v>
      </c>
    </row>
    <row r="40" spans="1:1">
      <c r="A40" t="s">
        <v>18</v>
      </c>
    </row>
    <row r="41" spans="1:1" ht="42">
      <c r="A41" s="14" t="s">
        <v>19</v>
      </c>
    </row>
  </sheetData>
  <mergeCells count="4">
    <mergeCell ref="A2:A4"/>
    <mergeCell ref="A24:A25"/>
    <mergeCell ref="A27:A29"/>
    <mergeCell ref="A7:A12"/>
  </mergeCells>
  <phoneticPr fontId="0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0DDE-858D-455E-9B7B-6DDDB109FC08}">
  <dimension ref="A1:E22"/>
  <sheetViews>
    <sheetView workbookViewId="0">
      <selection activeCell="G16" sqref="G16"/>
    </sheetView>
  </sheetViews>
  <sheetFormatPr defaultColWidth="8.85546875" defaultRowHeight="12.95"/>
  <cols>
    <col min="4" max="4" width="9.85546875" bestFit="1" customWidth="1"/>
    <col min="5" max="5" width="11.28515625" bestFit="1" customWidth="1"/>
  </cols>
  <sheetData>
    <row r="1" spans="1:5" ht="12.75" customHeight="1"/>
    <row r="11" spans="1:5" ht="15.95" thickBot="1">
      <c r="A11" s="56" t="s">
        <v>134</v>
      </c>
      <c r="B11" s="56" t="s">
        <v>92</v>
      </c>
      <c r="C11" s="56" t="s">
        <v>135</v>
      </c>
      <c r="D11" s="56" t="s">
        <v>43</v>
      </c>
      <c r="E11" s="56" t="s">
        <v>136</v>
      </c>
    </row>
    <row r="12" spans="1:5" ht="17.100000000000001" thickTop="1" thickBot="1">
      <c r="A12" s="56" t="s">
        <v>137</v>
      </c>
      <c r="B12" s="56">
        <f ca="1">_xlfn.IFS(RAND()&lt;0.3,500,RAND()&lt;0.6,1000,RAND()&lt;1,1500)</f>
        <v>1500</v>
      </c>
      <c r="C12" s="57">
        <v>1.5</v>
      </c>
      <c r="D12" s="57">
        <f ca="1">_xlfn.IFS(B12=500,0,B12=1000,50,B12=1500,100)</f>
        <v>100</v>
      </c>
      <c r="E12" s="58">
        <f ca="1">B12*C12+D12</f>
        <v>2350</v>
      </c>
    </row>
    <row r="13" spans="1:5" ht="17.100000000000001" thickTop="1" thickBot="1">
      <c r="A13" s="56" t="s">
        <v>138</v>
      </c>
      <c r="B13" s="56">
        <f t="shared" ref="B13:B21" ca="1" si="0">_xlfn.IFS(RAND()&lt;0.1,500,RAND()&lt;0.5,1000,RAND()&lt;1,1500)</f>
        <v>500</v>
      </c>
      <c r="C13" s="57">
        <v>1.5</v>
      </c>
      <c r="D13" s="57">
        <f t="shared" ref="D13:D21" ca="1" si="1">_xlfn.IFS(B13=500,0,B13=1000,50,B13=1500,100)</f>
        <v>0</v>
      </c>
      <c r="E13" s="58">
        <f t="shared" ref="E13:E21" ca="1" si="2">B13*C13+D13</f>
        <v>750</v>
      </c>
    </row>
    <row r="14" spans="1:5" ht="17.100000000000001" thickTop="1" thickBot="1">
      <c r="A14" s="56" t="s">
        <v>139</v>
      </c>
      <c r="B14" s="56">
        <f t="shared" ca="1" si="0"/>
        <v>1500</v>
      </c>
      <c r="C14" s="57">
        <v>1.5</v>
      </c>
      <c r="D14" s="57">
        <f t="shared" ca="1" si="1"/>
        <v>100</v>
      </c>
      <c r="E14" s="58">
        <f t="shared" ca="1" si="2"/>
        <v>2350</v>
      </c>
    </row>
    <row r="15" spans="1:5" ht="17.100000000000001" thickTop="1" thickBot="1">
      <c r="A15" s="56" t="s">
        <v>140</v>
      </c>
      <c r="B15" s="56">
        <f t="shared" ca="1" si="0"/>
        <v>1500</v>
      </c>
      <c r="C15" s="57">
        <v>1.5</v>
      </c>
      <c r="D15" s="57">
        <f t="shared" ca="1" si="1"/>
        <v>100</v>
      </c>
      <c r="E15" s="58">
        <f t="shared" ca="1" si="2"/>
        <v>2350</v>
      </c>
    </row>
    <row r="16" spans="1:5" ht="17.100000000000001" thickTop="1" thickBot="1">
      <c r="A16" s="56" t="s">
        <v>46</v>
      </c>
      <c r="B16" s="56">
        <f t="shared" ca="1" si="0"/>
        <v>1000</v>
      </c>
      <c r="C16" s="57">
        <v>1.5</v>
      </c>
      <c r="D16" s="57">
        <f t="shared" ca="1" si="1"/>
        <v>50</v>
      </c>
      <c r="E16" s="58">
        <f t="shared" ca="1" si="2"/>
        <v>1550</v>
      </c>
    </row>
    <row r="17" spans="1:5" ht="17.100000000000001" thickTop="1" thickBot="1">
      <c r="A17" s="56" t="s">
        <v>141</v>
      </c>
      <c r="B17" s="56">
        <f t="shared" ca="1" si="0"/>
        <v>1000</v>
      </c>
      <c r="C17" s="57">
        <v>1.5</v>
      </c>
      <c r="D17" s="57">
        <f t="shared" ca="1" si="1"/>
        <v>50</v>
      </c>
      <c r="E17" s="58">
        <f t="shared" ca="1" si="2"/>
        <v>1550</v>
      </c>
    </row>
    <row r="18" spans="1:5" ht="17.100000000000001" thickTop="1" thickBot="1">
      <c r="A18" s="56" t="s">
        <v>142</v>
      </c>
      <c r="B18" s="56">
        <f t="shared" ca="1" si="0"/>
        <v>1000</v>
      </c>
      <c r="C18" s="57">
        <v>1.5</v>
      </c>
      <c r="D18" s="57">
        <f t="shared" ca="1" si="1"/>
        <v>50</v>
      </c>
      <c r="E18" s="58">
        <f t="shared" ca="1" si="2"/>
        <v>1550</v>
      </c>
    </row>
    <row r="19" spans="1:5" ht="17.100000000000001" thickTop="1" thickBot="1">
      <c r="A19" s="56" t="s">
        <v>143</v>
      </c>
      <c r="B19" s="56">
        <f t="shared" ca="1" si="0"/>
        <v>1000</v>
      </c>
      <c r="C19" s="57">
        <v>1.5</v>
      </c>
      <c r="D19" s="57">
        <f t="shared" ca="1" si="1"/>
        <v>50</v>
      </c>
      <c r="E19" s="58">
        <f t="shared" ca="1" si="2"/>
        <v>1550</v>
      </c>
    </row>
    <row r="20" spans="1:5" ht="17.100000000000001" thickTop="1" thickBot="1">
      <c r="A20" s="56" t="s">
        <v>144</v>
      </c>
      <c r="B20" s="56">
        <f t="shared" ca="1" si="0"/>
        <v>1000</v>
      </c>
      <c r="C20" s="57">
        <v>1.5</v>
      </c>
      <c r="D20" s="57">
        <f t="shared" ca="1" si="1"/>
        <v>50</v>
      </c>
      <c r="E20" s="58">
        <f t="shared" ca="1" si="2"/>
        <v>1550</v>
      </c>
    </row>
    <row r="21" spans="1:5" ht="17.100000000000001" thickTop="1" thickBot="1">
      <c r="A21" s="56" t="s">
        <v>145</v>
      </c>
      <c r="B21" s="56">
        <f t="shared" ca="1" si="0"/>
        <v>1000</v>
      </c>
      <c r="C21" s="57">
        <v>1.5</v>
      </c>
      <c r="D21" s="57">
        <f t="shared" ca="1" si="1"/>
        <v>50</v>
      </c>
      <c r="E21" s="58">
        <f t="shared" ca="1" si="2"/>
        <v>1550</v>
      </c>
    </row>
    <row r="22" spans="1:5" ht="14.1" thickTop="1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A7C8-E5E0-4E8B-BEDD-63C7FC657BDA}">
  <dimension ref="A13:E24"/>
  <sheetViews>
    <sheetView workbookViewId="0">
      <selection activeCell="E14" sqref="E14"/>
    </sheetView>
  </sheetViews>
  <sheetFormatPr defaultColWidth="8.85546875" defaultRowHeight="12.95"/>
  <cols>
    <col min="4" max="4" width="10.7109375" customWidth="1"/>
    <col min="5" max="5" width="11.42578125" customWidth="1"/>
  </cols>
  <sheetData>
    <row r="13" spans="1:5" ht="15.95" thickBot="1">
      <c r="A13" s="56" t="s">
        <v>134</v>
      </c>
      <c r="B13" s="56" t="s">
        <v>92</v>
      </c>
      <c r="C13" s="56" t="s">
        <v>135</v>
      </c>
      <c r="D13" s="56" t="s">
        <v>43</v>
      </c>
      <c r="E13" s="56" t="s">
        <v>136</v>
      </c>
    </row>
    <row r="14" spans="1:5" ht="17.100000000000001" thickTop="1" thickBot="1">
      <c r="A14" s="56" t="s">
        <v>137</v>
      </c>
      <c r="B14" s="56">
        <f ca="1">_xlfn.IFS(RAND()&lt;0.3,RANDBETWEEN(300,2000),RAND()&lt;0.6,RANDBETWEEN(300,2000),RAND()&lt;1,RANDBETWEEN(300,2000))</f>
        <v>1828</v>
      </c>
      <c r="C14" s="57">
        <v>1.5</v>
      </c>
      <c r="D14" s="57">
        <f ca="1">_xlfn.IFS(AND(B14&gt;=500,B14&lt;=1000),100,AND(B14&gt;1000,B14&lt;1500),150,B14&gt;=1500,200,B14&lt;500,0)</f>
        <v>200</v>
      </c>
      <c r="E14" s="58">
        <f ca="1">B14*C14+D14</f>
        <v>2942</v>
      </c>
    </row>
    <row r="15" spans="1:5" ht="17.100000000000001" thickTop="1" thickBot="1">
      <c r="A15" s="56" t="s">
        <v>138</v>
      </c>
      <c r="B15" s="56">
        <f t="shared" ref="B15:B23" ca="1" si="0">_xlfn.IFS(RAND()&lt;0.3,RANDBETWEEN(300,2000),RAND()&lt;0.6,RANDBETWEEN(300,2000),RAND()&lt;1,RANDBETWEEN(300,2000))</f>
        <v>1811</v>
      </c>
      <c r="C15" s="57">
        <v>1.5</v>
      </c>
      <c r="D15" s="57">
        <f t="shared" ref="D15:D23" ca="1" si="1">_xlfn.IFS(AND(B15&gt;=500,B15&lt;=1000),100,AND(B15&gt;1000,B15&lt;1500),150,B15&gt;=1500,200,B15&lt;500,0)</f>
        <v>200</v>
      </c>
      <c r="E15" s="58">
        <f t="shared" ref="E15:E23" ca="1" si="2">B15*C15+D15</f>
        <v>2916.5</v>
      </c>
    </row>
    <row r="16" spans="1:5" ht="17.100000000000001" thickTop="1" thickBot="1">
      <c r="A16" s="56" t="s">
        <v>139</v>
      </c>
      <c r="B16" s="56">
        <f t="shared" ca="1" si="0"/>
        <v>1910</v>
      </c>
      <c r="C16" s="57">
        <v>1.5</v>
      </c>
      <c r="D16" s="57">
        <f t="shared" ca="1" si="1"/>
        <v>200</v>
      </c>
      <c r="E16" s="58">
        <f t="shared" ca="1" si="2"/>
        <v>3065</v>
      </c>
    </row>
    <row r="17" spans="1:5" ht="17.100000000000001" thickTop="1" thickBot="1">
      <c r="A17" s="56" t="s">
        <v>140</v>
      </c>
      <c r="B17" s="56">
        <f t="shared" ca="1" si="0"/>
        <v>1664</v>
      </c>
      <c r="C17" s="57">
        <v>1.5</v>
      </c>
      <c r="D17" s="57">
        <f t="shared" ca="1" si="1"/>
        <v>200</v>
      </c>
      <c r="E17" s="58">
        <f t="shared" ca="1" si="2"/>
        <v>2696</v>
      </c>
    </row>
    <row r="18" spans="1:5" ht="17.100000000000001" thickTop="1" thickBot="1">
      <c r="A18" s="56" t="s">
        <v>46</v>
      </c>
      <c r="B18" s="56">
        <f t="shared" ca="1" si="0"/>
        <v>1582</v>
      </c>
      <c r="C18" s="57">
        <v>1.5</v>
      </c>
      <c r="D18" s="57">
        <f t="shared" ca="1" si="1"/>
        <v>200</v>
      </c>
      <c r="E18" s="58">
        <f t="shared" ca="1" si="2"/>
        <v>2573</v>
      </c>
    </row>
    <row r="19" spans="1:5" ht="17.100000000000001" thickTop="1" thickBot="1">
      <c r="A19" s="56" t="s">
        <v>141</v>
      </c>
      <c r="B19" s="56">
        <f t="shared" ca="1" si="0"/>
        <v>1371</v>
      </c>
      <c r="C19" s="57">
        <v>1.5</v>
      </c>
      <c r="D19" s="57">
        <f t="shared" ca="1" si="1"/>
        <v>150</v>
      </c>
      <c r="E19" s="58">
        <f t="shared" ca="1" si="2"/>
        <v>2206.5</v>
      </c>
    </row>
    <row r="20" spans="1:5" ht="17.100000000000001" thickTop="1" thickBot="1">
      <c r="A20" s="56" t="s">
        <v>142</v>
      </c>
      <c r="B20" s="56">
        <f t="shared" ca="1" si="0"/>
        <v>1687</v>
      </c>
      <c r="C20" s="57">
        <v>1.5</v>
      </c>
      <c r="D20" s="57">
        <f t="shared" ca="1" si="1"/>
        <v>200</v>
      </c>
      <c r="E20" s="58">
        <f t="shared" ca="1" si="2"/>
        <v>2730.5</v>
      </c>
    </row>
    <row r="21" spans="1:5" ht="17.100000000000001" thickTop="1" thickBot="1">
      <c r="A21" s="56" t="s">
        <v>143</v>
      </c>
      <c r="B21" s="56">
        <f t="shared" ca="1" si="0"/>
        <v>1580</v>
      </c>
      <c r="C21" s="57">
        <v>1.5</v>
      </c>
      <c r="D21" s="57">
        <f t="shared" ca="1" si="1"/>
        <v>200</v>
      </c>
      <c r="E21" s="58">
        <f t="shared" ca="1" si="2"/>
        <v>2570</v>
      </c>
    </row>
    <row r="22" spans="1:5" ht="17.100000000000001" thickTop="1" thickBot="1">
      <c r="A22" s="56" t="s">
        <v>144</v>
      </c>
      <c r="B22" s="56">
        <f t="shared" ca="1" si="0"/>
        <v>377</v>
      </c>
      <c r="C22" s="57">
        <v>1.5</v>
      </c>
      <c r="D22" s="57">
        <f t="shared" ca="1" si="1"/>
        <v>0</v>
      </c>
      <c r="E22" s="58">
        <f t="shared" ca="1" si="2"/>
        <v>565.5</v>
      </c>
    </row>
    <row r="23" spans="1:5" ht="17.100000000000001" thickTop="1" thickBot="1">
      <c r="A23" s="56" t="s">
        <v>145</v>
      </c>
      <c r="B23" s="56">
        <f t="shared" ca="1" si="0"/>
        <v>1409</v>
      </c>
      <c r="C23" s="57">
        <v>1.5</v>
      </c>
      <c r="D23" s="57">
        <f t="shared" ca="1" si="1"/>
        <v>150</v>
      </c>
      <c r="E23" s="58">
        <f t="shared" ca="1" si="2"/>
        <v>2263.5</v>
      </c>
    </row>
    <row r="24" spans="1:5" ht="14.1" thickTop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F10" sqref="F10"/>
    </sheetView>
  </sheetViews>
  <sheetFormatPr defaultColWidth="9.140625" defaultRowHeight="14.1"/>
  <cols>
    <col min="1" max="1" width="18.140625" style="15" customWidth="1"/>
    <col min="2" max="2" width="12.28515625" style="15" customWidth="1"/>
    <col min="3" max="3" width="13.7109375" style="15" customWidth="1"/>
    <col min="4" max="4" width="13" style="15" customWidth="1"/>
    <col min="5" max="5" width="15.85546875" style="15" customWidth="1"/>
    <col min="6" max="16384" width="9.140625" style="15"/>
  </cols>
  <sheetData>
    <row r="1" spans="1:5" ht="14.25" customHeight="1"/>
    <row r="2" spans="1:5" ht="14.25" customHeight="1"/>
    <row r="6" spans="1:5" ht="20.25" customHeight="1"/>
    <row r="7" spans="1:5" ht="15">
      <c r="A7" s="39" t="s">
        <v>20</v>
      </c>
      <c r="B7" s="39" t="s">
        <v>21</v>
      </c>
      <c r="C7" s="39" t="s">
        <v>22</v>
      </c>
      <c r="D7" s="39" t="s">
        <v>23</v>
      </c>
      <c r="E7" s="39" t="s">
        <v>24</v>
      </c>
    </row>
    <row r="8" spans="1:5" ht="15">
      <c r="A8" s="38" t="s">
        <v>25</v>
      </c>
      <c r="B8" s="38">
        <v>44</v>
      </c>
      <c r="C8" s="38">
        <v>48</v>
      </c>
      <c r="D8" s="38">
        <f>SUM(B8:C8)</f>
        <v>92</v>
      </c>
      <c r="E8" s="38" t="str">
        <f>IF(D8&gt;=80,"PASS","FAIL")</f>
        <v>PASS</v>
      </c>
    </row>
    <row r="9" spans="1:5" ht="15">
      <c r="A9" s="38" t="s">
        <v>26</v>
      </c>
      <c r="B9" s="38">
        <v>26</v>
      </c>
      <c r="C9" s="38">
        <v>20</v>
      </c>
      <c r="D9" s="38">
        <f t="shared" ref="D9:D22" si="0">SUM(B9:C9)</f>
        <v>46</v>
      </c>
      <c r="E9" s="38" t="str">
        <f t="shared" ref="E9:E22" si="1">IF(D9&gt;=80,"PASS","FAIL")</f>
        <v>FAIL</v>
      </c>
    </row>
    <row r="10" spans="1:5" ht="15">
      <c r="A10" s="38" t="s">
        <v>27</v>
      </c>
      <c r="B10" s="38">
        <v>49</v>
      </c>
      <c r="C10" s="38">
        <v>37</v>
      </c>
      <c r="D10" s="38">
        <f t="shared" si="0"/>
        <v>86</v>
      </c>
      <c r="E10" s="38" t="str">
        <f t="shared" si="1"/>
        <v>PASS</v>
      </c>
    </row>
    <row r="11" spans="1:5" ht="15">
      <c r="A11" s="38" t="s">
        <v>28</v>
      </c>
      <c r="B11" s="38">
        <v>30</v>
      </c>
      <c r="C11" s="38">
        <v>33</v>
      </c>
      <c r="D11" s="38">
        <f t="shared" si="0"/>
        <v>63</v>
      </c>
      <c r="E11" s="38" t="str">
        <f t="shared" si="1"/>
        <v>FAIL</v>
      </c>
    </row>
    <row r="12" spans="1:5" ht="15">
      <c r="A12" s="38" t="s">
        <v>29</v>
      </c>
      <c r="B12" s="38">
        <v>43</v>
      </c>
      <c r="C12" s="38">
        <v>46</v>
      </c>
      <c r="D12" s="38">
        <f t="shared" si="0"/>
        <v>89</v>
      </c>
      <c r="E12" s="38" t="str">
        <f t="shared" si="1"/>
        <v>PASS</v>
      </c>
    </row>
    <row r="13" spans="1:5" ht="15">
      <c r="A13" s="38" t="s">
        <v>30</v>
      </c>
      <c r="B13" s="38">
        <v>39</v>
      </c>
      <c r="C13" s="38">
        <v>50</v>
      </c>
      <c r="D13" s="38">
        <f t="shared" si="0"/>
        <v>89</v>
      </c>
      <c r="E13" s="38" t="str">
        <f t="shared" si="1"/>
        <v>PASS</v>
      </c>
    </row>
    <row r="14" spans="1:5" ht="15">
      <c r="A14" s="38" t="s">
        <v>31</v>
      </c>
      <c r="B14" s="38">
        <v>40</v>
      </c>
      <c r="C14" s="38">
        <v>42</v>
      </c>
      <c r="D14" s="38">
        <f t="shared" si="0"/>
        <v>82</v>
      </c>
      <c r="E14" s="38" t="str">
        <f t="shared" si="1"/>
        <v>PASS</v>
      </c>
    </row>
    <row r="15" spans="1:5" ht="15">
      <c r="A15" s="38" t="s">
        <v>32</v>
      </c>
      <c r="B15" s="38">
        <v>26</v>
      </c>
      <c r="C15" s="38">
        <v>40</v>
      </c>
      <c r="D15" s="38">
        <f t="shared" si="0"/>
        <v>66</v>
      </c>
      <c r="E15" s="38" t="str">
        <f t="shared" si="1"/>
        <v>FAIL</v>
      </c>
    </row>
    <row r="16" spans="1:5" ht="15">
      <c r="A16" s="38" t="s">
        <v>33</v>
      </c>
      <c r="B16" s="38">
        <v>49</v>
      </c>
      <c r="C16" s="38">
        <v>26</v>
      </c>
      <c r="D16" s="38">
        <f t="shared" si="0"/>
        <v>75</v>
      </c>
      <c r="E16" s="38" t="str">
        <f t="shared" si="1"/>
        <v>FAIL</v>
      </c>
    </row>
    <row r="17" spans="1:5" ht="15">
      <c r="A17" s="38" t="s">
        <v>34</v>
      </c>
      <c r="B17" s="38">
        <v>30</v>
      </c>
      <c r="C17" s="38">
        <v>49</v>
      </c>
      <c r="D17" s="38">
        <f t="shared" si="0"/>
        <v>79</v>
      </c>
      <c r="E17" s="38" t="str">
        <f t="shared" si="1"/>
        <v>FAIL</v>
      </c>
    </row>
    <row r="18" spans="1:5" ht="15">
      <c r="A18" s="38" t="s">
        <v>35</v>
      </c>
      <c r="B18" s="38">
        <v>43</v>
      </c>
      <c r="C18" s="38">
        <v>30</v>
      </c>
      <c r="D18" s="38">
        <f t="shared" si="0"/>
        <v>73</v>
      </c>
      <c r="E18" s="38" t="str">
        <f t="shared" si="1"/>
        <v>FAIL</v>
      </c>
    </row>
    <row r="19" spans="1:5" ht="15">
      <c r="A19" s="38" t="s">
        <v>36</v>
      </c>
      <c r="B19" s="38">
        <v>33</v>
      </c>
      <c r="C19" s="38">
        <v>26</v>
      </c>
      <c r="D19" s="38">
        <f t="shared" si="0"/>
        <v>59</v>
      </c>
      <c r="E19" s="38" t="str">
        <f t="shared" si="1"/>
        <v>FAIL</v>
      </c>
    </row>
    <row r="20" spans="1:5" ht="15">
      <c r="A20" s="38" t="s">
        <v>37</v>
      </c>
      <c r="B20" s="38">
        <v>45</v>
      </c>
      <c r="C20" s="38">
        <v>49</v>
      </c>
      <c r="D20" s="38">
        <f t="shared" si="0"/>
        <v>94</v>
      </c>
      <c r="E20" s="38" t="str">
        <f t="shared" si="1"/>
        <v>PASS</v>
      </c>
    </row>
    <row r="21" spans="1:5" ht="15">
      <c r="A21" s="38" t="s">
        <v>38</v>
      </c>
      <c r="B21" s="38">
        <v>49</v>
      </c>
      <c r="C21" s="38">
        <v>43</v>
      </c>
      <c r="D21" s="38">
        <f t="shared" si="0"/>
        <v>92</v>
      </c>
      <c r="E21" s="38" t="str">
        <f t="shared" si="1"/>
        <v>PASS</v>
      </c>
    </row>
    <row r="22" spans="1:5" ht="15">
      <c r="A22" s="38" t="s">
        <v>39</v>
      </c>
      <c r="B22" s="38">
        <v>27</v>
      </c>
      <c r="C22" s="38">
        <v>20</v>
      </c>
      <c r="D22" s="38">
        <f t="shared" si="0"/>
        <v>47</v>
      </c>
      <c r="E22" s="38" t="str">
        <f t="shared" si="1"/>
        <v>FAIL</v>
      </c>
    </row>
  </sheetData>
  <conditionalFormatting sqref="E8:E22">
    <cfRule type="containsText" dxfId="4" priority="1" operator="containsText" text="FAIL">
      <formula>NOT(ISERROR(SEARCH("FAIL",E8)))</formula>
    </cfRule>
    <cfRule type="containsText" dxfId="3" priority="2" operator="containsText" text="PASS">
      <formula>NOT(ISERROR(SEARCH("PASS",E8)))</formula>
    </cfRule>
    <cfRule type="expression" dxfId="2" priority="3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E11" sqref="E11"/>
    </sheetView>
  </sheetViews>
  <sheetFormatPr defaultColWidth="9.140625" defaultRowHeight="14.1"/>
  <cols>
    <col min="1" max="1" width="18.140625" style="15" customWidth="1"/>
    <col min="2" max="2" width="22.42578125" style="15" customWidth="1"/>
    <col min="3" max="3" width="23.42578125" style="15" customWidth="1"/>
    <col min="4" max="16384" width="9.140625" style="15"/>
  </cols>
  <sheetData>
    <row r="1" spans="1:4" ht="14.25" customHeight="1"/>
    <row r="2" spans="1:4" ht="14.25" customHeight="1"/>
    <row r="10" spans="1:4" ht="15">
      <c r="A10" s="37" t="s">
        <v>40</v>
      </c>
      <c r="B10" s="37" t="s">
        <v>41</v>
      </c>
      <c r="C10" s="40" t="s">
        <v>42</v>
      </c>
      <c r="D10" s="37" t="s">
        <v>43</v>
      </c>
    </row>
    <row r="11" spans="1:4" ht="14.25" customHeight="1">
      <c r="A11" s="16" t="s">
        <v>44</v>
      </c>
      <c r="B11" s="16" t="s">
        <v>45</v>
      </c>
      <c r="C11" s="42">
        <v>8342</v>
      </c>
      <c r="D11" s="41" t="str">
        <f>IF(C11&gt;8000,"YES","NO")</f>
        <v>YES</v>
      </c>
    </row>
    <row r="12" spans="1:4">
      <c r="A12" s="16" t="s">
        <v>46</v>
      </c>
      <c r="B12" s="16" t="s">
        <v>47</v>
      </c>
      <c r="C12" s="42">
        <v>4326</v>
      </c>
      <c r="D12" s="41" t="str">
        <f t="shared" ref="D12:D25" si="0">IF(C12&gt;8000,"YES","NO")</f>
        <v>NO</v>
      </c>
    </row>
    <row r="13" spans="1:4">
      <c r="A13" s="16" t="s">
        <v>48</v>
      </c>
      <c r="B13" s="16" t="s">
        <v>49</v>
      </c>
      <c r="C13" s="42">
        <v>7865</v>
      </c>
      <c r="D13" s="41" t="str">
        <f t="shared" si="0"/>
        <v>NO</v>
      </c>
    </row>
    <row r="14" spans="1:4">
      <c r="A14" s="16" t="s">
        <v>50</v>
      </c>
      <c r="B14" s="16" t="s">
        <v>51</v>
      </c>
      <c r="C14" s="42">
        <v>10234</v>
      </c>
      <c r="D14" s="41" t="str">
        <f t="shared" si="0"/>
        <v>YES</v>
      </c>
    </row>
    <row r="15" spans="1:4">
      <c r="A15" s="16" t="s">
        <v>52</v>
      </c>
      <c r="B15" s="16" t="s">
        <v>53</v>
      </c>
      <c r="C15" s="42">
        <v>4326</v>
      </c>
      <c r="D15" s="41" t="str">
        <f t="shared" si="0"/>
        <v>NO</v>
      </c>
    </row>
    <row r="16" spans="1:4">
      <c r="A16" s="16" t="s">
        <v>54</v>
      </c>
      <c r="B16" s="16" t="s">
        <v>55</v>
      </c>
      <c r="C16" s="42">
        <v>8790</v>
      </c>
      <c r="D16" s="41" t="str">
        <f t="shared" si="0"/>
        <v>YES</v>
      </c>
    </row>
    <row r="17" spans="1:4">
      <c r="A17" s="16" t="s">
        <v>56</v>
      </c>
      <c r="B17" s="16" t="s">
        <v>57</v>
      </c>
      <c r="C17" s="42">
        <v>6660</v>
      </c>
      <c r="D17" s="41" t="str">
        <f t="shared" si="0"/>
        <v>NO</v>
      </c>
    </row>
    <row r="18" spans="1:4">
      <c r="A18" s="16" t="s">
        <v>58</v>
      </c>
      <c r="B18" s="16" t="s">
        <v>59</v>
      </c>
      <c r="C18" s="42">
        <v>4590</v>
      </c>
      <c r="D18" s="41" t="str">
        <f t="shared" si="0"/>
        <v>NO</v>
      </c>
    </row>
    <row r="19" spans="1:4">
      <c r="A19" s="16" t="s">
        <v>60</v>
      </c>
      <c r="B19" s="16" t="s">
        <v>61</v>
      </c>
      <c r="C19" s="42">
        <v>30000</v>
      </c>
      <c r="D19" s="41" t="str">
        <f t="shared" si="0"/>
        <v>YES</v>
      </c>
    </row>
    <row r="20" spans="1:4">
      <c r="A20" s="16" t="s">
        <v>62</v>
      </c>
      <c r="B20" s="16" t="s">
        <v>63</v>
      </c>
      <c r="C20" s="42">
        <v>32889</v>
      </c>
      <c r="D20" s="41" t="str">
        <f t="shared" si="0"/>
        <v>YES</v>
      </c>
    </row>
    <row r="21" spans="1:4">
      <c r="A21" s="16" t="s">
        <v>64</v>
      </c>
      <c r="B21" s="16" t="s">
        <v>65</v>
      </c>
      <c r="C21" s="42">
        <v>2370</v>
      </c>
      <c r="D21" s="41" t="str">
        <f t="shared" si="0"/>
        <v>NO</v>
      </c>
    </row>
    <row r="22" spans="1:4">
      <c r="A22" s="16" t="s">
        <v>66</v>
      </c>
      <c r="B22" s="16" t="s">
        <v>67</v>
      </c>
      <c r="C22" s="42">
        <v>12098</v>
      </c>
      <c r="D22" s="41" t="str">
        <f t="shared" si="0"/>
        <v>YES</v>
      </c>
    </row>
    <row r="23" spans="1:4">
      <c r="A23" s="16" t="s">
        <v>68</v>
      </c>
      <c r="B23" s="16" t="s">
        <v>69</v>
      </c>
      <c r="C23" s="42">
        <v>2390</v>
      </c>
      <c r="D23" s="41" t="str">
        <f t="shared" si="0"/>
        <v>NO</v>
      </c>
    </row>
    <row r="24" spans="1:4">
      <c r="A24" s="16" t="s">
        <v>70</v>
      </c>
      <c r="B24" s="16" t="s">
        <v>71</v>
      </c>
      <c r="C24" s="42">
        <v>67200</v>
      </c>
      <c r="D24" s="41" t="str">
        <f t="shared" si="0"/>
        <v>YES</v>
      </c>
    </row>
    <row r="25" spans="1:4">
      <c r="A25" s="16" t="s">
        <v>72</v>
      </c>
      <c r="B25" s="16" t="s">
        <v>73</v>
      </c>
      <c r="C25" s="42">
        <v>5436</v>
      </c>
      <c r="D25" s="41" t="str">
        <f t="shared" si="0"/>
        <v>NO</v>
      </c>
    </row>
  </sheetData>
  <conditionalFormatting sqref="D11:D25">
    <cfRule type="containsText" dxfId="1" priority="1" operator="containsText" text="YES">
      <formula>NOT(ISERROR(SEARCH("YES",D11)))</formula>
    </cfRule>
    <cfRule type="containsText" dxfId="0" priority="2" operator="containsText" text="NO">
      <formula>NOT(ISERROR(SEARCH("NO",D11)))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6" sqref="B6"/>
    </sheetView>
  </sheetViews>
  <sheetFormatPr defaultColWidth="9.140625" defaultRowHeight="14.1"/>
  <cols>
    <col min="1" max="1" width="16.28515625" style="15" customWidth="1"/>
    <col min="2" max="3" width="14.85546875" style="15" customWidth="1"/>
    <col min="4" max="16384" width="9.140625" style="15"/>
  </cols>
  <sheetData>
    <row r="1" spans="1:2" ht="24" customHeight="1"/>
    <row r="5" spans="1:2">
      <c r="A5" s="37" t="s">
        <v>74</v>
      </c>
      <c r="B5" s="37" t="s">
        <v>75</v>
      </c>
    </row>
    <row r="6" spans="1:2">
      <c r="A6" s="16">
        <v>209</v>
      </c>
      <c r="B6" s="16" t="str">
        <f>_xlfn.IFS(A6=0,"Zero",A6&gt;0,"Positive",A6&lt;0,"Negative")</f>
        <v>Positive</v>
      </c>
    </row>
    <row r="7" spans="1:2">
      <c r="A7" s="16">
        <v>-17</v>
      </c>
      <c r="B7" s="16" t="str">
        <f t="shared" ref="B7:B14" si="0">_xlfn.IFS(A7=0,"Zero",A7&gt;0,"Positive",A7&lt;0,"Negative")</f>
        <v>Negative</v>
      </c>
    </row>
    <row r="8" spans="1:2">
      <c r="A8" s="16">
        <v>0</v>
      </c>
      <c r="B8" s="16" t="str">
        <f t="shared" si="0"/>
        <v>Zero</v>
      </c>
    </row>
    <row r="9" spans="1:2">
      <c r="A9" s="16">
        <v>4</v>
      </c>
      <c r="B9" s="16" t="str">
        <f t="shared" si="0"/>
        <v>Positive</v>
      </c>
    </row>
    <row r="10" spans="1:2">
      <c r="A10" s="16">
        <v>-23</v>
      </c>
      <c r="B10" s="16" t="str">
        <f t="shared" si="0"/>
        <v>Negative</v>
      </c>
    </row>
    <row r="11" spans="1:2">
      <c r="A11" s="16">
        <v>0</v>
      </c>
      <c r="B11" s="16" t="str">
        <f t="shared" si="0"/>
        <v>Zero</v>
      </c>
    </row>
    <row r="12" spans="1:2">
      <c r="A12" s="16">
        <v>12</v>
      </c>
      <c r="B12" s="16" t="str">
        <f t="shared" si="0"/>
        <v>Positive</v>
      </c>
    </row>
    <row r="13" spans="1:2">
      <c r="A13" s="16">
        <v>-5</v>
      </c>
      <c r="B13" s="16" t="str">
        <f t="shared" si="0"/>
        <v>Negative</v>
      </c>
    </row>
    <row r="14" spans="1:2">
      <c r="A14" s="16">
        <v>0</v>
      </c>
      <c r="B14" s="16" t="str">
        <f t="shared" si="0"/>
        <v>Zero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>
      <selection activeCell="D13" sqref="D13"/>
    </sheetView>
  </sheetViews>
  <sheetFormatPr defaultColWidth="9.140625" defaultRowHeight="14.1"/>
  <cols>
    <col min="1" max="1" width="16" style="15" customWidth="1"/>
    <col min="2" max="2" width="12.28515625" style="15" customWidth="1"/>
    <col min="3" max="3" width="17.7109375" style="15" customWidth="1"/>
    <col min="4" max="16384" width="9.140625" style="15"/>
  </cols>
  <sheetData>
    <row r="1" spans="1:3" ht="23.25" customHeight="1"/>
    <row r="12" spans="1:3">
      <c r="A12" s="37" t="s">
        <v>20</v>
      </c>
      <c r="B12" s="37" t="s">
        <v>76</v>
      </c>
      <c r="C12" s="37" t="s">
        <v>75</v>
      </c>
    </row>
    <row r="13" spans="1:3">
      <c r="A13" s="16" t="s">
        <v>25</v>
      </c>
      <c r="B13" s="17">
        <v>5</v>
      </c>
      <c r="C13" s="16" t="str">
        <f>_xlfn.IFS(B13=5,"Excellent",B13=4,"Good",B13=3,"Average",B13=2,"Fail")</f>
        <v>Excellent</v>
      </c>
    </row>
    <row r="14" spans="1:3">
      <c r="A14" s="16" t="s">
        <v>26</v>
      </c>
      <c r="B14" s="17">
        <v>2</v>
      </c>
      <c r="C14" s="16" t="str">
        <f t="shared" ref="C14:C27" si="0">_xlfn.IFS(B14=5,"Excellent",B14=4,"Good",B14=3,"Average",B14=2,"Fail")</f>
        <v>Fail</v>
      </c>
    </row>
    <row r="15" spans="1:3">
      <c r="A15" s="16" t="s">
        <v>27</v>
      </c>
      <c r="B15" s="17">
        <v>3</v>
      </c>
      <c r="C15" s="16" t="str">
        <f t="shared" si="0"/>
        <v>Average</v>
      </c>
    </row>
    <row r="16" spans="1:3">
      <c r="A16" s="16" t="s">
        <v>28</v>
      </c>
      <c r="B16" s="17">
        <v>5</v>
      </c>
      <c r="C16" s="16" t="str">
        <f t="shared" si="0"/>
        <v>Excellent</v>
      </c>
    </row>
    <row r="17" spans="1:3">
      <c r="A17" s="16" t="s">
        <v>29</v>
      </c>
      <c r="B17" s="17">
        <v>4</v>
      </c>
      <c r="C17" s="16" t="str">
        <f t="shared" si="0"/>
        <v>Good</v>
      </c>
    </row>
    <row r="18" spans="1:3">
      <c r="A18" s="16" t="s">
        <v>30</v>
      </c>
      <c r="B18" s="17">
        <v>2</v>
      </c>
      <c r="C18" s="16" t="str">
        <f t="shared" si="0"/>
        <v>Fail</v>
      </c>
    </row>
    <row r="19" spans="1:3">
      <c r="A19" s="16" t="s">
        <v>31</v>
      </c>
      <c r="B19" s="17">
        <v>5</v>
      </c>
      <c r="C19" s="16" t="str">
        <f t="shared" si="0"/>
        <v>Excellent</v>
      </c>
    </row>
    <row r="20" spans="1:3">
      <c r="A20" s="16" t="s">
        <v>32</v>
      </c>
      <c r="B20" s="17">
        <v>5</v>
      </c>
      <c r="C20" s="16" t="str">
        <f t="shared" si="0"/>
        <v>Excellent</v>
      </c>
    </row>
    <row r="21" spans="1:3">
      <c r="A21" s="16" t="s">
        <v>33</v>
      </c>
      <c r="B21" s="17">
        <v>3</v>
      </c>
      <c r="C21" s="16" t="str">
        <f t="shared" si="0"/>
        <v>Average</v>
      </c>
    </row>
    <row r="22" spans="1:3">
      <c r="A22" s="16" t="s">
        <v>34</v>
      </c>
      <c r="B22" s="17">
        <v>4</v>
      </c>
      <c r="C22" s="16" t="str">
        <f t="shared" si="0"/>
        <v>Good</v>
      </c>
    </row>
    <row r="23" spans="1:3">
      <c r="A23" s="16" t="s">
        <v>35</v>
      </c>
      <c r="B23" s="17">
        <v>3</v>
      </c>
      <c r="C23" s="16" t="str">
        <f t="shared" si="0"/>
        <v>Average</v>
      </c>
    </row>
    <row r="24" spans="1:3">
      <c r="A24" s="16" t="s">
        <v>36</v>
      </c>
      <c r="B24" s="17">
        <v>5</v>
      </c>
      <c r="C24" s="16" t="str">
        <f t="shared" si="0"/>
        <v>Excellent</v>
      </c>
    </row>
    <row r="25" spans="1:3">
      <c r="A25" s="16" t="s">
        <v>37</v>
      </c>
      <c r="B25" s="17">
        <v>2</v>
      </c>
      <c r="C25" s="16" t="str">
        <f t="shared" si="0"/>
        <v>Fail</v>
      </c>
    </row>
    <row r="26" spans="1:3">
      <c r="A26" s="16" t="s">
        <v>38</v>
      </c>
      <c r="B26" s="17">
        <v>3</v>
      </c>
      <c r="C26" s="16" t="str">
        <f t="shared" si="0"/>
        <v>Average</v>
      </c>
    </row>
    <row r="27" spans="1:3">
      <c r="A27" s="16" t="s">
        <v>39</v>
      </c>
      <c r="B27" s="17">
        <v>5</v>
      </c>
      <c r="C27" s="16" t="str">
        <f t="shared" si="0"/>
        <v>Excellent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>
      <selection activeCell="F17" sqref="F17"/>
    </sheetView>
  </sheetViews>
  <sheetFormatPr defaultColWidth="8.85546875" defaultRowHeight="12.95"/>
  <cols>
    <col min="1" max="1" width="17.140625" customWidth="1"/>
    <col min="2" max="2" width="15.7109375" customWidth="1"/>
    <col min="3" max="3" width="19.28515625" customWidth="1"/>
    <col min="4" max="4" width="17.28515625" customWidth="1"/>
    <col min="5" max="5" width="11.42578125" customWidth="1"/>
  </cols>
  <sheetData>
    <row r="1" spans="1:6">
      <c r="A1" s="6"/>
    </row>
    <row r="11" spans="1:6" ht="14.1">
      <c r="A11" s="20" t="s">
        <v>77</v>
      </c>
      <c r="B11" s="20"/>
      <c r="C11" s="20" t="s">
        <v>78</v>
      </c>
      <c r="D11" s="5"/>
      <c r="E11" s="5"/>
    </row>
    <row r="12" spans="1:6" ht="14.1">
      <c r="A12" s="24" t="s">
        <v>79</v>
      </c>
      <c r="B12" s="45">
        <v>350</v>
      </c>
      <c r="C12" s="24" t="s">
        <v>80</v>
      </c>
      <c r="D12" s="5"/>
      <c r="E12" s="5"/>
    </row>
    <row r="13" spans="1:6" ht="13.5" customHeight="1">
      <c r="A13" s="24" t="s">
        <v>81</v>
      </c>
      <c r="B13" s="45">
        <v>350</v>
      </c>
      <c r="C13" s="24" t="s">
        <v>82</v>
      </c>
      <c r="D13" s="5"/>
      <c r="E13" s="5"/>
    </row>
    <row r="14" spans="1:6">
      <c r="A14" s="19"/>
      <c r="B14" s="19"/>
      <c r="C14" s="19"/>
      <c r="D14" s="19"/>
      <c r="E14" s="19"/>
    </row>
    <row r="15" spans="1:6" ht="27.95">
      <c r="A15" s="21" t="s">
        <v>20</v>
      </c>
      <c r="B15" s="21" t="s">
        <v>83</v>
      </c>
      <c r="C15" s="21" t="s">
        <v>84</v>
      </c>
      <c r="D15" s="21" t="s">
        <v>85</v>
      </c>
      <c r="E15" s="46" t="s">
        <v>78</v>
      </c>
      <c r="F15" s="48"/>
    </row>
    <row r="16" spans="1:6" ht="14.1">
      <c r="A16" s="3" t="s">
        <v>86</v>
      </c>
      <c r="B16" s="43">
        <v>2500</v>
      </c>
      <c r="C16" s="1">
        <v>3</v>
      </c>
      <c r="D16" s="59">
        <f>B16/C16</f>
        <v>833.33333333333337</v>
      </c>
      <c r="E16" s="47" t="str">
        <f>IF(D16&gt;350,"no","yes")</f>
        <v>no</v>
      </c>
      <c r="F16" s="49"/>
    </row>
    <row r="17" spans="1:6" ht="14.1">
      <c r="A17" s="22" t="s">
        <v>87</v>
      </c>
      <c r="B17" s="44">
        <v>2200</v>
      </c>
      <c r="C17" s="23">
        <v>4</v>
      </c>
      <c r="D17" s="59">
        <f t="shared" ref="D17:D20" si="0">B17/C17</f>
        <v>550</v>
      </c>
      <c r="E17" s="47" t="str">
        <f t="shared" ref="E17:E20" si="1">IF(D17&gt;350,"no","yes")</f>
        <v>no</v>
      </c>
      <c r="F17" s="49"/>
    </row>
    <row r="18" spans="1:6" ht="14.1">
      <c r="A18" s="3" t="s">
        <v>88</v>
      </c>
      <c r="B18" s="43">
        <v>1700</v>
      </c>
      <c r="C18" s="1">
        <v>7</v>
      </c>
      <c r="D18" s="59">
        <f t="shared" si="0"/>
        <v>242.85714285714286</v>
      </c>
      <c r="E18" s="47" t="str">
        <f t="shared" si="1"/>
        <v>yes</v>
      </c>
      <c r="F18" s="49"/>
    </row>
    <row r="19" spans="1:6" ht="13.5" customHeight="1">
      <c r="A19" s="22" t="s">
        <v>89</v>
      </c>
      <c r="B19" s="44">
        <v>2000</v>
      </c>
      <c r="C19" s="23">
        <v>4</v>
      </c>
      <c r="D19" s="59">
        <f t="shared" si="0"/>
        <v>500</v>
      </c>
      <c r="E19" s="47" t="str">
        <f t="shared" si="1"/>
        <v>no</v>
      </c>
      <c r="F19" s="49"/>
    </row>
    <row r="20" spans="1:6" ht="13.5" customHeight="1">
      <c r="A20" s="3" t="s">
        <v>90</v>
      </c>
      <c r="B20" s="43">
        <v>1000</v>
      </c>
      <c r="C20" s="1">
        <v>3</v>
      </c>
      <c r="D20" s="59">
        <f t="shared" si="0"/>
        <v>333.33333333333331</v>
      </c>
      <c r="E20" s="47" t="str">
        <f t="shared" si="1"/>
        <v>yes</v>
      </c>
      <c r="F20" s="49"/>
    </row>
  </sheetData>
  <phoneticPr fontId="0" type="noConversion"/>
  <pageMargins left="0.75" right="0.75" top="1" bottom="1" header="0.5" footer="0.5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G15" sqref="G15"/>
    </sheetView>
  </sheetViews>
  <sheetFormatPr defaultColWidth="8.85546875" defaultRowHeight="12.95"/>
  <cols>
    <col min="1" max="1" width="13.7109375" customWidth="1"/>
    <col min="3" max="3" width="13.28515625" customWidth="1"/>
    <col min="4" max="4" width="10.28515625" customWidth="1"/>
    <col min="6" max="6" width="14" customWidth="1"/>
  </cols>
  <sheetData>
    <row r="1" spans="1:6">
      <c r="A1" s="6"/>
    </row>
    <row r="13" spans="1:6" ht="27.95">
      <c r="A13" s="25" t="s">
        <v>91</v>
      </c>
      <c r="B13" s="25" t="s">
        <v>92</v>
      </c>
      <c r="C13" s="25" t="s">
        <v>93</v>
      </c>
      <c r="D13" s="25" t="s">
        <v>23</v>
      </c>
      <c r="E13" s="25" t="s">
        <v>94</v>
      </c>
      <c r="F13" s="25" t="s">
        <v>95</v>
      </c>
    </row>
    <row r="14" spans="1:6" ht="14.1">
      <c r="A14" s="3" t="s">
        <v>96</v>
      </c>
      <c r="B14" s="26">
        <v>1</v>
      </c>
      <c r="C14" s="27">
        <v>100</v>
      </c>
      <c r="D14" s="60">
        <f>B14*C14</f>
        <v>100</v>
      </c>
      <c r="E14" s="61">
        <f t="shared" ref="E14:E19" si="0">_xlfn.IFS(D14&lt;200,10%,D14&gt;200,15%)</f>
        <v>0.1</v>
      </c>
      <c r="F14" s="60">
        <f>D14-D14*E14</f>
        <v>90</v>
      </c>
    </row>
    <row r="15" spans="1:6" ht="14.1">
      <c r="A15" s="3" t="s">
        <v>97</v>
      </c>
      <c r="B15" s="26">
        <v>3</v>
      </c>
      <c r="C15" s="27">
        <v>150</v>
      </c>
      <c r="D15" s="60">
        <f t="shared" ref="D15:D19" si="1">B15*C15</f>
        <v>450</v>
      </c>
      <c r="E15" s="61">
        <f t="shared" si="0"/>
        <v>0.15</v>
      </c>
      <c r="F15" s="60">
        <f t="shared" ref="F15:F19" si="2">D15-D15*E15</f>
        <v>382.5</v>
      </c>
    </row>
    <row r="16" spans="1:6" ht="14.1">
      <c r="A16" s="3" t="s">
        <v>98</v>
      </c>
      <c r="B16" s="26">
        <v>4</v>
      </c>
      <c r="C16" s="27">
        <v>230</v>
      </c>
      <c r="D16" s="60">
        <f t="shared" si="1"/>
        <v>920</v>
      </c>
      <c r="E16" s="61">
        <f t="shared" si="0"/>
        <v>0.15</v>
      </c>
      <c r="F16" s="60">
        <f t="shared" si="2"/>
        <v>782</v>
      </c>
    </row>
    <row r="17" spans="1:6" ht="14.1">
      <c r="A17" s="3" t="s">
        <v>99</v>
      </c>
      <c r="B17" s="26">
        <v>2</v>
      </c>
      <c r="C17" s="27">
        <v>15</v>
      </c>
      <c r="D17" s="60">
        <f t="shared" si="1"/>
        <v>30</v>
      </c>
      <c r="E17" s="61">
        <f t="shared" si="0"/>
        <v>0.1</v>
      </c>
      <c r="F17" s="60">
        <f t="shared" si="2"/>
        <v>27</v>
      </c>
    </row>
    <row r="18" spans="1:6" ht="14.1">
      <c r="A18" s="3" t="s">
        <v>100</v>
      </c>
      <c r="B18" s="26">
        <v>5</v>
      </c>
      <c r="C18" s="27">
        <v>10</v>
      </c>
      <c r="D18" s="60">
        <f t="shared" si="1"/>
        <v>50</v>
      </c>
      <c r="E18" s="61">
        <f t="shared" si="0"/>
        <v>0.1</v>
      </c>
      <c r="F18" s="60">
        <f t="shared" si="2"/>
        <v>45</v>
      </c>
    </row>
    <row r="19" spans="1:6" ht="14.1">
      <c r="A19" s="3" t="s">
        <v>101</v>
      </c>
      <c r="B19" s="26">
        <v>6</v>
      </c>
      <c r="C19" s="27">
        <v>40</v>
      </c>
      <c r="D19" s="60">
        <f t="shared" si="1"/>
        <v>240</v>
      </c>
      <c r="E19" s="61">
        <f t="shared" si="0"/>
        <v>0.15</v>
      </c>
      <c r="F19" s="60">
        <f t="shared" si="2"/>
        <v>204</v>
      </c>
    </row>
  </sheetData>
  <phoneticPr fontId="0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F33" sqref="F33"/>
    </sheetView>
  </sheetViews>
  <sheetFormatPr defaultColWidth="8.85546875" defaultRowHeight="12.95"/>
  <cols>
    <col min="1" max="1" width="12.28515625" customWidth="1"/>
    <col min="2" max="2" width="12.140625" bestFit="1" customWidth="1"/>
    <col min="3" max="3" width="12.140625" customWidth="1"/>
    <col min="5" max="5" width="12" customWidth="1"/>
    <col min="6" max="6" width="18.42578125" customWidth="1"/>
    <col min="7" max="7" width="11.42578125" customWidth="1"/>
  </cols>
  <sheetData>
    <row r="1" spans="1:7">
      <c r="A1" s="6"/>
    </row>
    <row r="9" spans="1:7" ht="12.75" customHeight="1"/>
    <row r="13" spans="1:7" ht="27.95">
      <c r="A13" s="21" t="s">
        <v>102</v>
      </c>
      <c r="B13" s="21"/>
      <c r="C13" s="21" t="s">
        <v>103</v>
      </c>
      <c r="D13" s="28"/>
      <c r="E13" s="21" t="s">
        <v>104</v>
      </c>
      <c r="F13" s="21" t="s">
        <v>105</v>
      </c>
      <c r="G13" s="4"/>
    </row>
    <row r="14" spans="1:7" ht="14.1">
      <c r="A14" s="22" t="s">
        <v>79</v>
      </c>
      <c r="B14" s="1">
        <v>5</v>
      </c>
      <c r="C14" s="29">
        <v>0.1</v>
      </c>
      <c r="D14" s="5"/>
      <c r="E14" s="22" t="s">
        <v>106</v>
      </c>
      <c r="F14" s="1">
        <v>50</v>
      </c>
      <c r="G14" s="5"/>
    </row>
    <row r="15" spans="1:7" ht="14.1">
      <c r="A15" s="22" t="s">
        <v>81</v>
      </c>
      <c r="B15" s="1">
        <v>5</v>
      </c>
      <c r="C15" s="29">
        <v>0.15</v>
      </c>
      <c r="D15" s="5"/>
      <c r="E15" s="22" t="s">
        <v>107</v>
      </c>
      <c r="F15" s="1">
        <v>90</v>
      </c>
      <c r="G15" s="5"/>
    </row>
    <row r="16" spans="1:7">
      <c r="A16" s="5"/>
      <c r="B16" s="5"/>
      <c r="C16" s="5"/>
      <c r="D16" s="5"/>
      <c r="E16" s="5"/>
      <c r="F16" s="5"/>
      <c r="G16" s="5"/>
    </row>
    <row r="17" spans="1:7" ht="27.95">
      <c r="A17" s="21" t="s">
        <v>108</v>
      </c>
      <c r="B17" s="21" t="s">
        <v>104</v>
      </c>
      <c r="C17" s="21" t="s">
        <v>109</v>
      </c>
      <c r="D17" s="21" t="s">
        <v>102</v>
      </c>
      <c r="E17" s="21" t="s">
        <v>110</v>
      </c>
      <c r="F17" s="21" t="s">
        <v>111</v>
      </c>
      <c r="G17" s="21" t="s">
        <v>112</v>
      </c>
    </row>
    <row r="18" spans="1:7" ht="14.1">
      <c r="A18" s="3" t="s">
        <v>113</v>
      </c>
      <c r="B18" s="3" t="s">
        <v>106</v>
      </c>
      <c r="C18" s="1">
        <v>700</v>
      </c>
      <c r="D18" s="1">
        <v>4</v>
      </c>
      <c r="E18" s="50">
        <f>_xlfn.IFS(D18&lt;5,10%,D18&gt;5,15%)</f>
        <v>0.1</v>
      </c>
      <c r="F18" s="51">
        <f>_xlfn.IFS(B18="secondary",50,B18="higher",90)</f>
        <v>50</v>
      </c>
      <c r="G18" s="51">
        <f>C18+C18*E18+F18</f>
        <v>820</v>
      </c>
    </row>
    <row r="19" spans="1:7" ht="14.1">
      <c r="A19" s="3" t="s">
        <v>114</v>
      </c>
      <c r="B19" s="3" t="s">
        <v>106</v>
      </c>
      <c r="C19" s="1">
        <v>850</v>
      </c>
      <c r="D19" s="1">
        <v>12</v>
      </c>
      <c r="E19" s="50">
        <f t="shared" ref="E19:E22" si="0">_xlfn.IFS(D19&lt;5,10%,D19&gt;5,15%)</f>
        <v>0.15</v>
      </c>
      <c r="F19" s="51">
        <f t="shared" ref="F19:F23" si="1">_xlfn.IFS(B19="secondary",50,B19="higher",90)</f>
        <v>50</v>
      </c>
      <c r="G19" s="51">
        <f t="shared" ref="G19:G23" si="2">C19+C19*E19+F19</f>
        <v>1027.5</v>
      </c>
    </row>
    <row r="20" spans="1:7" ht="14.1">
      <c r="A20" s="3" t="s">
        <v>115</v>
      </c>
      <c r="B20" s="3" t="s">
        <v>107</v>
      </c>
      <c r="C20" s="1">
        <v>1750</v>
      </c>
      <c r="D20" s="1">
        <v>20</v>
      </c>
      <c r="E20" s="50">
        <f t="shared" si="0"/>
        <v>0.15</v>
      </c>
      <c r="F20" s="51">
        <f t="shared" si="1"/>
        <v>90</v>
      </c>
      <c r="G20" s="51">
        <f t="shared" si="2"/>
        <v>2102.5</v>
      </c>
    </row>
    <row r="21" spans="1:7" ht="14.1">
      <c r="A21" s="3" t="s">
        <v>116</v>
      </c>
      <c r="B21" s="3" t="s">
        <v>106</v>
      </c>
      <c r="C21" s="1">
        <v>1300</v>
      </c>
      <c r="D21" s="1">
        <v>1</v>
      </c>
      <c r="E21" s="50">
        <f t="shared" si="0"/>
        <v>0.1</v>
      </c>
      <c r="F21" s="51">
        <f t="shared" si="1"/>
        <v>50</v>
      </c>
      <c r="G21" s="51">
        <f t="shared" si="2"/>
        <v>1480</v>
      </c>
    </row>
    <row r="22" spans="1:7" ht="14.1">
      <c r="A22" s="3" t="s">
        <v>117</v>
      </c>
      <c r="B22" s="3" t="s">
        <v>107</v>
      </c>
      <c r="C22" s="1">
        <v>2100</v>
      </c>
      <c r="D22" s="1">
        <v>3</v>
      </c>
      <c r="E22" s="50">
        <f t="shared" si="0"/>
        <v>0.1</v>
      </c>
      <c r="F22" s="51">
        <f t="shared" si="1"/>
        <v>90</v>
      </c>
      <c r="G22" s="51">
        <f t="shared" si="2"/>
        <v>2400</v>
      </c>
    </row>
    <row r="23" spans="1:7" ht="14.1">
      <c r="A23" s="3" t="s">
        <v>118</v>
      </c>
      <c r="B23" s="3" t="s">
        <v>107</v>
      </c>
      <c r="C23" s="1">
        <v>2200</v>
      </c>
      <c r="D23" s="1">
        <v>5</v>
      </c>
      <c r="E23" s="50">
        <f>_xlfn.IFS(D23&lt;5,10%,D23&gt;=5,15%)</f>
        <v>0.15</v>
      </c>
      <c r="F23" s="51">
        <f t="shared" si="1"/>
        <v>90</v>
      </c>
      <c r="G23" s="51">
        <f t="shared" si="2"/>
        <v>2620</v>
      </c>
    </row>
  </sheetData>
  <phoneticPr fontId="0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topLeftCell="D1" zoomScale="125" zoomScaleNormal="125" workbookViewId="0">
      <selection activeCell="T19" sqref="T19"/>
    </sheetView>
  </sheetViews>
  <sheetFormatPr defaultColWidth="8.85546875" defaultRowHeight="12.95"/>
  <cols>
    <col min="2" max="2" width="11.85546875" customWidth="1"/>
    <col min="3" max="3" width="11.7109375" customWidth="1"/>
    <col min="4" max="4" width="11.140625" customWidth="1"/>
    <col min="5" max="5" width="11.7109375" customWidth="1"/>
    <col min="6" max="6" width="10.85546875" customWidth="1"/>
    <col min="7" max="7" width="11.28515625" customWidth="1"/>
    <col min="9" max="9" width="14.7109375" customWidth="1"/>
    <col min="18" max="18" width="14.140625" customWidth="1"/>
  </cols>
  <sheetData>
    <row r="1" spans="1:18">
      <c r="A1" s="6"/>
    </row>
    <row r="3" spans="1:18">
      <c r="A3" s="28"/>
      <c r="B3" s="28"/>
      <c r="C3" s="28"/>
      <c r="D3" s="28"/>
      <c r="E3" s="19"/>
      <c r="F3" s="19"/>
      <c r="G3" s="19"/>
      <c r="H3" s="19"/>
      <c r="I3" s="19"/>
      <c r="J3" s="19"/>
    </row>
    <row r="4" spans="1:18">
      <c r="A4" s="28"/>
      <c r="B4" s="28"/>
      <c r="C4" s="28"/>
      <c r="D4" s="28"/>
      <c r="E4" s="28"/>
      <c r="F4" s="28"/>
      <c r="G4" s="28"/>
      <c r="H4" s="28"/>
      <c r="I4" s="28"/>
      <c r="J4" s="28"/>
    </row>
    <row r="5" spans="1:18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8">
      <c r="A6" s="28"/>
      <c r="B6" s="28"/>
      <c r="C6" s="28"/>
      <c r="D6" s="28"/>
      <c r="E6" s="28"/>
      <c r="F6" s="28"/>
      <c r="G6" s="28"/>
      <c r="H6" s="28"/>
      <c r="I6" s="28"/>
      <c r="J6" s="28"/>
    </row>
    <row r="7" spans="1:18">
      <c r="A7" s="19"/>
      <c r="B7" s="30"/>
      <c r="C7" s="19"/>
      <c r="D7" s="19"/>
      <c r="E7" s="5"/>
      <c r="F7" s="5"/>
      <c r="G7" s="5"/>
      <c r="H7" s="5"/>
      <c r="I7" s="5"/>
      <c r="J7" s="5"/>
    </row>
    <row r="8" spans="1:18">
      <c r="A8" s="19"/>
      <c r="B8" s="30"/>
      <c r="C8" s="19"/>
      <c r="D8" s="19"/>
      <c r="E8" s="5"/>
      <c r="F8" s="5"/>
      <c r="G8" s="5"/>
      <c r="H8" s="5"/>
      <c r="I8" s="5"/>
      <c r="J8" s="5"/>
    </row>
    <row r="9" spans="1:18" ht="56.1">
      <c r="A9" s="19"/>
      <c r="B9" s="30"/>
      <c r="C9" s="19"/>
      <c r="D9" s="19"/>
      <c r="E9" s="5"/>
      <c r="F9" s="5"/>
      <c r="G9" s="5"/>
      <c r="H9" s="5"/>
      <c r="I9" s="65" t="s">
        <v>108</v>
      </c>
      <c r="J9" s="65" t="s">
        <v>109</v>
      </c>
      <c r="K9" s="65" t="s">
        <v>119</v>
      </c>
      <c r="L9" s="65" t="s">
        <v>102</v>
      </c>
      <c r="M9" s="32" t="s">
        <v>120</v>
      </c>
      <c r="N9" s="32" t="s">
        <v>121</v>
      </c>
      <c r="O9" s="32" t="s">
        <v>110</v>
      </c>
      <c r="P9" s="32" t="s">
        <v>122</v>
      </c>
      <c r="Q9" s="32" t="s">
        <v>123</v>
      </c>
      <c r="R9" s="32" t="s">
        <v>124</v>
      </c>
    </row>
    <row r="10" spans="1:18">
      <c r="A10" s="19"/>
      <c r="B10" s="30"/>
      <c r="C10" s="19"/>
      <c r="D10" s="19"/>
      <c r="E10" s="5"/>
      <c r="F10" s="5"/>
      <c r="G10" s="5"/>
      <c r="H10" s="5"/>
      <c r="I10" s="66"/>
      <c r="J10" s="66"/>
      <c r="K10" s="66"/>
      <c r="L10" s="66"/>
      <c r="M10" s="65" t="s">
        <v>125</v>
      </c>
      <c r="N10" s="65" t="s">
        <v>126</v>
      </c>
      <c r="O10" s="65" t="s">
        <v>127</v>
      </c>
      <c r="P10" s="65" t="s">
        <v>128</v>
      </c>
      <c r="Q10" s="65" t="s">
        <v>129</v>
      </c>
      <c r="R10" s="65" t="s">
        <v>130</v>
      </c>
    </row>
    <row r="11" spans="1:18">
      <c r="A11" s="19"/>
      <c r="B11" s="30"/>
      <c r="C11" s="19"/>
      <c r="D11" s="19"/>
      <c r="E11" s="5"/>
      <c r="F11" s="5"/>
      <c r="G11" s="5"/>
      <c r="H11" s="5"/>
      <c r="I11" s="66"/>
      <c r="J11" s="66"/>
      <c r="K11" s="66"/>
      <c r="L11" s="66"/>
      <c r="M11" s="66"/>
      <c r="N11" s="66"/>
      <c r="O11" s="66"/>
      <c r="P11" s="66"/>
      <c r="Q11" s="66"/>
      <c r="R11" s="66"/>
    </row>
    <row r="12" spans="1:18" ht="14.1" thickBot="1">
      <c r="A12" s="19"/>
      <c r="B12" s="30"/>
      <c r="C12" s="19"/>
      <c r="D12" s="19"/>
      <c r="E12" s="5"/>
      <c r="F12" s="31"/>
      <c r="G12" s="5"/>
      <c r="H12" s="5"/>
      <c r="I12" s="67"/>
      <c r="J12" s="67"/>
      <c r="K12" s="67"/>
      <c r="L12" s="67"/>
      <c r="M12" s="67"/>
      <c r="N12" s="67"/>
      <c r="O12" s="67"/>
      <c r="P12" s="67"/>
      <c r="Q12" s="67"/>
      <c r="R12" s="67"/>
    </row>
    <row r="13" spans="1:18" ht="15.95" thickTop="1" thickBot="1">
      <c r="I13" s="33">
        <v>1</v>
      </c>
      <c r="J13" s="34">
        <v>39000</v>
      </c>
      <c r="K13" s="33" t="s">
        <v>131</v>
      </c>
      <c r="L13" s="33">
        <v>15</v>
      </c>
      <c r="M13" s="52">
        <f>_xlfn.IFS(J13&lt;100000,2%,J13&gt;100000,4%)</f>
        <v>0.02</v>
      </c>
      <c r="N13" s="52">
        <f>_xlfn.IFS(K13="marketing",1/20,K13="logistics",1/10,K13="sales",1/15)</f>
        <v>0.05</v>
      </c>
      <c r="O13" s="52">
        <f>_xlfn.IFS(L13&lt;=10,0%,AND(L13&gt;=11,L13&lt;=15),1%,L13&gt;15,2.5%)</f>
        <v>0.01</v>
      </c>
      <c r="P13" s="52">
        <f>_xlfn.IFS((J13+J13*M13+J13*N13+J13*O13)&lt;200000,15%,(J13+J13*M13+J13*N13+J13*O13)&gt;200000,30%)</f>
        <v>0.15</v>
      </c>
      <c r="Q13" s="54">
        <f>_xlfn.IFS(P13=15%, _xlfn.IFS((J13+J13*M13+J13*N13+J13*O13-J13*P13)&lt;65000,1.2%,AND((J13+J13*M13+J13*N13+J13*O13-J13*P13)&gt;65001,(J13+J13*M13+J13*N13+J13*O13-J13*P13)&lt;100000),1.5%,(J13+J13*M13+J13*N13+J13*O13-J13*P13)&gt;100000,1.8%), P13=30%, _xlfn.IFS((J18+J18*M18+J18*N18+J18*O18-80000*1.5-(J18-80000)*P18)&lt;65000,1.2%,AND((J18+J18*M18+J18*N18+J18*O18-J18*P18)&gt;65001,(J18+J18*M18+J18*N18+J18*O18-J18*P18)&lt;100000),1.5%,(J18+J18*M18+J18*N18+J18*O18-J18*P18)&gt;100000,1.8%))</f>
        <v>1.2E-2</v>
      </c>
      <c r="R13" s="55">
        <f>J13+J13*M13+J13*N13+J13*O13-J13*P13-J13*Q13</f>
        <v>35802</v>
      </c>
    </row>
    <row r="14" spans="1:18" ht="15.95" thickTop="1" thickBot="1">
      <c r="I14" s="1">
        <v>2</v>
      </c>
      <c r="J14" s="2">
        <v>67500</v>
      </c>
      <c r="K14" s="1" t="s">
        <v>132</v>
      </c>
      <c r="L14" s="1">
        <v>3</v>
      </c>
      <c r="M14" s="52">
        <f t="shared" ref="M14:M18" si="0">_xlfn.IFS(J14&lt;100000,2%,J14&gt;100000,4%)</f>
        <v>0.02</v>
      </c>
      <c r="N14" s="52">
        <f t="shared" ref="N14:N18" si="1">_xlfn.IFS(K14="marketing",1/20,K14="logistics",1/10,K14="sales",1/15)</f>
        <v>0.1</v>
      </c>
      <c r="O14" s="52">
        <f t="shared" ref="O14:O18" si="2">_xlfn.IFS(L14&lt;=10,0%,AND(L14&gt;=11,L14&lt;=15),1%,L14&gt;15,2.5%)</f>
        <v>0</v>
      </c>
      <c r="P14" s="52">
        <f t="shared" ref="P14:P17" si="3">_xlfn.IFS((J14+J14*M14+J14*N14+J14*O14)&lt;200000,15%,(J14+J14*M14+J14*N14+J14*O14)&gt;200000,30%)</f>
        <v>0.15</v>
      </c>
      <c r="Q14" s="54">
        <f t="shared" ref="Q14:Q18" si="4">_xlfn.IFS(P14=15%, _xlfn.IFS((J14+J14*M14+J14*N14+J14*O14-J14*P14)&lt;65000,1.2%,AND((J14+J14*M14+J14*N14+J14*O14-J14*P14)&gt;65001,(J14+J14*M14+J14*N14+J14*O14-J14*P14)&lt;100000),1.5%,(J14+J14*M14+J14*N14+J14*O14-J14*P14)&gt;100000,1.8%), P14=30%, _xlfn.IFS((J19+J19*M19+J19*N19+J19*O19-80000*1.5-(J19-80000)*P19)&lt;65000,1.2%,AND((J19+J19*M19+J19*N19+J19*O19-J19*P19)&gt;65001,(J19+J19*M19+J19*N19+J19*O19-J19*P19)&lt;100000),1.5%,(J19+J19*M19+J19*N19+J19*O19-J19*P19)&gt;100000,1.8%))</f>
        <v>1.4999999999999999E-2</v>
      </c>
      <c r="R14" s="55">
        <f>J14+J14*M14+J14*N14+J14*O14-J14*P14-J14*Q14</f>
        <v>64462.5</v>
      </c>
    </row>
    <row r="15" spans="1:18" ht="15.95" thickTop="1" thickBot="1">
      <c r="I15" s="35">
        <v>3</v>
      </c>
      <c r="J15" s="36">
        <v>88500</v>
      </c>
      <c r="K15" s="35" t="s">
        <v>131</v>
      </c>
      <c r="L15" s="35">
        <v>13</v>
      </c>
      <c r="M15" s="52">
        <f t="shared" si="0"/>
        <v>0.02</v>
      </c>
      <c r="N15" s="52">
        <f t="shared" si="1"/>
        <v>0.05</v>
      </c>
      <c r="O15" s="52">
        <f t="shared" si="2"/>
        <v>0.01</v>
      </c>
      <c r="P15" s="52">
        <f t="shared" si="3"/>
        <v>0.15</v>
      </c>
      <c r="Q15" s="54">
        <f t="shared" si="4"/>
        <v>1.4999999999999999E-2</v>
      </c>
      <c r="R15" s="55">
        <f t="shared" ref="R15:R18" si="5">J15+J15*M15+J15*N15+J15*O15-J15*P15-J15*Q15</f>
        <v>80977.5</v>
      </c>
    </row>
    <row r="16" spans="1:18" ht="15.95" thickTop="1" thickBot="1">
      <c r="A16" s="6"/>
      <c r="I16" s="1">
        <v>4</v>
      </c>
      <c r="J16" s="2">
        <v>98000</v>
      </c>
      <c r="K16" s="1" t="s">
        <v>132</v>
      </c>
      <c r="L16" s="1">
        <v>26</v>
      </c>
      <c r="M16" s="52">
        <f t="shared" si="0"/>
        <v>0.02</v>
      </c>
      <c r="N16" s="52">
        <f t="shared" si="1"/>
        <v>0.1</v>
      </c>
      <c r="O16" s="53">
        <f>_xlfn.IFS(L16&lt;=10,0%,AND(L16&gt;=11,L16&lt;=15),1%,L16&gt;15,2.5%)</f>
        <v>2.5000000000000001E-2</v>
      </c>
      <c r="P16" s="52">
        <f t="shared" si="3"/>
        <v>0.15</v>
      </c>
      <c r="Q16" s="54">
        <f t="shared" si="4"/>
        <v>1.4999999999999999E-2</v>
      </c>
      <c r="R16" s="55">
        <f t="shared" si="5"/>
        <v>96040</v>
      </c>
    </row>
    <row r="17" spans="1:18" ht="15.95" thickTop="1" thickBot="1">
      <c r="A17" s="6"/>
      <c r="I17" s="35">
        <v>5</v>
      </c>
      <c r="J17" s="36">
        <v>112200</v>
      </c>
      <c r="K17" s="1" t="s">
        <v>132</v>
      </c>
      <c r="L17" s="35">
        <v>13</v>
      </c>
      <c r="M17" s="52">
        <f t="shared" si="0"/>
        <v>0.04</v>
      </c>
      <c r="N17" s="52">
        <f t="shared" si="1"/>
        <v>0.1</v>
      </c>
      <c r="O17" s="52">
        <f t="shared" si="2"/>
        <v>0.01</v>
      </c>
      <c r="P17" s="52">
        <f t="shared" si="3"/>
        <v>0.15</v>
      </c>
      <c r="Q17" s="54">
        <f t="shared" si="4"/>
        <v>1.8000000000000002E-2</v>
      </c>
      <c r="R17" s="55">
        <f t="shared" si="5"/>
        <v>110180.4</v>
      </c>
    </row>
    <row r="18" spans="1:18" ht="15" thickTop="1">
      <c r="A18" s="6"/>
      <c r="I18" s="1">
        <v>6</v>
      </c>
      <c r="J18" s="2">
        <v>425000</v>
      </c>
      <c r="K18" s="1" t="s">
        <v>133</v>
      </c>
      <c r="L18" s="1">
        <v>18</v>
      </c>
      <c r="M18" s="52">
        <f t="shared" si="0"/>
        <v>0.04</v>
      </c>
      <c r="N18" s="52">
        <f t="shared" si="1"/>
        <v>6.6666666666666666E-2</v>
      </c>
      <c r="O18" s="52">
        <f t="shared" si="2"/>
        <v>2.5000000000000001E-2</v>
      </c>
      <c r="P18" s="52">
        <f>_xlfn.IFS((J18+J18*M18+J18*N18+J18*O18)&lt;200000,15%,(J18+J18*M18+J18*N18+J18*O18)&gt;200000,30%)</f>
        <v>0.3</v>
      </c>
      <c r="Q18" s="54">
        <f t="shared" si="4"/>
        <v>1.2E-2</v>
      </c>
      <c r="R18" s="55">
        <f t="shared" si="5"/>
        <v>348358.33333333331</v>
      </c>
    </row>
    <row r="19" spans="1:18">
      <c r="A19" s="18"/>
    </row>
  </sheetData>
  <mergeCells count="10">
    <mergeCell ref="I9:I12"/>
    <mergeCell ref="J9:J12"/>
    <mergeCell ref="K9:K12"/>
    <mergeCell ref="L9:L12"/>
    <mergeCell ref="M10:M12"/>
    <mergeCell ref="N10:N12"/>
    <mergeCell ref="O10:O12"/>
    <mergeCell ref="P10:P12"/>
    <mergeCell ref="Q10:Q12"/>
    <mergeCell ref="R10:R12"/>
  </mergeCells>
  <phoneticPr fontId="0" type="noConversion"/>
  <pageMargins left="0.75" right="0.75" top="1" bottom="1" header="0.5" footer="0.5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0C62F3663054786C1CB1663A34104" ma:contentTypeVersion="12" ma:contentTypeDescription="Create a new document." ma:contentTypeScope="" ma:versionID="90d2f7901ec59a5502c21a7866a5f22b">
  <xsd:schema xmlns:xsd="http://www.w3.org/2001/XMLSchema" xmlns:xs="http://www.w3.org/2001/XMLSchema" xmlns:p="http://schemas.microsoft.com/office/2006/metadata/properties" xmlns:ns2="2f06659a-0780-4cde-a4bd-bb16fdc554af" xmlns:ns3="7cdb2bae-3d39-4a93-8f70-de7c9736cb6d" targetNamespace="http://schemas.microsoft.com/office/2006/metadata/properties" ma:root="true" ma:fieldsID="38684f9ea256aaaa4538d918fc5bba44" ns2:_="" ns3:_="">
    <xsd:import namespace="2f06659a-0780-4cde-a4bd-bb16fdc554af"/>
    <xsd:import namespace="7cdb2bae-3d39-4a93-8f70-de7c9736cb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659a-0780-4cde-a4bd-bb16fdc554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b2bae-3d39-4a93-8f70-de7c9736cb6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b1e032-68fa-42f8-acaf-8ef146330d6a}" ma:internalName="TaxCatchAll" ma:showField="CatchAllData" ma:web="7cdb2bae-3d39-4a93-8f70-de7c9736c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f06659a-0780-4cde-a4bd-bb16fdc554af" xsi:nil="true"/>
    <lcf76f155ced4ddcb4097134ff3c332f xmlns="2f06659a-0780-4cde-a4bd-bb16fdc554af">
      <Terms xmlns="http://schemas.microsoft.com/office/infopath/2007/PartnerControls"/>
    </lcf76f155ced4ddcb4097134ff3c332f>
    <TaxCatchAll xmlns="7cdb2bae-3d39-4a93-8f70-de7c9736cb6d" xsi:nil="true"/>
  </documentManagement>
</p:properties>
</file>

<file path=customXml/itemProps1.xml><?xml version="1.0" encoding="utf-8"?>
<ds:datastoreItem xmlns:ds="http://schemas.openxmlformats.org/officeDocument/2006/customXml" ds:itemID="{67B40FC2-D5EE-4513-A19F-6716DFCEF47E}"/>
</file>

<file path=customXml/itemProps2.xml><?xml version="1.0" encoding="utf-8"?>
<ds:datastoreItem xmlns:ds="http://schemas.openxmlformats.org/officeDocument/2006/customXml" ds:itemID="{2C94A2EA-A889-4244-BCC4-BCC5B70FEC6C}"/>
</file>

<file path=customXml/itemProps3.xml><?xml version="1.0" encoding="utf-8"?>
<ds:datastoreItem xmlns:ds="http://schemas.openxmlformats.org/officeDocument/2006/customXml" ds:itemID="{F5FC0DDD-0ECB-411A-A342-9ECEBA27B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excel 2</dc:title>
  <dc:subject/>
  <dc:creator>Microsoft Corporation</dc:creator>
  <cp:keywords/>
  <dc:description/>
  <cp:lastModifiedBy>Michal Zabicki</cp:lastModifiedBy>
  <cp:revision/>
  <dcterms:created xsi:type="dcterms:W3CDTF">1997-02-26T13:46:56Z</dcterms:created>
  <dcterms:modified xsi:type="dcterms:W3CDTF">2024-10-21T19:08:03Z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0x0101005EE0C62F3663054786C1CB1663A34104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