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nastation\Desktop\майнор\дз2\"/>
    </mc:Choice>
  </mc:AlternateContent>
  <xr:revisionPtr revIDLastSave="0" documentId="13_ncr:1_{252D8324-EE82-4EE0-9356-F5CCB890363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Данные компании" sheetId="1" r:id="rId1"/>
    <sheet name="Расчет суммы налогов" sheetId="2" r:id="rId2"/>
    <sheet name="Графики" sheetId="3" r:id="rId3"/>
  </sheets>
  <definedNames>
    <definedName name="_xlnm._FilterDatabase" localSheetId="1" hidden="1">'Расчет суммы налогов'!$A$26:$A$56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2" l="1"/>
  <c r="B42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14" i="2"/>
  <c r="B15" i="2"/>
  <c r="B16" i="2"/>
  <c r="B17" i="2"/>
  <c r="B18" i="2"/>
  <c r="B19" i="2"/>
  <c r="B20" i="2"/>
  <c r="B21" i="2"/>
  <c r="B22" i="2"/>
  <c r="B23" i="2"/>
  <c r="B13" i="2"/>
  <c r="J23" i="2"/>
  <c r="J22" i="2"/>
  <c r="J21" i="2"/>
  <c r="J20" i="2"/>
  <c r="J19" i="2"/>
  <c r="J18" i="2"/>
  <c r="J17" i="2"/>
  <c r="J16" i="2"/>
  <c r="J15" i="2"/>
  <c r="J14" i="2"/>
  <c r="J13" i="2"/>
  <c r="I23" i="2"/>
  <c r="I22" i="2"/>
  <c r="I21" i="2"/>
  <c r="I20" i="2"/>
  <c r="I19" i="2"/>
  <c r="I18" i="2"/>
  <c r="I17" i="2"/>
  <c r="I16" i="2"/>
  <c r="I15" i="2"/>
  <c r="I14" i="2"/>
  <c r="I13" i="2"/>
  <c r="H23" i="2"/>
  <c r="H22" i="2"/>
  <c r="H21" i="2"/>
  <c r="H20" i="2"/>
  <c r="H19" i="2"/>
  <c r="H18" i="2"/>
  <c r="H17" i="2"/>
  <c r="H16" i="2"/>
  <c r="H15" i="2"/>
  <c r="H14" i="2"/>
  <c r="H13" i="2"/>
  <c r="G23" i="2"/>
  <c r="G22" i="2"/>
  <c r="G21" i="2"/>
  <c r="G20" i="2"/>
  <c r="G19" i="2"/>
  <c r="G18" i="2"/>
  <c r="G17" i="2"/>
  <c r="G16" i="2"/>
  <c r="G15" i="2"/>
  <c r="G14" i="2"/>
  <c r="G13" i="2"/>
  <c r="E23" i="2"/>
  <c r="E22" i="2"/>
  <c r="E21" i="2"/>
  <c r="E20" i="2"/>
  <c r="E19" i="2"/>
  <c r="E18" i="2"/>
  <c r="E17" i="2"/>
  <c r="E16" i="2"/>
  <c r="E15" i="2"/>
  <c r="E14" i="2"/>
  <c r="E13" i="2"/>
  <c r="D23" i="2"/>
  <c r="D22" i="2"/>
  <c r="D21" i="2"/>
  <c r="D20" i="2"/>
  <c r="D19" i="2"/>
  <c r="D18" i="2"/>
  <c r="D17" i="2"/>
  <c r="D16" i="2"/>
  <c r="D15" i="2"/>
  <c r="D14" i="2"/>
  <c r="D13" i="2"/>
  <c r="C23" i="2"/>
  <c r="C22" i="2"/>
  <c r="C21" i="2"/>
  <c r="C20" i="2"/>
  <c r="C19" i="2"/>
  <c r="C18" i="2"/>
  <c r="C17" i="2"/>
  <c r="C16" i="2"/>
  <c r="C15" i="2"/>
  <c r="C14" i="2"/>
  <c r="C13" i="2"/>
  <c r="B7" i="2"/>
  <c r="J7" i="2"/>
  <c r="J5" i="2"/>
  <c r="I7" i="2"/>
  <c r="I5" i="2"/>
  <c r="H7" i="2"/>
  <c r="H5" i="2"/>
  <c r="H4" i="2"/>
  <c r="G7" i="2"/>
  <c r="G5" i="2"/>
  <c r="F5" i="2"/>
  <c r="B5" i="2" s="1"/>
  <c r="E9" i="2"/>
  <c r="B9" i="2" s="1"/>
  <c r="E4" i="2"/>
  <c r="D10" i="2"/>
  <c r="B10" i="2" s="1"/>
  <c r="D7" i="2"/>
  <c r="D6" i="2"/>
  <c r="D5" i="2"/>
  <c r="D4" i="2"/>
  <c r="C8" i="2"/>
  <c r="B8" i="2" s="1"/>
  <c r="C7" i="2"/>
  <c r="C6" i="2"/>
  <c r="B6" i="2" s="1"/>
  <c r="C5" i="2"/>
  <c r="C4" i="2"/>
  <c r="B4" i="2" s="1"/>
  <c r="N36" i="1"/>
  <c r="K37" i="1" l="1"/>
  <c r="C37" i="1"/>
  <c r="M37" i="1"/>
  <c r="F37" i="1"/>
  <c r="G37" i="1"/>
  <c r="E37" i="1"/>
  <c r="N6" i="1"/>
  <c r="N9" i="1"/>
  <c r="N14" i="1"/>
  <c r="N17" i="1"/>
  <c r="N22" i="1"/>
  <c r="N24" i="1"/>
  <c r="N25" i="1"/>
  <c r="N30" i="1"/>
  <c r="N33" i="1"/>
  <c r="I37" i="1"/>
  <c r="N7" i="1"/>
  <c r="N12" i="1"/>
  <c r="N15" i="1"/>
  <c r="N20" i="1"/>
  <c r="N23" i="1"/>
  <c r="N28" i="1"/>
  <c r="N31" i="1"/>
  <c r="J37" i="1"/>
  <c r="H37" i="1"/>
  <c r="N10" i="1"/>
  <c r="N13" i="1"/>
  <c r="N18" i="1"/>
  <c r="N21" i="1"/>
  <c r="N26" i="1"/>
  <c r="N29" i="1"/>
  <c r="N34" i="1"/>
  <c r="D37" i="1"/>
  <c r="L37" i="1"/>
  <c r="N5" i="1"/>
  <c r="N8" i="1"/>
  <c r="N11" i="1"/>
  <c r="N16" i="1"/>
  <c r="N19" i="1"/>
  <c r="N27" i="1"/>
  <c r="N32" i="1"/>
  <c r="N35" i="1"/>
  <c r="N37" i="1" l="1"/>
  <c r="B1" i="2"/>
</calcChain>
</file>

<file path=xl/sharedStrings.xml><?xml version="1.0" encoding="utf-8"?>
<sst xmlns="http://schemas.openxmlformats.org/spreadsheetml/2006/main" count="133" uniqueCount="42">
  <si>
    <t>В млн. руб.</t>
  </si>
  <si>
    <t>Налог</t>
  </si>
  <si>
    <t>Регион</t>
  </si>
  <si>
    <t>Итого</t>
  </si>
  <si>
    <t>Налог на прибыль организаций в федеральный бюджет</t>
  </si>
  <si>
    <t>Налог на прибыль организаций в региональный бюджет</t>
  </si>
  <si>
    <t>Калужская область</t>
  </si>
  <si>
    <t>г. Москва</t>
  </si>
  <si>
    <t xml:space="preserve">Нижегородская область </t>
  </si>
  <si>
    <t>Московская область</t>
  </si>
  <si>
    <t>г. Санкт-Петербург</t>
  </si>
  <si>
    <t>Налог на прибыль, уплаченный в качестве налогового агента</t>
  </si>
  <si>
    <t xml:space="preserve">НДС на товары / услуги, реализуемые на территории РФ </t>
  </si>
  <si>
    <t>НДС, уплаченный в качестве налогового агента</t>
  </si>
  <si>
    <t>НДС на товары / услуги, ввозимые на территорию РФ</t>
  </si>
  <si>
    <t xml:space="preserve">Акцизы по подакцизным товарам, производимым на территории РФ </t>
  </si>
  <si>
    <t>Акцизы по подакцизным товарам, ввозимым на территорию РФ</t>
  </si>
  <si>
    <t>Налог на доходы физических лиц</t>
  </si>
  <si>
    <t>Другие регионы</t>
  </si>
  <si>
    <t>Страховые взносы</t>
  </si>
  <si>
    <t>Налог на имущество</t>
  </si>
  <si>
    <t>Транспортный налог</t>
  </si>
  <si>
    <t>Земельный налог</t>
  </si>
  <si>
    <t>Калуга</t>
  </si>
  <si>
    <t>Налоги и сборы за пользование природными ресурсами (за негативное воздействие)</t>
  </si>
  <si>
    <t>Утилизационный сбор по произведенным а/м</t>
  </si>
  <si>
    <t>Утилизационный сбор по ввезенным а/м</t>
  </si>
  <si>
    <t>Таможенные пошлины</t>
  </si>
  <si>
    <t>ИТОГО:</t>
  </si>
  <si>
    <t>9 мес. 2020</t>
  </si>
  <si>
    <t>ООО "ФОЛЬКСВАГЕН Груп Рус" и дочерние организации</t>
  </si>
  <si>
    <t>нет данных</t>
  </si>
  <si>
    <t>Информация об уплаченных налогах и сборах, таможенных пошлинах, страховых взносах, собранные из открытых источников*</t>
  </si>
  <si>
    <t>* Источники данных указаны в приложенном задании</t>
  </si>
  <si>
    <t>Всего выплачено разных типов налогов (за 10 лет; в Московской, Нижегородской, Калужской области, г. Москве, г. Санкт-Петербурге и других регионах):</t>
  </si>
  <si>
    <t>Нижегородская область</t>
  </si>
  <si>
    <t>Подсчет налогов по регионам (сумма налогов, выплаченная каждым регионом за 10 лет):</t>
  </si>
  <si>
    <t>Всего</t>
  </si>
  <si>
    <t>Акцизы по подакцизным товарам, производимым на территории РФ</t>
  </si>
  <si>
    <t>Подсчет налогов по годам(от 2010 до 2020):</t>
  </si>
  <si>
    <t>Подсчет налогов по типам налогов (за 10 лет):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</si>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</sst>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164" fontId="0" fillId="0" borderId="2" xfId="0" applyNumberFormat="1" applyBorder="1"/>
    <xf numFmtId="164" fontId="1" fillId="0" borderId="2" xfId="0" applyNumberFormat="1" applyFont="1" applyBorder="1"/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Суммы налогов за 10 лет, выплаченных компанией в разных регионах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'Расчет суммы налогов'!$A$4:$A$10</c:f>
              <c:strCache>
                <c:ptCount val="7"/>
                <c:pt idx="0">
                  <c:v>Московская область</c:v>
                </c:pt>
                <c:pt idx="1">
                  <c:v>Калужская область</c:v>
                </c:pt>
                <c:pt idx="2">
                  <c:v>Нижегородская область</c:v>
                </c:pt>
                <c:pt idx="3">
                  <c:v>г. Москва</c:v>
                </c:pt>
                <c:pt idx="4">
                  <c:v>г. Санкт-Петербург</c:v>
                </c:pt>
                <c:pt idx="5">
                  <c:v>Калуга</c:v>
                </c:pt>
                <c:pt idx="6">
                  <c:v>Другие регионы</c:v>
                </c:pt>
              </c:strCache>
            </c:strRef>
          </c:cat>
          <c:val>
            <c:numRef>
              <c:f>'Расчет суммы налогов'!$B$4:$B$10</c:f>
              <c:numCache>
                <c:formatCode>General</c:formatCode>
                <c:ptCount val="7"/>
                <c:pt idx="0">
                  <c:v>743.69200000000001</c:v>
                </c:pt>
                <c:pt idx="1">
                  <c:v>48718.13</c:v>
                </c:pt>
                <c:pt idx="2">
                  <c:v>1739.5899999999997</c:v>
                </c:pt>
                <c:pt idx="3">
                  <c:v>6319.9500000000007</c:v>
                </c:pt>
                <c:pt idx="4">
                  <c:v>0.23500000000000001</c:v>
                </c:pt>
                <c:pt idx="5">
                  <c:v>19.488</c:v>
                </c:pt>
                <c:pt idx="6">
                  <c:v>2.3689999999999998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8-4FCC-8FEC-E98AD7007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94760463"/>
        <c:axId val="1794760879"/>
      </c:barChart>
      <c:catAx>
        <c:axId val="179476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60879"/>
        <c:crosses val="autoZero"/>
        <c:auto val="1"/>
        <c:lblAlgn val="ctr"/>
        <c:lblOffset val="100"/>
        <c:noMultiLvlLbl val="0"/>
      </c:catAx>
      <c:valAx>
        <c:axId val="179476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Суммы налогов по годам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'Расчет суммы налогов'!$A$13:$A$23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'Расчет суммы налогов'!$B$13:$B$23</c:f>
              <c:numCache>
                <c:formatCode>General</c:formatCode>
                <c:ptCount val="11"/>
                <c:pt idx="0">
                  <c:v>24928.740050920002</c:v>
                </c:pt>
                <c:pt idx="1">
                  <c:v>42526.716012699995</c:v>
                </c:pt>
                <c:pt idx="2">
                  <c:v>60922.080191710003</c:v>
                </c:pt>
                <c:pt idx="3">
                  <c:v>69648.900168769993</c:v>
                </c:pt>
                <c:pt idx="4">
                  <c:v>57104.66263887001</c:v>
                </c:pt>
                <c:pt idx="5">
                  <c:v>50854.221803820001</c:v>
                </c:pt>
                <c:pt idx="6">
                  <c:v>54210.068041010003</c:v>
                </c:pt>
                <c:pt idx="7">
                  <c:v>57033.4496</c:v>
                </c:pt>
                <c:pt idx="8">
                  <c:v>80062.163421910009</c:v>
                </c:pt>
                <c:pt idx="9">
                  <c:v>103538.31157167</c:v>
                </c:pt>
                <c:pt idx="10">
                  <c:v>50241.921000000002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1-4294-A4E4-465BDD8A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03385327"/>
        <c:axId val="1903385743"/>
      </c:lineChart>
      <c:catAx>
        <c:axId val="19033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385743"/>
        <c:crosses val="autoZero"/>
        <c:auto val="1"/>
        <c:lblAlgn val="ctr"/>
        <c:lblOffset val="100"/>
        <c:noMultiLvlLbl val="0"/>
      </c:catAx>
      <c:valAx>
        <c:axId val="190338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3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Суммы налогов разных типов за 10 лет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6483716162698595"/>
          <c:y val="1.91961571409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'Расчет суммы налогов'!$A$26:$A$42</c:f>
              <c:strCache>
                <c:ptCount val="17"/>
                <c:pt idx="0">
                  <c:v>Налог на прибыль организаций в федеральный бюджет</c:v>
                </c:pt>
                <c:pt idx="1">
                  <c:v>Налог на прибыль организаций в региональный бюджет</c:v>
                </c:pt>
                <c:pt idx="2">
                  <c:v>Налог на прибыль, уплаченный в качестве налогового агента</c:v>
                </c:pt>
                <c:pt idx="3">
                  <c:v>НДС на товары / услуги, реализуемые на территории РФ </c:v>
                </c:pt>
                <c:pt idx="4">
                  <c:v>НДС, уплаченный в качестве налогового агента</c:v>
                </c:pt>
                <c:pt idx="5">
                  <c:v>НДС на товары / услуги, ввозимые на территорию РФ</c:v>
                </c:pt>
                <c:pt idx="6">
                  <c:v>Акцизы по подакцизным товарам, производимым на территории РФ </c:v>
                </c:pt>
                <c:pt idx="7">
                  <c:v>Акцизы по подакцизным товарам, ввозимым на территорию РФ</c:v>
                </c:pt>
                <c:pt idx="8">
                  <c:v>Налог на доходы физических лиц</c:v>
                </c:pt>
                <c:pt idx="9">
                  <c:v>Страховые взносы</c:v>
                </c:pt>
                <c:pt idx="10">
                  <c:v>Налог на имущество</c:v>
                </c:pt>
                <c:pt idx="11">
                  <c:v>Транспортный налог</c:v>
                </c:pt>
                <c:pt idx="12">
                  <c:v>Земельный налог</c:v>
                </c:pt>
                <c:pt idx="13">
                  <c:v>Налоги и сборы за пользование природными ресурсами (за негативное воздействие)</c:v>
                </c:pt>
                <c:pt idx="14">
                  <c:v>Утилизационный сбор по произведенным а/м</c:v>
                </c:pt>
                <c:pt idx="15">
                  <c:v>Утилизационный сбор по ввезенным а/м</c:v>
                </c:pt>
                <c:pt idx="16">
                  <c:v>Таможенные пошлины</c:v>
                </c:pt>
              </c:strCache>
            </c:strRef>
          </c:cat>
          <c:val>
            <c:numRef>
              <c:f>'Расчет суммы налогов'!$B$26:$B$42</c:f>
              <c:numCache>
                <c:formatCode>General</c:formatCode>
                <c:ptCount val="17"/>
                <c:pt idx="0">
                  <c:v>2789.7719999999999</c:v>
                </c:pt>
                <c:pt idx="1">
                  <c:v>16010.343999999999</c:v>
                </c:pt>
                <c:pt idx="2">
                  <c:v>827.89699999999993</c:v>
                </c:pt>
                <c:pt idx="3">
                  <c:v>43769.163</c:v>
                </c:pt>
                <c:pt idx="4">
                  <c:v>4096.8230000000003</c:v>
                </c:pt>
                <c:pt idx="5">
                  <c:v>265192.20799999998</c:v>
                </c:pt>
                <c:pt idx="6">
                  <c:v>17012.833000000002</c:v>
                </c:pt>
                <c:pt idx="7">
                  <c:v>17086.618000000002</c:v>
                </c:pt>
                <c:pt idx="8">
                  <c:v>8620.505000000001</c:v>
                </c:pt>
                <c:pt idx="9">
                  <c:v>11881.833999999999</c:v>
                </c:pt>
                <c:pt idx="10">
                  <c:v>3765.0569999999998</c:v>
                </c:pt>
                <c:pt idx="11">
                  <c:v>212.10999999999999</c:v>
                </c:pt>
                <c:pt idx="12">
                  <c:v>27.366</c:v>
                </c:pt>
                <c:pt idx="13">
                  <c:v>13.405000000000001</c:v>
                </c:pt>
                <c:pt idx="14">
                  <c:v>51861.157200000001</c:v>
                </c:pt>
                <c:pt idx="15">
                  <c:v>22748.968999999997</c:v>
                </c:pt>
                <c:pt idx="16">
                  <c:v>182365.40130137998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9-43BD-B34A-CCA5FD44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903389487"/>
        <c:axId val="1903387407"/>
      </c:barChart>
      <c:catAx>
        <c:axId val="190338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387407"/>
        <c:crosses val="autoZero"/>
        <c:auto val="1"/>
        <c:lblAlgn val="ctr"/>
        <c:lblOffset val="100"/>
        <c:noMultiLvlLbl val="0"/>
      </c:catAx>
      <c:valAx>
        <c:axId val="190338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38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Суммы налогов</a:t>
            </a:r>
            <a:r>
              <a:rPr lang="en-US"/>
              <a:t> </a:t>
            </a:r>
            <a:r>
              <a:rPr lang="ru-RU"/>
              <a:t>на доходы физических лиц за 10 лет </a:t>
            </a:r>
          </a:p>
        </c:rich>
      </c:tx>
      <c:layout>
        <c:manualLayout>
          <c:xMode val="edge"/>
          <c:yMode val="edge"/>
          <c:x val="0.21835486063902107"/>
          <c:y val="4.0774719673802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'Расчет суммы налогов'!$A$13:$A$23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'Расчет суммы налогов'!$D$13:$D$23</c:f>
              <c:numCache>
                <c:formatCode>General</c:formatCode>
                <c:ptCount val="11"/>
                <c:pt idx="0">
                  <c:v>539.23</c:v>
                </c:pt>
                <c:pt idx="1">
                  <c:v>473.14799999999997</c:v>
                </c:pt>
                <c:pt idx="2">
                  <c:v>815.04700000000003</c:v>
                </c:pt>
                <c:pt idx="3">
                  <c:v>689.49399999999991</c:v>
                </c:pt>
                <c:pt idx="4">
                  <c:v>972.74699999999996</c:v>
                </c:pt>
                <c:pt idx="5">
                  <c:v>947.79800000000012</c:v>
                </c:pt>
                <c:pt idx="6">
                  <c:v>848.13900000000001</c:v>
                </c:pt>
                <c:pt idx="7">
                  <c:v>721.60400000000004</c:v>
                </c:pt>
                <c:pt idx="8">
                  <c:v>928.42100000000005</c:v>
                </c:pt>
                <c:pt idx="9">
                  <c:v>1031.2220000000002</c:v>
                </c:pt>
                <c:pt idx="10">
                  <c:v>653.65499999999997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3-41BA-94CB-17CFA254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94760463"/>
        <c:axId val="1794760879"/>
      </c:lineChart>
      <c:catAx>
        <c:axId val="179476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60879"/>
        <c:crosses val="autoZero"/>
        <c:auto val="1"/>
        <c:lblAlgn val="ctr"/>
        <c:lblOffset val="100"/>
        <c:noMultiLvlLbl val="0"/>
      </c:catAx>
      <c:valAx>
        <c:axId val="179476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Суммы таможенных пошлин</a:t>
            </a:r>
            <a:r>
              <a:rPr lang="en-US"/>
              <a:t> </a:t>
            </a:r>
            <a:endParaRPr lang="ru-RU"/>
          </a:p>
          <a:p>
            <a:pPr>
              <a:defRPr/>
            </a:pPr>
            <a:r>
              <a:rPr lang="ru-RU"/>
              <a:t>за 10 лет </a:t>
            </a:r>
          </a:p>
        </c:rich>
      </c:tx>
      <c:layout>
        <c:manualLayout>
          <c:xMode val="edge"/>
          <c:yMode val="edge"/>
          <c:x val="0.16394289598912304"/>
          <c:y val="4.4852191641182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'Расчет суммы налогов'!$A$13:$A$23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'Расчет суммы налогов'!$S$13:$S$23</c:f>
              <c:numCache>
                <c:formatCode>#\ ##0.000</c:formatCode>
                <c:ptCount val="11"/>
                <c:pt idx="0">
                  <c:v>9103.9760509200005</c:v>
                </c:pt>
                <c:pt idx="1">
                  <c:v>26538.0240127</c:v>
                </c:pt>
                <c:pt idx="2">
                  <c:v>30918.158191710001</c:v>
                </c:pt>
                <c:pt idx="3">
                  <c:v>20680.438168770001</c:v>
                </c:pt>
                <c:pt idx="4">
                  <c:v>12710.55983887</c:v>
                </c:pt>
                <c:pt idx="5">
                  <c:v>13505.247803819999</c:v>
                </c:pt>
                <c:pt idx="6">
                  <c:v>14599.79424101</c:v>
                </c:pt>
                <c:pt idx="7">
                  <c:v>13165.134</c:v>
                </c:pt>
                <c:pt idx="8">
                  <c:v>14458.830421910001</c:v>
                </c:pt>
                <c:pt idx="9">
                  <c:v>19546.59557166999</c:v>
                </c:pt>
                <c:pt idx="10">
                  <c:v>7138.643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A-4C54-8548-343765638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94760463"/>
        <c:axId val="1794760879"/>
      </c:lineChart>
      <c:catAx>
        <c:axId val="179476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60879"/>
        <c:crosses val="autoZero"/>
        <c:auto val="1"/>
        <c:lblAlgn val="ctr"/>
        <c:lblOffset val="100"/>
        <c:noMultiLvlLbl val="0"/>
      </c:catAx>
      <c:valAx>
        <c:axId val="1794760879"/>
        <c:scaling>
          <c:orientation val="minMax"/>
        </c:scaling>
        <c:delete val="0"/>
        <c:axPos val="l"/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НДс на товары/услуги, реализуемые и ввозимые на территорию рф</a:t>
            </a:r>
            <a:endParaRPr lang="ru-RU"/>
          </a:p>
        </c:rich>
      </c:tx>
      <c:layout>
        <c:manualLayout>
          <c:xMode val="edge"/>
          <c:yMode val="edge"/>
          <c:x val="0.16394289598912304"/>
          <c:y val="4.4852191641182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'Расчет суммы налогов'!$M$12</c:f>
              <c:strCache>
                <c:ptCount val="1"/>
                <c:pt idx="0">
                  <c:v>НДС на товары / услуги, реализуемые на территории РФ 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'Расчет суммы налогов'!$A$13:$A$23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'Расчет суммы налогов'!$M$13:$M$23</c:f>
              <c:numCache>
                <c:formatCode>#\ ##0.000</c:formatCode>
                <c:ptCount val="11"/>
                <c:pt idx="0">
                  <c:v>1957.1949999999999</c:v>
                </c:pt>
                <c:pt idx="1">
                  <c:v>3001.53</c:v>
                </c:pt>
                <c:pt idx="2">
                  <c:v>8570.875</c:v>
                </c:pt>
                <c:pt idx="3">
                  <c:v>5364.2860000000001</c:v>
                </c:pt>
                <c:pt idx="4">
                  <c:v>4155.6570000000002</c:v>
                </c:pt>
                <c:pt idx="5">
                  <c:v>3146.944</c:v>
                </c:pt>
                <c:pt idx="6">
                  <c:v>1416.952</c:v>
                </c:pt>
                <c:pt idx="7">
                  <c:v>2134.944</c:v>
                </c:pt>
                <c:pt idx="8">
                  <c:v>6450.6530000000002</c:v>
                </c:pt>
                <c:pt idx="9">
                  <c:v>3191.3359999999998</c:v>
                </c:pt>
                <c:pt idx="10">
                  <c:v>4378.7910000000002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6A-430D-AE5E-AD95C1EF73BA}"/>
            </c:ext>
          </c:extLst>
        </c:ser>
        <c:ser>
          <c:idx val="1"/>
          <c:order val="1"/>
          <c:tx>
            <c:strRef>
              <c:f>'Расчет суммы налогов'!$O$12</c:f>
              <c:strCache>
                <c:ptCount val="1"/>
                <c:pt idx="0">
                  <c:v>НДС на товары / услуги, ввозимые на территорию РФ</c:v>
                </c:pt>
              </c:strCache>
            </c:strRef>
          </c:tx>
          <c:spPr>
            <a:ln w="3492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cat>
            <c:numRef>
              <c:f>'Расчет суммы налогов'!$A$13:$A$23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'Расчет суммы налогов'!$O$13:$O$23</c:f>
              <c:numCache>
                <c:formatCode>#\ ##0.000</c:formatCode>
                <c:ptCount val="11"/>
                <c:pt idx="0">
                  <c:v>10693.983</c:v>
                </c:pt>
                <c:pt idx="1">
                  <c:v>9598.9349999999995</c:v>
                </c:pt>
                <c:pt idx="2">
                  <c:v>12347.611000000001</c:v>
                </c:pt>
                <c:pt idx="3">
                  <c:v>31555.169000000002</c:v>
                </c:pt>
                <c:pt idx="4">
                  <c:v>25590.045999999998</c:v>
                </c:pt>
                <c:pt idx="5">
                  <c:v>22933.563999999998</c:v>
                </c:pt>
                <c:pt idx="6">
                  <c:v>25326.006000000001</c:v>
                </c:pt>
                <c:pt idx="7">
                  <c:v>25873.373</c:v>
                </c:pt>
                <c:pt idx="8">
                  <c:v>32496.585999999999</c:v>
                </c:pt>
                <c:pt idx="9">
                  <c:v>43496.453999999998</c:v>
                </c:pt>
                <c:pt idx="10">
                  <c:v>25280.481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6A-430D-AE5E-AD95C1EF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94760463"/>
        <c:axId val="1794760879"/>
      </c:lineChart>
      <c:catAx>
        <c:axId val="179476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60879"/>
        <c:crosses val="autoZero"/>
        <c:auto val="1"/>
        <c:lblAlgn val="ctr"/>
        <c:lblOffset val="100"/>
        <c:noMultiLvlLbl val="0"/>
      </c:catAx>
      <c:valAx>
        <c:axId val="1794760879"/>
        <c:scaling>
          <c:orientation val="minMax"/>
        </c:scaling>
        <c:delete val="0"/>
        <c:axPos val="l"/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6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7696928200181"/>
          <c:y val="0.38255382783034475"/>
          <c:w val="0.25106824146981627"/>
          <c:h val="0.45882511744855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174624</xdr:colOff>
      <xdr:row>0</xdr:row>
      <xdr:rowOff>130174</xdr:rowOff>
    </xdr:from>
    <xdr:to>
      <xdr:col>7</xdr:col>
      <xdr:colOff>577849</xdr:colOff>
      <xdr:row>17</xdr:row>
      <xdr:rowOff>114299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10C768-E37F-473E-AB7D-5D3FAAE4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98425</xdr:colOff>
      <xdr:row>1</xdr:row>
      <xdr:rowOff>53975</xdr:rowOff>
    </xdr:from>
    <xdr:to>
      <xdr:col>15</xdr:col>
      <xdr:colOff>403225</xdr:colOff>
      <xdr:row>16</xdr:row>
      <xdr:rowOff>34925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BB638E-FEC7-46C8-B769-F8D47E504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146050</xdr:colOff>
      <xdr:row>18</xdr:row>
      <xdr:rowOff>123824</xdr:rowOff>
    </xdr:from>
    <xdr:to>
      <xdr:col>10</xdr:col>
      <xdr:colOff>488950</xdr:colOff>
      <xdr:row>47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EB7AF91-4365-4192-A4E9-0DFBFCB03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146050</xdr:colOff>
      <xdr:row>1</xdr:row>
      <xdr:rowOff>69850</xdr:rowOff>
    </xdr:from>
    <xdr:to>
      <xdr:col>23</xdr:col>
      <xdr:colOff>549275</xdr:colOff>
      <xdr:row>18</xdr:row>
      <xdr:rowOff>53975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2062F22-9EA4-4462-AC67-0E12B67F3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20</xdr:row>
      <xdr:rowOff>0</xdr:rowOff>
    </xdr:from>
    <xdr:to>
      <xdr:col>19</xdr:col>
      <xdr:colOff>250825</xdr:colOff>
      <xdr:row>36</xdr:row>
      <xdr:rowOff>168275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C6C1FEC-BC40-4607-A9E1-080F4036F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40</xdr:row>
      <xdr:rowOff>63500</xdr:rowOff>
    </xdr:from>
    <xdr:to>
      <xdr:col>24</xdr:col>
      <xdr:colOff>336550</xdr:colOff>
      <xdr:row>60</xdr:row>
      <xdr:rowOff>158750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4C4CA1E-3B22-4698-820D-89F018DF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Оранжевый и красный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zoomScale="93" zoomScaleNormal="93" workbookViewId="0">
      <selection activeCell="N5" sqref="N5"/>
    </sheetView>
  </sheetViews>
  <sheetFormatPr defaultRowHeight="14.5" x14ac:dyDescent="0.35"/>
  <cols>
    <col min="1" max="1" width="62.1796875" bestFit="1" customWidth="1"/>
    <col min="2" max="2" width="25.81640625" bestFit="1" customWidth="1"/>
    <col min="3" max="5" width="11" bestFit="1" customWidth="1"/>
    <col min="6" max="7" width="10.54296875" bestFit="1" customWidth="1"/>
    <col min="8" max="10" width="10" bestFit="1" customWidth="1"/>
    <col min="11" max="11" width="10.54296875" bestFit="1" customWidth="1"/>
    <col min="12" max="12" width="11" bestFit="1" customWidth="1"/>
    <col min="13" max="13" width="10.453125" customWidth="1"/>
    <col min="14" max="14" width="13.36328125" style="8" customWidth="1"/>
  </cols>
  <sheetData>
    <row r="1" spans="1:14" x14ac:dyDescent="0.35">
      <c r="A1" s="23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5">
      <c r="A2" s="23" t="s">
        <v>32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35">
      <c r="A3" s="22" t="s">
        <v>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35">
      <c r="A4" s="1" t="s">
        <v>1</v>
      </c>
      <c r="B4" s="2" t="s">
        <v>2</v>
      </c>
      <c r="C4" s="3">
        <v>2010</v>
      </c>
      <c r="D4" s="3">
        <v>2011</v>
      </c>
      <c r="E4" s="3">
        <v>2012</v>
      </c>
      <c r="F4" s="3">
        <v>2013</v>
      </c>
      <c r="G4" s="3">
        <v>2014</v>
      </c>
      <c r="H4" s="3">
        <v>2015</v>
      </c>
      <c r="I4" s="3">
        <v>2016</v>
      </c>
      <c r="J4" s="3">
        <v>2017</v>
      </c>
      <c r="K4" s="3">
        <v>2018</v>
      </c>
      <c r="L4" s="3">
        <v>2019</v>
      </c>
      <c r="M4" s="3" t="s">
        <v>29</v>
      </c>
      <c r="N4" s="3" t="s">
        <v>3</v>
      </c>
    </row>
    <row r="5" spans="1:14" x14ac:dyDescent="0.35">
      <c r="A5" s="4" t="s">
        <v>4</v>
      </c>
      <c r="B5" s="4"/>
      <c r="C5" s="9">
        <v>60.218000000000004</v>
      </c>
      <c r="D5" s="9">
        <v>91.85</v>
      </c>
      <c r="E5" s="9">
        <v>404.62400000000002</v>
      </c>
      <c r="F5" s="9">
        <v>297.84699999999998</v>
      </c>
      <c r="G5" s="9">
        <v>152.703</v>
      </c>
      <c r="H5" s="9">
        <v>-64.805999999999997</v>
      </c>
      <c r="I5" s="9">
        <v>-81.405000000000001</v>
      </c>
      <c r="J5" s="9">
        <v>189.435</v>
      </c>
      <c r="K5" s="9">
        <v>474.23</v>
      </c>
      <c r="L5" s="9">
        <v>1007.9640000000001</v>
      </c>
      <c r="M5" s="9">
        <v>257.11200000000002</v>
      </c>
      <c r="N5" s="10">
        <f>SUM(C5:M5)</f>
        <v>2789.7719999999999</v>
      </c>
    </row>
    <row r="6" spans="1:14" x14ac:dyDescent="0.35">
      <c r="A6" s="4" t="s">
        <v>5</v>
      </c>
      <c r="B6" s="4" t="s">
        <v>6</v>
      </c>
      <c r="C6" s="9">
        <v>887.63599999999997</v>
      </c>
      <c r="D6" s="9">
        <v>783.91600000000005</v>
      </c>
      <c r="E6" s="9">
        <v>2012.788</v>
      </c>
      <c r="F6" s="9">
        <v>1603.154</v>
      </c>
      <c r="G6" s="9">
        <v>834.32799999999997</v>
      </c>
      <c r="H6" s="9">
        <v>-393.51299999999998</v>
      </c>
      <c r="I6" s="9">
        <v>-424.50599999999997</v>
      </c>
      <c r="J6" s="9">
        <v>766.42600000000004</v>
      </c>
      <c r="K6" s="9">
        <v>1799.7360000000001</v>
      </c>
      <c r="L6" s="9">
        <v>3676.0070000000001</v>
      </c>
      <c r="M6" s="9">
        <v>1616.4459999999999</v>
      </c>
      <c r="N6" s="10">
        <f t="shared" ref="N6:N36" si="0">SUM(C6:M6)</f>
        <v>13162.418</v>
      </c>
    </row>
    <row r="7" spans="1:14" x14ac:dyDescent="0.35">
      <c r="A7" s="4" t="s">
        <v>5</v>
      </c>
      <c r="B7" s="4" t="s">
        <v>7</v>
      </c>
      <c r="C7" s="9" t="s">
        <v>31</v>
      </c>
      <c r="D7" s="9" t="s">
        <v>31</v>
      </c>
      <c r="E7" s="9" t="s">
        <v>31</v>
      </c>
      <c r="F7" s="9">
        <v>250.435</v>
      </c>
      <c r="G7" s="9">
        <v>104.55</v>
      </c>
      <c r="H7" s="9">
        <v>39.268999999999998</v>
      </c>
      <c r="I7" s="9">
        <v>-151.178</v>
      </c>
      <c r="J7" s="9">
        <v>88.381</v>
      </c>
      <c r="K7" s="9">
        <v>235.40299999999999</v>
      </c>
      <c r="L7" s="9">
        <v>515.36900000000003</v>
      </c>
      <c r="M7" s="9">
        <v>246.07900000000001</v>
      </c>
      <c r="N7" s="10">
        <f t="shared" si="0"/>
        <v>1328.308</v>
      </c>
    </row>
    <row r="8" spans="1:14" x14ac:dyDescent="0.35">
      <c r="A8" s="4" t="s">
        <v>5</v>
      </c>
      <c r="B8" s="4" t="s">
        <v>8</v>
      </c>
      <c r="C8" s="9">
        <v>0</v>
      </c>
      <c r="D8" s="9">
        <v>6.3E-2</v>
      </c>
      <c r="E8" s="9">
        <v>42.62</v>
      </c>
      <c r="F8" s="9">
        <v>210.24600000000001</v>
      </c>
      <c r="G8" s="9">
        <v>195.99799999999999</v>
      </c>
      <c r="H8" s="9">
        <v>-46.713000000000001</v>
      </c>
      <c r="I8" s="9">
        <v>-92.563999999999993</v>
      </c>
      <c r="J8" s="9">
        <v>63.424999999999997</v>
      </c>
      <c r="K8" s="9">
        <v>132.196</v>
      </c>
      <c r="L8" s="9">
        <v>369.65100000000001</v>
      </c>
      <c r="M8" s="9">
        <v>192.42599999999999</v>
      </c>
      <c r="N8" s="10">
        <f t="shared" si="0"/>
        <v>1067.348</v>
      </c>
    </row>
    <row r="9" spans="1:14" x14ac:dyDescent="0.35">
      <c r="A9" s="4" t="s">
        <v>5</v>
      </c>
      <c r="B9" s="4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1.115</v>
      </c>
      <c r="J9" s="9">
        <v>37.295999999999999</v>
      </c>
      <c r="K9" s="9">
        <v>95.448999999999998</v>
      </c>
      <c r="L9" s="9">
        <v>220.214</v>
      </c>
      <c r="M9" s="9">
        <v>97.960999999999999</v>
      </c>
      <c r="N9" s="10">
        <f t="shared" si="0"/>
        <v>452.03500000000003</v>
      </c>
    </row>
    <row r="10" spans="1:14" x14ac:dyDescent="0.35">
      <c r="A10" s="4" t="s">
        <v>5</v>
      </c>
      <c r="B10" s="4" t="s">
        <v>10</v>
      </c>
      <c r="C10" s="9">
        <v>0</v>
      </c>
      <c r="D10" s="9">
        <v>0</v>
      </c>
      <c r="E10" s="9">
        <v>0</v>
      </c>
      <c r="F10" s="9">
        <v>0</v>
      </c>
      <c r="G10" s="9">
        <v>0.27900000000000003</v>
      </c>
      <c r="H10" s="9">
        <v>0.11899999999999999</v>
      </c>
      <c r="I10" s="9">
        <v>-0.27400000000000002</v>
      </c>
      <c r="J10" s="9">
        <v>7.1999999999999995E-2</v>
      </c>
      <c r="K10" s="9">
        <v>3.9E-2</v>
      </c>
      <c r="L10" s="9">
        <v>0</v>
      </c>
      <c r="M10" s="9">
        <v>0</v>
      </c>
      <c r="N10" s="10">
        <f t="shared" si="0"/>
        <v>0.23500000000000001</v>
      </c>
    </row>
    <row r="11" spans="1:14" x14ac:dyDescent="0.35">
      <c r="A11" s="4" t="s">
        <v>11</v>
      </c>
      <c r="B11" s="4"/>
      <c r="C11" s="9">
        <v>0</v>
      </c>
      <c r="D11" s="9">
        <v>0</v>
      </c>
      <c r="E11" s="9">
        <v>6.1859999999999999</v>
      </c>
      <c r="F11" s="9">
        <v>27.329000000000001</v>
      </c>
      <c r="G11" s="9">
        <v>23.28</v>
      </c>
      <c r="H11" s="9">
        <v>91.016000000000005</v>
      </c>
      <c r="I11" s="9">
        <v>24.765000000000001</v>
      </c>
      <c r="J11" s="9">
        <v>57.18</v>
      </c>
      <c r="K11" s="9">
        <v>12.922000000000001</v>
      </c>
      <c r="L11" s="9">
        <v>423.173</v>
      </c>
      <c r="M11" s="9">
        <v>162.04599999999999</v>
      </c>
      <c r="N11" s="10">
        <f t="shared" si="0"/>
        <v>827.89699999999993</v>
      </c>
    </row>
    <row r="12" spans="1:14" x14ac:dyDescent="0.35">
      <c r="A12" s="4" t="s">
        <v>12</v>
      </c>
      <c r="B12" s="4"/>
      <c r="C12" s="9">
        <v>1957.1949999999999</v>
      </c>
      <c r="D12" s="9">
        <v>3001.53</v>
      </c>
      <c r="E12" s="9">
        <v>8570.875</v>
      </c>
      <c r="F12" s="9">
        <v>5364.2860000000001</v>
      </c>
      <c r="G12" s="9">
        <v>4155.6570000000002</v>
      </c>
      <c r="H12" s="9">
        <v>3146.944</v>
      </c>
      <c r="I12" s="9">
        <v>1416.952</v>
      </c>
      <c r="J12" s="9">
        <v>2134.944</v>
      </c>
      <c r="K12" s="9">
        <v>6450.6530000000002</v>
      </c>
      <c r="L12" s="9">
        <v>3191.3359999999998</v>
      </c>
      <c r="M12" s="9">
        <v>4378.7910000000002</v>
      </c>
      <c r="N12" s="10">
        <f t="shared" si="0"/>
        <v>43769.163</v>
      </c>
    </row>
    <row r="13" spans="1:14" x14ac:dyDescent="0.35">
      <c r="A13" s="4" t="s">
        <v>13</v>
      </c>
      <c r="B13" s="4"/>
      <c r="C13" s="9">
        <v>28.994</v>
      </c>
      <c r="D13" s="9">
        <v>176.02600000000001</v>
      </c>
      <c r="E13" s="9">
        <v>194.327</v>
      </c>
      <c r="F13" s="9">
        <v>560.64200000000005</v>
      </c>
      <c r="G13" s="9">
        <v>633.21199999999999</v>
      </c>
      <c r="H13" s="9">
        <v>642.125</v>
      </c>
      <c r="I13" s="9">
        <v>490.71100000000001</v>
      </c>
      <c r="J13" s="9">
        <v>394.39499999999998</v>
      </c>
      <c r="K13" s="9">
        <v>444.28800000000001</v>
      </c>
      <c r="L13" s="9">
        <v>346.52800000000002</v>
      </c>
      <c r="M13" s="9">
        <v>185.57499999999999</v>
      </c>
      <c r="N13" s="10">
        <f t="shared" si="0"/>
        <v>4096.8230000000003</v>
      </c>
    </row>
    <row r="14" spans="1:14" x14ac:dyDescent="0.35">
      <c r="A14" s="4" t="s">
        <v>14</v>
      </c>
      <c r="B14" s="4"/>
      <c r="C14" s="9">
        <v>10693.983</v>
      </c>
      <c r="D14" s="9">
        <v>9598.9349999999995</v>
      </c>
      <c r="E14" s="9">
        <v>12347.611000000001</v>
      </c>
      <c r="F14" s="9">
        <v>31555.169000000002</v>
      </c>
      <c r="G14" s="9">
        <v>25590.045999999998</v>
      </c>
      <c r="H14" s="9">
        <v>22933.563999999998</v>
      </c>
      <c r="I14" s="9">
        <v>25326.006000000001</v>
      </c>
      <c r="J14" s="9">
        <v>25873.373</v>
      </c>
      <c r="K14" s="9">
        <v>32496.585999999999</v>
      </c>
      <c r="L14" s="9">
        <v>43496.453999999998</v>
      </c>
      <c r="M14" s="9">
        <v>25280.481</v>
      </c>
      <c r="N14" s="10">
        <f t="shared" si="0"/>
        <v>265192.20799999998</v>
      </c>
    </row>
    <row r="15" spans="1:14" x14ac:dyDescent="0.35">
      <c r="A15" s="4" t="s">
        <v>15</v>
      </c>
      <c r="B15" s="4" t="s">
        <v>6</v>
      </c>
      <c r="C15" s="9">
        <v>1139.133</v>
      </c>
      <c r="D15" s="9">
        <v>1005.163</v>
      </c>
      <c r="E15" s="9">
        <v>1925.627</v>
      </c>
      <c r="F15" s="9">
        <v>2040.259</v>
      </c>
      <c r="G15" s="9">
        <v>1910.0219999999999</v>
      </c>
      <c r="H15" s="9">
        <v>1191.838</v>
      </c>
      <c r="I15" s="9">
        <v>1319.634</v>
      </c>
      <c r="J15" s="9">
        <v>1480.11</v>
      </c>
      <c r="K15" s="9">
        <v>1976.01</v>
      </c>
      <c r="L15" s="9">
        <v>1809.8679999999999</v>
      </c>
      <c r="M15" s="9">
        <v>1215.1690000000001</v>
      </c>
      <c r="N15" s="10">
        <f t="shared" si="0"/>
        <v>17012.833000000002</v>
      </c>
    </row>
    <row r="16" spans="1:14" x14ac:dyDescent="0.35">
      <c r="A16" s="5" t="s">
        <v>16</v>
      </c>
      <c r="B16" s="4"/>
      <c r="C16" s="9" t="s">
        <v>31</v>
      </c>
      <c r="D16" s="9" t="s">
        <v>31</v>
      </c>
      <c r="E16" s="9" t="s">
        <v>31</v>
      </c>
      <c r="F16" s="9" t="s">
        <v>31</v>
      </c>
      <c r="G16" s="9">
        <v>1688.068</v>
      </c>
      <c r="H16" s="9">
        <v>1844.7860000000001</v>
      </c>
      <c r="I16" s="9">
        <v>1782.5730000000001</v>
      </c>
      <c r="J16" s="9">
        <v>1938.22</v>
      </c>
      <c r="K16" s="9">
        <v>4050.0549999999998</v>
      </c>
      <c r="L16" s="9">
        <v>4960.2139999999999</v>
      </c>
      <c r="M16" s="9">
        <v>822.702</v>
      </c>
      <c r="N16" s="10">
        <f t="shared" si="0"/>
        <v>17086.618000000002</v>
      </c>
    </row>
    <row r="17" spans="1:14" x14ac:dyDescent="0.35">
      <c r="A17" s="5" t="s">
        <v>17</v>
      </c>
      <c r="B17" s="4" t="s">
        <v>6</v>
      </c>
      <c r="C17" s="9">
        <v>434.661</v>
      </c>
      <c r="D17" s="9">
        <v>344.49799999999999</v>
      </c>
      <c r="E17" s="9">
        <v>601.92100000000005</v>
      </c>
      <c r="F17" s="9">
        <v>449.93599999999998</v>
      </c>
      <c r="G17" s="9">
        <v>651.34</v>
      </c>
      <c r="H17" s="9">
        <v>599.274</v>
      </c>
      <c r="I17" s="9">
        <v>525.70600000000002</v>
      </c>
      <c r="J17" s="9">
        <v>470.11399999999998</v>
      </c>
      <c r="K17" s="9">
        <v>594.64499999999998</v>
      </c>
      <c r="L17" s="9">
        <v>631.92600000000004</v>
      </c>
      <c r="M17" s="9">
        <v>400.77699999999999</v>
      </c>
      <c r="N17" s="10">
        <f t="shared" si="0"/>
        <v>5704.7979999999998</v>
      </c>
    </row>
    <row r="18" spans="1:14" x14ac:dyDescent="0.35">
      <c r="A18" s="5" t="s">
        <v>17</v>
      </c>
      <c r="B18" s="4" t="s">
        <v>7</v>
      </c>
      <c r="C18" s="9">
        <v>104.569</v>
      </c>
      <c r="D18" s="9">
        <v>126.423</v>
      </c>
      <c r="E18" s="9">
        <v>150.89599999999999</v>
      </c>
      <c r="F18" s="9">
        <v>185.96899999999999</v>
      </c>
      <c r="G18" s="9">
        <v>202.864</v>
      </c>
      <c r="H18" s="9">
        <v>257.916</v>
      </c>
      <c r="I18" s="9">
        <v>249.215</v>
      </c>
      <c r="J18" s="9">
        <v>189.21</v>
      </c>
      <c r="K18" s="9">
        <v>255.44800000000001</v>
      </c>
      <c r="L18" s="9">
        <v>302.16399999999999</v>
      </c>
      <c r="M18" s="9">
        <v>201.76</v>
      </c>
      <c r="N18" s="10">
        <f t="shared" si="0"/>
        <v>2226.4340000000002</v>
      </c>
    </row>
    <row r="19" spans="1:14" x14ac:dyDescent="0.35">
      <c r="A19" s="5" t="s">
        <v>17</v>
      </c>
      <c r="B19" s="4" t="s">
        <v>8</v>
      </c>
      <c r="C19" s="9">
        <v>0</v>
      </c>
      <c r="D19" s="9">
        <v>2.2269999999999999</v>
      </c>
      <c r="E19" s="9">
        <v>62.23</v>
      </c>
      <c r="F19" s="9">
        <v>53.588999999999999</v>
      </c>
      <c r="G19" s="9">
        <v>117.892</v>
      </c>
      <c r="H19" s="9">
        <v>88.552000000000007</v>
      </c>
      <c r="I19" s="9">
        <v>71.135999999999996</v>
      </c>
      <c r="J19" s="9">
        <v>59.954999999999998</v>
      </c>
      <c r="K19" s="9">
        <v>75.209999999999994</v>
      </c>
      <c r="L19" s="9">
        <v>93.3</v>
      </c>
      <c r="M19" s="9">
        <v>48.151000000000003</v>
      </c>
      <c r="N19" s="10">
        <f t="shared" si="0"/>
        <v>672.24199999999985</v>
      </c>
    </row>
    <row r="20" spans="1:14" x14ac:dyDescent="0.35">
      <c r="A20" s="5" t="s">
        <v>17</v>
      </c>
      <c r="B20" s="4" t="s">
        <v>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0.45500000000000002</v>
      </c>
      <c r="I20" s="9">
        <v>1.9650000000000001</v>
      </c>
      <c r="J20" s="9">
        <v>2.3250000000000002</v>
      </c>
      <c r="K20" s="9">
        <v>3.1179999999999999</v>
      </c>
      <c r="L20" s="9">
        <v>3.8319999999999999</v>
      </c>
      <c r="M20" s="9">
        <v>2.9670000000000001</v>
      </c>
      <c r="N20" s="10">
        <f t="shared" si="0"/>
        <v>14.662000000000001</v>
      </c>
    </row>
    <row r="21" spans="1:14" x14ac:dyDescent="0.35">
      <c r="A21" s="5" t="s">
        <v>17</v>
      </c>
      <c r="B21" s="4" t="s">
        <v>18</v>
      </c>
      <c r="C21" s="9">
        <v>0</v>
      </c>
      <c r="D21" s="9">
        <v>0</v>
      </c>
      <c r="E21" s="9">
        <v>0</v>
      </c>
      <c r="F21" s="9">
        <v>0</v>
      </c>
      <c r="G21" s="9">
        <v>0.65100000000000002</v>
      </c>
      <c r="H21" s="9">
        <v>1.601</v>
      </c>
      <c r="I21" s="9">
        <v>0.11700000000000001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2.3689999999999998</v>
      </c>
    </row>
    <row r="22" spans="1:14" x14ac:dyDescent="0.35">
      <c r="A22" s="5" t="s">
        <v>19</v>
      </c>
      <c r="B22" s="4" t="s">
        <v>6</v>
      </c>
      <c r="C22" s="9">
        <v>212.73599999999999</v>
      </c>
      <c r="D22" s="9">
        <v>553.33299999999997</v>
      </c>
      <c r="E22" s="9">
        <v>864.93299999999999</v>
      </c>
      <c r="F22" s="9">
        <v>916.072</v>
      </c>
      <c r="G22" s="9">
        <v>902.64099999999996</v>
      </c>
      <c r="H22" s="9">
        <v>970.18600000000004</v>
      </c>
      <c r="I22" s="9">
        <v>936.66200000000003</v>
      </c>
      <c r="J22" s="9">
        <v>986.45399999999995</v>
      </c>
      <c r="K22" s="9">
        <v>1107.934</v>
      </c>
      <c r="L22" s="9">
        <v>1212.7429999999999</v>
      </c>
      <c r="M22" s="9">
        <v>889.14800000000002</v>
      </c>
      <c r="N22" s="10">
        <f t="shared" si="0"/>
        <v>9552.8419999999987</v>
      </c>
    </row>
    <row r="23" spans="1:14" x14ac:dyDescent="0.35">
      <c r="A23" s="5" t="s">
        <v>19</v>
      </c>
      <c r="B23" s="4" t="s">
        <v>7</v>
      </c>
      <c r="C23" s="9">
        <v>48.6</v>
      </c>
      <c r="D23" s="9">
        <v>86.581000000000003</v>
      </c>
      <c r="E23" s="9">
        <v>158.988</v>
      </c>
      <c r="F23" s="9">
        <v>181.405</v>
      </c>
      <c r="G23" s="9">
        <v>187.87299999999999</v>
      </c>
      <c r="H23" s="9">
        <v>229.322</v>
      </c>
      <c r="I23" s="9">
        <v>226.85400000000001</v>
      </c>
      <c r="J23" s="9">
        <v>251.22800000000001</v>
      </c>
      <c r="K23" s="9">
        <v>285.94400000000002</v>
      </c>
      <c r="L23" s="9">
        <v>352.73899999999998</v>
      </c>
      <c r="M23" s="9">
        <v>319.45800000000003</v>
      </c>
      <c r="N23" s="10">
        <f t="shared" si="0"/>
        <v>2328.9919999999997</v>
      </c>
    </row>
    <row r="24" spans="1:14" x14ac:dyDescent="0.35">
      <c r="A24" s="5" t="s">
        <v>20</v>
      </c>
      <c r="B24" s="4" t="s">
        <v>6</v>
      </c>
      <c r="C24" s="9">
        <v>185.17</v>
      </c>
      <c r="D24" s="9">
        <v>95.256</v>
      </c>
      <c r="E24" s="9">
        <v>250.10400000000001</v>
      </c>
      <c r="F24" s="9">
        <v>1027.3779999999999</v>
      </c>
      <c r="G24" s="9">
        <v>520.45399999999995</v>
      </c>
      <c r="H24" s="9">
        <v>516.78800000000001</v>
      </c>
      <c r="I24" s="9">
        <v>512.62900000000002</v>
      </c>
      <c r="J24" s="9">
        <v>159.084</v>
      </c>
      <c r="K24" s="9">
        <v>-127.75700000000001</v>
      </c>
      <c r="L24" s="9">
        <v>71.697999999999993</v>
      </c>
      <c r="M24" s="9">
        <v>34.005000000000003</v>
      </c>
      <c r="N24" s="10">
        <f t="shared" si="0"/>
        <v>3244.8089999999997</v>
      </c>
    </row>
    <row r="25" spans="1:14" x14ac:dyDescent="0.35">
      <c r="A25" s="5" t="s">
        <v>20</v>
      </c>
      <c r="B25" s="4" t="s">
        <v>7</v>
      </c>
      <c r="C25" s="9">
        <v>11.651</v>
      </c>
      <c r="D25" s="9">
        <v>29.201000000000001</v>
      </c>
      <c r="E25" s="9">
        <v>38.576000000000001</v>
      </c>
      <c r="F25" s="9">
        <v>38.957000000000001</v>
      </c>
      <c r="G25" s="9">
        <v>13.869</v>
      </c>
      <c r="H25" s="9">
        <v>11.257</v>
      </c>
      <c r="I25" s="9">
        <v>22.149000000000001</v>
      </c>
      <c r="J25" s="9">
        <v>33.161000000000001</v>
      </c>
      <c r="K25" s="9">
        <v>42.526000000000003</v>
      </c>
      <c r="L25" s="9">
        <v>8.6679999999999993</v>
      </c>
      <c r="M25" s="9">
        <v>1.1160000000000001</v>
      </c>
      <c r="N25" s="10">
        <f t="shared" si="0"/>
        <v>251.13100000000003</v>
      </c>
    </row>
    <row r="26" spans="1:14" x14ac:dyDescent="0.35">
      <c r="A26" s="5" t="s">
        <v>20</v>
      </c>
      <c r="B26" s="4" t="s">
        <v>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43.595999999999997</v>
      </c>
      <c r="I26" s="9">
        <v>58.177999999999997</v>
      </c>
      <c r="J26" s="9">
        <v>51.637</v>
      </c>
      <c r="K26" s="9">
        <v>47.530999999999999</v>
      </c>
      <c r="L26" s="9">
        <v>34.558</v>
      </c>
      <c r="M26" s="9">
        <v>33.616999999999997</v>
      </c>
      <c r="N26" s="10">
        <f t="shared" si="0"/>
        <v>269.11700000000002</v>
      </c>
    </row>
    <row r="27" spans="1:14" x14ac:dyDescent="0.35">
      <c r="A27" s="5" t="s">
        <v>21</v>
      </c>
      <c r="B27" s="4" t="s">
        <v>6</v>
      </c>
      <c r="C27" s="9">
        <v>0</v>
      </c>
      <c r="D27" s="9">
        <v>0.5</v>
      </c>
      <c r="E27" s="9">
        <v>-0.4</v>
      </c>
      <c r="F27" s="9">
        <v>1.54</v>
      </c>
      <c r="G27" s="9">
        <v>17.645</v>
      </c>
      <c r="H27" s="9">
        <v>12.032999999999999</v>
      </c>
      <c r="I27" s="9">
        <v>0.9</v>
      </c>
      <c r="J27" s="9">
        <v>0</v>
      </c>
      <c r="K27" s="9">
        <v>0.88100000000000001</v>
      </c>
      <c r="L27" s="9">
        <v>0</v>
      </c>
      <c r="M27" s="9">
        <v>0.216</v>
      </c>
      <c r="N27" s="10">
        <f t="shared" si="0"/>
        <v>33.314999999999998</v>
      </c>
    </row>
    <row r="28" spans="1:14" x14ac:dyDescent="0.35">
      <c r="A28" s="5" t="s">
        <v>21</v>
      </c>
      <c r="B28" s="4" t="s">
        <v>7</v>
      </c>
      <c r="C28" s="9">
        <v>0</v>
      </c>
      <c r="D28" s="9">
        <v>0</v>
      </c>
      <c r="E28" s="9">
        <v>0</v>
      </c>
      <c r="F28" s="9">
        <v>18.288</v>
      </c>
      <c r="G28" s="9">
        <v>19.672000000000001</v>
      </c>
      <c r="H28" s="9">
        <v>22.242999999999999</v>
      </c>
      <c r="I28" s="9">
        <v>23.262</v>
      </c>
      <c r="J28" s="9">
        <v>28.015999999999998</v>
      </c>
      <c r="K28" s="9">
        <v>12.7</v>
      </c>
      <c r="L28" s="9">
        <v>28.713999999999999</v>
      </c>
      <c r="M28" s="9">
        <v>25.9</v>
      </c>
      <c r="N28" s="10">
        <f t="shared" si="0"/>
        <v>178.79499999999999</v>
      </c>
    </row>
    <row r="29" spans="1:14" x14ac:dyDescent="0.35">
      <c r="A29" s="5" t="s">
        <v>22</v>
      </c>
      <c r="B29" s="4" t="s">
        <v>23</v>
      </c>
      <c r="C29" s="9">
        <v>0</v>
      </c>
      <c r="D29" s="9">
        <v>1.34</v>
      </c>
      <c r="E29" s="9">
        <v>1.712</v>
      </c>
      <c r="F29" s="9">
        <v>1.44</v>
      </c>
      <c r="G29" s="9">
        <v>1</v>
      </c>
      <c r="H29" s="9">
        <v>2.4420000000000002</v>
      </c>
      <c r="I29" s="9">
        <v>3.919</v>
      </c>
      <c r="J29" s="9">
        <v>2.4</v>
      </c>
      <c r="K29" s="9">
        <v>0.8</v>
      </c>
      <c r="L29" s="9">
        <v>2.2000000000000002</v>
      </c>
      <c r="M29" s="9">
        <v>2.2349999999999999</v>
      </c>
      <c r="N29" s="10">
        <f t="shared" si="0"/>
        <v>19.488</v>
      </c>
    </row>
    <row r="30" spans="1:14" x14ac:dyDescent="0.35">
      <c r="A30" s="5" t="s">
        <v>22</v>
      </c>
      <c r="B30" s="4" t="s">
        <v>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0.60599999999999998</v>
      </c>
      <c r="I30" s="9">
        <v>1.5409999999999999</v>
      </c>
      <c r="J30" s="9">
        <v>1.585</v>
      </c>
      <c r="K30" s="9">
        <v>1.585</v>
      </c>
      <c r="L30" s="9">
        <v>1.585</v>
      </c>
      <c r="M30" s="9">
        <v>0.97599999999999998</v>
      </c>
      <c r="N30" s="10">
        <f t="shared" si="0"/>
        <v>7.8780000000000001</v>
      </c>
    </row>
    <row r="31" spans="1:14" x14ac:dyDescent="0.35">
      <c r="A31" s="5" t="s">
        <v>24</v>
      </c>
      <c r="B31" s="4" t="s">
        <v>6</v>
      </c>
      <c r="C31" s="9">
        <v>0</v>
      </c>
      <c r="D31" s="9">
        <v>0</v>
      </c>
      <c r="E31" s="9">
        <v>0.10199999999999999</v>
      </c>
      <c r="F31" s="9">
        <v>0.24299999999999999</v>
      </c>
      <c r="G31" s="9">
        <v>2.3180000000000001</v>
      </c>
      <c r="H31" s="9">
        <v>2.2690000000000001</v>
      </c>
      <c r="I31" s="9">
        <v>1.6970000000000001</v>
      </c>
      <c r="J31" s="9">
        <v>0</v>
      </c>
      <c r="K31" s="9">
        <v>7.0999999999999994E-2</v>
      </c>
      <c r="L31" s="9">
        <v>0.40899999999999997</v>
      </c>
      <c r="M31" s="9">
        <v>6.0000000000000001E-3</v>
      </c>
      <c r="N31" s="10">
        <f t="shared" si="0"/>
        <v>7.1150000000000002</v>
      </c>
    </row>
    <row r="32" spans="1:14" x14ac:dyDescent="0.35">
      <c r="A32" s="5" t="s">
        <v>24</v>
      </c>
      <c r="B32" s="4" t="s">
        <v>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3.0000000000000001E-3</v>
      </c>
      <c r="J32" s="9">
        <v>0.98099999999999998</v>
      </c>
      <c r="K32" s="9">
        <v>1.54</v>
      </c>
      <c r="L32" s="9">
        <v>1.538</v>
      </c>
      <c r="M32" s="9">
        <v>2.2280000000000002</v>
      </c>
      <c r="N32" s="10">
        <f t="shared" si="0"/>
        <v>6.2900000000000009</v>
      </c>
    </row>
    <row r="33" spans="1:14" x14ac:dyDescent="0.35">
      <c r="A33" s="5" t="s">
        <v>25</v>
      </c>
      <c r="B33" s="4"/>
      <c r="C33" s="9">
        <v>0</v>
      </c>
      <c r="D33" s="9">
        <v>0</v>
      </c>
      <c r="E33" s="9">
        <v>0</v>
      </c>
      <c r="F33" s="9">
        <v>0</v>
      </c>
      <c r="G33" s="9">
        <v>3985.9667999999997</v>
      </c>
      <c r="H33" s="9">
        <v>4021.58</v>
      </c>
      <c r="I33" s="9">
        <v>5483.0187999999998</v>
      </c>
      <c r="J33" s="9">
        <v>6355.4895999999999</v>
      </c>
      <c r="K33" s="9">
        <v>11043.782999999999</v>
      </c>
      <c r="L33" s="9">
        <v>16248.12</v>
      </c>
      <c r="M33" s="9">
        <v>4723.1989999999996</v>
      </c>
      <c r="N33" s="10">
        <f t="shared" si="0"/>
        <v>51861.157200000001</v>
      </c>
    </row>
    <row r="34" spans="1:14" x14ac:dyDescent="0.35">
      <c r="A34" s="5" t="s">
        <v>26</v>
      </c>
      <c r="B34" s="4"/>
      <c r="C34" s="9" t="s">
        <v>31</v>
      </c>
      <c r="D34" s="9" t="s">
        <v>31</v>
      </c>
      <c r="E34" s="9">
        <v>1965.578</v>
      </c>
      <c r="F34" s="9">
        <v>3886.431</v>
      </c>
      <c r="G34" s="9">
        <v>2329.0709999999999</v>
      </c>
      <c r="H34" s="9">
        <v>1249.0309999999999</v>
      </c>
      <c r="I34" s="9">
        <v>1960.8979999999999</v>
      </c>
      <c r="J34" s="9">
        <v>2063.9839999999999</v>
      </c>
      <c r="K34" s="9">
        <v>3615.5770000000002</v>
      </c>
      <c r="L34" s="9">
        <v>3972.78</v>
      </c>
      <c r="M34" s="9">
        <v>1705.6189999999999</v>
      </c>
      <c r="N34" s="10">
        <f t="shared" si="0"/>
        <v>22748.968999999997</v>
      </c>
    </row>
    <row r="35" spans="1:14" x14ac:dyDescent="0.35">
      <c r="A35" s="5" t="s">
        <v>27</v>
      </c>
      <c r="B35" s="5"/>
      <c r="C35" s="9">
        <v>9103.9760509200005</v>
      </c>
      <c r="D35" s="9">
        <v>26538.0240127</v>
      </c>
      <c r="E35" s="9">
        <v>30918.158191710001</v>
      </c>
      <c r="F35" s="9">
        <v>20680.438168770001</v>
      </c>
      <c r="G35" s="9">
        <v>12710.55983887</v>
      </c>
      <c r="H35" s="9">
        <v>13505.247803819999</v>
      </c>
      <c r="I35" s="9">
        <v>14599.79424101</v>
      </c>
      <c r="J35" s="9">
        <v>13165.134</v>
      </c>
      <c r="K35" s="9">
        <v>14458.830421910001</v>
      </c>
      <c r="L35" s="9">
        <v>19546.59557166999</v>
      </c>
      <c r="M35" s="9">
        <v>7138.643</v>
      </c>
      <c r="N35" s="10">
        <f t="shared" si="0"/>
        <v>182365.40130137998</v>
      </c>
    </row>
    <row r="36" spans="1:14" x14ac:dyDescent="0.35">
      <c r="A36" s="5"/>
      <c r="B36" s="5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 t="shared" si="0"/>
        <v>0</v>
      </c>
    </row>
    <row r="37" spans="1:14" x14ac:dyDescent="0.35">
      <c r="A37" s="20" t="s">
        <v>28</v>
      </c>
      <c r="B37" s="21"/>
      <c r="C37" s="9">
        <f>SUM(C$5:C$35)</f>
        <v>24868.522050920001</v>
      </c>
      <c r="D37" s="9">
        <f t="shared" ref="D37:M37" si="1">SUM(D$5:D$35)</f>
        <v>42434.866012700004</v>
      </c>
      <c r="E37" s="9">
        <f t="shared" si="1"/>
        <v>60517.456191710007</v>
      </c>
      <c r="F37" s="9">
        <f t="shared" si="1"/>
        <v>69351.053168769999</v>
      </c>
      <c r="G37" s="9">
        <f t="shared" si="1"/>
        <v>56951.959638869987</v>
      </c>
      <c r="H37" s="9">
        <f t="shared" si="1"/>
        <v>50919.027803820005</v>
      </c>
      <c r="I37" s="9">
        <f t="shared" si="1"/>
        <v>54291.473041010002</v>
      </c>
      <c r="J37" s="9">
        <f t="shared" si="1"/>
        <v>56844.014600000002</v>
      </c>
      <c r="K37" s="9">
        <f t="shared" si="1"/>
        <v>79587.933421910013</v>
      </c>
      <c r="L37" s="9">
        <f t="shared" si="1"/>
        <v>102530.34757166999</v>
      </c>
      <c r="M37" s="9">
        <f t="shared" si="1"/>
        <v>49984.809000000008</v>
      </c>
      <c r="N37" s="10">
        <f>SUM(C37:M37)</f>
        <v>648281.46250138001</v>
      </c>
    </row>
    <row r="38" spans="1:14" x14ac:dyDescent="0.35">
      <c r="A38" s="11" t="s">
        <v>33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7"/>
    </row>
    <row r="39" spans="1:14" x14ac:dyDescent="0.3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</row>
    <row r="40" spans="1:14" x14ac:dyDescent="0.3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</row>
    <row r="41" spans="1:14" x14ac:dyDescent="0.3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</row>
    <row r="42" spans="1:14" x14ac:dyDescent="0.3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</row>
    <row r="43" spans="1:14" x14ac:dyDescent="0.3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</row>
    <row r="44" spans="1:14" x14ac:dyDescent="0.3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7"/>
    </row>
    <row r="45" spans="1:14" x14ac:dyDescent="0.3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7"/>
    </row>
    <row r="46" spans="1:14" x14ac:dyDescent="0.3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7"/>
    </row>
    <row r="47" spans="1:14" x14ac:dyDescent="0.3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7"/>
    </row>
    <row r="48" spans="1:14" x14ac:dyDescent="0.3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</row>
    <row r="49" spans="3:14" x14ac:dyDescent="0.3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</row>
    <row r="50" spans="3:14" x14ac:dyDescent="0.3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7"/>
    </row>
    <row r="51" spans="3:14" x14ac:dyDescent="0.3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7"/>
    </row>
    <row r="52" spans="3:14" x14ac:dyDescent="0.3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/>
    </row>
    <row r="53" spans="3:14" x14ac:dyDescent="0.3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7"/>
    </row>
    <row r="54" spans="3:14" x14ac:dyDescent="0.3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7"/>
    </row>
    <row r="55" spans="3:14" x14ac:dyDescent="0.3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7"/>
    </row>
  </sheetData>
  <mergeCells count="4">
    <mergeCell ref="A37:B37"/>
    <mergeCell ref="A3:N3"/>
    <mergeCell ref="A1:N1"/>
    <mergeCell ref="A2:N2"/>
  </mergeCells>
  <pageMargins left="0.7" right="0.7" top="0.76388888888888884" bottom="0.75" header="0.3" footer="0.3"/>
  <pageSetup paperSize="9" orientation="portrait" r:id="rId1"/>
  <headerFooter>
    <oddHeader>&amp;R&amp;10 &amp;01_x0002__x0002__x0002__x0002__x0002__x0002__x0002_&amp;10&amp;G</oddHeader>
    <oddFooter>&amp;RKSU: 1.2;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AA70-6639-4CBE-9039-8075271CC49C}">
  <dimension ref="A1:AC42"/>
  <sheetViews>
    <sheetView topLeftCell="A28" workbookViewId="0">
      <selection activeCell="C11" sqref="C11"/>
    </sheetView>
  </sheetViews>
  <sheetFormatPr defaultRowHeight="14.5" x14ac:dyDescent="0.35"/>
  <cols>
    <col min="1" max="1" width="48.26953125" customWidth="1"/>
    <col min="2" max="2" width="11.1796875" customWidth="1"/>
    <col min="3" max="3" width="20.7265625" customWidth="1"/>
    <col min="4" max="4" width="15.54296875" customWidth="1"/>
    <col min="5" max="5" width="11.08984375" customWidth="1"/>
    <col min="6" max="6" width="24.81640625" customWidth="1"/>
    <col min="7" max="7" width="10" customWidth="1"/>
    <col min="8" max="8" width="10.453125" customWidth="1"/>
    <col min="9" max="9" width="13.6328125" customWidth="1"/>
    <col min="10" max="10" width="28.36328125" customWidth="1"/>
    <col min="11" max="11" width="21.08984375" customWidth="1"/>
    <col min="12" max="12" width="18.6328125" customWidth="1"/>
    <col min="13" max="13" width="18.453125" customWidth="1"/>
    <col min="14" max="14" width="16.81640625" customWidth="1"/>
    <col min="15" max="15" width="17.26953125" customWidth="1"/>
    <col min="16" max="16" width="16.26953125" customWidth="1"/>
    <col min="17" max="17" width="15.6328125" customWidth="1"/>
    <col min="18" max="18" width="16.54296875" customWidth="1"/>
    <col min="19" max="19" width="12.81640625" customWidth="1"/>
  </cols>
  <sheetData>
    <row r="1" spans="1:29" ht="55.5" customHeight="1" x14ac:dyDescent="0.35">
      <c r="A1" s="17" t="s">
        <v>34</v>
      </c>
      <c r="B1" s="12">
        <f>SUM('Данные компании'!C37:M37)</f>
        <v>648281.46250138001</v>
      </c>
    </row>
    <row r="3" spans="1:29" ht="43.5" customHeight="1" x14ac:dyDescent="0.35">
      <c r="A3" s="17" t="s">
        <v>36</v>
      </c>
      <c r="B3" t="s">
        <v>37</v>
      </c>
      <c r="C3" s="13" t="s">
        <v>5</v>
      </c>
      <c r="D3" s="13" t="s">
        <v>17</v>
      </c>
      <c r="E3" s="13" t="s">
        <v>22</v>
      </c>
      <c r="F3" s="13" t="s">
        <v>38</v>
      </c>
      <c r="G3" s="13" t="s">
        <v>19</v>
      </c>
      <c r="H3" s="13" t="s">
        <v>20</v>
      </c>
      <c r="I3" s="13" t="s">
        <v>21</v>
      </c>
      <c r="J3" s="13" t="s">
        <v>24</v>
      </c>
      <c r="K3" s="13"/>
    </row>
    <row r="4" spans="1:29" x14ac:dyDescent="0.35">
      <c r="A4" t="s">
        <v>9</v>
      </c>
      <c r="B4">
        <f>SUM($C4:$J4)</f>
        <v>743.69200000000001</v>
      </c>
      <c r="C4">
        <f>'Данные компании'!N9</f>
        <v>452.03500000000003</v>
      </c>
      <c r="D4">
        <f>'Данные компании'!N20</f>
        <v>14.662000000000001</v>
      </c>
      <c r="E4">
        <f>'Данные компании'!N30</f>
        <v>7.8780000000000001</v>
      </c>
      <c r="F4">
        <v>0</v>
      </c>
      <c r="G4">
        <v>0</v>
      </c>
      <c r="H4">
        <f>'Данные компании'!N26</f>
        <v>269.11700000000002</v>
      </c>
      <c r="I4">
        <v>0</v>
      </c>
      <c r="J4">
        <v>0</v>
      </c>
    </row>
    <row r="5" spans="1:29" x14ac:dyDescent="0.35">
      <c r="A5" t="s">
        <v>6</v>
      </c>
      <c r="B5">
        <f t="shared" ref="B5:B10" si="0">SUM($C5:$J5)</f>
        <v>48718.13</v>
      </c>
      <c r="C5">
        <f>'Данные компании'!N6</f>
        <v>13162.418</v>
      </c>
      <c r="D5">
        <f>'Данные компании'!N17</f>
        <v>5704.7979999999998</v>
      </c>
      <c r="E5">
        <v>0</v>
      </c>
      <c r="F5">
        <f>'Данные компании'!N15</f>
        <v>17012.833000000002</v>
      </c>
      <c r="G5">
        <f>'Данные компании'!N22</f>
        <v>9552.8419999999987</v>
      </c>
      <c r="H5">
        <f>'Данные компании'!N24</f>
        <v>3244.8089999999997</v>
      </c>
      <c r="I5">
        <f>'Данные компании'!N27</f>
        <v>33.314999999999998</v>
      </c>
      <c r="J5">
        <f>'Данные компании'!N31</f>
        <v>7.1150000000000002</v>
      </c>
    </row>
    <row r="6" spans="1:29" x14ac:dyDescent="0.35">
      <c r="A6" t="s">
        <v>35</v>
      </c>
      <c r="B6">
        <f t="shared" si="0"/>
        <v>1739.5899999999997</v>
      </c>
      <c r="C6">
        <f>'Данные компании'!N8</f>
        <v>1067.348</v>
      </c>
      <c r="D6">
        <f>'Данные компании'!N19</f>
        <v>672.24199999999985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29" x14ac:dyDescent="0.35">
      <c r="A7" t="s">
        <v>7</v>
      </c>
      <c r="B7">
        <f t="shared" si="0"/>
        <v>6319.9500000000007</v>
      </c>
      <c r="C7">
        <f>'Данные компании'!N7</f>
        <v>1328.308</v>
      </c>
      <c r="D7">
        <f>'Данные компании'!N18</f>
        <v>2226.4340000000002</v>
      </c>
      <c r="E7">
        <v>0</v>
      </c>
      <c r="F7">
        <v>0</v>
      </c>
      <c r="G7">
        <f>'Данные компании'!N23</f>
        <v>2328.9919999999997</v>
      </c>
      <c r="H7">
        <f>'Данные компании'!N25</f>
        <v>251.13100000000003</v>
      </c>
      <c r="I7">
        <f>'Данные компании'!N28</f>
        <v>178.79499999999999</v>
      </c>
      <c r="J7">
        <f>'Данные компании'!N32</f>
        <v>6.2900000000000009</v>
      </c>
    </row>
    <row r="8" spans="1:29" x14ac:dyDescent="0.35">
      <c r="A8" t="s">
        <v>10</v>
      </c>
      <c r="B8">
        <f t="shared" si="0"/>
        <v>0.23500000000000001</v>
      </c>
      <c r="C8">
        <f>'Данные компании'!N10</f>
        <v>0.23500000000000001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29" x14ac:dyDescent="0.35">
      <c r="A9" t="s">
        <v>23</v>
      </c>
      <c r="B9">
        <f t="shared" si="0"/>
        <v>19.488</v>
      </c>
      <c r="C9">
        <v>0</v>
      </c>
      <c r="D9">
        <v>0</v>
      </c>
      <c r="E9">
        <f>'Данные компании'!N29</f>
        <v>19.488</v>
      </c>
      <c r="F9">
        <v>0</v>
      </c>
      <c r="G9">
        <v>0</v>
      </c>
      <c r="H9">
        <v>0</v>
      </c>
      <c r="I9">
        <v>0</v>
      </c>
      <c r="J9">
        <v>0</v>
      </c>
    </row>
    <row r="10" spans="1:29" x14ac:dyDescent="0.35">
      <c r="A10" t="s">
        <v>18</v>
      </c>
      <c r="B10">
        <f t="shared" si="0"/>
        <v>2.3689999999999998</v>
      </c>
      <c r="C10">
        <v>0</v>
      </c>
      <c r="D10">
        <f>'Данные компании'!N21</f>
        <v>2.3689999999999998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2" spans="1:29" ht="72.5" x14ac:dyDescent="0.35">
      <c r="A12" s="8" t="s">
        <v>39</v>
      </c>
      <c r="B12" t="s">
        <v>37</v>
      </c>
      <c r="C12" s="13" t="s">
        <v>5</v>
      </c>
      <c r="D12" s="13" t="s">
        <v>17</v>
      </c>
      <c r="E12" s="13" t="s">
        <v>22</v>
      </c>
      <c r="F12" s="13" t="s">
        <v>38</v>
      </c>
      <c r="G12" s="13" t="s">
        <v>19</v>
      </c>
      <c r="H12" s="13" t="s">
        <v>20</v>
      </c>
      <c r="I12" s="13" t="s">
        <v>21</v>
      </c>
      <c r="J12" s="13" t="s">
        <v>24</v>
      </c>
      <c r="K12" s="13" t="s">
        <v>4</v>
      </c>
      <c r="L12" s="13" t="s">
        <v>11</v>
      </c>
      <c r="M12" s="13" t="s">
        <v>12</v>
      </c>
      <c r="N12" s="13" t="s">
        <v>13</v>
      </c>
      <c r="O12" s="13" t="s">
        <v>14</v>
      </c>
      <c r="P12" s="13" t="s">
        <v>16</v>
      </c>
      <c r="Q12" s="13" t="s">
        <v>25</v>
      </c>
      <c r="R12" s="13" t="s">
        <v>26</v>
      </c>
      <c r="S12" s="13" t="s">
        <v>27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x14ac:dyDescent="0.35">
      <c r="A13" s="14">
        <v>2010</v>
      </c>
      <c r="B13">
        <f>SUM(C13:S13)</f>
        <v>24928.740050920002</v>
      </c>
      <c r="C13" s="15">
        <f>SUM('Данные компании'!C$5:C$10)</f>
        <v>947.85399999999993</v>
      </c>
      <c r="D13" s="15">
        <f>SUM('Данные компании'!C$17:C$21)</f>
        <v>539.23</v>
      </c>
      <c r="E13" s="15">
        <f>SUM('Данные компании'!C$29:C$30)</f>
        <v>0</v>
      </c>
      <c r="F13" s="16">
        <v>1139.133</v>
      </c>
      <c r="G13" s="15">
        <f>SUM('Данные компании'!C$22:C$23)</f>
        <v>261.33600000000001</v>
      </c>
      <c r="H13" s="15">
        <f>SUM('Данные компании'!C$24:C$26)</f>
        <v>196.821</v>
      </c>
      <c r="I13" s="15">
        <f>SUM('Данные компании'!C$27:C$28)</f>
        <v>0</v>
      </c>
      <c r="J13" s="15">
        <f>SUM('Данные компании'!C$31:C$32)</f>
        <v>0</v>
      </c>
      <c r="K13" s="16">
        <v>60.218000000000004</v>
      </c>
      <c r="L13" s="16">
        <v>0</v>
      </c>
      <c r="M13" s="16">
        <v>1957.1949999999999</v>
      </c>
      <c r="N13" s="16">
        <v>28.994</v>
      </c>
      <c r="O13" s="16">
        <v>10693.983</v>
      </c>
      <c r="P13" s="16" t="s">
        <v>31</v>
      </c>
      <c r="Q13" s="16">
        <v>0</v>
      </c>
      <c r="R13" s="16" t="s">
        <v>31</v>
      </c>
      <c r="S13" s="16">
        <v>9103.9760509200005</v>
      </c>
    </row>
    <row r="14" spans="1:29" x14ac:dyDescent="0.35">
      <c r="A14" s="14">
        <v>2011</v>
      </c>
      <c r="B14">
        <f t="shared" ref="B14:B23" si="1">SUM(C14:S14)</f>
        <v>42526.716012699995</v>
      </c>
      <c r="C14" s="15">
        <f>SUM('Данные компании'!D$5:D$10)</f>
        <v>875.82900000000006</v>
      </c>
      <c r="D14" s="15">
        <f>SUM('Данные компании'!D$17:D$21)</f>
        <v>473.14799999999997</v>
      </c>
      <c r="E14" s="15">
        <f>SUM('Данные компании'!D$29:D$30)</f>
        <v>1.34</v>
      </c>
      <c r="F14" s="16">
        <v>1005.163</v>
      </c>
      <c r="G14" s="15">
        <f>SUM('Данные компании'!D$22:D$23)</f>
        <v>639.91399999999999</v>
      </c>
      <c r="H14" s="15">
        <f>SUM('Данные компании'!D$24:D$26)</f>
        <v>124.45699999999999</v>
      </c>
      <c r="I14" s="15">
        <f>SUM('Данные компании'!D$27:D$28)</f>
        <v>0.5</v>
      </c>
      <c r="J14" s="15">
        <f>SUM('Данные компании'!D$31:D$32)</f>
        <v>0</v>
      </c>
      <c r="K14" s="16">
        <v>91.85</v>
      </c>
      <c r="L14" s="16">
        <v>0</v>
      </c>
      <c r="M14" s="16">
        <v>3001.53</v>
      </c>
      <c r="N14" s="16">
        <v>176.02600000000001</v>
      </c>
      <c r="O14" s="16">
        <v>9598.9349999999995</v>
      </c>
      <c r="P14" s="16" t="s">
        <v>31</v>
      </c>
      <c r="Q14" s="16">
        <v>0</v>
      </c>
      <c r="R14" s="16" t="s">
        <v>31</v>
      </c>
      <c r="S14" s="16">
        <v>26538.0240127</v>
      </c>
    </row>
    <row r="15" spans="1:29" x14ac:dyDescent="0.35">
      <c r="A15" s="14">
        <v>2012</v>
      </c>
      <c r="B15">
        <f t="shared" si="1"/>
        <v>60922.080191710003</v>
      </c>
      <c r="C15" s="15">
        <f>SUM('Данные компании'!E$5:E$10)</f>
        <v>2460.0320000000002</v>
      </c>
      <c r="D15" s="15">
        <f>SUM('Данные компании'!E$17:E$21)</f>
        <v>815.04700000000003</v>
      </c>
      <c r="E15" s="15">
        <f>SUM('Данные компании'!E$29:E$30)</f>
        <v>1.712</v>
      </c>
      <c r="F15" s="16">
        <v>1925.627</v>
      </c>
      <c r="G15" s="15">
        <f>SUM('Данные компании'!E$22:E$23)</f>
        <v>1023.921</v>
      </c>
      <c r="H15" s="15">
        <f>SUM('Данные компании'!E$24:E$26)</f>
        <v>288.68</v>
      </c>
      <c r="I15" s="15">
        <f>SUM('Данные компании'!E$27:E$28)</f>
        <v>-0.4</v>
      </c>
      <c r="J15" s="15">
        <f>SUM('Данные компании'!E$31:E$32)</f>
        <v>0.10199999999999999</v>
      </c>
      <c r="K15" s="16">
        <v>404.62400000000002</v>
      </c>
      <c r="L15" s="16">
        <v>6.1859999999999999</v>
      </c>
      <c r="M15" s="16">
        <v>8570.875</v>
      </c>
      <c r="N15" s="16">
        <v>194.327</v>
      </c>
      <c r="O15" s="16">
        <v>12347.611000000001</v>
      </c>
      <c r="P15" s="16" t="s">
        <v>31</v>
      </c>
      <c r="Q15" s="16">
        <v>0</v>
      </c>
      <c r="R15" s="16">
        <v>1965.578</v>
      </c>
      <c r="S15" s="16">
        <v>30918.158191710001</v>
      </c>
    </row>
    <row r="16" spans="1:29" x14ac:dyDescent="0.35">
      <c r="A16" s="14">
        <v>2013</v>
      </c>
      <c r="B16">
        <f t="shared" si="1"/>
        <v>69648.900168769993</v>
      </c>
      <c r="C16" s="15">
        <f>SUM('Данные компании'!F$5:F$10)</f>
        <v>2361.6820000000002</v>
      </c>
      <c r="D16" s="15">
        <f>SUM('Данные компании'!F$17:F$21)</f>
        <v>689.49399999999991</v>
      </c>
      <c r="E16" s="15">
        <f>SUM('Данные компании'!F$29:F$30)</f>
        <v>1.44</v>
      </c>
      <c r="F16" s="16">
        <v>2040.259</v>
      </c>
      <c r="G16" s="15">
        <f>SUM('Данные компании'!F$22:F$23)</f>
        <v>1097.4770000000001</v>
      </c>
      <c r="H16" s="15">
        <f>SUM('Данные компании'!F$24:F$26)</f>
        <v>1066.335</v>
      </c>
      <c r="I16" s="15">
        <f>SUM('Данные компании'!F$27:F$28)</f>
        <v>19.827999999999999</v>
      </c>
      <c r="J16" s="15">
        <f>SUM('Данные компании'!F$31:F$32)</f>
        <v>0.24299999999999999</v>
      </c>
      <c r="K16" s="16">
        <v>297.84699999999998</v>
      </c>
      <c r="L16" s="16">
        <v>27.329000000000001</v>
      </c>
      <c r="M16" s="16">
        <v>5364.2860000000001</v>
      </c>
      <c r="N16" s="16">
        <v>560.64200000000005</v>
      </c>
      <c r="O16" s="16">
        <v>31555.169000000002</v>
      </c>
      <c r="P16" s="16" t="s">
        <v>31</v>
      </c>
      <c r="Q16" s="16">
        <v>0</v>
      </c>
      <c r="R16" s="16">
        <v>3886.431</v>
      </c>
      <c r="S16" s="16">
        <v>20680.438168770001</v>
      </c>
    </row>
    <row r="17" spans="1:19" x14ac:dyDescent="0.35">
      <c r="A17" s="14">
        <v>2014</v>
      </c>
      <c r="B17">
        <f t="shared" si="1"/>
        <v>57104.66263887001</v>
      </c>
      <c r="C17" s="15">
        <f>SUM('Данные компании'!G$5:G$10)</f>
        <v>1287.8579999999999</v>
      </c>
      <c r="D17" s="15">
        <f>SUM('Данные компании'!G$17:G$21)</f>
        <v>972.74699999999996</v>
      </c>
      <c r="E17" s="15">
        <f>SUM('Данные компании'!G$29:G$30)</f>
        <v>1</v>
      </c>
      <c r="F17" s="16">
        <v>1910.0219999999999</v>
      </c>
      <c r="G17" s="15">
        <f>SUM('Данные компании'!G$22:G$23)</f>
        <v>1090.5139999999999</v>
      </c>
      <c r="H17" s="15">
        <f>SUM('Данные компании'!G$24:G$26)</f>
        <v>534.32299999999998</v>
      </c>
      <c r="I17" s="15">
        <f>SUM('Данные компании'!G$27:G$28)</f>
        <v>37.317</v>
      </c>
      <c r="J17" s="15">
        <f>SUM('Данные компании'!G$31:G$32)</f>
        <v>2.3180000000000001</v>
      </c>
      <c r="K17" s="16">
        <v>152.703</v>
      </c>
      <c r="L17" s="16">
        <v>23.28</v>
      </c>
      <c r="M17" s="16">
        <v>4155.6570000000002</v>
      </c>
      <c r="N17" s="16">
        <v>633.21199999999999</v>
      </c>
      <c r="O17" s="16">
        <v>25590.045999999998</v>
      </c>
      <c r="P17" s="16">
        <v>1688.068</v>
      </c>
      <c r="Q17" s="16">
        <v>3985.9667999999997</v>
      </c>
      <c r="R17" s="16">
        <v>2329.0709999999999</v>
      </c>
      <c r="S17" s="16">
        <v>12710.55983887</v>
      </c>
    </row>
    <row r="18" spans="1:19" x14ac:dyDescent="0.35">
      <c r="A18" s="14">
        <v>2015</v>
      </c>
      <c r="B18">
        <f t="shared" si="1"/>
        <v>50854.221803820001</v>
      </c>
      <c r="C18" s="15">
        <f>SUM('Данные компании'!H$5:H$10)</f>
        <v>-465.64399999999995</v>
      </c>
      <c r="D18" s="15">
        <f>SUM('Данные компании'!H$17:H$21)</f>
        <v>947.79800000000012</v>
      </c>
      <c r="E18" s="15">
        <f>SUM('Данные компании'!H$29:H$30)</f>
        <v>3.048</v>
      </c>
      <c r="F18" s="16">
        <v>1191.838</v>
      </c>
      <c r="G18" s="15">
        <f>SUM('Данные компании'!H$22:H$23)</f>
        <v>1199.508</v>
      </c>
      <c r="H18" s="15">
        <f>SUM('Данные компании'!H$24:H$26)</f>
        <v>571.64099999999996</v>
      </c>
      <c r="I18" s="15">
        <f>SUM('Данные компании'!H$27:H$28)</f>
        <v>34.275999999999996</v>
      </c>
      <c r="J18" s="15">
        <f>SUM('Данные компании'!H$31:H$32)</f>
        <v>2.2690000000000001</v>
      </c>
      <c r="K18" s="16">
        <v>-64.805999999999997</v>
      </c>
      <c r="L18" s="16">
        <v>91.016000000000005</v>
      </c>
      <c r="M18" s="16">
        <v>3146.944</v>
      </c>
      <c r="N18" s="16">
        <v>642.125</v>
      </c>
      <c r="O18" s="16">
        <v>22933.563999999998</v>
      </c>
      <c r="P18" s="16">
        <v>1844.7860000000001</v>
      </c>
      <c r="Q18" s="16">
        <v>4021.58</v>
      </c>
      <c r="R18" s="16">
        <v>1249.0309999999999</v>
      </c>
      <c r="S18" s="16">
        <v>13505.247803819999</v>
      </c>
    </row>
    <row r="19" spans="1:19" x14ac:dyDescent="0.35">
      <c r="A19" s="14">
        <v>2016</v>
      </c>
      <c r="B19">
        <f t="shared" si="1"/>
        <v>54210.068041010003</v>
      </c>
      <c r="C19" s="15">
        <f>SUM('Данные компании'!I$5:I$10)</f>
        <v>-748.8119999999999</v>
      </c>
      <c r="D19" s="15">
        <f>SUM('Данные компании'!I$17:I$21)</f>
        <v>848.13900000000001</v>
      </c>
      <c r="E19" s="15">
        <f>SUM('Данные компании'!I$29:I$30)</f>
        <v>5.46</v>
      </c>
      <c r="F19" s="16">
        <v>1319.634</v>
      </c>
      <c r="G19" s="15">
        <f>SUM('Данные компании'!I$22:I$23)</f>
        <v>1163.5160000000001</v>
      </c>
      <c r="H19" s="15">
        <f>SUM('Данные компании'!I$24:I$26)</f>
        <v>592.95600000000002</v>
      </c>
      <c r="I19" s="15">
        <f>SUM('Данные компании'!I$27:I$28)</f>
        <v>24.161999999999999</v>
      </c>
      <c r="J19" s="15">
        <f>SUM('Данные компании'!I$31:I$32)</f>
        <v>1.7</v>
      </c>
      <c r="K19" s="16">
        <v>-81.405000000000001</v>
      </c>
      <c r="L19" s="16">
        <v>24.765000000000001</v>
      </c>
      <c r="M19" s="16">
        <v>1416.952</v>
      </c>
      <c r="N19" s="16">
        <v>490.71100000000001</v>
      </c>
      <c r="O19" s="16">
        <v>25326.006000000001</v>
      </c>
      <c r="P19" s="16">
        <v>1782.5730000000001</v>
      </c>
      <c r="Q19" s="16">
        <v>5483.0187999999998</v>
      </c>
      <c r="R19" s="16">
        <v>1960.8979999999999</v>
      </c>
      <c r="S19" s="16">
        <v>14599.79424101</v>
      </c>
    </row>
    <row r="20" spans="1:19" x14ac:dyDescent="0.35">
      <c r="A20" s="14">
        <v>2017</v>
      </c>
      <c r="B20">
        <f t="shared" si="1"/>
        <v>57033.4496</v>
      </c>
      <c r="C20" s="15">
        <f>SUM('Данные компании'!J$5:J$10)</f>
        <v>1145.0350000000001</v>
      </c>
      <c r="D20" s="15">
        <f>SUM('Данные компании'!J$17:J$21)</f>
        <v>721.60400000000004</v>
      </c>
      <c r="E20" s="15">
        <f>SUM('Данные компании'!J$29:J$30)</f>
        <v>3.9849999999999999</v>
      </c>
      <c r="F20" s="16">
        <v>1480.11</v>
      </c>
      <c r="G20" s="15">
        <f>SUM('Данные компании'!J$22:J$23)</f>
        <v>1237.682</v>
      </c>
      <c r="H20" s="15">
        <f>SUM('Данные компании'!J$24:J$26)</f>
        <v>243.88200000000001</v>
      </c>
      <c r="I20" s="15">
        <f>SUM('Данные компании'!J$27:J$28)</f>
        <v>28.015999999999998</v>
      </c>
      <c r="J20" s="15">
        <f>SUM('Данные компании'!J$31:J$32)</f>
        <v>0.98099999999999998</v>
      </c>
      <c r="K20" s="16">
        <v>189.435</v>
      </c>
      <c r="L20" s="16">
        <v>57.18</v>
      </c>
      <c r="M20" s="16">
        <v>2134.944</v>
      </c>
      <c r="N20" s="16">
        <v>394.39499999999998</v>
      </c>
      <c r="O20" s="16">
        <v>25873.373</v>
      </c>
      <c r="P20" s="16">
        <v>1938.22</v>
      </c>
      <c r="Q20" s="16">
        <v>6355.4895999999999</v>
      </c>
      <c r="R20" s="16">
        <v>2063.9839999999999</v>
      </c>
      <c r="S20" s="16">
        <v>13165.134</v>
      </c>
    </row>
    <row r="21" spans="1:19" x14ac:dyDescent="0.35">
      <c r="A21" s="14">
        <v>2018</v>
      </c>
      <c r="B21">
        <f t="shared" si="1"/>
        <v>80062.163421910009</v>
      </c>
      <c r="C21" s="15">
        <f>SUM('Данные компании'!K$5:K$10)</f>
        <v>2737.0530000000003</v>
      </c>
      <c r="D21" s="15">
        <f>SUM('Данные компании'!K$17:K$21)</f>
        <v>928.42100000000005</v>
      </c>
      <c r="E21" s="15">
        <f>SUM('Данные компании'!K$29:K$30)</f>
        <v>2.3849999999999998</v>
      </c>
      <c r="F21" s="16">
        <v>1976.01</v>
      </c>
      <c r="G21" s="15">
        <f>SUM('Данные компании'!K$22:K$23)</f>
        <v>1393.8779999999999</v>
      </c>
      <c r="H21" s="15">
        <f>SUM('Данные компании'!K$24:K$26)</f>
        <v>-37.699999999999996</v>
      </c>
      <c r="I21" s="15">
        <f>SUM('Данные компании'!K$27:K$28)</f>
        <v>13.581</v>
      </c>
      <c r="J21" s="15">
        <f>SUM('Данные компании'!K$31:K$32)</f>
        <v>1.611</v>
      </c>
      <c r="K21" s="16">
        <v>474.23</v>
      </c>
      <c r="L21" s="16">
        <v>12.922000000000001</v>
      </c>
      <c r="M21" s="16">
        <v>6450.6530000000002</v>
      </c>
      <c r="N21" s="16">
        <v>444.28800000000001</v>
      </c>
      <c r="O21" s="16">
        <v>32496.585999999999</v>
      </c>
      <c r="P21" s="16">
        <v>4050.0549999999998</v>
      </c>
      <c r="Q21" s="16">
        <v>11043.782999999999</v>
      </c>
      <c r="R21" s="16">
        <v>3615.5770000000002</v>
      </c>
      <c r="S21" s="16">
        <v>14458.830421910001</v>
      </c>
    </row>
    <row r="22" spans="1:19" x14ac:dyDescent="0.35">
      <c r="A22" s="14">
        <v>2019</v>
      </c>
      <c r="B22">
        <f t="shared" si="1"/>
        <v>103538.31157167</v>
      </c>
      <c r="C22" s="15">
        <f>SUM('Данные компании'!L$5:L$10)</f>
        <v>5789.2049999999999</v>
      </c>
      <c r="D22" s="15">
        <f>SUM('Данные компании'!L$17:L$21)</f>
        <v>1031.2220000000002</v>
      </c>
      <c r="E22" s="15">
        <f>SUM('Данные компании'!L$29:L$30)</f>
        <v>3.7850000000000001</v>
      </c>
      <c r="F22" s="16">
        <v>1809.8679999999999</v>
      </c>
      <c r="G22" s="15">
        <f>SUM('Данные компании'!L$22:L$23)</f>
        <v>1565.482</v>
      </c>
      <c r="H22" s="15">
        <f>SUM('Данные компании'!L$24:L$26)</f>
        <v>114.92399999999998</v>
      </c>
      <c r="I22" s="15">
        <f>SUM('Данные компании'!L$27:L$28)</f>
        <v>28.713999999999999</v>
      </c>
      <c r="J22" s="15">
        <f>SUM('Данные компании'!L$31:L$32)</f>
        <v>1.9470000000000001</v>
      </c>
      <c r="K22" s="16">
        <v>1007.9640000000001</v>
      </c>
      <c r="L22" s="16">
        <v>423.173</v>
      </c>
      <c r="M22" s="16">
        <v>3191.3359999999998</v>
      </c>
      <c r="N22" s="16">
        <v>346.52800000000002</v>
      </c>
      <c r="O22" s="16">
        <v>43496.453999999998</v>
      </c>
      <c r="P22" s="16">
        <v>4960.2139999999999</v>
      </c>
      <c r="Q22" s="16">
        <v>16248.12</v>
      </c>
      <c r="R22" s="16">
        <v>3972.78</v>
      </c>
      <c r="S22" s="16">
        <v>19546.59557166999</v>
      </c>
    </row>
    <row r="23" spans="1:19" x14ac:dyDescent="0.35">
      <c r="A23" s="14">
        <v>2020</v>
      </c>
      <c r="B23">
        <f t="shared" si="1"/>
        <v>50241.921000000002</v>
      </c>
      <c r="C23" s="15">
        <f>SUM('Данные компании'!M$5:M$10)</f>
        <v>2410.0239999999999</v>
      </c>
      <c r="D23" s="15">
        <f>SUM('Данные компании'!M$17:M$21)</f>
        <v>653.65499999999997</v>
      </c>
      <c r="E23" s="15">
        <f>SUM('Данные компании'!M$29:M$30)</f>
        <v>3.2109999999999999</v>
      </c>
      <c r="F23" s="16">
        <v>1215.1690000000001</v>
      </c>
      <c r="G23" s="15">
        <f>SUM('Данные компании'!M$22:M$23)</f>
        <v>1208.606</v>
      </c>
      <c r="H23" s="15">
        <f>SUM('Данные компании'!M$24:M$26)</f>
        <v>68.738</v>
      </c>
      <c r="I23" s="15">
        <f>SUM('Данные компании'!M$27:M$28)</f>
        <v>26.116</v>
      </c>
      <c r="J23" s="15">
        <f>SUM('Данные компании'!M$31:M$32)</f>
        <v>2.234</v>
      </c>
      <c r="K23" s="16">
        <v>257.11200000000002</v>
      </c>
      <c r="L23" s="16">
        <v>162.04599999999999</v>
      </c>
      <c r="M23" s="16">
        <v>4378.7910000000002</v>
      </c>
      <c r="N23" s="16">
        <v>185.57499999999999</v>
      </c>
      <c r="O23" s="16">
        <v>25280.481</v>
      </c>
      <c r="P23" s="16">
        <v>822.702</v>
      </c>
      <c r="Q23" s="16">
        <v>4723.1989999999996</v>
      </c>
      <c r="R23" s="16">
        <v>1705.6189999999999</v>
      </c>
      <c r="S23" s="16">
        <v>7138.643</v>
      </c>
    </row>
    <row r="25" spans="1:19" x14ac:dyDescent="0.35">
      <c r="A25" s="8" t="s">
        <v>40</v>
      </c>
    </row>
    <row r="26" spans="1:19" ht="29" x14ac:dyDescent="0.35">
      <c r="A26" s="18" t="s">
        <v>4</v>
      </c>
      <c r="B26">
        <f>'Данные компании'!N5</f>
        <v>2789.7719999999999</v>
      </c>
    </row>
    <row r="27" spans="1:19" ht="29" x14ac:dyDescent="0.35">
      <c r="A27" s="18" t="s">
        <v>5</v>
      </c>
      <c r="B27">
        <f>SUM('Данные компании'!N6:N10)</f>
        <v>16010.343999999999</v>
      </c>
    </row>
    <row r="28" spans="1:19" ht="29" x14ac:dyDescent="0.35">
      <c r="A28" s="18" t="s">
        <v>11</v>
      </c>
      <c r="B28">
        <f>SUM('Данные компании'!N11)</f>
        <v>827.89699999999993</v>
      </c>
    </row>
    <row r="29" spans="1:19" ht="29" x14ac:dyDescent="0.35">
      <c r="A29" s="18" t="s">
        <v>12</v>
      </c>
      <c r="B29">
        <f>'Данные компании'!N12</f>
        <v>43769.163</v>
      </c>
    </row>
    <row r="30" spans="1:19" x14ac:dyDescent="0.35">
      <c r="A30" s="18" t="s">
        <v>13</v>
      </c>
      <c r="B30">
        <f>'Данные компании'!N13</f>
        <v>4096.8230000000003</v>
      </c>
    </row>
    <row r="31" spans="1:19" x14ac:dyDescent="0.35">
      <c r="A31" s="18" t="s">
        <v>14</v>
      </c>
      <c r="B31">
        <f>'Данные компании'!N14</f>
        <v>265192.20799999998</v>
      </c>
    </row>
    <row r="32" spans="1:19" ht="29" x14ac:dyDescent="0.35">
      <c r="A32" s="18" t="s">
        <v>15</v>
      </c>
      <c r="B32">
        <f>'Данные компании'!N15</f>
        <v>17012.833000000002</v>
      </c>
    </row>
    <row r="33" spans="1:2" ht="29" x14ac:dyDescent="0.35">
      <c r="A33" s="19" t="s">
        <v>16</v>
      </c>
      <c r="B33">
        <f>'Данные компании'!N16</f>
        <v>17086.618000000002</v>
      </c>
    </row>
    <row r="34" spans="1:2" x14ac:dyDescent="0.35">
      <c r="A34" s="19" t="s">
        <v>17</v>
      </c>
      <c r="B34">
        <f>SUM('Данные компании'!N17:N21)</f>
        <v>8620.505000000001</v>
      </c>
    </row>
    <row r="35" spans="1:2" x14ac:dyDescent="0.35">
      <c r="A35" s="19" t="s">
        <v>19</v>
      </c>
      <c r="B35">
        <f>SUM('Данные компании'!N22:N23)</f>
        <v>11881.833999999999</v>
      </c>
    </row>
    <row r="36" spans="1:2" x14ac:dyDescent="0.35">
      <c r="A36" s="19" t="s">
        <v>20</v>
      </c>
      <c r="B36">
        <f>SUM('Данные компании'!N24:N26)</f>
        <v>3765.0569999999998</v>
      </c>
    </row>
    <row r="37" spans="1:2" x14ac:dyDescent="0.35">
      <c r="A37" s="19" t="s">
        <v>21</v>
      </c>
      <c r="B37">
        <f>SUM('Данные компании'!N27:N28)</f>
        <v>212.10999999999999</v>
      </c>
    </row>
    <row r="38" spans="1:2" x14ac:dyDescent="0.35">
      <c r="A38" s="19" t="s">
        <v>22</v>
      </c>
      <c r="B38">
        <f>SUM('Данные компании'!N29:N30)</f>
        <v>27.366</v>
      </c>
    </row>
    <row r="39" spans="1:2" ht="29" x14ac:dyDescent="0.35">
      <c r="A39" s="19" t="s">
        <v>24</v>
      </c>
      <c r="B39">
        <f>SUM('Данные компании'!N31:N32)</f>
        <v>13.405000000000001</v>
      </c>
    </row>
    <row r="40" spans="1:2" x14ac:dyDescent="0.35">
      <c r="A40" s="19" t="s">
        <v>25</v>
      </c>
      <c r="B40">
        <f>'Данные компании'!N33</f>
        <v>51861.157200000001</v>
      </c>
    </row>
    <row r="41" spans="1:2" x14ac:dyDescent="0.35">
      <c r="A41" s="19" t="s">
        <v>26</v>
      </c>
      <c r="B41">
        <f>'Данные компании'!N34</f>
        <v>22748.968999999997</v>
      </c>
    </row>
    <row r="42" spans="1:2" x14ac:dyDescent="0.35">
      <c r="A42" s="19" t="s">
        <v>27</v>
      </c>
      <c r="B42">
        <f>'Данные компании'!N35</f>
        <v>182365.40130137998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8946-6955-475A-B25B-AEAEBF50917D}">
  <dimension ref="J65"/>
  <sheetViews>
    <sheetView tabSelected="1" workbookViewId="0">
      <selection activeCell="J65" sqref="J65"/>
    </sheetView>
  </sheetViews>
  <sheetFormatPr defaultRowHeight="14.5" x14ac:dyDescent="0.35"/>
  <sheetData>
    <row r="65" spans="10:10" x14ac:dyDescent="0.35">
      <c r="J65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 компании</vt:lpstr>
      <vt:lpstr>Расчет суммы налогов</vt:lpstr>
      <vt:lpstr>Графики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Vidikova, Nadezhda (VW Group Rus)</dc:creator>
  <cp:lastModifiedBy>Anastation</cp:lastModifiedBy>
  <dcterms:created xsi:type="dcterms:W3CDTF">2020-10-20T09:42:07Z</dcterms:created>
  <dcterms:modified xsi:type="dcterms:W3CDTF">2021-11-05T20:12:49Z</dcterms:modified>
  <cp:category>KSUD:20201126;KSU:1.2;classD:20201126;class:Confidential</cp:category>
</cp:coreProperties>
</file>