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kudrasov/Desktop/"/>
    </mc:Choice>
  </mc:AlternateContent>
  <xr:revisionPtr revIDLastSave="0" documentId="8_{AFC6BF4C-E8C3-4C43-B2AE-A20149C0F05A}" xr6:coauthVersionLast="47" xr6:coauthVersionMax="47" xr10:uidLastSave="{00000000-0000-0000-0000-000000000000}"/>
  <bookViews>
    <workbookView xWindow="280" yWindow="500" windowWidth="28240" windowHeight="16040" xr2:uid="{448B57AF-E5CD-CD48-BFED-0F17E89FD845}"/>
  </bookViews>
  <sheets>
    <sheet name="Лист1" sheetId="1" r:id="rId1"/>
  </sheets>
  <definedNames>
    <definedName name="_xlchart.v1.0" hidden="1">Лист1!$B$2:$B$13</definedName>
    <definedName name="_xlchart.v1.1" hidden="1">Лист1!$C$2:$C$13</definedName>
    <definedName name="_xlchart.v1.2" hidden="1">Лист1!$B$2:$B$13</definedName>
    <definedName name="_xlchart.v1.3" hidden="1">Лист1!$C$2:$C$13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2" i="1" l="1"/>
  <c r="E15" i="1"/>
  <c r="E3" i="1"/>
  <c r="E4" i="1"/>
  <c r="E5" i="1"/>
  <c r="E6" i="1"/>
  <c r="E7" i="1"/>
  <c r="E8" i="1"/>
  <c r="E9" i="1"/>
  <c r="E10" i="1"/>
  <c r="E11" i="1"/>
  <c r="E12" i="1"/>
  <c r="E13" i="1"/>
  <c r="E2" i="1"/>
  <c r="R32" i="1"/>
  <c r="O34" i="1"/>
  <c r="B14" i="1"/>
  <c r="O35" i="1" s="1"/>
  <c r="D13" i="1"/>
  <c r="D3" i="1"/>
  <c r="D4" i="1"/>
  <c r="D5" i="1"/>
  <c r="D6" i="1"/>
  <c r="D7" i="1"/>
  <c r="D8" i="1"/>
  <c r="D9" i="1"/>
  <c r="D10" i="1"/>
  <c r="D11" i="1"/>
  <c r="D12" i="1"/>
  <c r="D2" i="1"/>
  <c r="T24" i="1"/>
  <c r="R24" i="1"/>
  <c r="O36" i="1" l="1"/>
  <c r="D14" i="1"/>
  <c r="P24" i="1"/>
  <c r="N24" i="1"/>
</calcChain>
</file>

<file path=xl/sharedStrings.xml><?xml version="1.0" encoding="utf-8"?>
<sst xmlns="http://schemas.openxmlformats.org/spreadsheetml/2006/main" count="63" uniqueCount="56">
  <si>
    <t>Number of countries</t>
  </si>
  <si>
    <t>1. Calculate a regression of y on x. Interpret the coefficients of regression.</t>
  </si>
  <si>
    <t xml:space="preserve">2. Calculate the correlation coefficient, </t>
  </si>
  <si>
    <r>
      <t xml:space="preserve">1. Calculate a regression of </t>
    </r>
    <r>
      <rPr>
        <i/>
        <sz val="14"/>
        <color theme="1"/>
        <rFont val="Times New Roman"/>
        <family val="1"/>
      </rPr>
      <t>y</t>
    </r>
    <r>
      <rPr>
        <sz val="14"/>
        <color theme="1"/>
        <rFont val="Times New Roman"/>
        <family val="1"/>
      </rPr>
      <t xml:space="preserve"> on </t>
    </r>
    <r>
      <rPr>
        <i/>
        <sz val="14"/>
        <color theme="1"/>
        <rFont val="Times New Roman"/>
        <family val="1"/>
      </rPr>
      <t>x</t>
    </r>
    <r>
      <rPr>
        <sz val="14"/>
        <color theme="1"/>
        <rFont val="Times New Roman"/>
        <family val="1"/>
      </rPr>
      <t>. Interpret the coefficients of regression.</t>
    </r>
  </si>
  <si>
    <r>
      <t xml:space="preserve">Population of working age, thousands of people, </t>
    </r>
    <r>
      <rPr>
        <i/>
        <sz val="14"/>
        <color theme="1"/>
        <rFont val="Times New Roman"/>
        <family val="1"/>
      </rPr>
      <t>x</t>
    </r>
  </si>
  <si>
    <r>
      <t xml:space="preserve">GDP, dollars per person, </t>
    </r>
    <r>
      <rPr>
        <i/>
        <sz val="14"/>
        <color theme="1"/>
        <rFont val="Times New Roman"/>
        <family val="1"/>
      </rPr>
      <t>y</t>
    </r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</si>
  <si>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</si>
  <si>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</si>
  <si>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</si>
  <si>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</si>
  <si>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</si>
  <si>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</si>
  <si>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</si>
  <si>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</si>
  <si>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</si>
  <si>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</si>
  <si>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</si>
  <si>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</si>
  <si>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</si>
  <si>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</si>
  <si>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</si>
  <si>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</si>
  <si>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</si>
  <si>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</si>
  <si>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</si>
  <si>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</si>
  <si>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</si>
  <si>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</si>
  <si>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</si>
  <si>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</si>
  <si>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good as close to 1</t>
  </si>
  <si>
    <t xml:space="preserve">Gdp grows by 0,87 dollars per person with the growth of working population by 1000 people. </t>
  </si>
  <si>
    <t>correlation good</t>
  </si>
  <si>
    <t>apr error</t>
  </si>
  <si>
    <t>3.</t>
  </si>
  <si>
    <t>Ftest</t>
  </si>
  <si>
    <t>&gt;</t>
  </si>
  <si>
    <t>Statistically significant</t>
  </si>
  <si>
    <t>Ttest</t>
  </si>
  <si>
    <t>y hat</t>
  </si>
  <si>
    <t>4.</t>
  </si>
  <si>
    <t>GDP per one person if the population is 107% of its average value is 163,699032</t>
  </si>
  <si>
    <t>5.</t>
  </si>
  <si>
    <t>forecast</t>
  </si>
  <si>
    <t>actual</t>
  </si>
  <si>
    <t>Forecast error</t>
  </si>
  <si>
    <t>Confidence interval</t>
  </si>
  <si>
    <t>Forecast standart error</t>
  </si>
  <si>
    <t>GDP(98,26) =  164 +-35</t>
  </si>
  <si>
    <t>(62; 274)</t>
  </si>
  <si>
    <t>X/Y</t>
  </si>
  <si>
    <t>Mean</t>
  </si>
  <si>
    <t>6.</t>
  </si>
  <si>
    <t>Elasticity:</t>
  </si>
  <si>
    <t>real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</si>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</sst>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000"/>
  </numFmts>
  <fonts count="5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180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2" fillId="0" borderId="0" xfId="0" applyFont="1" applyFill="1" applyBorder="1" applyAlignment="1">
      <alignment horizontal="center" vertical="center" wrapText="1"/>
    </xf>
    <xf numFmtId="0" fontId="1" fillId="3" borderId="0" xfId="0" applyFont="1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347112860892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265400648448355E-2"/>
                  <c:y val="-7.29310843025355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Лист1!$B$2:$B$13</c:f>
              <c:numCache>
                <c:formatCode>General</c:formatCode>
                <c:ptCount val="12"/>
                <c:pt idx="0">
                  <c:v>87</c:v>
                </c:pt>
                <c:pt idx="1">
                  <c:v>89</c:v>
                </c:pt>
                <c:pt idx="2">
                  <c:v>87</c:v>
                </c:pt>
                <c:pt idx="3">
                  <c:v>79</c:v>
                </c:pt>
                <c:pt idx="4">
                  <c:v>106</c:v>
                </c:pt>
                <c:pt idx="5">
                  <c:v>115</c:v>
                </c:pt>
                <c:pt idx="6">
                  <c:v>67</c:v>
                </c:pt>
                <c:pt idx="7">
                  <c:v>98</c:v>
                </c:pt>
                <c:pt idx="8">
                  <c:v>82</c:v>
                </c:pt>
                <c:pt idx="9">
                  <c:v>87</c:v>
                </c:pt>
                <c:pt idx="10">
                  <c:v>86</c:v>
                </c:pt>
                <c:pt idx="11">
                  <c:v>119</c:v>
                </c:pt>
              </c:numCache>
            </c:numRef>
          </c:xVal>
          <c:yVal>
            <c:numRef>
              <c:f>Лист1!$C$2:$C$13</c:f>
              <c:numCache>
                <c:formatCode>General</c:formatCode>
                <c:ptCount val="12"/>
                <c:pt idx="0">
                  <c:v>142</c:v>
                </c:pt>
                <c:pt idx="1">
                  <c:v>148</c:v>
                </c:pt>
                <c:pt idx="2">
                  <c:v>144</c:v>
                </c:pt>
                <c:pt idx="3">
                  <c:v>154</c:v>
                </c:pt>
                <c:pt idx="4">
                  <c:v>166</c:v>
                </c:pt>
                <c:pt idx="5">
                  <c:v>195</c:v>
                </c:pt>
                <c:pt idx="6">
                  <c:v>139</c:v>
                </c:pt>
                <c:pt idx="7">
                  <c:v>167</c:v>
                </c:pt>
                <c:pt idx="8">
                  <c:v>152</c:v>
                </c:pt>
                <c:pt idx="9">
                  <c:v>162</c:v>
                </c:pt>
                <c:pt idx="10">
                  <c:v>155</c:v>
                </c:pt>
                <c:pt idx="11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0-F346-B262-0638291E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8128"/>
        <c:axId val="162451472"/>
      </c:scatterChart>
      <c:valAx>
        <c:axId val="162448128"/>
        <c:scaling>
          <c:orientation val="minMax"/>
          <c:max val="1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Population of working age, thousands of people, x</a:t>
                </a:r>
                <a:endParaRPr lang="ru-RU" sz="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25336811023622047"/>
              <c:y val="0.84995370370370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51472"/>
        <c:crosses val="autoZero"/>
        <c:crossBetween val="midCat"/>
      </c:valAx>
      <c:valAx>
        <c:axId val="162451472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GDP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368300</xdr:colOff>
          <xdr:row>0</xdr:row>
          <xdr:rowOff>38100</xdr:rowOff>
        </xdr:from>
        <xdr:to>
          <xdr:col>12</xdr:col>
          <xdr:colOff>736600</xdr:colOff>
          <xdr:row>5</xdr:row>
          <xdr:rowOff>215900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619BADE-EF74-8EEE-67F8-3414D3C22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552450</xdr:colOff>
      <xdr:row>8</xdr:row>
      <xdr:rowOff>19050</xdr:rowOff>
    </xdr:from>
    <xdr:to>
      <xdr:col>12</xdr:col>
      <xdr:colOff>171450</xdr:colOff>
      <xdr:row>20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FB6295-833C-17B3-A95F-B74AB71DD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431800</xdr:colOff>
      <xdr:row>39</xdr:row>
      <xdr:rowOff>101600</xdr:rowOff>
    </xdr:from>
    <xdr:to>
      <xdr:col>15</xdr:col>
      <xdr:colOff>444500</xdr:colOff>
      <xdr:row>43</xdr:row>
      <xdr:rowOff>6437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04EAB2-7DC6-F880-F811-D94747DE4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95200" y="9944100"/>
          <a:ext cx="838200" cy="717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_________Microsoft_Word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2955-7130-3141-A105-C819D9E2887F}">
  <dimension ref="A1:V42"/>
  <sheetViews>
    <sheetView tabSelected="1" workbookViewId="0">
      <selection activeCell="J24" sqref="J24"/>
    </sheetView>
  </sheetViews>
  <sheetFormatPr baseColWidth="10" defaultRowHeight="16" x14ac:dyDescent="0.2"/>
  <cols>
    <col min="4" max="4" width="13.5" bestFit="1" customWidth="1"/>
    <col min="5" max="5" width="13.5" customWidth="1"/>
    <col min="18" max="18" width="14.6640625" bestFit="1" customWidth="1"/>
  </cols>
  <sheetData>
    <row r="1" spans="1:19" ht="133" x14ac:dyDescent="0.2">
      <c r="A1" s="10" t="s">
        <v>0</v>
      </c>
      <c r="B1" s="10" t="s">
        <v>4</v>
      </c>
      <c r="C1" s="10" t="s">
        <v>5</v>
      </c>
      <c r="D1" s="10" t="s">
        <v>39</v>
      </c>
      <c r="E1" s="9" t="s">
        <v>50</v>
      </c>
    </row>
    <row r="2" spans="1:19" ht="18" x14ac:dyDescent="0.2">
      <c r="A2" s="10">
        <v>1</v>
      </c>
      <c r="B2" s="10">
        <v>87</v>
      </c>
      <c r="C2" s="10">
        <v>142</v>
      </c>
      <c r="D2" s="10">
        <f>FORECAST(B2,$C$2:$C$13,$B$2:$B$13)</f>
        <v>153.86100386100389</v>
      </c>
      <c r="E2" s="9">
        <f>B2/C2</f>
        <v>0.61267605633802813</v>
      </c>
      <c r="N2">
        <v>1.2</v>
      </c>
    </row>
    <row r="3" spans="1:19" ht="19" thickBot="1" x14ac:dyDescent="0.25">
      <c r="A3" s="10">
        <v>2</v>
      </c>
      <c r="B3" s="10">
        <v>89</v>
      </c>
      <c r="C3" s="10">
        <v>148</v>
      </c>
      <c r="D3" s="10">
        <f t="shared" ref="D3:D12" si="0">FORECAST(B3,$C$2:$C$13,$B$2:$B$13)</f>
        <v>155.6081746771402</v>
      </c>
      <c r="E3" s="9">
        <f t="shared" ref="E3:E13" si="1">B3/C3</f>
        <v>0.60135135135135132</v>
      </c>
    </row>
    <row r="4" spans="1:19" ht="18" x14ac:dyDescent="0.2">
      <c r="A4" s="10">
        <v>3</v>
      </c>
      <c r="B4" s="10">
        <v>87</v>
      </c>
      <c r="C4" s="10">
        <v>144</v>
      </c>
      <c r="D4" s="10">
        <f t="shared" si="0"/>
        <v>153.86100386100389</v>
      </c>
      <c r="E4" s="9">
        <f t="shared" si="1"/>
        <v>0.60416666666666663</v>
      </c>
      <c r="N4" s="4" t="s">
        <v>6</v>
      </c>
      <c r="O4" s="4"/>
    </row>
    <row r="5" spans="1:19" ht="18" x14ac:dyDescent="0.2">
      <c r="A5" s="10">
        <v>4</v>
      </c>
      <c r="B5" s="10">
        <v>79</v>
      </c>
      <c r="C5" s="10">
        <v>154</v>
      </c>
      <c r="D5" s="10">
        <f t="shared" si="0"/>
        <v>146.87232059645856</v>
      </c>
      <c r="E5" s="9">
        <f t="shared" si="1"/>
        <v>0.51298701298701299</v>
      </c>
      <c r="N5" s="1" t="s">
        <v>7</v>
      </c>
      <c r="O5" s="1">
        <v>0.83675533098211496</v>
      </c>
      <c r="P5" t="s">
        <v>32</v>
      </c>
    </row>
    <row r="6" spans="1:19" ht="18" x14ac:dyDescent="0.2">
      <c r="A6" s="10">
        <v>5</v>
      </c>
      <c r="B6" s="10">
        <v>106</v>
      </c>
      <c r="C6" s="10">
        <v>166</v>
      </c>
      <c r="D6" s="10">
        <f t="shared" si="0"/>
        <v>170.45912661429904</v>
      </c>
      <c r="E6" s="9">
        <f t="shared" si="1"/>
        <v>0.63855421686746983</v>
      </c>
      <c r="N6" s="1" t="s">
        <v>8</v>
      </c>
      <c r="O6" s="5">
        <v>0.70015948392698879</v>
      </c>
      <c r="P6" t="s">
        <v>30</v>
      </c>
    </row>
    <row r="7" spans="1:19" ht="18" x14ac:dyDescent="0.2">
      <c r="A7" s="10">
        <v>6</v>
      </c>
      <c r="B7" s="10">
        <v>115</v>
      </c>
      <c r="C7" s="10">
        <v>195</v>
      </c>
      <c r="D7" s="10">
        <f t="shared" si="0"/>
        <v>178.32139528691255</v>
      </c>
      <c r="E7" s="9">
        <f t="shared" si="1"/>
        <v>0.58974358974358976</v>
      </c>
      <c r="N7" s="1" t="s">
        <v>9</v>
      </c>
      <c r="O7" s="1">
        <v>0.67017543231968768</v>
      </c>
    </row>
    <row r="8" spans="1:19" ht="18" x14ac:dyDescent="0.2">
      <c r="A8" s="10">
        <v>7</v>
      </c>
      <c r="B8" s="10">
        <v>67</v>
      </c>
      <c r="C8" s="10">
        <v>139</v>
      </c>
      <c r="D8" s="10">
        <f t="shared" si="0"/>
        <v>136.38929569964054</v>
      </c>
      <c r="E8" s="9">
        <f t="shared" si="1"/>
        <v>0.48201438848920863</v>
      </c>
      <c r="G8" t="s">
        <v>52</v>
      </c>
      <c r="N8" s="1" t="s">
        <v>10</v>
      </c>
      <c r="O8" s="1">
        <v>9.0456607368040007</v>
      </c>
      <c r="P8" t="s">
        <v>33</v>
      </c>
    </row>
    <row r="9" spans="1:19" ht="19" thickBot="1" x14ac:dyDescent="0.25">
      <c r="A9" s="10">
        <v>8</v>
      </c>
      <c r="B9" s="10">
        <v>98</v>
      </c>
      <c r="C9" s="10">
        <v>167</v>
      </c>
      <c r="D9" s="10">
        <f t="shared" si="0"/>
        <v>163.47044334975371</v>
      </c>
      <c r="E9" s="9">
        <f t="shared" si="1"/>
        <v>0.58682634730538918</v>
      </c>
      <c r="N9" s="2" t="s">
        <v>11</v>
      </c>
      <c r="O9" s="2">
        <v>12</v>
      </c>
    </row>
    <row r="10" spans="1:19" ht="18" x14ac:dyDescent="0.2">
      <c r="A10" s="10">
        <v>9</v>
      </c>
      <c r="B10" s="10">
        <v>82</v>
      </c>
      <c r="C10" s="10">
        <v>152</v>
      </c>
      <c r="D10" s="10">
        <f t="shared" si="0"/>
        <v>149.49307682066305</v>
      </c>
      <c r="E10" s="9">
        <f t="shared" si="1"/>
        <v>0.53947368421052633</v>
      </c>
    </row>
    <row r="11" spans="1:19" ht="19" thickBot="1" x14ac:dyDescent="0.25">
      <c r="A11" s="10">
        <v>10</v>
      </c>
      <c r="B11" s="10">
        <v>87</v>
      </c>
      <c r="C11" s="10">
        <v>162</v>
      </c>
      <c r="D11" s="10">
        <f t="shared" si="0"/>
        <v>153.86100386100389</v>
      </c>
      <c r="E11" s="9">
        <f t="shared" si="1"/>
        <v>0.53703703703703709</v>
      </c>
      <c r="N11" t="s">
        <v>12</v>
      </c>
    </row>
    <row r="12" spans="1:19" ht="18" x14ac:dyDescent="0.2">
      <c r="A12" s="10">
        <v>11</v>
      </c>
      <c r="B12" s="10">
        <v>86</v>
      </c>
      <c r="C12" s="10">
        <v>155</v>
      </c>
      <c r="D12" s="10">
        <f t="shared" si="0"/>
        <v>152.98741845293571</v>
      </c>
      <c r="E12" s="9">
        <f t="shared" si="1"/>
        <v>0.55483870967741933</v>
      </c>
      <c r="N12" s="3"/>
      <c r="O12" s="3" t="s">
        <v>17</v>
      </c>
      <c r="P12" s="3" t="s">
        <v>18</v>
      </c>
      <c r="Q12" s="3" t="s">
        <v>19</v>
      </c>
      <c r="R12" s="3" t="s">
        <v>20</v>
      </c>
      <c r="S12" s="3" t="s">
        <v>21</v>
      </c>
    </row>
    <row r="13" spans="1:19" ht="18" x14ac:dyDescent="0.2">
      <c r="A13" s="10">
        <v>12</v>
      </c>
      <c r="B13" s="10">
        <v>119</v>
      </c>
      <c r="C13" s="10">
        <v>173</v>
      </c>
      <c r="D13" s="10">
        <f>FORECAST(B13,$C$2:$C$13,$B$2:$B$13)</f>
        <v>181.81573691918521</v>
      </c>
      <c r="E13" s="9">
        <f t="shared" si="1"/>
        <v>0.68786127167630062</v>
      </c>
      <c r="N13" s="1" t="s">
        <v>13</v>
      </c>
      <c r="O13" s="1">
        <v>1</v>
      </c>
      <c r="P13" s="1">
        <v>1910.6768850130916</v>
      </c>
      <c r="Q13" s="1">
        <v>1910.6768850130916</v>
      </c>
      <c r="R13" s="1">
        <v>23.35106319509201</v>
      </c>
      <c r="S13" s="1">
        <v>6.8940564437609613E-4</v>
      </c>
    </row>
    <row r="14" spans="1:19" ht="18" x14ac:dyDescent="0.2">
      <c r="A14" s="11"/>
      <c r="B14" s="11">
        <f>1.07*AVERAGE(B2:B13)</f>
        <v>98.26166666666667</v>
      </c>
      <c r="C14" s="11"/>
      <c r="D14" s="10">
        <f>FORECAST(B14,$C$2:$C$13,$B$2:$B$13)</f>
        <v>163.69903153153155</v>
      </c>
      <c r="E14" s="9"/>
      <c r="N14" s="1" t="s">
        <v>14</v>
      </c>
      <c r="O14" s="1">
        <v>10</v>
      </c>
      <c r="P14" s="1">
        <v>818.23978165357494</v>
      </c>
      <c r="Q14" s="1">
        <v>81.823978165357488</v>
      </c>
      <c r="R14" s="1"/>
      <c r="S14" s="1"/>
    </row>
    <row r="15" spans="1:19" ht="19" thickBot="1" x14ac:dyDescent="0.25">
      <c r="D15" t="s">
        <v>51</v>
      </c>
      <c r="E15" s="12">
        <f>AVERAGE(E2:E13)</f>
        <v>0.57896086102916666</v>
      </c>
      <c r="N15" s="2" t="s">
        <v>15</v>
      </c>
      <c r="O15" s="2">
        <v>11</v>
      </c>
      <c r="P15" s="2">
        <v>2728.9166666666665</v>
      </c>
      <c r="Q15" s="2"/>
      <c r="R15" s="2"/>
      <c r="S15" s="2"/>
    </row>
    <row r="16" spans="1:19" ht="17" thickBot="1" x14ac:dyDescent="0.25"/>
    <row r="17" spans="7:22" x14ac:dyDescent="0.2">
      <c r="N17" s="3"/>
      <c r="O17" s="3" t="s">
        <v>22</v>
      </c>
      <c r="P17" s="3" t="s">
        <v>10</v>
      </c>
      <c r="Q17" s="3" t="s">
        <v>23</v>
      </c>
      <c r="R17" s="3" t="s">
        <v>24</v>
      </c>
      <c r="S17" s="3" t="s">
        <v>25</v>
      </c>
      <c r="T17" s="3" t="s">
        <v>26</v>
      </c>
      <c r="U17" s="3" t="s">
        <v>27</v>
      </c>
      <c r="V17" s="3" t="s">
        <v>28</v>
      </c>
    </row>
    <row r="18" spans="7:22" x14ac:dyDescent="0.2">
      <c r="N18" s="1" t="s">
        <v>16</v>
      </c>
      <c r="O18" s="1">
        <v>77.859073359073363</v>
      </c>
      <c r="P18" s="1">
        <v>16.805799293205663</v>
      </c>
      <c r="Q18" s="1">
        <v>4.6328694042270655</v>
      </c>
      <c r="R18" s="1">
        <v>9.3208263771561467E-4</v>
      </c>
      <c r="S18" s="1">
        <v>40.413419015198357</v>
      </c>
      <c r="T18" s="1">
        <v>115.30472770294837</v>
      </c>
      <c r="U18" s="1">
        <v>40.413419015198357</v>
      </c>
      <c r="V18" s="1">
        <v>115.30472770294837</v>
      </c>
    </row>
    <row r="19" spans="7:22" ht="17" thickBot="1" x14ac:dyDescent="0.25">
      <c r="N19" s="2" t="s">
        <v>29</v>
      </c>
      <c r="O19" s="2">
        <v>0.87358540806816676</v>
      </c>
      <c r="P19" s="2">
        <v>0.18078069080379502</v>
      </c>
      <c r="Q19" s="2">
        <v>4.8322937819520053</v>
      </c>
      <c r="R19" s="2">
        <v>6.8940564437609613E-4</v>
      </c>
      <c r="S19" s="2">
        <v>0.4707809271993133</v>
      </c>
      <c r="T19" s="2">
        <v>1.2763898889370202</v>
      </c>
      <c r="U19" s="2">
        <v>0.4707809271993133</v>
      </c>
      <c r="V19" s="2">
        <v>1.2763898889370202</v>
      </c>
    </row>
    <row r="20" spans="7:22" x14ac:dyDescent="0.2">
      <c r="N20" s="1" t="s">
        <v>31</v>
      </c>
    </row>
    <row r="22" spans="7:22" x14ac:dyDescent="0.2">
      <c r="G22" s="13"/>
      <c r="H22" t="s">
        <v>54</v>
      </c>
      <c r="N22" s="7" t="s">
        <v>34</v>
      </c>
      <c r="O22" s="7"/>
      <c r="P22" s="7"/>
    </row>
    <row r="23" spans="7:22" x14ac:dyDescent="0.2">
      <c r="G23" s="14"/>
      <c r="H23" t="s">
        <v>55</v>
      </c>
      <c r="N23" s="6" t="s">
        <v>35</v>
      </c>
      <c r="O23" s="6"/>
      <c r="P23" s="6"/>
      <c r="R23" t="s">
        <v>38</v>
      </c>
    </row>
    <row r="24" spans="7:22" x14ac:dyDescent="0.2">
      <c r="N24" s="1">
        <f>_xlfn.F.TEST(B2:B13,C2:C13)</f>
        <v>0.88894920434281499</v>
      </c>
      <c r="O24" s="1" t="s">
        <v>36</v>
      </c>
      <c r="P24" s="1">
        <f>_xlfn.F.INV(0.05,1,10)</f>
        <v>4.134251597591578E-3</v>
      </c>
      <c r="R24">
        <f>O19/P19</f>
        <v>4.8322937819520053</v>
      </c>
      <c r="S24" t="s">
        <v>36</v>
      </c>
      <c r="T24">
        <f>_xlfn.T.INV(0.95,2)</f>
        <v>2.9199855803537247</v>
      </c>
    </row>
    <row r="25" spans="7:22" x14ac:dyDescent="0.2">
      <c r="N25" s="1" t="s">
        <v>37</v>
      </c>
      <c r="O25" s="1"/>
      <c r="P25" s="1"/>
      <c r="R25" s="8" t="s">
        <v>37</v>
      </c>
    </row>
    <row r="27" spans="7:22" x14ac:dyDescent="0.2">
      <c r="N27" t="s">
        <v>40</v>
      </c>
    </row>
    <row r="28" spans="7:22" x14ac:dyDescent="0.2">
      <c r="N28" t="s">
        <v>41</v>
      </c>
    </row>
    <row r="30" spans="7:22" x14ac:dyDescent="0.2">
      <c r="N30" t="s">
        <v>42</v>
      </c>
    </row>
    <row r="31" spans="7:22" x14ac:dyDescent="0.2">
      <c r="N31" t="s">
        <v>43</v>
      </c>
      <c r="P31" t="s">
        <v>44</v>
      </c>
    </row>
    <row r="32" spans="7:22" x14ac:dyDescent="0.2">
      <c r="N32">
        <v>163.69903153153155</v>
      </c>
      <c r="O32" t="s">
        <v>36</v>
      </c>
      <c r="P32">
        <v>163.47044334975371</v>
      </c>
      <c r="R32">
        <f>_xlfn.NORM.S.INV(0.05)</f>
        <v>-1.6448536269514726</v>
      </c>
    </row>
    <row r="34" spans="14:17" x14ac:dyDescent="0.2">
      <c r="N34" t="s">
        <v>45</v>
      </c>
      <c r="O34">
        <f>N32-P32</f>
        <v>0.22858818177783746</v>
      </c>
    </row>
    <row r="35" spans="14:17" x14ac:dyDescent="0.2">
      <c r="N35" t="s">
        <v>47</v>
      </c>
      <c r="O35">
        <f>P18+P19*B14</f>
        <v>34.569611272737902</v>
      </c>
      <c r="Q35" t="s">
        <v>48</v>
      </c>
    </row>
    <row r="36" spans="14:17" x14ac:dyDescent="0.2">
      <c r="N36" t="s">
        <v>46</v>
      </c>
      <c r="O36">
        <f>O35*T24</f>
        <v>100.94276643482824</v>
      </c>
    </row>
    <row r="37" spans="14:17" x14ac:dyDescent="0.2">
      <c r="N37" t="s">
        <v>46</v>
      </c>
    </row>
    <row r="38" spans="14:17" x14ac:dyDescent="0.2">
      <c r="N38" t="s">
        <v>49</v>
      </c>
    </row>
    <row r="40" spans="14:17" x14ac:dyDescent="0.2">
      <c r="N40" t="s">
        <v>52</v>
      </c>
    </row>
    <row r="41" spans="14:17" x14ac:dyDescent="0.2">
      <c r="N41" t="s">
        <v>53</v>
      </c>
    </row>
    <row r="42" spans="14:17" x14ac:dyDescent="0.2">
      <c r="N42">
        <f>O19*E15</f>
        <v>0.50577176003766178</v>
      </c>
    </row>
  </sheetData>
  <pageMargins left="0.7" right="0.7" top="0.75" bottom="0.75" header="0.3" footer="0.3"/>
  <pageSetup paperSize="9"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1028" r:id="rId3">
          <objectPr defaultSize="0" r:id="rId4">
            <anchor moveWithCells="1">
              <from>
                <xdr:col>5</xdr:col>
                <xdr:colOff>368300</xdr:colOff>
                <xdr:row>0</xdr:row>
                <xdr:rowOff>38100</xdr:rowOff>
              </from>
              <to>
                <xdr:col>12</xdr:col>
                <xdr:colOff>736600</xdr:colOff>
                <xdr:row>5</xdr:row>
                <xdr:rowOff>215900</xdr:rowOff>
              </to>
            </anchor>
          </objectPr>
        </oleObject>
      </mc:Choice>
      <mc:Fallback>
        <oleObject progId="Word.Document.12" shapeId="1028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Kudryashov</dc:creator>
  <cp:lastModifiedBy>Alexander Kudryashov</cp:lastModifiedBy>
  <dcterms:created xsi:type="dcterms:W3CDTF">2023-06-03T15:11:29Z</dcterms:created>
  <dcterms:modified xsi:type="dcterms:W3CDTF">2023-06-03T16:33:02Z</dcterms:modified>
</cp:coreProperties>
</file>