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DISLAV\Desktop\Настя\АД\3333\"/>
    </mc:Choice>
  </mc:AlternateContent>
  <bookViews>
    <workbookView xWindow="0" yWindow="0" windowWidth="19200" windowHeight="7050" activeTab="2"/>
  </bookViews>
  <sheets>
    <sheet name="Лист1" sheetId="1" r:id="rId1"/>
    <sheet name="Лист3" sheetId="3" r:id="rId2"/>
    <sheet name="Лист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" l="1"/>
  <c r="V21" i="1"/>
  <c r="V22" i="1"/>
  <c r="V23" i="1"/>
  <c r="V24" i="1"/>
  <c r="V25" i="1"/>
  <c r="V26" i="1"/>
  <c r="V27" i="1"/>
  <c r="V28" i="1"/>
  <c r="V29" i="1"/>
  <c r="V30" i="1"/>
  <c r="V19" i="1"/>
  <c r="S20" i="1"/>
  <c r="S21" i="1"/>
  <c r="S22" i="1"/>
  <c r="S23" i="1"/>
  <c r="S24" i="1"/>
  <c r="S25" i="1"/>
  <c r="S26" i="1"/>
  <c r="S27" i="1"/>
  <c r="S28" i="1"/>
  <c r="S29" i="1"/>
  <c r="S30" i="1"/>
  <c r="S19" i="1"/>
  <c r="U21" i="1" l="1"/>
  <c r="U20" i="1"/>
  <c r="U19" i="1"/>
  <c r="U22" i="1"/>
  <c r="U23" i="1"/>
  <c r="U24" i="1"/>
  <c r="U25" i="1"/>
  <c r="U26" i="1"/>
  <c r="U27" i="1"/>
  <c r="U28" i="1"/>
  <c r="U29" i="1"/>
  <c r="U30" i="1"/>
  <c r="R20" i="1"/>
  <c r="R21" i="1"/>
  <c r="R22" i="1"/>
  <c r="R23" i="1"/>
  <c r="R24" i="1"/>
  <c r="R25" i="1"/>
  <c r="R26" i="1"/>
  <c r="R27" i="1"/>
  <c r="R28" i="1"/>
  <c r="R29" i="1"/>
  <c r="R30" i="1"/>
  <c r="R19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D31" i="1"/>
  <c r="M27" i="1" s="1"/>
  <c r="J25" i="1" l="1"/>
  <c r="M26" i="1"/>
  <c r="J23" i="1"/>
  <c r="M22" i="1"/>
  <c r="J26" i="1"/>
  <c r="D27" i="1"/>
  <c r="E27" i="1" s="1"/>
  <c r="M21" i="1"/>
  <c r="D18" i="1"/>
  <c r="E18" i="1" s="1"/>
  <c r="J27" i="1"/>
  <c r="M25" i="1"/>
  <c r="D25" i="1"/>
  <c r="E25" i="1" s="1"/>
  <c r="J22" i="1"/>
  <c r="M20" i="1"/>
  <c r="M24" i="1"/>
  <c r="J24" i="1"/>
  <c r="M23" i="1"/>
  <c r="D26" i="1"/>
  <c r="E26" i="1" s="1"/>
  <c r="D28" i="1"/>
  <c r="E28" i="1" s="1"/>
  <c r="J20" i="1"/>
  <c r="M18" i="1"/>
  <c r="D19" i="1"/>
  <c r="E19" i="1" s="1"/>
  <c r="J18" i="1"/>
  <c r="M29" i="1"/>
  <c r="J21" i="1"/>
  <c r="M19" i="1"/>
  <c r="J29" i="1"/>
  <c r="M28" i="1"/>
  <c r="D22" i="1"/>
  <c r="E22" i="1" s="1"/>
  <c r="D23" i="1"/>
  <c r="E23" i="1" s="1"/>
  <c r="D24" i="1"/>
  <c r="E24" i="1" s="1"/>
  <c r="D29" i="1"/>
  <c r="E29" i="1" s="1"/>
  <c r="J19" i="1"/>
  <c r="D20" i="1"/>
  <c r="E20" i="1" s="1"/>
  <c r="D21" i="1"/>
  <c r="E21" i="1" s="1"/>
  <c r="J28" i="1"/>
  <c r="G24" i="1" l="1"/>
  <c r="G23" i="1"/>
  <c r="G22" i="1"/>
  <c r="G21" i="1"/>
  <c r="G20" i="1"/>
  <c r="G19" i="1"/>
  <c r="G18" i="1"/>
  <c r="F18" i="1"/>
  <c r="G29" i="1" s="1"/>
  <c r="K29" i="1" l="1"/>
  <c r="N29" i="1"/>
  <c r="K18" i="1"/>
  <c r="O18" i="1" s="1"/>
  <c r="N18" i="1"/>
  <c r="P18" i="1" s="1"/>
  <c r="K21" i="1"/>
  <c r="N21" i="1"/>
  <c r="K22" i="1"/>
  <c r="N22" i="1"/>
  <c r="G27" i="1"/>
  <c r="H18" i="1"/>
  <c r="N20" i="1"/>
  <c r="K20" i="1"/>
  <c r="N24" i="1"/>
  <c r="K24" i="1"/>
  <c r="G25" i="1"/>
  <c r="G26" i="1"/>
  <c r="G28" i="1"/>
  <c r="K19" i="1"/>
  <c r="N19" i="1"/>
  <c r="K23" i="1"/>
  <c r="N23" i="1"/>
  <c r="B5" i="1"/>
  <c r="K28" i="1" l="1"/>
  <c r="N28" i="1"/>
  <c r="N27" i="1"/>
  <c r="K27" i="1"/>
  <c r="N26" i="1"/>
  <c r="K26" i="1"/>
  <c r="N25" i="1"/>
  <c r="K25" i="1"/>
  <c r="E9" i="1"/>
  <c r="E3" i="1"/>
  <c r="D12" i="1"/>
  <c r="C7" i="1"/>
</calcChain>
</file>

<file path=xl/sharedStrings.xml><?xml version="1.0" encoding="utf-8"?>
<sst xmlns="http://schemas.openxmlformats.org/spreadsheetml/2006/main" count="56" uniqueCount="34">
  <si>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</si>
  <si>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</si>
  <si>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</si>
  <si>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</si>
  <si>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</si>
  <si>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</si>
  <si>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</si>
  <si>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</si>
  <si>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</si>
  <si>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</si>
  <si>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</si>
  <si>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</si>
  <si>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Месяц/год</t>
  </si>
  <si>
    <t>период (x)</t>
  </si>
  <si>
    <t>значение тренда</t>
  </si>
  <si>
    <t>линейный тренд</t>
  </si>
  <si>
    <t>y=bx+a</t>
  </si>
  <si>
    <t>b</t>
  </si>
  <si>
    <t>a</t>
  </si>
  <si>
    <t>отклонение</t>
  </si>
  <si>
    <t>индекс</t>
  </si>
  <si>
    <t>период</t>
  </si>
  <si>
    <t>средние</t>
  </si>
  <si>
    <t>соеднее значание</t>
  </si>
  <si>
    <t>значение</t>
  </si>
  <si>
    <t>прогноз</t>
  </si>
  <si>
    <t>оптимистичный прогноз</t>
  </si>
  <si>
    <t>пессимистичный прогноз</t>
  </si>
  <si>
    <t>Период</t>
  </si>
  <si>
    <t>Продажи</t>
  </si>
  <si>
    <t>оптимистичный</t>
  </si>
  <si>
    <t>пессимистичный</t>
  </si>
  <si>
    <t>продажи</t>
  </si>
  <si>
    <t>опитимистичный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</si>
</sst>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* #,##0\ &quot;₽&quot;_-;\-* #,##0\ &quot;₽&quot;_-;_-* &quot;-&quot;\ &quot;₽&quot;_-;_-@_-"/>
    <numFmt numFmtId="164" formatCode="#,##0\ &quot;₽&quot;"/>
    <numFmt numFmtId="165" formatCode="0.00000"/>
    <numFmt numFmtId="166" formatCode="0.0000"/>
    <numFmt numFmtId="167" formatCode="#,##0.00\ &quot;₽&quot;"/>
    <numFmt numFmtId="168" formatCode="_-* #,##0\ [$₽-419]_-;\-* #,##0\ [$₽-419]_-;_-* &quot;-&quot;\ [$₽-419]_-;_-@_-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966FF"/>
      <name val="Calibri"/>
      <family val="2"/>
      <charset val="204"/>
      <scheme val="minor"/>
    </font>
    <font>
      <sz val="11"/>
      <color rgb="FF9999FF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1" fillId="0" borderId="0" xfId="0" applyNumberFormat="1" applyFont="1"/>
    <xf numFmtId="164" fontId="0" fillId="2" borderId="0" xfId="0" applyNumberForma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6" fontId="0" fillId="3" borderId="1" xfId="0" applyNumberFormat="1" applyFill="1" applyBorder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1" fillId="0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8" fontId="0" fillId="0" borderId="0" xfId="0" applyNumberFormat="1"/>
    <xf numFmtId="0" fontId="1" fillId="0" borderId="1" xfId="0" applyFont="1" applyBorder="1"/>
    <xf numFmtId="17" fontId="0" fillId="0" borderId="1" xfId="0" applyNumberFormat="1" applyBorder="1"/>
    <xf numFmtId="17" fontId="0" fillId="0" borderId="2" xfId="0" applyNumberFormat="1" applyBorder="1"/>
    <xf numFmtId="164" fontId="4" fillId="4" borderId="0" xfId="0" applyNumberFormat="1" applyFont="1" applyFill="1"/>
    <xf numFmtId="164" fontId="0" fillId="3" borderId="0" xfId="0" applyNumberFormat="1" applyFill="1"/>
    <xf numFmtId="0" fontId="0" fillId="4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42" fontId="0" fillId="4" borderId="1" xfId="0" applyNumberFormat="1" applyFill="1" applyBorder="1"/>
    <xf numFmtId="42" fontId="0" fillId="5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O1" workbookViewId="0">
      <selection activeCell="Y32" sqref="Y32"/>
    </sheetView>
  </sheetViews>
  <sheetFormatPr defaultRowHeight="15" x14ac:dyDescent="0.25"/>
  <cols>
    <col min="1" max="1" width="10.42578125" customWidth="1"/>
    <col min="2" max="2" width="16" customWidth="1"/>
    <col min="3" max="3" width="11.28515625" customWidth="1"/>
    <col min="4" max="4" width="18" customWidth="1"/>
    <col min="5" max="5" width="11.5703125" customWidth="1"/>
    <col min="6" max="6" width="9.5703125" bestFit="1" customWidth="1"/>
    <col min="8" max="8" width="17.42578125" customWidth="1"/>
    <col min="10" max="11" width="11.5703125" bestFit="1" customWidth="1"/>
    <col min="13" max="14" width="11.5703125" bestFit="1" customWidth="1"/>
    <col min="15" max="15" width="11.7109375" customWidth="1"/>
    <col min="16" max="16" width="12.7109375" customWidth="1"/>
    <col min="17" max="17" width="7.7109375" customWidth="1"/>
    <col min="18" max="18" width="13.85546875" customWidth="1"/>
    <col min="19" max="19" width="14.28515625" customWidth="1"/>
    <col min="21" max="21" width="14.140625" customWidth="1"/>
    <col min="22" max="22" width="12.5703125" customWidth="1"/>
  </cols>
  <sheetData>
    <row r="1" spans="1:10" x14ac:dyDescent="0.25">
      <c r="A1" s="2" t="s">
        <v>12</v>
      </c>
      <c r="B1" s="2">
        <v>2017</v>
      </c>
      <c r="C1" s="2">
        <v>2018</v>
      </c>
      <c r="D1" s="2">
        <v>2019</v>
      </c>
      <c r="E1" s="2">
        <v>2020</v>
      </c>
      <c r="F1" s="2">
        <v>2021</v>
      </c>
      <c r="G1" s="2">
        <v>2022</v>
      </c>
      <c r="H1" s="6">
        <v>2023</v>
      </c>
      <c r="I1" s="2">
        <v>2024</v>
      </c>
    </row>
    <row r="2" spans="1:10" x14ac:dyDescent="0.25">
      <c r="A2" t="s">
        <v>0</v>
      </c>
      <c r="B2" s="1">
        <v>65000</v>
      </c>
      <c r="C2" s="1">
        <v>69550</v>
      </c>
      <c r="D2" s="1">
        <v>71358.3</v>
      </c>
      <c r="E2" s="1">
        <v>77780.547000000006</v>
      </c>
      <c r="F2" s="1">
        <v>81669.57435000001</v>
      </c>
      <c r="G2" s="1">
        <v>89836.531785000014</v>
      </c>
      <c r="H2" s="1">
        <v>97826</v>
      </c>
      <c r="I2" s="1">
        <v>116437</v>
      </c>
      <c r="J2" s="20"/>
    </row>
    <row r="3" spans="1:10" x14ac:dyDescent="0.25">
      <c r="A3" t="s">
        <v>1</v>
      </c>
      <c r="B3" s="1">
        <v>61000</v>
      </c>
      <c r="C3" s="1">
        <v>65270.000000000007</v>
      </c>
      <c r="D3" s="1">
        <v>66967.02</v>
      </c>
      <c r="E3" s="5">
        <f>E2*(F3/F2)</f>
        <v>72994.051800000016</v>
      </c>
      <c r="F3" s="1">
        <v>76643.754390000016</v>
      </c>
      <c r="G3" s="1">
        <v>84308.129829000027</v>
      </c>
      <c r="H3" s="1">
        <f t="shared" ref="H3:H13" si="0">(G3/G2)*H2</f>
        <v>91805.938461538477</v>
      </c>
      <c r="I3" s="1">
        <v>110621</v>
      </c>
      <c r="J3" s="20"/>
    </row>
    <row r="4" spans="1:10" x14ac:dyDescent="0.25">
      <c r="A4" t="s">
        <v>2</v>
      </c>
      <c r="B4" s="1">
        <v>63000</v>
      </c>
      <c r="C4" s="1">
        <v>67410</v>
      </c>
      <c r="D4" s="1">
        <v>69162.66</v>
      </c>
      <c r="E4" s="1">
        <v>75387.299400000004</v>
      </c>
      <c r="F4" s="1">
        <v>79156.664370000013</v>
      </c>
      <c r="G4" s="1">
        <v>87072.33080700002</v>
      </c>
      <c r="H4" s="1">
        <f t="shared" si="0"/>
        <v>94815.969230769231</v>
      </c>
      <c r="I4" s="1">
        <v>115641</v>
      </c>
    </row>
    <row r="5" spans="1:10" x14ac:dyDescent="0.25">
      <c r="A5" t="s">
        <v>3</v>
      </c>
      <c r="B5" s="5">
        <f>B4*(C5/C4)</f>
        <v>69000</v>
      </c>
      <c r="C5" s="1">
        <v>73830</v>
      </c>
      <c r="D5" s="1">
        <v>75749.58</v>
      </c>
      <c r="E5" s="1">
        <v>82567.042200000011</v>
      </c>
      <c r="F5" s="1">
        <v>86695.394310000018</v>
      </c>
      <c r="G5" s="1">
        <v>95364.93374100003</v>
      </c>
      <c r="H5" s="1">
        <f t="shared" si="0"/>
        <v>103846.06153846155</v>
      </c>
      <c r="I5" s="1">
        <v>128181</v>
      </c>
    </row>
    <row r="6" spans="1:10" x14ac:dyDescent="0.25">
      <c r="A6" t="s">
        <v>4</v>
      </c>
      <c r="B6" s="1">
        <v>70580</v>
      </c>
      <c r="C6" s="1">
        <v>75520.600000000006</v>
      </c>
      <c r="D6" s="1">
        <v>77484.135600000009</v>
      </c>
      <c r="E6" s="1">
        <v>84457.70780400002</v>
      </c>
      <c r="F6" s="1">
        <v>88680.593194200032</v>
      </c>
      <c r="G6" s="1">
        <v>97548.652513620036</v>
      </c>
      <c r="H6" s="1">
        <f t="shared" si="0"/>
        <v>106223.98584615387</v>
      </c>
      <c r="I6" s="1">
        <v>132678</v>
      </c>
    </row>
    <row r="7" spans="1:10" x14ac:dyDescent="0.25">
      <c r="A7" t="s">
        <v>5</v>
      </c>
      <c r="B7" s="1">
        <v>97365</v>
      </c>
      <c r="C7" s="5">
        <f>C6*(D7/D6)</f>
        <v>104180.55</v>
      </c>
      <c r="D7" s="1">
        <v>106889.24430000001</v>
      </c>
      <c r="E7" s="1">
        <v>116509.27628700002</v>
      </c>
      <c r="F7" s="1">
        <v>122334.74010135002</v>
      </c>
      <c r="G7" s="1">
        <v>134568.21411148502</v>
      </c>
      <c r="H7" s="1">
        <f t="shared" si="0"/>
        <v>146535.82292307692</v>
      </c>
      <c r="I7" s="1">
        <v>185182</v>
      </c>
    </row>
    <row r="8" spans="1:10" x14ac:dyDescent="0.25">
      <c r="A8" t="s">
        <v>6</v>
      </c>
      <c r="B8" s="1">
        <v>104755</v>
      </c>
      <c r="C8" s="1">
        <v>112087.85</v>
      </c>
      <c r="D8" s="1">
        <v>115002.13410000001</v>
      </c>
      <c r="E8" s="1">
        <v>125352.32616900002</v>
      </c>
      <c r="F8" s="1">
        <v>131619.94247745004</v>
      </c>
      <c r="G8" s="1">
        <v>144781.93672519506</v>
      </c>
      <c r="H8" s="1">
        <f t="shared" si="0"/>
        <v>157657.88661538466</v>
      </c>
      <c r="I8" s="1">
        <v>201555</v>
      </c>
    </row>
    <row r="9" spans="1:10" x14ac:dyDescent="0.25">
      <c r="A9" t="s">
        <v>7</v>
      </c>
      <c r="B9" s="1">
        <v>101820</v>
      </c>
      <c r="C9" s="1">
        <v>108947.40000000001</v>
      </c>
      <c r="D9" s="1">
        <v>111780.03240000001</v>
      </c>
      <c r="E9" s="5">
        <f>E8*(F9/F8)</f>
        <v>121840.23531600002</v>
      </c>
      <c r="F9" s="1">
        <v>127932.24708180003</v>
      </c>
      <c r="G9" s="1">
        <v>140725.47178998005</v>
      </c>
      <c r="H9" s="1">
        <f t="shared" si="0"/>
        <v>153240.66646153849</v>
      </c>
      <c r="I9" s="1">
        <v>198159</v>
      </c>
    </row>
    <row r="10" spans="1:10" x14ac:dyDescent="0.25">
      <c r="A10" t="s">
        <v>8</v>
      </c>
      <c r="B10" s="1">
        <v>83655</v>
      </c>
      <c r="C10" s="1">
        <v>89510.85</v>
      </c>
      <c r="D10" s="1">
        <v>91838.132100000003</v>
      </c>
      <c r="E10" s="1">
        <v>100103.56398900002</v>
      </c>
      <c r="F10" s="1">
        <v>105108.74218845002</v>
      </c>
      <c r="G10" s="1">
        <v>115619.61640729503</v>
      </c>
      <c r="H10" s="1">
        <f t="shared" si="0"/>
        <v>125902.06200000002</v>
      </c>
      <c r="I10" s="1">
        <v>164659</v>
      </c>
    </row>
    <row r="11" spans="1:10" x14ac:dyDescent="0.25">
      <c r="A11" t="s">
        <v>9</v>
      </c>
      <c r="B11" s="1">
        <v>77910</v>
      </c>
      <c r="C11" s="1">
        <v>83363.700000000012</v>
      </c>
      <c r="D11" s="1">
        <v>85531.156200000012</v>
      </c>
      <c r="E11" s="1">
        <v>93228.960258000021</v>
      </c>
      <c r="F11" s="1">
        <v>97890.408270900021</v>
      </c>
      <c r="G11" s="1">
        <v>107679.44909799003</v>
      </c>
      <c r="H11" s="1">
        <f t="shared" si="0"/>
        <v>117255.74861538464</v>
      </c>
      <c r="I11" s="1">
        <v>155073</v>
      </c>
    </row>
    <row r="12" spans="1:10" x14ac:dyDescent="0.25">
      <c r="A12" t="s">
        <v>10</v>
      </c>
      <c r="B12" s="1">
        <v>70365</v>
      </c>
      <c r="C12" s="1">
        <v>75290.55</v>
      </c>
      <c r="D12" s="5">
        <f>D11*(E12/E11)</f>
        <v>77248.104300000006</v>
      </c>
      <c r="E12" s="1">
        <v>84200.433687000012</v>
      </c>
      <c r="F12" s="1">
        <v>88410.455371350021</v>
      </c>
      <c r="G12" s="1">
        <v>97251.500908485032</v>
      </c>
      <c r="H12" s="1">
        <f t="shared" si="0"/>
        <v>105900.40753846157</v>
      </c>
      <c r="I12" s="1">
        <v>141613</v>
      </c>
    </row>
    <row r="13" spans="1:10" x14ac:dyDescent="0.25">
      <c r="A13" t="s">
        <v>11</v>
      </c>
      <c r="B13" s="1">
        <v>64200</v>
      </c>
      <c r="C13" s="1">
        <v>68694</v>
      </c>
      <c r="D13" s="1">
        <v>70480.043999999994</v>
      </c>
      <c r="E13" s="1">
        <v>76823.247959999993</v>
      </c>
      <c r="F13" s="1">
        <v>80664.410357999994</v>
      </c>
      <c r="G13" s="1">
        <v>88730.851393799996</v>
      </c>
      <c r="H13" s="1">
        <f t="shared" si="0"/>
        <v>96621.987692307695</v>
      </c>
      <c r="I13" s="1">
        <v>130626</v>
      </c>
    </row>
    <row r="14" spans="1:10" x14ac:dyDescent="0.25">
      <c r="A14" s="3"/>
      <c r="B14" s="4"/>
      <c r="C14" s="3"/>
      <c r="D14" s="3"/>
      <c r="E14" s="3"/>
      <c r="F14" s="3"/>
      <c r="G14" s="17"/>
      <c r="H14" s="2"/>
    </row>
    <row r="17" spans="1:22" x14ac:dyDescent="0.25">
      <c r="A17" s="14" t="s">
        <v>12</v>
      </c>
      <c r="B17" s="14">
        <v>2022</v>
      </c>
      <c r="C17" s="13" t="s">
        <v>13</v>
      </c>
      <c r="D17" s="13" t="s">
        <v>14</v>
      </c>
      <c r="E17" s="13" t="s">
        <v>19</v>
      </c>
      <c r="F17" s="13" t="s">
        <v>22</v>
      </c>
      <c r="G17" s="15" t="s">
        <v>20</v>
      </c>
      <c r="H17" s="13" t="s">
        <v>23</v>
      </c>
      <c r="I17" s="13" t="s">
        <v>21</v>
      </c>
      <c r="J17" s="13" t="s">
        <v>24</v>
      </c>
      <c r="K17" s="16" t="s">
        <v>25</v>
      </c>
      <c r="L17" s="13" t="s">
        <v>21</v>
      </c>
      <c r="M17" s="13" t="s">
        <v>24</v>
      </c>
      <c r="N17" s="13" t="s">
        <v>25</v>
      </c>
      <c r="O17" s="13" t="s">
        <v>19</v>
      </c>
      <c r="P17" s="13" t="s">
        <v>19</v>
      </c>
      <c r="R17" s="26" t="s">
        <v>26</v>
      </c>
      <c r="S17" s="26"/>
      <c r="U17" s="27" t="s">
        <v>27</v>
      </c>
      <c r="V17" s="27"/>
    </row>
    <row r="18" spans="1:22" x14ac:dyDescent="0.25">
      <c r="A18" t="s">
        <v>0</v>
      </c>
      <c r="B18" s="1">
        <v>89836.531785000014</v>
      </c>
      <c r="C18">
        <v>1</v>
      </c>
      <c r="D18" s="1">
        <f>$D$31*I18+$E$31</f>
        <v>118084.48228288002</v>
      </c>
      <c r="E18" s="8">
        <f t="shared" ref="E18:E29" si="1">B18/D18</f>
        <v>0.76078185760081518</v>
      </c>
      <c r="F18" s="10">
        <f>AVERAGE(B18:B29)</f>
        <v>106957.30159248751</v>
      </c>
      <c r="G18" s="10">
        <f t="shared" ref="G18:G29" si="2">B18/$F$18</f>
        <v>0.83992892909061545</v>
      </c>
      <c r="H18" s="10">
        <f>AVERAGE(G18:G29)</f>
        <v>1.0000000000000002</v>
      </c>
      <c r="I18">
        <v>13</v>
      </c>
      <c r="J18" s="1">
        <f>D$31*I18+$E$31</f>
        <v>118084.48228288002</v>
      </c>
      <c r="K18" s="1">
        <f>J18*G18</f>
        <v>99182.572746079168</v>
      </c>
      <c r="L18">
        <v>25</v>
      </c>
      <c r="M18" s="1">
        <f>D$31*L18+$E$31</f>
        <v>138626.94146707695</v>
      </c>
      <c r="N18" s="1">
        <f>M18*G18</f>
        <v>116436.77848954937</v>
      </c>
      <c r="O18" s="9">
        <f>CONFIDENCE(0.05,K18:K29,K18:K29)</f>
        <v>617.25842977455204</v>
      </c>
      <c r="P18" s="9">
        <f>CONFIDENCE(0.05,N18:N29,N18:N29)</f>
        <v>668.7974882858249</v>
      </c>
      <c r="R18" s="19">
        <v>2023</v>
      </c>
      <c r="S18" s="18">
        <v>2024</v>
      </c>
      <c r="U18" s="19">
        <v>2023</v>
      </c>
      <c r="V18" s="18">
        <v>2024</v>
      </c>
    </row>
    <row r="19" spans="1:22" x14ac:dyDescent="0.25">
      <c r="A19" t="s">
        <v>1</v>
      </c>
      <c r="B19" s="1">
        <v>84308.129829000027</v>
      </c>
      <c r="C19">
        <v>2</v>
      </c>
      <c r="D19" s="11">
        <f t="shared" ref="D19:D29" si="3">$D$31*C19+$E$31</f>
        <v>99253.894697366166</v>
      </c>
      <c r="E19" s="8">
        <f t="shared" si="1"/>
        <v>0.84941885742683365</v>
      </c>
      <c r="G19" s="10">
        <f t="shared" si="2"/>
        <v>0.78824099499273159</v>
      </c>
      <c r="I19">
        <v>14</v>
      </c>
      <c r="J19" s="1">
        <f t="shared" ref="J19:J29" si="4">D$31*I19+$E$31</f>
        <v>119796.35388156309</v>
      </c>
      <c r="K19" s="1">
        <f t="shared" ref="K19:K28" si="5">J19*G19</f>
        <v>94428.397180104672</v>
      </c>
      <c r="L19">
        <v>26</v>
      </c>
      <c r="M19" s="1">
        <f t="shared" ref="M19:M29" si="6">D$31*L19+$E$31</f>
        <v>140338.81306576001</v>
      </c>
      <c r="N19" s="1">
        <f t="shared" ref="N19:N29" si="7">M19*G19</f>
        <v>110620.80564705364</v>
      </c>
      <c r="R19" s="1">
        <f>H2+$O$18</f>
        <v>98443.258429774549</v>
      </c>
      <c r="S19" s="1">
        <f>I2+$P$18</f>
        <v>117105.79748828583</v>
      </c>
      <c r="U19" s="1">
        <f>H2-$O$18</f>
        <v>97208.741570225451</v>
      </c>
      <c r="V19" s="1">
        <f>I2-$P$18</f>
        <v>115768.20251171417</v>
      </c>
    </row>
    <row r="20" spans="1:22" x14ac:dyDescent="0.25">
      <c r="A20" t="s">
        <v>2</v>
      </c>
      <c r="B20" s="1">
        <v>87072.33080700002</v>
      </c>
      <c r="C20">
        <v>3</v>
      </c>
      <c r="D20" s="1">
        <f t="shared" si="3"/>
        <v>100965.76629604925</v>
      </c>
      <c r="E20" s="8">
        <f t="shared" si="1"/>
        <v>0.86239459176379396</v>
      </c>
      <c r="G20" s="10">
        <f t="shared" si="2"/>
        <v>0.81408496204167358</v>
      </c>
      <c r="I20">
        <v>15</v>
      </c>
      <c r="J20" s="1">
        <f t="shared" si="4"/>
        <v>121508.22548024617</v>
      </c>
      <c r="K20" s="1">
        <f t="shared" si="5"/>
        <v>98918.019127837309</v>
      </c>
      <c r="L20">
        <v>27</v>
      </c>
      <c r="M20" s="1">
        <f t="shared" si="6"/>
        <v>142050.68466444311</v>
      </c>
      <c r="N20" s="1">
        <f t="shared" si="7"/>
        <v>115641.32623304692</v>
      </c>
      <c r="R20" s="1">
        <f t="shared" ref="R20:R30" si="8">H3+$O$18</f>
        <v>92423.196891313026</v>
      </c>
      <c r="S20" s="1">
        <f t="shared" ref="S20:S30" si="9">I3+$P$18</f>
        <v>111289.79748828583</v>
      </c>
      <c r="U20" s="1">
        <f>H3-$O$18</f>
        <v>91188.680031763928</v>
      </c>
      <c r="V20" s="1">
        <f t="shared" ref="V20:V30" si="10">I3-$P$18</f>
        <v>109952.20251171417</v>
      </c>
    </row>
    <row r="21" spans="1:22" x14ac:dyDescent="0.25">
      <c r="A21" t="s">
        <v>3</v>
      </c>
      <c r="B21" s="1">
        <v>95364.93374100003</v>
      </c>
      <c r="C21">
        <v>4</v>
      </c>
      <c r="D21" s="1">
        <f t="shared" si="3"/>
        <v>102677.63789473232</v>
      </c>
      <c r="E21" s="8">
        <f t="shared" si="1"/>
        <v>0.92877997289702496</v>
      </c>
      <c r="G21" s="10">
        <f t="shared" si="2"/>
        <v>0.89161686318849964</v>
      </c>
      <c r="I21">
        <v>16</v>
      </c>
      <c r="J21" s="1">
        <f t="shared" si="4"/>
        <v>123220.09707892925</v>
      </c>
      <c r="K21" s="1">
        <f t="shared" si="5"/>
        <v>109865.1164392973</v>
      </c>
      <c r="L21">
        <v>28</v>
      </c>
      <c r="M21" s="1">
        <f t="shared" si="6"/>
        <v>143762.5562631262</v>
      </c>
      <c r="N21" s="1">
        <f t="shared" si="7"/>
        <v>128181.11945928878</v>
      </c>
      <c r="R21" s="1">
        <f t="shared" si="8"/>
        <v>95433.22766054378</v>
      </c>
      <c r="S21" s="1">
        <f t="shared" si="9"/>
        <v>116309.79748828583</v>
      </c>
      <c r="U21" s="1">
        <f>H4-$O$18</f>
        <v>94198.710800994682</v>
      </c>
      <c r="V21" s="1">
        <f t="shared" si="10"/>
        <v>114972.20251171417</v>
      </c>
    </row>
    <row r="22" spans="1:22" x14ac:dyDescent="0.25">
      <c r="A22" t="s">
        <v>4</v>
      </c>
      <c r="B22" s="1">
        <v>97548.652513620036</v>
      </c>
      <c r="C22">
        <v>5</v>
      </c>
      <c r="D22" s="1">
        <f t="shared" si="3"/>
        <v>104389.50949341539</v>
      </c>
      <c r="E22" s="8">
        <f t="shared" si="1"/>
        <v>0.93446796509541163</v>
      </c>
      <c r="G22" s="10">
        <f t="shared" si="2"/>
        <v>0.91203359715716392</v>
      </c>
      <c r="I22">
        <v>17</v>
      </c>
      <c r="J22" s="1">
        <f t="shared" si="4"/>
        <v>124931.96867761233</v>
      </c>
      <c r="K22" s="1">
        <f t="shared" si="5"/>
        <v>113942.1527929689</v>
      </c>
      <c r="L22">
        <v>29</v>
      </c>
      <c r="M22" s="1">
        <f t="shared" si="6"/>
        <v>145474.42786180926</v>
      </c>
      <c r="N22" s="1">
        <f t="shared" si="7"/>
        <v>132677.56573718626</v>
      </c>
      <c r="R22" s="1">
        <f t="shared" si="8"/>
        <v>104463.3199682361</v>
      </c>
      <c r="S22" s="1">
        <f t="shared" si="9"/>
        <v>128849.79748828583</v>
      </c>
      <c r="U22" s="1">
        <f t="shared" ref="U22:U30" si="11">H5-$O$18</f>
        <v>103228.803108687</v>
      </c>
      <c r="V22" s="1">
        <f t="shared" si="10"/>
        <v>127512.20251171417</v>
      </c>
    </row>
    <row r="23" spans="1:22" x14ac:dyDescent="0.25">
      <c r="A23" t="s">
        <v>5</v>
      </c>
      <c r="B23" s="1">
        <v>134568.21411148502</v>
      </c>
      <c r="C23">
        <v>6</v>
      </c>
      <c r="D23" s="1">
        <f t="shared" si="3"/>
        <v>106101.38109209847</v>
      </c>
      <c r="E23" s="8">
        <f t="shared" si="1"/>
        <v>1.2682984210608594</v>
      </c>
      <c r="G23" s="10">
        <f t="shared" si="2"/>
        <v>1.2581489258601197</v>
      </c>
      <c r="I23">
        <v>18</v>
      </c>
      <c r="J23" s="1">
        <f t="shared" si="4"/>
        <v>126643.84027629541</v>
      </c>
      <c r="K23" s="1">
        <f t="shared" si="5"/>
        <v>159336.81161042163</v>
      </c>
      <c r="L23">
        <v>30</v>
      </c>
      <c r="M23" s="1">
        <f t="shared" si="6"/>
        <v>147186.29946049233</v>
      </c>
      <c r="N23" s="1">
        <f t="shared" si="7"/>
        <v>185182.28456754435</v>
      </c>
      <c r="R23" s="1">
        <f t="shared" si="8"/>
        <v>106841.24427592842</v>
      </c>
      <c r="S23" s="1">
        <f t="shared" si="9"/>
        <v>133346.79748828581</v>
      </c>
      <c r="U23" s="1">
        <f t="shared" si="11"/>
        <v>105606.72741637932</v>
      </c>
      <c r="V23" s="1">
        <f t="shared" si="10"/>
        <v>132009.20251171419</v>
      </c>
    </row>
    <row r="24" spans="1:22" x14ac:dyDescent="0.25">
      <c r="A24" t="s">
        <v>6</v>
      </c>
      <c r="B24" s="1">
        <v>144781.93672519506</v>
      </c>
      <c r="C24">
        <v>7</v>
      </c>
      <c r="D24" s="1">
        <f t="shared" si="3"/>
        <v>107813.25269078155</v>
      </c>
      <c r="E24" s="8">
        <f t="shared" si="1"/>
        <v>1.3428955449516318</v>
      </c>
      <c r="G24" s="10">
        <f t="shared" si="2"/>
        <v>1.3536423841059608</v>
      </c>
      <c r="I24">
        <v>19</v>
      </c>
      <c r="J24" s="1">
        <f t="shared" si="4"/>
        <v>128355.71187497849</v>
      </c>
      <c r="K24" s="1">
        <f t="shared" si="5"/>
        <v>173747.73183606367</v>
      </c>
      <c r="L24">
        <v>31</v>
      </c>
      <c r="M24" s="1">
        <f t="shared" si="6"/>
        <v>148898.17105917542</v>
      </c>
      <c r="N24" s="1">
        <f t="shared" si="7"/>
        <v>201554.87526155941</v>
      </c>
      <c r="R24" s="1">
        <f t="shared" si="8"/>
        <v>147153.08135285147</v>
      </c>
      <c r="S24" s="1">
        <f t="shared" si="9"/>
        <v>185850.79748828581</v>
      </c>
      <c r="U24" s="1">
        <f t="shared" si="11"/>
        <v>145918.56449330237</v>
      </c>
      <c r="V24" s="1">
        <f t="shared" si="10"/>
        <v>184513.20251171419</v>
      </c>
    </row>
    <row r="25" spans="1:22" x14ac:dyDescent="0.25">
      <c r="A25" t="s">
        <v>7</v>
      </c>
      <c r="B25" s="1">
        <v>140725.47178998005</v>
      </c>
      <c r="C25">
        <v>8</v>
      </c>
      <c r="D25" s="1">
        <f t="shared" si="3"/>
        <v>109525.12428946463</v>
      </c>
      <c r="E25" s="8">
        <f t="shared" si="1"/>
        <v>1.2848693183680471</v>
      </c>
      <c r="G25" s="10">
        <f t="shared" si="2"/>
        <v>1.3157163624616381</v>
      </c>
      <c r="I25">
        <v>20</v>
      </c>
      <c r="J25" s="1">
        <f t="shared" si="4"/>
        <v>130067.58347366157</v>
      </c>
      <c r="K25" s="1">
        <f t="shared" si="5"/>
        <v>171132.04780214149</v>
      </c>
      <c r="L25">
        <v>32</v>
      </c>
      <c r="M25" s="1">
        <f t="shared" si="6"/>
        <v>150610.04265785849</v>
      </c>
      <c r="N25" s="1">
        <f t="shared" si="7"/>
        <v>198160.09747598972</v>
      </c>
      <c r="R25" s="1">
        <f t="shared" si="8"/>
        <v>158275.14504515921</v>
      </c>
      <c r="S25" s="1">
        <f t="shared" si="9"/>
        <v>202223.79748828581</v>
      </c>
      <c r="U25" s="1">
        <f t="shared" si="11"/>
        <v>157040.62818561011</v>
      </c>
      <c r="V25" s="1">
        <f t="shared" si="10"/>
        <v>200886.20251171419</v>
      </c>
    </row>
    <row r="26" spans="1:22" x14ac:dyDescent="0.25">
      <c r="A26" t="s">
        <v>8</v>
      </c>
      <c r="B26" s="1">
        <v>115619.61640729503</v>
      </c>
      <c r="C26">
        <v>9</v>
      </c>
      <c r="D26" s="1">
        <f t="shared" si="3"/>
        <v>111236.99588814771</v>
      </c>
      <c r="E26" s="8">
        <f t="shared" si="1"/>
        <v>1.0393989471232592</v>
      </c>
      <c r="G26" s="10">
        <f t="shared" si="2"/>
        <v>1.0809885317396222</v>
      </c>
      <c r="I26">
        <v>21</v>
      </c>
      <c r="J26" s="1">
        <f t="shared" si="4"/>
        <v>131779.45507234463</v>
      </c>
      <c r="K26" s="1">
        <f t="shared" si="5"/>
        <v>142452.07965210133</v>
      </c>
      <c r="L26">
        <v>33</v>
      </c>
      <c r="M26" s="1">
        <f t="shared" si="6"/>
        <v>152321.91425654158</v>
      </c>
      <c r="N26" s="1">
        <f t="shared" si="7"/>
        <v>164658.2424439475</v>
      </c>
      <c r="R26" s="1">
        <f t="shared" si="8"/>
        <v>153857.92489131304</v>
      </c>
      <c r="S26" s="1">
        <f t="shared" si="9"/>
        <v>198827.79748828581</v>
      </c>
      <c r="U26" s="1">
        <f t="shared" si="11"/>
        <v>152623.40803176395</v>
      </c>
      <c r="V26" s="1">
        <f t="shared" si="10"/>
        <v>197490.20251171419</v>
      </c>
    </row>
    <row r="27" spans="1:22" x14ac:dyDescent="0.25">
      <c r="A27" t="s">
        <v>9</v>
      </c>
      <c r="B27" s="1">
        <v>107679.44909799003</v>
      </c>
      <c r="C27">
        <v>10</v>
      </c>
      <c r="D27" s="1">
        <f t="shared" si="3"/>
        <v>112948.86748683079</v>
      </c>
      <c r="E27" s="8">
        <f t="shared" si="1"/>
        <v>0.95334686831229054</v>
      </c>
      <c r="G27" s="10">
        <f t="shared" si="2"/>
        <v>1.0067517363915364</v>
      </c>
      <c r="I27">
        <v>22</v>
      </c>
      <c r="J27" s="1">
        <f t="shared" si="4"/>
        <v>133491.32667102772</v>
      </c>
      <c r="K27" s="1">
        <f t="shared" si="5"/>
        <v>134392.62491926696</v>
      </c>
      <c r="L27">
        <v>34</v>
      </c>
      <c r="M27" s="1">
        <f t="shared" si="6"/>
        <v>154033.78585522465</v>
      </c>
      <c r="N27" s="1">
        <f t="shared" si="7"/>
        <v>155073.78137270949</v>
      </c>
      <c r="R27" s="1">
        <f t="shared" si="8"/>
        <v>126519.32042977457</v>
      </c>
      <c r="S27" s="1">
        <f t="shared" si="9"/>
        <v>165327.79748828581</v>
      </c>
      <c r="U27" s="1">
        <f t="shared" si="11"/>
        <v>125284.80357022547</v>
      </c>
      <c r="V27" s="1">
        <f t="shared" si="10"/>
        <v>163990.20251171419</v>
      </c>
    </row>
    <row r="28" spans="1:22" x14ac:dyDescent="0.25">
      <c r="A28" t="s">
        <v>10</v>
      </c>
      <c r="B28" s="1">
        <v>97251.500908485032</v>
      </c>
      <c r="C28">
        <v>11</v>
      </c>
      <c r="D28" s="1">
        <f t="shared" si="3"/>
        <v>114660.73908551387</v>
      </c>
      <c r="E28" s="8">
        <f t="shared" si="1"/>
        <v>0.84816739961840781</v>
      </c>
      <c r="G28" s="10">
        <f t="shared" si="2"/>
        <v>0.90925537069940254</v>
      </c>
      <c r="I28">
        <v>23</v>
      </c>
      <c r="J28" s="1">
        <f t="shared" si="4"/>
        <v>135203.19826971079</v>
      </c>
      <c r="K28" s="1">
        <f t="shared" si="5"/>
        <v>122934.2341624707</v>
      </c>
      <c r="L28">
        <v>35</v>
      </c>
      <c r="M28" s="1">
        <f t="shared" si="6"/>
        <v>155745.65745390771</v>
      </c>
      <c r="N28" s="1">
        <f t="shared" si="7"/>
        <v>141612.57550307503</v>
      </c>
      <c r="R28" s="1">
        <f t="shared" si="8"/>
        <v>117873.00704515919</v>
      </c>
      <c r="S28" s="1">
        <f t="shared" si="9"/>
        <v>155741.79748828581</v>
      </c>
      <c r="U28" s="1">
        <f t="shared" si="11"/>
        <v>116638.49018561009</v>
      </c>
      <c r="V28" s="1">
        <f t="shared" si="10"/>
        <v>154404.20251171419</v>
      </c>
    </row>
    <row r="29" spans="1:22" x14ac:dyDescent="0.25">
      <c r="A29" t="s">
        <v>11</v>
      </c>
      <c r="B29" s="1">
        <v>88730.851393799996</v>
      </c>
      <c r="C29">
        <v>12</v>
      </c>
      <c r="D29" s="1">
        <f t="shared" si="3"/>
        <v>116372.61068419694</v>
      </c>
      <c r="E29" s="8">
        <f t="shared" si="1"/>
        <v>0.76247194998994194</v>
      </c>
      <c r="G29" s="10">
        <f t="shared" si="2"/>
        <v>0.82959134227103848</v>
      </c>
      <c r="I29">
        <v>24</v>
      </c>
      <c r="J29" s="1">
        <f t="shared" si="4"/>
        <v>136915.06986839388</v>
      </c>
      <c r="K29" s="1">
        <f>J29*G29</f>
        <v>113583.5565892539</v>
      </c>
      <c r="L29">
        <v>36</v>
      </c>
      <c r="M29" s="1">
        <f t="shared" si="6"/>
        <v>157457.52905259081</v>
      </c>
      <c r="N29" s="1">
        <f t="shared" si="7"/>
        <v>130625.40287741984</v>
      </c>
      <c r="R29" s="1">
        <f t="shared" si="8"/>
        <v>106517.66596823612</v>
      </c>
      <c r="S29" s="1">
        <f t="shared" si="9"/>
        <v>142281.79748828581</v>
      </c>
      <c r="U29" s="1">
        <f t="shared" si="11"/>
        <v>105283.14910868702</v>
      </c>
      <c r="V29" s="1">
        <f t="shared" si="10"/>
        <v>140944.20251171419</v>
      </c>
    </row>
    <row r="30" spans="1:22" x14ac:dyDescent="0.25">
      <c r="B30" t="s">
        <v>15</v>
      </c>
      <c r="C30" s="7" t="s">
        <v>16</v>
      </c>
      <c r="D30" s="7" t="s">
        <v>17</v>
      </c>
      <c r="E30" s="7" t="s">
        <v>18</v>
      </c>
      <c r="J30" s="1"/>
      <c r="R30" s="1">
        <f t="shared" si="8"/>
        <v>97239.246122082244</v>
      </c>
      <c r="S30" s="1">
        <f t="shared" si="9"/>
        <v>131294.79748828581</v>
      </c>
      <c r="U30" s="1">
        <f t="shared" si="11"/>
        <v>96004.729262533147</v>
      </c>
      <c r="V30" s="1">
        <f t="shared" si="10"/>
        <v>129957.20251171417</v>
      </c>
    </row>
    <row r="31" spans="1:22" x14ac:dyDescent="0.25">
      <c r="D31" s="12">
        <f>LINEST(B18:B29,C18:C29,1,0)</f>
        <v>1711.8715986830778</v>
      </c>
      <c r="E31" s="13">
        <v>95830.151500000007</v>
      </c>
    </row>
  </sheetData>
  <mergeCells count="2">
    <mergeCell ref="R17:S17"/>
    <mergeCell ref="U17:V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H26" sqref="H26"/>
    </sheetView>
  </sheetViews>
  <sheetFormatPr defaultRowHeight="15" x14ac:dyDescent="0.25"/>
  <cols>
    <col min="3" max="3" width="11.5703125" bestFit="1" customWidth="1"/>
    <col min="4" max="4" width="15.28515625" customWidth="1"/>
    <col min="5" max="5" width="16.7109375" customWidth="1"/>
  </cols>
  <sheetData>
    <row r="1" spans="1:5" ht="30" customHeight="1" x14ac:dyDescent="0.25">
      <c r="A1" s="21" t="s">
        <v>28</v>
      </c>
      <c r="B1" s="21" t="s">
        <v>29</v>
      </c>
      <c r="C1" s="2" t="s">
        <v>25</v>
      </c>
      <c r="D1" s="2" t="s">
        <v>30</v>
      </c>
      <c r="E1" s="2" t="s">
        <v>31</v>
      </c>
    </row>
    <row r="2" spans="1:5" x14ac:dyDescent="0.25">
      <c r="A2" s="22">
        <v>44197</v>
      </c>
      <c r="B2" s="1">
        <v>81669.57435000001</v>
      </c>
    </row>
    <row r="3" spans="1:5" x14ac:dyDescent="0.25">
      <c r="A3" s="22">
        <v>44228</v>
      </c>
      <c r="B3" s="1">
        <v>76643.754390000016</v>
      </c>
    </row>
    <row r="4" spans="1:5" x14ac:dyDescent="0.25">
      <c r="A4" s="22">
        <v>44256</v>
      </c>
      <c r="B4" s="1">
        <v>79156.664370000013</v>
      </c>
    </row>
    <row r="5" spans="1:5" x14ac:dyDescent="0.25">
      <c r="A5" s="22">
        <v>44287</v>
      </c>
      <c r="B5" s="1">
        <v>86695.394310000018</v>
      </c>
    </row>
    <row r="6" spans="1:5" x14ac:dyDescent="0.25">
      <c r="A6" s="22">
        <v>44317</v>
      </c>
      <c r="B6" s="1">
        <v>88680.593194200032</v>
      </c>
    </row>
    <row r="7" spans="1:5" x14ac:dyDescent="0.25">
      <c r="A7" s="22">
        <v>44348</v>
      </c>
      <c r="B7" s="1">
        <v>122334.74010135002</v>
      </c>
    </row>
    <row r="8" spans="1:5" x14ac:dyDescent="0.25">
      <c r="A8" s="22">
        <v>44378</v>
      </c>
      <c r="B8" s="1">
        <v>131619.94247745004</v>
      </c>
    </row>
    <row r="9" spans="1:5" x14ac:dyDescent="0.25">
      <c r="A9" s="22">
        <v>44409</v>
      </c>
      <c r="B9" s="1">
        <v>127932.24708180003</v>
      </c>
    </row>
    <row r="10" spans="1:5" x14ac:dyDescent="0.25">
      <c r="A10" s="22">
        <v>44440</v>
      </c>
      <c r="B10" s="1">
        <v>105108.74218845002</v>
      </c>
    </row>
    <row r="11" spans="1:5" x14ac:dyDescent="0.25">
      <c r="A11" s="22">
        <v>44470</v>
      </c>
      <c r="B11" s="1">
        <v>97890.408270900021</v>
      </c>
    </row>
    <row r="12" spans="1:5" x14ac:dyDescent="0.25">
      <c r="A12" s="22">
        <v>44501</v>
      </c>
      <c r="B12" s="1">
        <v>88410.455371350021</v>
      </c>
    </row>
    <row r="13" spans="1:5" x14ac:dyDescent="0.25">
      <c r="A13" s="22">
        <v>44531</v>
      </c>
      <c r="B13" s="1">
        <v>80664.410357999994</v>
      </c>
    </row>
    <row r="14" spans="1:5" x14ac:dyDescent="0.25">
      <c r="A14" s="22">
        <v>44562</v>
      </c>
      <c r="B14" s="1">
        <v>89836.531785000014</v>
      </c>
    </row>
    <row r="15" spans="1:5" x14ac:dyDescent="0.25">
      <c r="A15" s="22">
        <v>44593</v>
      </c>
      <c r="B15" s="1">
        <v>84308.129829000027</v>
      </c>
    </row>
    <row r="16" spans="1:5" x14ac:dyDescent="0.25">
      <c r="A16" s="22">
        <v>44621</v>
      </c>
      <c r="B16" s="1">
        <v>87072.33080700002</v>
      </c>
    </row>
    <row r="17" spans="1:5" x14ac:dyDescent="0.25">
      <c r="A17" s="22">
        <v>44652</v>
      </c>
      <c r="B17" s="1">
        <v>95364.93374100003</v>
      </c>
    </row>
    <row r="18" spans="1:5" x14ac:dyDescent="0.25">
      <c r="A18" s="22">
        <v>44682</v>
      </c>
      <c r="B18" s="1">
        <v>97548.652513620036</v>
      </c>
    </row>
    <row r="19" spans="1:5" x14ac:dyDescent="0.25">
      <c r="A19" s="22">
        <v>44713</v>
      </c>
      <c r="B19" s="1">
        <v>134568.21411148502</v>
      </c>
    </row>
    <row r="20" spans="1:5" x14ac:dyDescent="0.25">
      <c r="A20" s="22">
        <v>44743</v>
      </c>
      <c r="B20" s="1">
        <v>144781.93672519506</v>
      </c>
    </row>
    <row r="21" spans="1:5" x14ac:dyDescent="0.25">
      <c r="A21" s="22">
        <v>44774</v>
      </c>
      <c r="B21" s="1">
        <v>140725.47178998005</v>
      </c>
    </row>
    <row r="22" spans="1:5" x14ac:dyDescent="0.25">
      <c r="A22" s="22">
        <v>44805</v>
      </c>
      <c r="B22" s="1">
        <v>115619.61640729503</v>
      </c>
    </row>
    <row r="23" spans="1:5" x14ac:dyDescent="0.25">
      <c r="A23" s="22">
        <v>44835</v>
      </c>
      <c r="B23" s="1">
        <v>107679.44909799003</v>
      </c>
    </row>
    <row r="24" spans="1:5" x14ac:dyDescent="0.25">
      <c r="A24" s="22">
        <v>44866</v>
      </c>
      <c r="B24" s="1">
        <v>97251.500908485032</v>
      </c>
    </row>
    <row r="25" spans="1:5" x14ac:dyDescent="0.25">
      <c r="A25" s="22">
        <v>44896</v>
      </c>
      <c r="B25" s="1">
        <v>88730.851393799996</v>
      </c>
      <c r="C25" s="1">
        <v>88730.851393799996</v>
      </c>
      <c r="D25" s="1">
        <v>88730.851393799996</v>
      </c>
      <c r="E25" s="1">
        <v>88730.851393799996</v>
      </c>
    </row>
    <row r="26" spans="1:5" x14ac:dyDescent="0.25">
      <c r="A26" s="23">
        <v>44927</v>
      </c>
      <c r="C26" s="1">
        <v>97826</v>
      </c>
      <c r="D26" s="24">
        <v>98443</v>
      </c>
      <c r="E26" s="25">
        <v>97209</v>
      </c>
    </row>
    <row r="27" spans="1:5" x14ac:dyDescent="0.25">
      <c r="A27" s="23">
        <v>44958</v>
      </c>
      <c r="C27" s="1">
        <v>91806</v>
      </c>
      <c r="D27" s="24">
        <v>92423</v>
      </c>
      <c r="E27" s="25">
        <v>91189</v>
      </c>
    </row>
    <row r="28" spans="1:5" x14ac:dyDescent="0.25">
      <c r="A28" s="23">
        <v>44986</v>
      </c>
      <c r="C28" s="1">
        <v>94816</v>
      </c>
      <c r="D28" s="24">
        <v>95433</v>
      </c>
      <c r="E28" s="25">
        <v>94199</v>
      </c>
    </row>
    <row r="29" spans="1:5" x14ac:dyDescent="0.25">
      <c r="A29" s="23">
        <v>45017</v>
      </c>
      <c r="C29" s="1">
        <v>103846</v>
      </c>
      <c r="D29" s="24">
        <v>104463</v>
      </c>
      <c r="E29" s="25">
        <v>203229</v>
      </c>
    </row>
    <row r="30" spans="1:5" x14ac:dyDescent="0.25">
      <c r="A30" s="23">
        <v>45047</v>
      </c>
      <c r="C30" s="1">
        <v>106224</v>
      </c>
      <c r="D30" s="24">
        <v>106841</v>
      </c>
      <c r="E30" s="25">
        <v>205607</v>
      </c>
    </row>
    <row r="31" spans="1:5" x14ac:dyDescent="0.25">
      <c r="A31" s="23">
        <v>45078</v>
      </c>
      <c r="C31" s="1">
        <v>146536</v>
      </c>
      <c r="D31" s="24">
        <v>147153</v>
      </c>
      <c r="E31" s="25">
        <v>145919</v>
      </c>
    </row>
    <row r="32" spans="1:5" x14ac:dyDescent="0.25">
      <c r="A32" s="23">
        <v>45108</v>
      </c>
      <c r="C32" s="1">
        <v>157658</v>
      </c>
      <c r="D32" s="24">
        <v>158275</v>
      </c>
      <c r="E32" s="25">
        <v>157041</v>
      </c>
    </row>
    <row r="33" spans="1:5" x14ac:dyDescent="0.25">
      <c r="A33" s="23">
        <v>45139</v>
      </c>
      <c r="C33" s="1">
        <v>153241</v>
      </c>
      <c r="D33" s="24">
        <v>153858</v>
      </c>
      <c r="E33" s="25">
        <v>152623</v>
      </c>
    </row>
    <row r="34" spans="1:5" x14ac:dyDescent="0.25">
      <c r="A34" s="23">
        <v>45170</v>
      </c>
      <c r="C34" s="1">
        <v>125902</v>
      </c>
      <c r="D34" s="24">
        <v>126519</v>
      </c>
      <c r="E34" s="25">
        <v>125285</v>
      </c>
    </row>
    <row r="35" spans="1:5" x14ac:dyDescent="0.25">
      <c r="A35" s="23">
        <v>45200</v>
      </c>
      <c r="C35" s="1">
        <v>117256</v>
      </c>
      <c r="D35" s="24">
        <v>117873</v>
      </c>
      <c r="E35" s="25">
        <v>116683</v>
      </c>
    </row>
    <row r="36" spans="1:5" x14ac:dyDescent="0.25">
      <c r="A36" s="23">
        <v>45231</v>
      </c>
      <c r="C36" s="1">
        <v>205900</v>
      </c>
      <c r="D36" s="24">
        <v>106518</v>
      </c>
      <c r="E36" s="25">
        <v>105283</v>
      </c>
    </row>
    <row r="37" spans="1:5" x14ac:dyDescent="0.25">
      <c r="A37" s="23">
        <v>45261</v>
      </c>
      <c r="C37" s="1">
        <v>96622</v>
      </c>
      <c r="D37" s="24">
        <v>97239</v>
      </c>
      <c r="E37" s="25">
        <v>960085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G36" sqref="G36"/>
    </sheetView>
  </sheetViews>
  <sheetFormatPr defaultRowHeight="15" x14ac:dyDescent="0.25"/>
  <cols>
    <col min="3" max="3" width="9.42578125" customWidth="1"/>
    <col min="4" max="5" width="16" customWidth="1"/>
  </cols>
  <sheetData>
    <row r="1" spans="1:5" x14ac:dyDescent="0.25">
      <c r="A1" t="s">
        <v>21</v>
      </c>
      <c r="B1" t="s">
        <v>32</v>
      </c>
      <c r="C1" t="s">
        <v>25</v>
      </c>
      <c r="D1" t="s">
        <v>33</v>
      </c>
      <c r="E1" t="s">
        <v>31</v>
      </c>
    </row>
    <row r="2" spans="1:5" x14ac:dyDescent="0.25">
      <c r="A2" s="22">
        <v>44562</v>
      </c>
      <c r="B2" s="1">
        <v>89836.531785000014</v>
      </c>
    </row>
    <row r="3" spans="1:5" x14ac:dyDescent="0.25">
      <c r="A3" s="22">
        <v>44593</v>
      </c>
      <c r="B3" s="1">
        <v>84308.129829000027</v>
      </c>
    </row>
    <row r="4" spans="1:5" x14ac:dyDescent="0.25">
      <c r="A4" s="22">
        <v>44621</v>
      </c>
      <c r="B4" s="1">
        <v>87072.33080700002</v>
      </c>
    </row>
    <row r="5" spans="1:5" x14ac:dyDescent="0.25">
      <c r="A5" s="22">
        <v>44652</v>
      </c>
      <c r="B5" s="1">
        <v>95364.93374100003</v>
      </c>
    </row>
    <row r="6" spans="1:5" x14ac:dyDescent="0.25">
      <c r="A6" s="22">
        <v>44682</v>
      </c>
      <c r="B6" s="1">
        <v>97548.652513620036</v>
      </c>
    </row>
    <row r="7" spans="1:5" x14ac:dyDescent="0.25">
      <c r="A7" s="22">
        <v>44713</v>
      </c>
      <c r="B7" s="1">
        <v>134568.21411148502</v>
      </c>
    </row>
    <row r="8" spans="1:5" x14ac:dyDescent="0.25">
      <c r="A8" s="22">
        <v>44743</v>
      </c>
      <c r="B8" s="1">
        <v>144781.93672519506</v>
      </c>
    </row>
    <row r="9" spans="1:5" x14ac:dyDescent="0.25">
      <c r="A9" s="22">
        <v>44774</v>
      </c>
      <c r="B9" s="1">
        <v>140725.47178998005</v>
      </c>
    </row>
    <row r="10" spans="1:5" x14ac:dyDescent="0.25">
      <c r="A10" s="22">
        <v>44805</v>
      </c>
      <c r="B10" s="1">
        <v>115619.61640729503</v>
      </c>
    </row>
    <row r="11" spans="1:5" x14ac:dyDescent="0.25">
      <c r="A11" s="22">
        <v>44835</v>
      </c>
      <c r="B11" s="1">
        <v>107679.44909799003</v>
      </c>
    </row>
    <row r="12" spans="1:5" x14ac:dyDescent="0.25">
      <c r="A12" s="22">
        <v>44866</v>
      </c>
      <c r="B12" s="1">
        <v>97251.500908485032</v>
      </c>
    </row>
    <row r="13" spans="1:5" x14ac:dyDescent="0.25">
      <c r="A13" s="22">
        <v>44896</v>
      </c>
      <c r="B13" s="1">
        <v>88730.851393799996</v>
      </c>
    </row>
    <row r="14" spans="1:5" x14ac:dyDescent="0.25">
      <c r="A14" s="22">
        <v>44927</v>
      </c>
      <c r="B14" s="1">
        <v>97826</v>
      </c>
    </row>
    <row r="15" spans="1:5" x14ac:dyDescent="0.25">
      <c r="A15" s="22">
        <v>44958</v>
      </c>
      <c r="B15" s="1">
        <v>91806</v>
      </c>
    </row>
    <row r="16" spans="1:5" x14ac:dyDescent="0.25">
      <c r="A16" s="22">
        <v>44986</v>
      </c>
      <c r="B16" s="1">
        <v>94816</v>
      </c>
    </row>
    <row r="17" spans="1:5" x14ac:dyDescent="0.25">
      <c r="A17" s="22">
        <v>45017</v>
      </c>
      <c r="B17" s="1">
        <v>103846</v>
      </c>
    </row>
    <row r="18" spans="1:5" x14ac:dyDescent="0.25">
      <c r="A18" s="22">
        <v>45047</v>
      </c>
      <c r="B18" s="1">
        <v>106224</v>
      </c>
    </row>
    <row r="19" spans="1:5" x14ac:dyDescent="0.25">
      <c r="A19" s="22">
        <v>45078</v>
      </c>
      <c r="B19" s="1">
        <v>146536</v>
      </c>
    </row>
    <row r="20" spans="1:5" x14ac:dyDescent="0.25">
      <c r="A20" s="22">
        <v>45108</v>
      </c>
      <c r="B20" s="1">
        <v>157658</v>
      </c>
    </row>
    <row r="21" spans="1:5" x14ac:dyDescent="0.25">
      <c r="A21" s="22">
        <v>45139</v>
      </c>
      <c r="B21" s="1">
        <v>153241</v>
      </c>
    </row>
    <row r="22" spans="1:5" x14ac:dyDescent="0.25">
      <c r="A22" s="22">
        <v>45170</v>
      </c>
      <c r="B22" s="1">
        <v>125902</v>
      </c>
    </row>
    <row r="23" spans="1:5" x14ac:dyDescent="0.25">
      <c r="A23" s="22">
        <v>45200</v>
      </c>
      <c r="B23" s="1">
        <v>117256</v>
      </c>
    </row>
    <row r="24" spans="1:5" x14ac:dyDescent="0.25">
      <c r="A24" s="22">
        <v>45231</v>
      </c>
      <c r="B24" s="1">
        <v>105900</v>
      </c>
    </row>
    <row r="25" spans="1:5" x14ac:dyDescent="0.25">
      <c r="A25" s="22">
        <v>45261</v>
      </c>
      <c r="B25" s="1">
        <v>96622</v>
      </c>
      <c r="C25" s="1">
        <v>96622</v>
      </c>
      <c r="D25" s="1">
        <v>96622</v>
      </c>
      <c r="E25" s="1">
        <v>96622</v>
      </c>
    </row>
    <row r="26" spans="1:5" x14ac:dyDescent="0.25">
      <c r="A26" s="22">
        <v>45292</v>
      </c>
      <c r="C26" s="1">
        <v>116437</v>
      </c>
      <c r="D26" s="28">
        <v>117106</v>
      </c>
      <c r="E26" s="29">
        <v>115768</v>
      </c>
    </row>
    <row r="27" spans="1:5" x14ac:dyDescent="0.25">
      <c r="A27" s="22">
        <v>45323</v>
      </c>
      <c r="C27" s="1">
        <v>110621</v>
      </c>
      <c r="D27" s="28">
        <v>111290</v>
      </c>
      <c r="E27" s="29">
        <v>109952</v>
      </c>
    </row>
    <row r="28" spans="1:5" x14ac:dyDescent="0.25">
      <c r="A28" s="22">
        <v>45352</v>
      </c>
      <c r="C28" s="1">
        <v>115641</v>
      </c>
      <c r="D28" s="28">
        <v>116310</v>
      </c>
      <c r="E28" s="29">
        <v>114972</v>
      </c>
    </row>
    <row r="29" spans="1:5" x14ac:dyDescent="0.25">
      <c r="A29" s="22">
        <v>45383</v>
      </c>
      <c r="C29" s="1">
        <v>128181</v>
      </c>
      <c r="D29" s="28">
        <v>128850</v>
      </c>
      <c r="E29" s="29">
        <v>127512</v>
      </c>
    </row>
    <row r="30" spans="1:5" x14ac:dyDescent="0.25">
      <c r="A30" s="22">
        <v>45413</v>
      </c>
      <c r="C30" s="1">
        <v>132678</v>
      </c>
      <c r="D30" s="28">
        <v>133347</v>
      </c>
      <c r="E30" s="29">
        <v>132009</v>
      </c>
    </row>
    <row r="31" spans="1:5" x14ac:dyDescent="0.25">
      <c r="A31" s="22">
        <v>45444</v>
      </c>
      <c r="C31" s="1">
        <v>185182</v>
      </c>
      <c r="D31" s="28">
        <v>185851</v>
      </c>
      <c r="E31" s="29">
        <v>184513</v>
      </c>
    </row>
    <row r="32" spans="1:5" x14ac:dyDescent="0.25">
      <c r="A32" s="22">
        <v>45474</v>
      </c>
      <c r="C32" s="1">
        <v>201555</v>
      </c>
      <c r="D32" s="28">
        <v>202224</v>
      </c>
      <c r="E32" s="29">
        <v>200886</v>
      </c>
    </row>
    <row r="33" spans="1:5" x14ac:dyDescent="0.25">
      <c r="A33" s="22">
        <v>45505</v>
      </c>
      <c r="C33" s="1">
        <v>198159</v>
      </c>
      <c r="D33" s="28">
        <v>198828</v>
      </c>
      <c r="E33" s="29">
        <v>197490</v>
      </c>
    </row>
    <row r="34" spans="1:5" x14ac:dyDescent="0.25">
      <c r="A34" s="22">
        <v>45536</v>
      </c>
      <c r="C34" s="1">
        <v>164659</v>
      </c>
      <c r="D34" s="28">
        <v>165328</v>
      </c>
      <c r="E34" s="29">
        <v>163990</v>
      </c>
    </row>
    <row r="35" spans="1:5" x14ac:dyDescent="0.25">
      <c r="A35" s="22">
        <v>45566</v>
      </c>
      <c r="C35" s="1">
        <v>155073</v>
      </c>
      <c r="D35" s="28">
        <v>155742</v>
      </c>
      <c r="E35" s="29">
        <v>154404</v>
      </c>
    </row>
    <row r="36" spans="1:5" x14ac:dyDescent="0.25">
      <c r="A36" s="22">
        <v>45597</v>
      </c>
      <c r="C36" s="1">
        <v>141613</v>
      </c>
      <c r="D36" s="28">
        <v>142282</v>
      </c>
      <c r="E36" s="29">
        <v>140944</v>
      </c>
    </row>
    <row r="37" spans="1:5" x14ac:dyDescent="0.25">
      <c r="A37" s="22">
        <v>45627</v>
      </c>
      <c r="C37" s="1">
        <v>130626</v>
      </c>
      <c r="D37" s="28">
        <v>131295</v>
      </c>
      <c r="E37" s="29">
        <v>129957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Анатольевич Воробьев</dc:creator>
  <cp:lastModifiedBy>RADISLAV</cp:lastModifiedBy>
  <dcterms:created xsi:type="dcterms:W3CDTF">2022-10-13T01:26:43Z</dcterms:created>
  <dcterms:modified xsi:type="dcterms:W3CDTF">2022-10-30T03:07:51Z</dcterms:modified>
</cp:coreProperties>
</file>