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filterPrivacy="1" hidePivotFieldList="1" defaultThemeVersion="124226"/>
  <xr:revisionPtr revIDLastSave="0" documentId="13_ncr:1_{70243715-263B-4F32-95D6-1B025127C589}" xr6:coauthVersionLast="46" xr6:coauthVersionMax="46" xr10:uidLastSave="{00000000-0000-0000-0000-000000000000}"/>
  <bookViews>
    <workbookView xWindow="20370" yWindow="-120" windowWidth="25440" windowHeight="15390" tabRatio="723" xr2:uid="{00000000-000D-0000-FFFF-FFFF00000000}"/>
  </bookViews>
  <sheets>
    <sheet name="Dashboard" sheetId="2" r:id="rId1"/>
    <sheet name="per_month_page" sheetId="1" r:id="rId2"/>
    <sheet name="Per_day" sheetId="9" r:id="rId3"/>
    <sheet name="Reach" sheetId="4" r:id="rId4"/>
    <sheet name="Engagements" sheetId="5" r:id="rId5"/>
    <sheet name="Impressions" sheetId="6" r:id="rId6"/>
    <sheet name="Demographics" sheetId="3" r:id="rId7"/>
    <sheet name="org_reach" sheetId="7" r:id="rId8"/>
    <sheet name="Post Results per day" sheetId="11" r:id="rId9"/>
  </sheets>
  <externalReferences>
    <externalReference r:id="rId10"/>
  </externalReferences>
  <definedNames>
    <definedName name="Slicer_Month">#N/A</definedName>
    <definedName name="Slicer_Year">#N/A</definedName>
  </definedNames>
  <calcPr calcId="181029"/>
  <pivotCaches>
    <pivotCache cacheId="34"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4" i="11" l="1"/>
  <c r="B14" i="11"/>
  <c r="D6" i="11"/>
  <c r="D7" i="11"/>
  <c r="D8" i="11"/>
  <c r="D9" i="11"/>
  <c r="D10" i="11"/>
  <c r="D11" i="11"/>
  <c r="D12" i="11"/>
  <c r="K2" i="1"/>
  <c r="K3" i="1"/>
  <c r="K4" i="1"/>
  <c r="K5" i="1"/>
  <c r="K6" i="1"/>
  <c r="K7" i="1"/>
  <c r="K8" i="1"/>
  <c r="K9" i="1"/>
  <c r="K10" i="1"/>
  <c r="K11" i="1"/>
  <c r="K12" i="1"/>
  <c r="K13" i="1"/>
  <c r="K14" i="1"/>
  <c r="K15" i="1"/>
  <c r="K16" i="1"/>
  <c r="K17" i="1"/>
  <c r="K18" i="1"/>
  <c r="K19" i="1"/>
  <c r="K20" i="1"/>
  <c r="K21" i="1"/>
  <c r="K22" i="1"/>
  <c r="K23" i="1"/>
  <c r="K24" i="1"/>
  <c r="E25" i="1"/>
  <c r="F25" i="1"/>
  <c r="G25" i="1"/>
  <c r="H25" i="1"/>
  <c r="I25" i="1"/>
  <c r="J25" i="1"/>
  <c r="D25" i="1"/>
  <c r="K25" i="1"/>
  <c r="I39" i="3" l="1"/>
  <c r="H39" i="3"/>
  <c r="G39" i="3"/>
  <c r="F39" i="3"/>
  <c r="E39" i="3"/>
  <c r="D39" i="3"/>
  <c r="O34" i="3"/>
  <c r="P34" i="3" s="1"/>
  <c r="N34" i="3"/>
  <c r="M34" i="3"/>
  <c r="O33" i="3"/>
  <c r="P33" i="3" s="1"/>
  <c r="N33" i="3"/>
  <c r="M33" i="3"/>
  <c r="O32" i="3"/>
  <c r="P32" i="3" s="1"/>
  <c r="N32" i="3"/>
  <c r="M32" i="3"/>
  <c r="O31" i="3"/>
  <c r="P31" i="3" s="1"/>
  <c r="N31" i="3"/>
  <c r="N35" i="3" s="1"/>
  <c r="M31" i="3"/>
  <c r="M35" i="3" s="1"/>
  <c r="O35" i="3" l="1"/>
  <c r="P35" i="3" s="1"/>
</calcChain>
</file>

<file path=xl/sharedStrings.xml><?xml version="1.0" encoding="utf-8"?>
<sst xmlns="http://schemas.openxmlformats.org/spreadsheetml/2006/main" count="204" uniqueCount="72">
  <si>
    <t>Year</t>
  </si>
  <si>
    <t>Month_Num</t>
  </si>
  <si>
    <t>Month</t>
  </si>
  <si>
    <t>Daily Total Reach</t>
  </si>
  <si>
    <t>Daily Organic Reach</t>
  </si>
  <si>
    <t>Daily Paid Reach</t>
  </si>
  <si>
    <t>Daily Page Engaged Users</t>
  </si>
  <si>
    <t>Daily Total Impressions</t>
  </si>
  <si>
    <t>Daily Organic impressions</t>
  </si>
  <si>
    <t>Daily Paid Impressions</t>
  </si>
  <si>
    <t>January</t>
  </si>
  <si>
    <t>March</t>
  </si>
  <si>
    <t>April</t>
  </si>
  <si>
    <t>May</t>
  </si>
  <si>
    <t>June</t>
  </si>
  <si>
    <t>July</t>
  </si>
  <si>
    <t>August</t>
  </si>
  <si>
    <t>September</t>
  </si>
  <si>
    <t>October</t>
  </si>
  <si>
    <t>November</t>
  </si>
  <si>
    <t>December</t>
  </si>
  <si>
    <t>February</t>
  </si>
  <si>
    <t>Row Labels</t>
  </si>
  <si>
    <t>Grand Total</t>
  </si>
  <si>
    <t>Column Labels</t>
  </si>
  <si>
    <t>Sum of Daily Total Reach</t>
  </si>
  <si>
    <t>Sum of Daily Page Engaged Users</t>
  </si>
  <si>
    <t>Sum of Daily Total Impressions</t>
  </si>
  <si>
    <t>February 2020</t>
  </si>
  <si>
    <t>Paid Posts</t>
  </si>
  <si>
    <t>campaign</t>
  </si>
  <si>
    <t>Age</t>
  </si>
  <si>
    <t>Gender</t>
  </si>
  <si>
    <t>Reach</t>
  </si>
  <si>
    <t>Impressions</t>
  </si>
  <si>
    <t>Frequency</t>
  </si>
  <si>
    <t>Results engagement</t>
  </si>
  <si>
    <t>Cost per Result</t>
  </si>
  <si>
    <t>Amount Spent (EUR)</t>
  </si>
  <si>
    <t>total reach</t>
  </si>
  <si>
    <t>total impr</t>
  </si>
  <si>
    <t>total engag</t>
  </si>
  <si>
    <t>eng. conv. rate</t>
  </si>
  <si>
    <t>Apr</t>
  </si>
  <si>
    <t>25-34</t>
  </si>
  <si>
    <t>female</t>
  </si>
  <si>
    <t>35-44</t>
  </si>
  <si>
    <t>45-54</t>
  </si>
  <si>
    <t>55-64</t>
  </si>
  <si>
    <t>Feb</t>
  </si>
  <si>
    <t>Totals</t>
  </si>
  <si>
    <t>The best age group of viewers is 35-44 with 22% of total
 but the best engagement conv. rate is in group 25-34, 14.2%.
However, the age group 25-34 is the worst of viewers 4% of total.
So, we keep advertising to 25-34 because of the high engag. conv. rate
and we can reduce the age group 55-64 since thwy have the worse convertion rate in engagement</t>
  </si>
  <si>
    <t>Bubble Cleaning FB insights
2019-2020</t>
  </si>
  <si>
    <t>% of Reach</t>
  </si>
  <si>
    <t>Total</t>
  </si>
  <si>
    <t>Sum of Daily Organic Reach</t>
  </si>
  <si>
    <t>Others</t>
  </si>
  <si>
    <t>Weekday</t>
  </si>
  <si>
    <t>Friday</t>
  </si>
  <si>
    <t>Monday</t>
  </si>
  <si>
    <t>Saturday</t>
  </si>
  <si>
    <t>Sunday</t>
  </si>
  <si>
    <t>Thursday</t>
  </si>
  <si>
    <t>Tuesday</t>
  </si>
  <si>
    <t>Wednesday</t>
  </si>
  <si>
    <t>The best day for posting is Friday and then Tuesday</t>
  </si>
  <si>
    <t>#posts</t>
  </si>
  <si>
    <t>Post organic reach</t>
  </si>
  <si>
    <t>Average</t>
  </si>
  <si>
    <t>The data are analysed in excel bc_19-20, sheet Pt_posts</t>
  </si>
  <si>
    <t>Day</t>
  </si>
  <si>
    <t>Avg org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</si>
</sst>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22"/>
      <color theme="1"/>
      <name val="Calibri"/>
      <family val="2"/>
      <charset val="161"/>
      <scheme val="minor"/>
    </font>
    <font>
      <b/>
      <sz val="11"/>
      <color theme="1"/>
      <name val="Calibri"/>
      <family val="2"/>
      <charset val="161"/>
      <scheme val="minor"/>
    </font>
    <font>
      <b/>
      <sz val="11"/>
      <color rgb="FF000000"/>
      <name val="Calibri"/>
      <family val="2"/>
      <charset val="161"/>
    </font>
    <font>
      <sz val="11"/>
      <color rgb="FF000000"/>
      <name val="Calibri"/>
      <family val="2"/>
      <charset val="161"/>
    </font>
    <font>
      <b/>
      <u/>
      <sz val="11"/>
      <color theme="1"/>
      <name val="Calibri"/>
      <family val="2"/>
      <charset val="161"/>
      <scheme val="minor"/>
    </font>
    <font>
      <b/>
      <sz val="22"/>
      <color theme="0"/>
      <name val="Calibri"/>
      <family val="2"/>
      <charset val="161"/>
      <scheme val="minor"/>
    </font>
  </fonts>
  <fills count="5">
    <fill>
      <patternFill patternType="none"/>
    </fill>
    <fill>
      <patternFill patternType="gray125"/>
    </fill>
    <fill>
      <patternFill patternType="solid">
        <fgColor theme="4"/>
        <bgColor theme="4"/>
      </patternFill>
    </fill>
    <fill>
      <patternFill patternType="solid">
        <fgColor rgb="FFFFFFFF"/>
      </patternFill>
    </fill>
    <fill>
      <patternFill patternType="solid">
        <fgColor rgb="FF00B0F0"/>
        <bgColor indexed="64"/>
      </patternFill>
    </fill>
  </fills>
  <borders count="1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medium">
        <color theme="4" tint="-0.249977111117893"/>
      </top>
      <bottom/>
      <diagonal/>
    </border>
    <border>
      <left/>
      <right/>
      <top style="thin">
        <color theme="4" tint="-0.249977111117893"/>
      </top>
      <bottom style="medium">
        <color theme="4" tint="-0.249977111117893"/>
      </bottom>
      <diagonal/>
    </border>
    <border>
      <left style="thin">
        <color rgb="FF90949C"/>
      </left>
      <right style="thin">
        <color rgb="FF90949C"/>
      </right>
      <top style="thin">
        <color rgb="FF90949C"/>
      </top>
      <bottom style="thin">
        <color rgb="FF90949C"/>
      </bottom>
      <diagonal/>
    </border>
    <border>
      <left style="thin">
        <color rgb="FF000000"/>
      </left>
      <right style="thin">
        <color rgb="FF000000"/>
      </right>
      <top style="thin">
        <color rgb="FF000000"/>
      </top>
      <bottom style="thin">
        <color rgb="FF00000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3"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2" fillId="2" borderId="3" xfId="0" applyFont="1" applyFill="1" applyBorder="1"/>
    <xf numFmtId="0" fontId="0" fillId="0" borderId="0" xfId="0" applyNumberFormat="1"/>
    <xf numFmtId="49" fontId="0" fillId="0" borderId="0" xfId="0" applyNumberFormat="1"/>
    <xf numFmtId="0" fontId="5" fillId="0" borderId="0" xfId="0" applyFont="1"/>
    <xf numFmtId="0" fontId="5" fillId="0" borderId="0" xfId="0" applyFont="1" applyAlignment="1">
      <alignment vertical="center"/>
    </xf>
    <xf numFmtId="0" fontId="6" fillId="3" borderId="5" xfId="0" applyFont="1" applyFill="1" applyBorder="1" applyAlignment="1">
      <alignment horizontal="left" vertical="center" wrapText="1"/>
    </xf>
    <xf numFmtId="0" fontId="6" fillId="3" borderId="2" xfId="0" applyFont="1" applyFill="1" applyBorder="1" applyAlignment="1">
      <alignment horizontal="left" vertical="center" wrapText="1"/>
    </xf>
    <xf numFmtId="2" fontId="7" fillId="3" borderId="5" xfId="0" applyNumberFormat="1" applyFont="1" applyFill="1" applyBorder="1" applyAlignment="1">
      <alignment horizontal="left" vertical="center"/>
    </xf>
    <xf numFmtId="1" fontId="7" fillId="3" borderId="6" xfId="0" applyNumberFormat="1" applyFont="1" applyFill="1" applyBorder="1" applyAlignment="1">
      <alignment horizontal="left" vertical="center"/>
    </xf>
    <xf numFmtId="0" fontId="7" fillId="3" borderId="6" xfId="0" applyFont="1" applyFill="1" applyBorder="1" applyAlignment="1">
      <alignment horizontal="left" vertical="center"/>
    </xf>
    <xf numFmtId="2" fontId="7" fillId="3" borderId="6" xfId="0" applyNumberFormat="1" applyFont="1" applyFill="1" applyBorder="1" applyAlignment="1">
      <alignment horizontal="left" vertical="center"/>
    </xf>
    <xf numFmtId="2" fontId="7" fillId="3" borderId="2" xfId="0" applyNumberFormat="1" applyFont="1" applyFill="1" applyBorder="1" applyAlignment="1">
      <alignment horizontal="left" vertical="center"/>
    </xf>
    <xf numFmtId="0" fontId="0" fillId="0" borderId="2" xfId="0" applyBorder="1"/>
    <xf numFmtId="164" fontId="0" fillId="0" borderId="2" xfId="1" applyNumberFormat="1" applyFont="1" applyBorder="1"/>
    <xf numFmtId="2" fontId="6" fillId="3" borderId="2" xfId="0" applyNumberFormat="1" applyFont="1" applyFill="1" applyBorder="1" applyAlignment="1">
      <alignment horizontal="left" vertical="center"/>
    </xf>
    <xf numFmtId="0" fontId="5" fillId="0" borderId="2" xfId="0" applyFont="1" applyBorder="1"/>
    <xf numFmtId="164" fontId="5" fillId="0" borderId="2" xfId="1" applyNumberFormat="1" applyFont="1" applyBorder="1"/>
    <xf numFmtId="1" fontId="0" fillId="0" borderId="0" xfId="0" applyNumberFormat="1"/>
    <xf numFmtId="0" fontId="4" fillId="0" borderId="0" xfId="0" applyFont="1" applyAlignment="1">
      <alignment wrapText="1"/>
    </xf>
    <xf numFmtId="10" fontId="0" fillId="0" borderId="0" xfId="1" applyNumberFormat="1" applyFont="1"/>
    <xf numFmtId="0" fontId="0" fillId="0" borderId="0" xfId="0" applyFont="1" applyAlignment="1">
      <alignment horizontal="left"/>
    </xf>
    <xf numFmtId="0" fontId="0" fillId="0" borderId="0" xfId="0" applyNumberFormat="1" applyFont="1"/>
    <xf numFmtId="0" fontId="3" fillId="0" borderId="4" xfId="0" applyFont="1" applyBorder="1" applyAlignment="1">
      <alignment horizontal="left"/>
    </xf>
    <xf numFmtId="0" fontId="3" fillId="0" borderId="4" xfId="0" applyNumberFormat="1" applyFont="1" applyBorder="1"/>
    <xf numFmtId="0" fontId="9" fillId="4" borderId="7"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8" fillId="0" borderId="0" xfId="0" applyFont="1" applyAlignment="1">
      <alignment horizontal="left" vertical="top" wrapText="1"/>
    </xf>
  </cellXfs>
  <cellStyles count="2">
    <cellStyle name="Normal" xfId="0" builtinId="0"/>
    <cellStyle name="Percent" xfId="1" builtinId="5"/>
  </cellStyles>
  <dxfs count="17">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border outline="0">
        <top style="thin">
          <color auto="1"/>
        </top>
      </border>
    </dxf>
    <dxf>
      <alignment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[Dashboard_19_20.xlsx]Reach!Reach</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Users Reached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5402551425258"/>
          <c:y val="0.26328484981044037"/>
          <c:w val="0.79834364890435205"/>
          <c:h val="0.42044983960338289"/>
        </c:manualLayout>
      </c:layout>
      <c:lineChart>
        <c:grouping val="standard"/>
        <c:varyColors val="0"/>
        <c:ser>
          <c:idx val="0"/>
          <c:order val="0"/>
          <c:tx>
            <c:strRef>
              <c:f>Reach!$B$3:$B$4</c:f>
              <c:strCache>
                <c:ptCount val="1"/>
                <c:pt idx="0">
                  <c:v>2019</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Reach!$A$5:$A$17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Reach!$B$5:$B$17</c:f>
              <c:numCache>
                <c:formatCode>General</c:formatCode>
                <c:ptCount val="12"/>
                <c:pt idx="0">
                  <c:v>0</c:v>
                </c:pt>
                <c:pt idx="2">
                  <c:v>2</c:v>
                </c:pt>
                <c:pt idx="3">
                  <c:v>1</c:v>
                </c:pt>
                <c:pt idx="4">
                  <c:v>3</c:v>
                </c:pt>
                <c:pt idx="5">
                  <c:v>4</c:v>
                </c:pt>
                <c:pt idx="6">
                  <c:v>6</c:v>
                </c:pt>
                <c:pt idx="7">
                  <c:v>0</c:v>
                </c:pt>
                <c:pt idx="8">
                  <c:v>7</c:v>
                </c:pt>
                <c:pt idx="9">
                  <c:v>1</c:v>
                </c:pt>
                <c:pt idx="10">
                  <c:v>9</c:v>
                </c:pt>
                <c:pt idx="11">
                  <c:v>5</c:v>
                </c:pt>
              </c:numCache>
            </c:numRef>
          </c:val>
          <c:smooth val="0"/>
          <c:extLst>
            <c:ext xmlns:c16="http://schemas.microsoft.com/office/drawing/2014/chart" uri="{C3380CC4-5D6E-409C-BE32-E72D297353CC}">
              <c16:uniqueId val="{00000000-1DC7-444B-9F71-E2C7D2E109CC}"/>
            </c:ext>
          </c:extLst>
        </c:ser>
        <c:ser>
          <c:idx val="1"/>
          <c:order val="1"/>
          <c:tx>
            <c:strRef>
              <c:f>Reach!$C$3:$C$4</c:f>
              <c:strCache>
                <c:ptCount val="1"/>
                <c:pt idx="0">
                  <c:v>2020</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Reach!$A$5:$A$17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Reach!$C$5:$C$17</c:f>
              <c:numCache>
                <c:formatCode>General</c:formatCode>
                <c:ptCount val="12"/>
                <c:pt idx="0">
                  <c:v>5</c:v>
                </c:pt>
                <c:pt idx="1">
                  <c:v>2509</c:v>
                </c:pt>
                <c:pt idx="2">
                  <c:v>2035</c:v>
                </c:pt>
                <c:pt idx="3">
                  <c:v>3413</c:v>
                </c:pt>
                <c:pt idx="4">
                  <c:v>2225</c:v>
                </c:pt>
                <c:pt idx="5">
                  <c:v>1941</c:v>
                </c:pt>
                <c:pt idx="6">
                  <c:v>54</c:v>
                </c:pt>
                <c:pt idx="7">
                  <c:v>27</c:v>
                </c:pt>
                <c:pt idx="8">
                  <c:v>14</c:v>
                </c:pt>
                <c:pt idx="9">
                  <c:v>14</c:v>
                </c:pt>
                <c:pt idx="10">
                  <c:v>7</c:v>
                </c:pt>
                <c:pt idx="11">
                  <c:v>19</c:v>
                </c:pt>
              </c:numCache>
            </c:numRef>
          </c:val>
          <c:smooth val="0"/>
          <c:extLst>
            <c:ext xmlns:c16="http://schemas.microsoft.com/office/drawing/2014/chart" uri="{C3380CC4-5D6E-409C-BE32-E72D297353CC}">
              <c16:uniqueId val="{00000015-1DC7-444B-9F71-E2C7D2E109CC}"/>
            </c:ext>
          </c:extLst>
        </c:ser>
        <c:dLbls>
          <c:showLegendKey val="0"/>
          <c:showVal val="0"/>
          <c:showCatName val="0"/>
          <c:showSerName val="0"/>
          <c:showPercent val="0"/>
          <c:showBubbleSize val="0"/>
        </c:dLbls>
        <c:marker val="1"/>
        <c:smooth val="0"/>
        <c:axId val="2111282496"/>
        <c:axId val="2111279584"/>
      </c:lineChart>
      <c:catAx>
        <c:axId val="2111282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1279584"/>
        <c:crosses val="autoZero"/>
        <c:auto val="1"/>
        <c:lblAlgn val="ctr"/>
        <c:lblOffset val="100"/>
        <c:noMultiLvlLbl val="0"/>
      </c:catAx>
      <c:valAx>
        <c:axId val="2111279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Users Reached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1282496"/>
        <c:crosses val="autoZero"/>
        <c:crossBetween val="between"/>
      </c:valAx>
      <c:spPr>
        <a:noFill/>
        <a:ln>
          <a:noFill/>
        </a:ln>
        <a:effectLst/>
      </c:spPr>
    </c:plotArea>
    <c:legend>
      <c:legendPos val="r"/>
      <c:layout>
        <c:manualLayout>
          <c:xMode val="edge"/>
          <c:yMode val="edge"/>
          <c:x val="0.82850000000000001"/>
          <c:y val="2.2708880139982485E-2"/>
          <c:w val="0.11058676066466713"/>
          <c:h val="0.1512107357548048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[Dashboard_19_20.xlsx]Engagements!Engagement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Engagements (clicks, shares, ect)</a:t>
            </a:r>
          </a:p>
        </c:rich>
      </c:tx>
      <c:layout>
        <c:manualLayout>
          <c:xMode val="edge"/>
          <c:yMode val="edge"/>
          <c:x val="7.102077865266842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82090507436570426"/>
          <c:h val="0.42044983960338289"/>
        </c:manualLayout>
      </c:layout>
      <c:lineChart>
        <c:grouping val="standard"/>
        <c:varyColors val="0"/>
        <c:ser>
          <c:idx val="0"/>
          <c:order val="0"/>
          <c:tx>
            <c:strRef>
              <c:f>Engagements!$B$3:$B$4</c:f>
              <c:strCache>
                <c:ptCount val="1"/>
                <c:pt idx="0">
                  <c:v>2019</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Engagements!$A$5:$A$17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Engagements!$B$5:$B$17</c:f>
              <c:numCache>
                <c:formatCode>General</c:formatCode>
                <c:ptCount val="12"/>
                <c:pt idx="0">
                  <c:v>0</c:v>
                </c:pt>
                <c:pt idx="2">
                  <c:v>1</c:v>
                </c:pt>
                <c:pt idx="3">
                  <c:v>2</c:v>
                </c:pt>
                <c:pt idx="4">
                  <c:v>1</c:v>
                </c:pt>
                <c:pt idx="5">
                  <c:v>1</c:v>
                </c:pt>
                <c:pt idx="6">
                  <c:v>0</c:v>
                </c:pt>
                <c:pt idx="7">
                  <c:v>1</c:v>
                </c:pt>
                <c:pt idx="8">
                  <c:v>0</c:v>
                </c:pt>
                <c:pt idx="9">
                  <c:v>2</c:v>
                </c:pt>
                <c:pt idx="10">
                  <c:v>1</c:v>
                </c:pt>
                <c:pt idx="11">
                  <c:v>0</c:v>
                </c:pt>
              </c:numCache>
            </c:numRef>
          </c:val>
          <c:smooth val="0"/>
          <c:extLst>
            <c:ext xmlns:c16="http://schemas.microsoft.com/office/drawing/2014/chart" uri="{C3380CC4-5D6E-409C-BE32-E72D297353CC}">
              <c16:uniqueId val="{00000000-2B8D-42EA-B399-845EAA76276C}"/>
            </c:ext>
          </c:extLst>
        </c:ser>
        <c:ser>
          <c:idx val="1"/>
          <c:order val="1"/>
          <c:tx>
            <c:strRef>
              <c:f>Engagements!$C$3:$C$4</c:f>
              <c:strCache>
                <c:ptCount val="1"/>
                <c:pt idx="0">
                  <c:v>2020</c:v>
                </c:pt>
              </c:strCache>
            </c:strRef>
          </c:tx>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Engagements!$A$5:$A$17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Engagements!$C$5:$C$17</c:f>
              <c:numCache>
                <c:formatCode>General</c:formatCode>
                <c:ptCount val="12"/>
                <c:pt idx="0">
                  <c:v>0</c:v>
                </c:pt>
                <c:pt idx="1">
                  <c:v>107</c:v>
                </c:pt>
                <c:pt idx="2">
                  <c:v>115</c:v>
                </c:pt>
                <c:pt idx="3">
                  <c:v>179</c:v>
                </c:pt>
                <c:pt idx="4">
                  <c:v>118</c:v>
                </c:pt>
                <c:pt idx="5">
                  <c:v>82</c:v>
                </c:pt>
                <c:pt idx="6">
                  <c:v>1</c:v>
                </c:pt>
                <c:pt idx="7">
                  <c:v>5</c:v>
                </c:pt>
                <c:pt idx="8">
                  <c:v>2</c:v>
                </c:pt>
                <c:pt idx="9">
                  <c:v>1</c:v>
                </c:pt>
                <c:pt idx="10">
                  <c:v>3</c:v>
                </c:pt>
                <c:pt idx="11">
                  <c:v>0</c:v>
                </c:pt>
              </c:numCache>
            </c:numRef>
          </c:val>
          <c:smooth val="0"/>
          <c:extLst>
            <c:ext xmlns:c16="http://schemas.microsoft.com/office/drawing/2014/chart" uri="{C3380CC4-5D6E-409C-BE32-E72D297353CC}">
              <c16:uniqueId val="{00000012-2B8D-42EA-B399-845EAA76276C}"/>
            </c:ext>
          </c:extLst>
        </c:ser>
        <c:dLbls>
          <c:showLegendKey val="0"/>
          <c:showVal val="0"/>
          <c:showCatName val="0"/>
          <c:showSerName val="0"/>
          <c:showPercent val="0"/>
          <c:showBubbleSize val="0"/>
        </c:dLbls>
        <c:marker val="1"/>
        <c:smooth val="0"/>
        <c:axId val="152365472"/>
        <c:axId val="152371712"/>
      </c:lineChart>
      <c:catAx>
        <c:axId val="1523654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71712"/>
        <c:crosses val="autoZero"/>
        <c:auto val="1"/>
        <c:lblAlgn val="ctr"/>
        <c:lblOffset val="100"/>
        <c:noMultiLvlLbl val="0"/>
      </c:catAx>
      <c:valAx>
        <c:axId val="152371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Users Engaged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65472"/>
        <c:crosses val="autoZero"/>
        <c:crossBetween val="between"/>
      </c:valAx>
      <c:spPr>
        <a:noFill/>
        <a:ln>
          <a:noFill/>
        </a:ln>
        <a:effectLst/>
      </c:spPr>
    </c:plotArea>
    <c:legend>
      <c:legendPos val="r"/>
      <c:layout>
        <c:manualLayout>
          <c:xMode val="edge"/>
          <c:yMode val="edge"/>
          <c:x val="0.82850000000000001"/>
          <c:y val="2.2708880139982485E-2"/>
          <c:w val="0.12443985126885798"/>
          <c:h val="0.1512107357548048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a:solidFill>
        <a:schemeClr val="tx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[Dashboard_19_20.xlsx]Impressions!Impressions</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Number of times a post is displayed </a:t>
            </a:r>
          </a:p>
        </c:rich>
      </c:tx>
      <c:layout>
        <c:manualLayout>
          <c:xMode val="edge"/>
          <c:yMode val="edge"/>
          <c:x val="0.12442058313551004"/>
          <c:y val="2.68817204301075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539941042558"/>
          <c:y val="0.20412031829354665"/>
          <c:w val="0.85960238211983619"/>
          <c:h val="0.60359361329833772"/>
        </c:manualLayout>
      </c:layout>
      <c:barChart>
        <c:barDir val="col"/>
        <c:grouping val="clustered"/>
        <c:varyColors val="0"/>
        <c:ser>
          <c:idx val="0"/>
          <c:order val="0"/>
          <c:tx>
            <c:strRef>
              <c:f>Impressions!$B$3:$B$4</c:f>
              <c:strCache>
                <c:ptCount val="1"/>
                <c:pt idx="0">
                  <c:v>2019</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Impressions!$A$5:$A$17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Impressions!$B$5:$B$17</c:f>
              <c:numCache>
                <c:formatCode>General</c:formatCode>
                <c:ptCount val="12"/>
                <c:pt idx="0">
                  <c:v>0</c:v>
                </c:pt>
                <c:pt idx="2">
                  <c:v>44</c:v>
                </c:pt>
                <c:pt idx="3">
                  <c:v>1</c:v>
                </c:pt>
                <c:pt idx="4">
                  <c:v>17</c:v>
                </c:pt>
                <c:pt idx="5">
                  <c:v>12</c:v>
                </c:pt>
                <c:pt idx="6">
                  <c:v>61</c:v>
                </c:pt>
                <c:pt idx="7">
                  <c:v>0</c:v>
                </c:pt>
                <c:pt idx="8">
                  <c:v>23</c:v>
                </c:pt>
                <c:pt idx="9">
                  <c:v>2</c:v>
                </c:pt>
                <c:pt idx="10">
                  <c:v>166</c:v>
                </c:pt>
                <c:pt idx="11">
                  <c:v>22</c:v>
                </c:pt>
              </c:numCache>
            </c:numRef>
          </c:val>
          <c:extLst>
            <c:ext xmlns:c16="http://schemas.microsoft.com/office/drawing/2014/chart" uri="{C3380CC4-5D6E-409C-BE32-E72D297353CC}">
              <c16:uniqueId val="{00000000-EEEE-406B-8AB1-137FD98EE0AE}"/>
            </c:ext>
          </c:extLst>
        </c:ser>
        <c:ser>
          <c:idx val="1"/>
          <c:order val="1"/>
          <c:tx>
            <c:strRef>
              <c:f>Impressions!$C$3:$C$4</c:f>
              <c:strCache>
                <c:ptCount val="1"/>
                <c:pt idx="0">
                  <c:v>2020</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Impressions!$A$5:$A$17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Impressions!$C$5:$C$17</c:f>
              <c:numCache>
                <c:formatCode>General</c:formatCode>
                <c:ptCount val="12"/>
                <c:pt idx="0">
                  <c:v>6</c:v>
                </c:pt>
                <c:pt idx="1">
                  <c:v>2928</c:v>
                </c:pt>
                <c:pt idx="2">
                  <c:v>2523</c:v>
                </c:pt>
                <c:pt idx="3">
                  <c:v>4168</c:v>
                </c:pt>
                <c:pt idx="4">
                  <c:v>3047</c:v>
                </c:pt>
                <c:pt idx="5">
                  <c:v>2652</c:v>
                </c:pt>
                <c:pt idx="6">
                  <c:v>129</c:v>
                </c:pt>
                <c:pt idx="7">
                  <c:v>166</c:v>
                </c:pt>
                <c:pt idx="8">
                  <c:v>78</c:v>
                </c:pt>
                <c:pt idx="9">
                  <c:v>123</c:v>
                </c:pt>
                <c:pt idx="10">
                  <c:v>39</c:v>
                </c:pt>
                <c:pt idx="11">
                  <c:v>104</c:v>
                </c:pt>
              </c:numCache>
            </c:numRef>
          </c:val>
          <c:extLst>
            <c:ext xmlns:c16="http://schemas.microsoft.com/office/drawing/2014/chart" uri="{C3380CC4-5D6E-409C-BE32-E72D297353CC}">
              <c16:uniqueId val="{00000012-EEEE-406B-8AB1-137FD98EE0AE}"/>
            </c:ext>
          </c:extLst>
        </c:ser>
        <c:dLbls>
          <c:dLblPos val="ctr"/>
          <c:showLegendKey val="0"/>
          <c:showVal val="1"/>
          <c:showCatName val="0"/>
          <c:showSerName val="0"/>
          <c:showPercent val="0"/>
          <c:showBubbleSize val="0"/>
        </c:dLbls>
        <c:gapWidth val="100"/>
        <c:overlap val="-24"/>
        <c:axId val="152329696"/>
        <c:axId val="152330944"/>
      </c:barChart>
      <c:catAx>
        <c:axId val="152329696"/>
        <c:scaling>
          <c:orientation val="minMax"/>
        </c:scaling>
        <c:delete val="0"/>
        <c:axPos val="b"/>
        <c:numFmt formatCode="General" sourceLinked="1"/>
        <c:majorTickMark val="none"/>
        <c:minorTickMark val="none"/>
        <c:tickLblPos val="nextTo"/>
        <c:spPr>
          <a:noFill/>
          <a:ln w="12700" cap="flat" cmpd="sng" algn="ct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330944"/>
        <c:crosses val="autoZero"/>
        <c:auto val="1"/>
        <c:lblAlgn val="ctr"/>
        <c:lblOffset val="100"/>
        <c:noMultiLvlLbl val="0"/>
      </c:catAx>
      <c:valAx>
        <c:axId val="15233094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Impressions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329696"/>
        <c:crosses val="autoZero"/>
        <c:crossBetween val="between"/>
      </c:valAx>
      <c:spPr>
        <a:noFill/>
        <a:ln w="25400">
          <a:noFill/>
        </a:ln>
        <a:effectLst/>
      </c:spPr>
    </c:plotArea>
    <c:legend>
      <c:legendPos val="r"/>
      <c:layout>
        <c:manualLayout>
          <c:xMode val="edge"/>
          <c:yMode val="edge"/>
          <c:x val="0.80501233218338852"/>
          <c:y val="3.4969795442236384E-2"/>
          <c:w val="0.12178879475290146"/>
          <c:h val="0.1512107357548048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800" b="1" i="0" baseline="0">
                <a:effectLst/>
              </a:rPr>
              <a:t>Reach and engagement conv. rate</a:t>
            </a:r>
          </a:p>
          <a:p>
            <a:pPr>
              <a:defRPr/>
            </a:pPr>
            <a:r>
              <a:rPr lang="en-GB" sz="1800" b="1" i="0" baseline="0">
                <a:effectLst/>
              </a:rPr>
              <a:t>for Ads</a:t>
            </a:r>
            <a:endParaRPr lang="en-GB">
              <a:effectLst/>
            </a:endParaRPr>
          </a:p>
        </c:rich>
      </c:tx>
      <c:layout>
        <c:manualLayout>
          <c:xMode val="edge"/>
          <c:yMode val="edge"/>
          <c:x val="3.0864197530864196E-2"/>
          <c:y val="5.073060423898625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[1]demographics!$M$30</c:f>
              <c:strCache>
                <c:ptCount val="1"/>
                <c:pt idx="0">
                  <c:v>total reach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[1]demographics!$L$31:$L$34</c:f>
              <c:strCache>
                <c:ptCount val="4"/>
                <c:pt idx="0">
                  <c:v>25-34</c:v>
                </c:pt>
                <c:pt idx="1">
                  <c:v>35-44</c:v>
                </c:pt>
                <c:pt idx="2">
                  <c:v>45-54</c:v>
                </c:pt>
                <c:pt idx="3">
                  <c:v>55-64</c:v>
                </c:pt>
              </c:strCache>
            </c:strRef>
          </c:cat>
          <c:val>
            <c:numRef>
              <c:f>[1]demographics!$M$31:$M$34</c:f>
              <c:numCache>
                <c:formatCode>General</c:formatCode>
                <c:ptCount val="4"/>
                <c:pt idx="0">
                  <c:v>211</c:v>
                </c:pt>
                <c:pt idx="1">
                  <c:v>574</c:v>
                </c:pt>
                <c:pt idx="2">
                  <c:v>852</c:v>
                </c:pt>
                <c:pt idx="3">
                  <c:v>396</c:v>
                </c:pt>
              </c:numCache>
            </c:numRef>
          </c:val>
          <c:extLst>
            <c:ext xmlns:c16="http://schemas.microsoft.com/office/drawing/2014/chart" uri="{C3380CC4-5D6E-409C-BE32-E72D297353CC}">
              <c16:uniqueId val="{00000000-AAFD-4B81-AE21-FAB07A010539}"/>
            </c:ext>
          </c:extLst>
        </c:ser>
        <c:dLbls>
          <c:showLegendKey val="0"/>
          <c:showVal val="0"/>
          <c:showCatName val="0"/>
          <c:showSerName val="0"/>
          <c:showPercent val="0"/>
          <c:showBubbleSize val="0"/>
        </c:dLbls>
        <c:gapWidth val="100"/>
        <c:axId val="1581203376"/>
        <c:axId val="1581217520"/>
      </c:barChart>
      <c:lineChart>
        <c:grouping val="standard"/>
        <c:varyColors val="0"/>
        <c:ser>
          <c:idx val="1"/>
          <c:order val="1"/>
          <c:tx>
            <c:strRef>
              <c:f>[1]demographics!$P$30</c:f>
              <c:strCache>
                <c:ptCount val="1"/>
                <c:pt idx="0">
                  <c:v>eng. conv. rate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[1]demographics!$L$31:$L$34</c:f>
              <c:strCache>
                <c:ptCount val="4"/>
                <c:pt idx="0">
                  <c:v>25-34</c:v>
                </c:pt>
                <c:pt idx="1">
                  <c:v>35-44</c:v>
                </c:pt>
                <c:pt idx="2">
                  <c:v>45-54</c:v>
                </c:pt>
                <c:pt idx="3">
                  <c:v>55-64</c:v>
                </c:pt>
              </c:strCache>
            </c:strRef>
          </c:cat>
          <c:val>
            <c:numRef>
              <c:f>[1]demographics!$P$31:$P$34</c:f>
              <c:numCache>
                <c:formatCode>0.0%</c:formatCode>
                <c:ptCount val="4"/>
                <c:pt idx="0">
                  <c:v>0.14218009478672985</c:v>
                </c:pt>
                <c:pt idx="1">
                  <c:v>8.885017421602788E-2</c:v>
                </c:pt>
                <c:pt idx="2">
                  <c:v>7.1596244131455405E-2</c:v>
                </c:pt>
                <c:pt idx="3">
                  <c:v>6.5656565656565663E-2</c:v>
                </c:pt>
              </c:numCache>
            </c:numRef>
          </c:val>
          <c:smooth val="0"/>
          <c:extLst>
            <c:ext xmlns:c16="http://schemas.microsoft.com/office/drawing/2014/chart" uri="{C3380CC4-5D6E-409C-BE32-E72D297353CC}">
              <c16:uniqueId val="{00000001-AAFD-4B81-AE21-FAB07A010539}"/>
            </c:ext>
          </c:extLst>
        </c:ser>
        <c:dLbls>
          <c:showLegendKey val="0"/>
          <c:showVal val="0"/>
          <c:showCatName val="0"/>
          <c:showSerName val="0"/>
          <c:showPercent val="0"/>
          <c:showBubbleSize val="0"/>
        </c:dLbls>
        <c:marker val="1"/>
        <c:smooth val="0"/>
        <c:axId val="1581312368"/>
        <c:axId val="1581306544"/>
      </c:lineChart>
      <c:catAx>
        <c:axId val="158120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17520"/>
        <c:crosses val="autoZero"/>
        <c:auto val="1"/>
        <c:lblAlgn val="ctr"/>
        <c:lblOffset val="100"/>
        <c:noMultiLvlLbl val="0"/>
      </c:catAx>
      <c:valAx>
        <c:axId val="158121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People Reached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03376"/>
        <c:crosses val="autoZero"/>
        <c:crossBetween val="between"/>
      </c:valAx>
      <c:valAx>
        <c:axId val="158130654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Engagement convertion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12368"/>
        <c:crosses val="max"/>
        <c:crossBetween val="between"/>
      </c:valAx>
      <c:catAx>
        <c:axId val="1581312368"/>
        <c:scaling>
          <c:orientation val="minMax"/>
        </c:scaling>
        <c:delete val="1"/>
        <c:axPos val="b"/>
        <c:numFmt formatCode="General" sourceLinked="1"/>
        <c:majorTickMark val="out"/>
        <c:minorTickMark val="none"/>
        <c:tickLblPos val="nextTo"/>
        <c:crossAx val="1581306544"/>
        <c:crosses val="autoZero"/>
        <c:auto val="1"/>
        <c:lblAlgn val="ctr"/>
        <c:lblOffset val="100"/>
        <c:noMultiLvlLbl val="0"/>
      </c:catAx>
      <c:spPr>
        <a:noFill/>
        <a:ln>
          <a:noFill/>
        </a:ln>
        <a:effectLst/>
      </c:spPr>
    </c:plotArea>
    <c:legend>
      <c:legendPos val="t"/>
      <c:layout>
        <c:manualLayout>
          <c:xMode val="edge"/>
          <c:yMode val="edge"/>
          <c:x val="0.71296984867632274"/>
          <c:y val="8.490143369175629E-2"/>
          <c:w val="0.24278437996176405"/>
          <c:h val="0.12936880873761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Organic Reach per month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8F-40B4-9220-FC80108E4FB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8F-40B4-9220-FC80108E4FB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8F-40B4-9220-FC80108E4FB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8F-40B4-9220-FC80108E4FB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68F-40B4-9220-FC80108E4FB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68F-40B4-9220-FC80108E4FBE}"/>
              </c:ext>
            </c:extLst>
          </c:dPt>
          <c:dLbls>
            <c:dLbl>
              <c:idx val="5"/>
              <c:layout>
                <c:manualLayout>
                  <c:x val="1.0961785116666163E-2"/>
                  <c:y val="0.137432560513269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68F-40B4-9220-FC80108E4FBE}"/>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org_reach!$H$4:$H$9</c:f>
              <c:strCache>
                <c:ptCount val="6"/>
                <c:pt idx="0">
                  <c:v>February</c:v>
                </c:pt>
                <c:pt idx="1">
                  <c:v>March</c:v>
                </c:pt>
                <c:pt idx="2">
                  <c:v>April</c:v>
                </c:pt>
                <c:pt idx="3">
                  <c:v>May</c:v>
                </c:pt>
                <c:pt idx="4">
                  <c:v>June</c:v>
                </c:pt>
                <c:pt idx="5">
                  <c:v>Others</c:v>
                </c:pt>
              </c:strCache>
            </c:strRef>
          </c:cat>
          <c:val>
            <c:numRef>
              <c:f>org_reach!$I$4:$I$9</c:f>
              <c:numCache>
                <c:formatCode>General</c:formatCode>
                <c:ptCount val="6"/>
                <c:pt idx="0">
                  <c:v>1374</c:v>
                </c:pt>
                <c:pt idx="1">
                  <c:v>2029</c:v>
                </c:pt>
                <c:pt idx="2">
                  <c:v>1988</c:v>
                </c:pt>
                <c:pt idx="3">
                  <c:v>2217</c:v>
                </c:pt>
                <c:pt idx="4">
                  <c:v>1939</c:v>
                </c:pt>
                <c:pt idx="5">
                  <c:v>125</c:v>
                </c:pt>
              </c:numCache>
            </c:numRef>
          </c:val>
          <c:extLst>
            <c:ext xmlns:c16="http://schemas.microsoft.com/office/drawing/2014/chart" uri="{C3380CC4-5D6E-409C-BE32-E72D297353CC}">
              <c16:uniqueId val="{0000000C-468F-40B4-9220-FC80108E4FBE}"/>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600">
                <a:solidFill>
                  <a:schemeClr val="bg1"/>
                </a:solidFill>
              </a:rPr>
              <a:t>Average users Reached per unpaid post per day Feb-Jun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'Post Results per day'!$G$6</c:f>
              <c:strCache>
                <c:ptCount val="1"/>
                <c:pt idx="0">
                  <c:v>Friday</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rich>
                  <a:bodyPr/>
                  <a:lstStyle/>
                  <a:p>
                    <a:fld id="{0BA49BD1-AF0E-472B-B10F-1C32A45B16C6}" type="SERIESNAME">
                      <a:rPr lang="en-US">
                        <a:solidFill>
                          <a:schemeClr val="bg1"/>
                        </a:solidFill>
                      </a:rPr>
                      <a:pPr/>
                      <a:t>[SERIES NAME]</a:t>
                    </a:fld>
                    <a:r>
                      <a:rPr lang="en-US" baseline="0">
                        <a:solidFill>
                          <a:schemeClr val="bg1"/>
                        </a:solidFill>
                      </a:rPr>
                      <a:t>, </a:t>
                    </a:r>
                    <a:fld id="{C644EB78-1D81-4252-9AF0-81DB576DC6F7}"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day'!$H$6</c:f>
              <c:numCache>
                <c:formatCode>0</c:formatCode>
                <c:ptCount val="1"/>
                <c:pt idx="0">
                  <c:v>161</c:v>
                </c:pt>
              </c:numCache>
            </c:numRef>
          </c:val>
          <c:extLst>
            <c:ext xmlns:c16="http://schemas.microsoft.com/office/drawing/2014/chart" uri="{C3380CC4-5D6E-409C-BE32-E72D297353CC}">
              <c16:uniqueId val="{00000001-1C92-4E6C-8DF3-69D2B49BF9AE}"/>
            </c:ext>
          </c:extLst>
        </c:ser>
        <c:ser>
          <c:idx val="1"/>
          <c:order val="1"/>
          <c:tx>
            <c:strRef>
              <c:f>'Post Results per day'!$G$7</c:f>
              <c:strCache>
                <c:ptCount val="1"/>
                <c:pt idx="0">
                  <c:v>Thursday</c:v>
                </c:pt>
              </c:strCache>
            </c:strRef>
          </c:tx>
          <c:spPr>
            <a:solidFill>
              <a:schemeClr val="accent2">
                <a:alpha val="85000"/>
              </a:schemeClr>
            </a:solidFill>
            <a:ln w="9525" cap="flat" cmpd="sng" algn="ctr">
              <a:solidFill>
                <a:schemeClr val="lt1">
                  <a:alpha val="50000"/>
                </a:schemeClr>
              </a:solidFill>
              <a:round/>
            </a:ln>
            <a:effectLst/>
          </c:spPr>
          <c:invertIfNegative val="0"/>
          <c:dLbls>
            <c:dLbl>
              <c:idx val="0"/>
              <c:tx>
                <c:rich>
                  <a:bodyPr/>
                  <a:lstStyle/>
                  <a:p>
                    <a:fld id="{DEF050F4-A0FE-4B6C-8C4C-41D2FFA8F97C}" type="SERIESNAME">
                      <a:rPr lang="en-US">
                        <a:solidFill>
                          <a:schemeClr val="bg1"/>
                        </a:solidFill>
                      </a:rPr>
                      <a:pPr/>
                      <a:t>[SERIES NAME]</a:t>
                    </a:fld>
                    <a:r>
                      <a:rPr lang="en-US" baseline="0">
                        <a:solidFill>
                          <a:schemeClr val="bg1"/>
                        </a:solidFill>
                      </a:rPr>
                      <a:t>, </a:t>
                    </a:r>
                    <a:fld id="{7811DEC4-653A-4913-B724-B934B171358E}"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layout>
                    <c:manualLayout>
                      <c:w val="0.23325028401300585"/>
                      <c:h val="0.11172259507829978"/>
                    </c:manualLayout>
                  </c15:layout>
                  <c15:dlblFieldTable/>
                  <c15:showDataLabelsRange val="0"/>
                </c:ext>
                <c:ext xmlns:c16="http://schemas.microsoft.com/office/drawing/2014/chart" uri="{C3380CC4-5D6E-409C-BE32-E72D297353CC}">
                  <c16:uniqueId val="{00000002-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day'!$H$7</c:f>
              <c:numCache>
                <c:formatCode>0</c:formatCode>
                <c:ptCount val="1"/>
                <c:pt idx="0">
                  <c:v>165.5</c:v>
                </c:pt>
              </c:numCache>
            </c:numRef>
          </c:val>
          <c:extLst>
            <c:ext xmlns:c16="http://schemas.microsoft.com/office/drawing/2014/chart" uri="{C3380CC4-5D6E-409C-BE32-E72D297353CC}">
              <c16:uniqueId val="{00000003-1C92-4E6C-8DF3-69D2B49BF9AE}"/>
            </c:ext>
          </c:extLst>
        </c:ser>
        <c:ser>
          <c:idx val="2"/>
          <c:order val="2"/>
          <c:tx>
            <c:strRef>
              <c:f>'Post Results per day'!$G$8</c:f>
              <c:strCache>
                <c:ptCount val="1"/>
                <c:pt idx="0">
                  <c:v>Wednesday</c:v>
                </c:pt>
              </c:strCache>
            </c:strRef>
          </c:tx>
          <c:spPr>
            <a:solidFill>
              <a:schemeClr val="accent3">
                <a:alpha val="85000"/>
              </a:schemeClr>
            </a:solidFill>
            <a:ln w="9525" cap="flat" cmpd="sng" algn="ctr">
              <a:solidFill>
                <a:schemeClr val="lt1">
                  <a:alpha val="50000"/>
                </a:schemeClr>
              </a:solidFill>
              <a:round/>
            </a:ln>
            <a:effectLst/>
          </c:spPr>
          <c:invertIfNegative val="0"/>
          <c:dLbls>
            <c:dLbl>
              <c:idx val="0"/>
              <c:tx>
                <c:rich>
                  <a:bodyPr/>
                  <a:lstStyle/>
                  <a:p>
                    <a:fld id="{F44F1B70-71CE-468A-AE67-8726AF470A08}" type="SERIESNAME">
                      <a:rPr lang="en-US">
                        <a:solidFill>
                          <a:schemeClr val="bg1"/>
                        </a:solidFill>
                      </a:rPr>
                      <a:pPr/>
                      <a:t>[SERIES NAME]</a:t>
                    </a:fld>
                    <a:r>
                      <a:rPr lang="en-US" baseline="0">
                        <a:solidFill>
                          <a:schemeClr val="bg1"/>
                        </a:solidFill>
                      </a:rPr>
                      <a:t>, </a:t>
                    </a:r>
                    <a:fld id="{F9CE6014-FD32-48E8-8594-8CD82DF9AFFA}"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layout>
                    <c:manualLayout>
                      <c:w val="0.26310103028166248"/>
                      <c:h val="0.11172259507829978"/>
                    </c:manualLayout>
                  </c15:layout>
                  <c15:dlblFieldTable/>
                  <c15:showDataLabelsRange val="0"/>
                </c:ext>
                <c:ext xmlns:c16="http://schemas.microsoft.com/office/drawing/2014/chart" uri="{C3380CC4-5D6E-409C-BE32-E72D297353CC}">
                  <c16:uniqueId val="{00000004-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day'!$H$8</c:f>
              <c:numCache>
                <c:formatCode>0</c:formatCode>
                <c:ptCount val="1"/>
                <c:pt idx="0">
                  <c:v>181.25</c:v>
                </c:pt>
              </c:numCache>
            </c:numRef>
          </c:val>
          <c:extLst>
            <c:ext xmlns:c16="http://schemas.microsoft.com/office/drawing/2014/chart" uri="{C3380CC4-5D6E-409C-BE32-E72D297353CC}">
              <c16:uniqueId val="{00000005-1C92-4E6C-8DF3-69D2B49BF9AE}"/>
            </c:ext>
          </c:extLst>
        </c:ser>
        <c:ser>
          <c:idx val="3"/>
          <c:order val="3"/>
          <c:tx>
            <c:strRef>
              <c:f>'Post Results per day'!$G$9</c:f>
              <c:strCache>
                <c:ptCount val="1"/>
                <c:pt idx="0">
                  <c:v>Monday</c:v>
                </c:pt>
              </c:strCache>
            </c:strRef>
          </c:tx>
          <c:spPr>
            <a:solidFill>
              <a:schemeClr val="accent4">
                <a:alpha val="85000"/>
              </a:schemeClr>
            </a:solidFill>
            <a:ln w="9525" cap="flat" cmpd="sng" algn="ctr">
              <a:solidFill>
                <a:schemeClr val="lt1">
                  <a:alpha val="50000"/>
                </a:schemeClr>
              </a:solidFill>
              <a:round/>
            </a:ln>
            <a:effectLst/>
          </c:spPr>
          <c:invertIfNegative val="0"/>
          <c:dLbls>
            <c:dLbl>
              <c:idx val="0"/>
              <c:tx>
                <c:rich>
                  <a:bodyPr/>
                  <a:lstStyle/>
                  <a:p>
                    <a:fld id="{657E7096-A639-4439-A399-A70EA33AA42D}" type="SERIESNAME">
                      <a:rPr lang="en-US">
                        <a:solidFill>
                          <a:schemeClr val="bg1"/>
                        </a:solidFill>
                      </a:rPr>
                      <a:pPr/>
                      <a:t>[SERIES NAME]</a:t>
                    </a:fld>
                    <a:r>
                      <a:rPr lang="en-US" baseline="0">
                        <a:solidFill>
                          <a:schemeClr val="bg1"/>
                        </a:solidFill>
                      </a:rPr>
                      <a:t>, </a:t>
                    </a:r>
                    <a:fld id="{AB816BC1-E5B5-4AF4-87F6-2380E6E13104}"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day'!$H$9</c:f>
              <c:numCache>
                <c:formatCode>0</c:formatCode>
                <c:ptCount val="1"/>
                <c:pt idx="0">
                  <c:v>181.66666666666666</c:v>
                </c:pt>
              </c:numCache>
            </c:numRef>
          </c:val>
          <c:extLst>
            <c:ext xmlns:c16="http://schemas.microsoft.com/office/drawing/2014/chart" uri="{C3380CC4-5D6E-409C-BE32-E72D297353CC}">
              <c16:uniqueId val="{00000007-1C92-4E6C-8DF3-69D2B49BF9AE}"/>
            </c:ext>
          </c:extLst>
        </c:ser>
        <c:ser>
          <c:idx val="4"/>
          <c:order val="4"/>
          <c:tx>
            <c:strRef>
              <c:f>'Post Results per day'!$G$10</c:f>
              <c:strCache>
                <c:ptCount val="1"/>
                <c:pt idx="0">
                  <c:v>Tuesday</c:v>
                </c:pt>
              </c:strCache>
            </c:strRef>
          </c:tx>
          <c:spPr>
            <a:solidFill>
              <a:schemeClr val="accent5">
                <a:alpha val="85000"/>
              </a:schemeClr>
            </a:solidFill>
            <a:ln w="9525" cap="flat" cmpd="sng" algn="ctr">
              <a:solidFill>
                <a:schemeClr val="lt1">
                  <a:alpha val="50000"/>
                </a:schemeClr>
              </a:solidFill>
              <a:round/>
            </a:ln>
            <a:effectLst/>
          </c:spPr>
          <c:invertIfNegative val="0"/>
          <c:dLbls>
            <c:dLbl>
              <c:idx val="0"/>
              <c:tx>
                <c:rich>
                  <a:bodyPr/>
                  <a:lstStyle/>
                  <a:p>
                    <a:fld id="{6BF290C8-C787-4ADC-BAE7-BB6E097915FC}" type="SERIESNAME">
                      <a:rPr lang="en-US">
                        <a:solidFill>
                          <a:schemeClr val="bg1"/>
                        </a:solidFill>
                      </a:rPr>
                      <a:pPr/>
                      <a:t>[SERIES NAME]</a:t>
                    </a:fld>
                    <a:r>
                      <a:rPr lang="en-US" baseline="0">
                        <a:solidFill>
                          <a:schemeClr val="bg1"/>
                        </a:solidFill>
                      </a:rPr>
                      <a:t>, </a:t>
                    </a:r>
                    <a:fld id="{5D59BDC8-5E8A-4477-BD92-23B221F7B82F}"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day'!$H$10</c:f>
              <c:numCache>
                <c:formatCode>0</c:formatCode>
                <c:ptCount val="1"/>
                <c:pt idx="0">
                  <c:v>185.75</c:v>
                </c:pt>
              </c:numCache>
            </c:numRef>
          </c:val>
          <c:extLst>
            <c:ext xmlns:c16="http://schemas.microsoft.com/office/drawing/2014/chart" uri="{C3380CC4-5D6E-409C-BE32-E72D297353CC}">
              <c16:uniqueId val="{00000009-1C92-4E6C-8DF3-69D2B49BF9AE}"/>
            </c:ext>
          </c:extLst>
        </c:ser>
        <c:ser>
          <c:idx val="5"/>
          <c:order val="5"/>
          <c:tx>
            <c:strRef>
              <c:f>'Post Results per day'!$G$11</c:f>
              <c:strCache>
                <c:ptCount val="1"/>
                <c:pt idx="0">
                  <c:v>Saturday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day'!$H$11</c:f>
              <c:numCache>
                <c:formatCode>0</c:formatCode>
                <c:ptCount val="1"/>
                <c:pt idx="0">
                  <c:v>187.43478260869566</c:v>
                </c:pt>
              </c:numCache>
            </c:numRef>
          </c:val>
          <c:extLst>
            <c:ext xmlns:c16="http://schemas.microsoft.com/office/drawing/2014/chart" uri="{C3380CC4-5D6E-409C-BE32-E72D297353CC}">
              <c16:uniqueId val="{0000000A-1C92-4E6C-8DF3-69D2B49BF9AE}"/>
            </c:ext>
          </c:extLst>
        </c:ser>
        <c:ser>
          <c:idx val="6"/>
          <c:order val="6"/>
          <c:tx>
            <c:strRef>
              <c:f>'Post Results per day'!$G$12</c:f>
              <c:strCache>
                <c:ptCount val="1"/>
                <c:pt idx="0">
                  <c:v>Sunday</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dLbl>
              <c:idx val="0"/>
              <c:dLblPos val="inEnd"/>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day'!$H$12</c:f>
              <c:numCache>
                <c:formatCode>0</c:formatCode>
                <c:ptCount val="1"/>
                <c:pt idx="0">
                  <c:v>193</c:v>
                </c:pt>
              </c:numCache>
            </c:numRef>
          </c:val>
          <c:extLst>
            <c:ext xmlns:c16="http://schemas.microsoft.com/office/drawing/2014/chart" uri="{C3380CC4-5D6E-409C-BE32-E72D297353CC}">
              <c16:uniqueId val="{0000000C-1C92-4E6C-8DF3-69D2B49BF9AE}"/>
            </c:ext>
          </c:extLst>
        </c:ser>
        <c:dLbls>
          <c:dLblPos val="inEnd"/>
          <c:showLegendKey val="0"/>
          <c:showVal val="1"/>
          <c:showCatName val="0"/>
          <c:showSerName val="0"/>
          <c:showPercent val="0"/>
          <c:showBubbleSize val="0"/>
        </c:dLbls>
        <c:gapWidth val="65"/>
        <c:axId val="476700240"/>
        <c:axId val="476710640"/>
      </c:barChart>
      <c:catAx>
        <c:axId val="476700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6710640"/>
        <c:crosses val="autoZero"/>
        <c:auto val="1"/>
        <c:lblAlgn val="ctr"/>
        <c:lblOffset val="100"/>
        <c:noMultiLvlLbl val="0"/>
      </c:catAx>
      <c:valAx>
        <c:axId val="4767106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6700240"/>
        <c:crosses val="autoZero"/>
        <c:crossBetween val="between"/>
      </c:valAx>
      <c:spPr>
        <a:noFill/>
        <a:ln>
          <a:noFill/>
        </a:ln>
        <a:effectLst/>
      </c:spPr>
    </c:plotArea>
    <c:plotVisOnly val="1"/>
    <c:dispBlanksAs val="gap"/>
    <c:showDLblsOverMax val="0"/>
  </c:chart>
  <c:spPr>
    <a:solidFill>
      <a:schemeClr val="accent4">
        <a:lumMod val="60000"/>
        <a:lumOff val="40000"/>
      </a:scheme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800" b="1" i="0" baseline="0">
                <a:effectLst/>
              </a:rPr>
              <a:t>Reach and engagement conv. rate</a:t>
            </a:r>
            <a:endParaRPr lang="en-GB">
              <a:effectLst/>
            </a:endParaRPr>
          </a:p>
        </c:rich>
      </c:tx>
      <c:layout>
        <c:manualLayout>
          <c:xMode val="edge"/>
          <c:yMode val="edge"/>
          <c:x val="0.15203455818022746"/>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[1]demographics!$M$30</c:f>
              <c:strCache>
                <c:ptCount val="1"/>
                <c:pt idx="0">
                  <c:v>total reach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[1]demographics!$L$31:$L$34</c:f>
              <c:strCache>
                <c:ptCount val="4"/>
                <c:pt idx="0">
                  <c:v>25-34</c:v>
                </c:pt>
                <c:pt idx="1">
                  <c:v>35-44</c:v>
                </c:pt>
                <c:pt idx="2">
                  <c:v>45-54</c:v>
                </c:pt>
                <c:pt idx="3">
                  <c:v>55-64</c:v>
                </c:pt>
              </c:strCache>
            </c:strRef>
          </c:cat>
          <c:val>
            <c:numRef>
              <c:f>[1]demographics!$M$31:$M$34</c:f>
              <c:numCache>
                <c:formatCode>General</c:formatCode>
                <c:ptCount val="4"/>
                <c:pt idx="0">
                  <c:v>211</c:v>
                </c:pt>
                <c:pt idx="1">
                  <c:v>574</c:v>
                </c:pt>
                <c:pt idx="2">
                  <c:v>852</c:v>
                </c:pt>
                <c:pt idx="3">
                  <c:v>396</c:v>
                </c:pt>
              </c:numCache>
            </c:numRef>
          </c:val>
          <c:extLst>
            <c:ext xmlns:c16="http://schemas.microsoft.com/office/drawing/2014/chart" uri="{C3380CC4-5D6E-409C-BE32-E72D297353CC}">
              <c16:uniqueId val="{00000000-0910-42E5-8632-EA70DC7E0B0B}"/>
            </c:ext>
          </c:extLst>
        </c:ser>
        <c:dLbls>
          <c:showLegendKey val="0"/>
          <c:showVal val="0"/>
          <c:showCatName val="0"/>
          <c:showSerName val="0"/>
          <c:showPercent val="0"/>
          <c:showBubbleSize val="0"/>
        </c:dLbls>
        <c:gapWidth val="100"/>
        <c:axId val="1581203376"/>
        <c:axId val="1581217520"/>
      </c:barChart>
      <c:lineChart>
        <c:grouping val="standard"/>
        <c:varyColors val="0"/>
        <c:ser>
          <c:idx val="1"/>
          <c:order val="1"/>
          <c:tx>
            <c:strRef>
              <c:f>[1]demographics!$P$30</c:f>
              <c:strCache>
                <c:ptCount val="1"/>
                <c:pt idx="0">
                  <c:v>eng. conv. rate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[1]demographics!$L$31:$L$34</c:f>
              <c:strCache>
                <c:ptCount val="4"/>
                <c:pt idx="0">
                  <c:v>25-34</c:v>
                </c:pt>
                <c:pt idx="1">
                  <c:v>35-44</c:v>
                </c:pt>
                <c:pt idx="2">
                  <c:v>45-54</c:v>
                </c:pt>
                <c:pt idx="3">
                  <c:v>55-64</c:v>
                </c:pt>
              </c:strCache>
            </c:strRef>
          </c:cat>
          <c:val>
            <c:numRef>
              <c:f>[1]demographics!$P$31:$P$34</c:f>
              <c:numCache>
                <c:formatCode>0.0%</c:formatCode>
                <c:ptCount val="4"/>
                <c:pt idx="0">
                  <c:v>0.14218009478672985</c:v>
                </c:pt>
                <c:pt idx="1">
                  <c:v>8.885017421602788E-2</c:v>
                </c:pt>
                <c:pt idx="2">
                  <c:v>7.1596244131455405E-2</c:v>
                </c:pt>
                <c:pt idx="3">
                  <c:v>6.5656565656565663E-2</c:v>
                </c:pt>
              </c:numCache>
            </c:numRef>
          </c:val>
          <c:smooth val="0"/>
          <c:extLst>
            <c:ext xmlns:c16="http://schemas.microsoft.com/office/drawing/2014/chart" uri="{C3380CC4-5D6E-409C-BE32-E72D297353CC}">
              <c16:uniqueId val="{00000001-0910-42E5-8632-EA70DC7E0B0B}"/>
            </c:ext>
          </c:extLst>
        </c:ser>
        <c:dLbls>
          <c:showLegendKey val="0"/>
          <c:showVal val="0"/>
          <c:showCatName val="0"/>
          <c:showSerName val="0"/>
          <c:showPercent val="0"/>
          <c:showBubbleSize val="0"/>
        </c:dLbls>
        <c:marker val="1"/>
        <c:smooth val="0"/>
        <c:axId val="1581312368"/>
        <c:axId val="1581306544"/>
      </c:lineChart>
      <c:catAx>
        <c:axId val="158120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17520"/>
        <c:crosses val="autoZero"/>
        <c:auto val="1"/>
        <c:lblAlgn val="ctr"/>
        <c:lblOffset val="100"/>
        <c:noMultiLvlLbl val="0"/>
      </c:catAx>
      <c:valAx>
        <c:axId val="158121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People Reached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03376"/>
        <c:crosses val="autoZero"/>
        <c:crossBetween val="between"/>
      </c:valAx>
      <c:valAx>
        <c:axId val="158130654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Engagement convertion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12368"/>
        <c:crosses val="max"/>
        <c:crossBetween val="between"/>
      </c:valAx>
      <c:catAx>
        <c:axId val="1581312368"/>
        <c:scaling>
          <c:orientation val="minMax"/>
        </c:scaling>
        <c:delete val="1"/>
        <c:axPos val="b"/>
        <c:numFmt formatCode="General" sourceLinked="1"/>
        <c:majorTickMark val="out"/>
        <c:minorTickMark val="none"/>
        <c:tickLblPos val="nextTo"/>
        <c:crossAx val="158130654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7.xml"/><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131444</xdr:colOff>
      <xdr:row>0</xdr:row>
      <xdr:rowOff>0</xdr:rowOff>
    </xdr:from>
    <xdr:to>
      <xdr:col>1</xdr:col>
      <xdr:colOff>819149</xdr:colOff>
      <xdr:row>4</xdr:row>
      <xdr:rowOff>95250</xdr:rowOff>
    </xdr:to>
    <xdr:pic>
      <xdr:nvPicPr>
        <xdr:cNvPr id="9" name="Picture 8">
          <a:extLst>
            <a:ext uri="{FF2B5EF4-FFF2-40B4-BE49-F238E27FC236}">
              <a16:creationId xmlns:a16="http://schemas.microsoft.com/office/drawing/2014/main" id="{D25D6DE7-FECF-4D2B-AC53-FB6B2F469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444" y="0"/>
          <a:ext cx="1297305" cy="1143000"/>
        </a:xfrm>
        <a:prstGeom prst="rect">
          <a:avLst/>
        </a:prstGeom>
      </xdr:spPr>
    </xdr:pic>
    <xdr:clientData/>
  </xdr:twoCellAnchor>
  <xdr:twoCellAnchor>
    <xdr:from>
      <xdr:col>0</xdr:col>
      <xdr:colOff>200024</xdr:colOff>
      <xdr:row>4</xdr:row>
      <xdr:rowOff>66674</xdr:rowOff>
    </xdr:from>
    <xdr:to>
      <xdr:col>9</xdr:col>
      <xdr:colOff>6857</xdr:colOff>
      <xdr:row>19</xdr:row>
      <xdr:rowOff>43814</xdr:rowOff>
    </xdr:to>
    <xdr:graphicFrame macro="">
      <xdr:nvGraphicFramePr>
        <xdr:cNvPr id="2" name="Chart 1">
          <a:extLst>
            <a:ext uri="{FF2B5EF4-FFF2-40B4-BE49-F238E27FC236}">
              <a16:creationId xmlns:a16="http://schemas.microsoft.com/office/drawing/2014/main" id="{7216E660-77DD-41E6-9ADD-AE85F29D6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209549</xdr:colOff>
      <xdr:row>1</xdr:row>
      <xdr:rowOff>19049</xdr:rowOff>
    </xdr:from>
    <xdr:to>
      <xdr:col>10</xdr:col>
      <xdr:colOff>411479</xdr:colOff>
      <xdr:row>4</xdr:row>
      <xdr:rowOff>9525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64875956-1AB8-4955-98F8-0A55C0984B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942692" y="118835"/>
              <a:ext cx="809716" cy="9429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514351</xdr:colOff>
      <xdr:row>1</xdr:row>
      <xdr:rowOff>9522</xdr:rowOff>
    </xdr:from>
    <xdr:to>
      <xdr:col>17</xdr:col>
      <xdr:colOff>228601</xdr:colOff>
      <xdr:row>4</xdr:row>
      <xdr:rowOff>9525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52D3FE26-5FB0-4BF9-BB3E-BB9D340152D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55280" y="109308"/>
              <a:ext cx="3968750" cy="9525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171450</xdr:colOff>
      <xdr:row>4</xdr:row>
      <xdr:rowOff>66674</xdr:rowOff>
    </xdr:from>
    <xdr:to>
      <xdr:col>17</xdr:col>
      <xdr:colOff>232410</xdr:colOff>
      <xdr:row>19</xdr:row>
      <xdr:rowOff>43814</xdr:rowOff>
    </xdr:to>
    <xdr:graphicFrame macro="">
      <xdr:nvGraphicFramePr>
        <xdr:cNvPr id="5" name="Chart 4">
          <a:extLst>
            <a:ext uri="{FF2B5EF4-FFF2-40B4-BE49-F238E27FC236}">
              <a16:creationId xmlns:a16="http://schemas.microsoft.com/office/drawing/2014/main" id="{0629FA4F-A2B1-4F27-8DEC-459DEA853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200024</xdr:colOff>
      <xdr:row>19</xdr:row>
      <xdr:rowOff>161924</xdr:rowOff>
    </xdr:from>
    <xdr:to>
      <xdr:col>9</xdr:col>
      <xdr:colOff>6857</xdr:colOff>
      <xdr:row>34</xdr:row>
      <xdr:rowOff>139064</xdr:rowOff>
    </xdr:to>
    <xdr:graphicFrame macro="">
      <xdr:nvGraphicFramePr>
        <xdr:cNvPr id="6" name="Chart 5">
          <a:extLst>
            <a:ext uri="{FF2B5EF4-FFF2-40B4-BE49-F238E27FC236}">
              <a16:creationId xmlns:a16="http://schemas.microsoft.com/office/drawing/2014/main" id="{8FB3E86C-1011-46D3-86DF-D9B4DA3B8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173264</xdr:colOff>
      <xdr:row>19</xdr:row>
      <xdr:rowOff>152399</xdr:rowOff>
    </xdr:from>
    <xdr:to>
      <xdr:col>17</xdr:col>
      <xdr:colOff>234224</xdr:colOff>
      <xdr:row>34</xdr:row>
      <xdr:rowOff>129539</xdr:rowOff>
    </xdr:to>
    <xdr:graphicFrame macro="">
      <xdr:nvGraphicFramePr>
        <xdr:cNvPr id="7" name="Chart 6">
          <a:extLst>
            <a:ext uri="{FF2B5EF4-FFF2-40B4-BE49-F238E27FC236}">
              <a16:creationId xmlns:a16="http://schemas.microsoft.com/office/drawing/2014/main" id="{28771956-16E3-4E13-9815-8F6CA9140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352425</xdr:colOff>
      <xdr:row>0</xdr:row>
      <xdr:rowOff>85725</xdr:rowOff>
    </xdr:from>
    <xdr:to>
      <xdr:col>23</xdr:col>
      <xdr:colOff>535305</xdr:colOff>
      <xdr:row>19</xdr:row>
      <xdr:rowOff>43815</xdr:rowOff>
    </xdr:to>
    <xdr:graphicFrame macro="">
      <xdr:nvGraphicFramePr>
        <xdr:cNvPr id="11" name="Chart 10">
          <a:extLst>
            <a:ext uri="{FF2B5EF4-FFF2-40B4-BE49-F238E27FC236}">
              <a16:creationId xmlns:a16="http://schemas.microsoft.com/office/drawing/2014/main" id="{A5A447C6-AFC3-4D41-BFA4-438AB1D1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361950</xdr:colOff>
      <xdr:row>19</xdr:row>
      <xdr:rowOff>152400</xdr:rowOff>
    </xdr:from>
    <xdr:to>
      <xdr:col>23</xdr:col>
      <xdr:colOff>533400</xdr:colOff>
      <xdr:row>34</xdr:row>
      <xdr:rowOff>133350</xdr:rowOff>
    </xdr:to>
    <xdr:graphicFrame macro="">
      <xdr:nvGraphicFramePr>
        <xdr:cNvPr id="13" name="Chart 12">
          <a:extLst>
            <a:ext uri="{FF2B5EF4-FFF2-40B4-BE49-F238E27FC236}">
              <a16:creationId xmlns:a16="http://schemas.microsoft.com/office/drawing/2014/main" id="{E0E9E62A-84F6-4690-B785-373284308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10</xdr:col>
      <xdr:colOff>277189</xdr:colOff>
      <xdr:row>13</xdr:row>
      <xdr:rowOff>124161</xdr:rowOff>
    </xdr:to>
    <xdr:pic>
      <xdr:nvPicPr>
        <xdr:cNvPr id="2" name="Picture 1">
          <a:extLst>
            <a:ext uri="{FF2B5EF4-FFF2-40B4-BE49-F238E27FC236}">
              <a16:creationId xmlns:a16="http://schemas.microsoft.com/office/drawing/2014/main" id="{C629F7CA-CF54-4E68-9F96-B7AAE9DA0AF2}"/>
            </a:ext>
          </a:extLst>
        </xdr:cNvPr>
        <xdr:cNvPicPr>
          <a:picLocks noChangeAspect="1"/>
        </xdr:cNvPicPr>
      </xdr:nvPicPr>
      <xdr:blipFill>
        <a:blip xmlns:r="http://schemas.openxmlformats.org/officeDocument/2006/relationships" r:embed="rId1"/>
        <a:stretch>
          <a:fillRect/>
        </a:stretch>
      </xdr:blipFill>
      <xdr:spPr>
        <a:xfrm>
          <a:off x="0" y="190500"/>
          <a:ext cx="6906589" cy="2410161"/>
        </a:xfrm>
        <a:prstGeom prst="rect">
          <a:avLst/>
        </a:prstGeom>
      </xdr:spPr>
    </xdr:pic>
    <xdr:clientData/>
  </xdr:twoCellAnchor>
  <xdr:twoCellAnchor>
    <xdr:from>
      <xdr:col>0</xdr:col>
      <xdr:colOff>0</xdr:colOff>
      <xdr:row>15</xdr:row>
      <xdr:rowOff>66675</xdr:rowOff>
    </xdr:from>
    <xdr:to>
      <xdr:col>21</xdr:col>
      <xdr:colOff>419660</xdr:colOff>
      <xdr:row>27</xdr:row>
      <xdr:rowOff>19362</xdr:rowOff>
    </xdr:to>
    <xdr:grpSp>
      <xdr:nvGrpSpPr>
        <xdr:cNvPr id="3" name="Group 2">
          <a:extLst>
            <a:ext uri="{FF2B5EF4-FFF2-40B4-BE49-F238E27FC236}">
              <a16:creationId xmlns:a16="http://schemas.microsoft.com/office/drawing/2014/main" id="{CFF5E8D2-D592-4633-817F-AA92BCB86AC2}"/>
            </a:ext>
          </a:extLst>
        </xdr:cNvPr>
        <xdr:cNvGrpSpPr/>
      </xdr:nvGrpSpPr>
      <xdr:grpSpPr>
        <a:xfrm>
          <a:off x="0" y="2924175"/>
          <a:ext cx="13754660" cy="2238687"/>
          <a:chOff x="0" y="2924175"/>
          <a:chExt cx="13221260" cy="2238687"/>
        </a:xfrm>
      </xdr:grpSpPr>
      <xdr:pic>
        <xdr:nvPicPr>
          <xdr:cNvPr id="4" name="Picture 3">
            <a:extLst>
              <a:ext uri="{FF2B5EF4-FFF2-40B4-BE49-F238E27FC236}">
                <a16:creationId xmlns:a16="http://schemas.microsoft.com/office/drawing/2014/main" id="{D8E74144-1793-4015-ACDF-896D97FBCFAD}"/>
              </a:ext>
            </a:extLst>
          </xdr:cNvPr>
          <xdr:cNvPicPr>
            <a:picLocks noChangeAspect="1"/>
          </xdr:cNvPicPr>
        </xdr:nvPicPr>
        <xdr:blipFill>
          <a:blip xmlns:r="http://schemas.openxmlformats.org/officeDocument/2006/relationships" r:embed="rId2"/>
          <a:stretch>
            <a:fillRect/>
          </a:stretch>
        </xdr:blipFill>
        <xdr:spPr>
          <a:xfrm>
            <a:off x="0" y="3124200"/>
            <a:ext cx="4134427" cy="1609725"/>
          </a:xfrm>
          <a:prstGeom prst="rect">
            <a:avLst/>
          </a:prstGeom>
        </xdr:spPr>
      </xdr:pic>
      <xdr:pic>
        <xdr:nvPicPr>
          <xdr:cNvPr id="5" name="Picture 4">
            <a:extLst>
              <a:ext uri="{FF2B5EF4-FFF2-40B4-BE49-F238E27FC236}">
                <a16:creationId xmlns:a16="http://schemas.microsoft.com/office/drawing/2014/main" id="{57272233-0B63-4243-A8C1-AC095D97D701}"/>
              </a:ext>
            </a:extLst>
          </xdr:cNvPr>
          <xdr:cNvPicPr>
            <a:picLocks noChangeAspect="1"/>
          </xdr:cNvPicPr>
        </xdr:nvPicPr>
        <xdr:blipFill>
          <a:blip xmlns:r="http://schemas.openxmlformats.org/officeDocument/2006/relationships" r:embed="rId3"/>
          <a:stretch>
            <a:fillRect/>
          </a:stretch>
        </xdr:blipFill>
        <xdr:spPr>
          <a:xfrm>
            <a:off x="5267325" y="2924175"/>
            <a:ext cx="3962953" cy="2238687"/>
          </a:xfrm>
          <a:prstGeom prst="rect">
            <a:avLst/>
          </a:prstGeom>
        </xdr:spPr>
      </xdr:pic>
      <xdr:pic>
        <xdr:nvPicPr>
          <xdr:cNvPr id="6" name="Picture 5">
            <a:extLst>
              <a:ext uri="{FF2B5EF4-FFF2-40B4-BE49-F238E27FC236}">
                <a16:creationId xmlns:a16="http://schemas.microsoft.com/office/drawing/2014/main" id="{1EDBEA13-5634-48C4-B4B7-EFE3BBE847F5}"/>
              </a:ext>
            </a:extLst>
          </xdr:cNvPr>
          <xdr:cNvPicPr>
            <a:picLocks noChangeAspect="1"/>
          </xdr:cNvPicPr>
        </xdr:nvPicPr>
        <xdr:blipFill>
          <a:blip xmlns:r="http://schemas.openxmlformats.org/officeDocument/2006/relationships" r:embed="rId4"/>
          <a:stretch>
            <a:fillRect/>
          </a:stretch>
        </xdr:blipFill>
        <xdr:spPr>
          <a:xfrm>
            <a:off x="9210675" y="3143250"/>
            <a:ext cx="4010585" cy="1790950"/>
          </a:xfrm>
          <a:prstGeom prst="rect">
            <a:avLst/>
          </a:prstGeom>
        </xdr:spPr>
      </xdr:pic>
      <xdr:pic>
        <xdr:nvPicPr>
          <xdr:cNvPr id="7" name="Picture 6">
            <a:extLst>
              <a:ext uri="{FF2B5EF4-FFF2-40B4-BE49-F238E27FC236}">
                <a16:creationId xmlns:a16="http://schemas.microsoft.com/office/drawing/2014/main" id="{1940E8D5-E608-4BF9-A994-1E4B482280A3}"/>
              </a:ext>
            </a:extLst>
          </xdr:cNvPr>
          <xdr:cNvPicPr>
            <a:picLocks noChangeAspect="1"/>
          </xdr:cNvPicPr>
        </xdr:nvPicPr>
        <xdr:blipFill>
          <a:blip xmlns:r="http://schemas.openxmlformats.org/officeDocument/2006/relationships" r:embed="rId5"/>
          <a:stretch>
            <a:fillRect/>
          </a:stretch>
        </xdr:blipFill>
        <xdr:spPr>
          <a:xfrm>
            <a:off x="4076700" y="3228975"/>
            <a:ext cx="1238423" cy="1752845"/>
          </a:xfrm>
          <a:prstGeom prst="rect">
            <a:avLst/>
          </a:prstGeom>
        </xdr:spPr>
      </xdr:pic>
    </xdr:grpSp>
    <xdr:clientData/>
  </xdr:twoCellAnchor>
  <xdr:twoCellAnchor>
    <xdr:from>
      <xdr:col>10</xdr:col>
      <xdr:colOff>242887</xdr:colOff>
      <xdr:row>42</xdr:row>
      <xdr:rowOff>166687</xdr:rowOff>
    </xdr:from>
    <xdr:to>
      <xdr:col>17</xdr:col>
      <xdr:colOff>547687</xdr:colOff>
      <xdr:row>57</xdr:row>
      <xdr:rowOff>52387</xdr:rowOff>
    </xdr:to>
    <xdr:graphicFrame macro="">
      <xdr:nvGraphicFramePr>
        <xdr:cNvPr id="8" name="Chart 7">
          <a:extLst>
            <a:ext uri="{FF2B5EF4-FFF2-40B4-BE49-F238E27FC236}">
              <a16:creationId xmlns:a16="http://schemas.microsoft.com/office/drawing/2014/main" id="{E6ED33F9-A9CB-432C-B372-38A54E067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Anastasios/&#928;&#961;&#959;&#963;&#969;&#960;&#953;&#954;&#940;%20&#941;&#947;&#947;&#961;&#945;&#966;&#945;/&#922;&#945;&#961;&#957;&#945;&#946;&#940;&#962;/FB%20Bubble%20Cleaning/bc_us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heetName val="per month"/>
      <sheetName val="PT"/>
      <sheetName val="Posts 2020"/>
      <sheetName val="costs per month"/>
      <sheetName val="Senarios"/>
      <sheetName val="demographics"/>
    </sheetNames>
    <sheetDataSet>
      <sheetData sheetId="0"/>
      <sheetData sheetId="1"/>
      <sheetData sheetId="2"/>
      <sheetData sheetId="3"/>
      <sheetData sheetId="4"/>
      <sheetData sheetId="5"/>
      <sheetData sheetId="6">
        <row r="30">
          <cell r="M30" t="str">
            <v>total reach</v>
          </cell>
          <cell r="P30" t="str">
            <v>eng. conv. rate</v>
          </cell>
        </row>
        <row r="31">
          <cell r="L31" t="str">
            <v>25-34</v>
          </cell>
          <cell r="M31">
            <v>211</v>
          </cell>
          <cell r="P31">
            <v>0.14218009478672985</v>
          </cell>
        </row>
        <row r="32">
          <cell r="L32" t="str">
            <v>35-44</v>
          </cell>
          <cell r="M32">
            <v>574</v>
          </cell>
          <cell r="P32">
            <v>8.885017421602788E-2</v>
          </cell>
        </row>
        <row r="33">
          <cell r="L33" t="str">
            <v>45-54</v>
          </cell>
          <cell r="M33">
            <v>852</v>
          </cell>
          <cell r="P33">
            <v>7.1596244131455405E-2</v>
          </cell>
        </row>
        <row r="34">
          <cell r="L34" t="str">
            <v>55-64</v>
          </cell>
          <cell r="M34">
            <v>396</v>
          </cell>
          <cell r="P34">
            <v>6.5656565656565663E-2</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42.443330671296" createdVersion="6" refreshedVersion="6" minRefreshableVersion="3" recordCount="23" xr:uid="{F3396BB4-75F9-458B-BDA2-93315EE5643E}">
  <cacheSource type="worksheet">
    <worksheetSource name="Page_insights_months"/>
  </cacheSource>
  <cacheFields count="10">
    <cacheField name="Year" numFmtId="0">
      <sharedItems containsSemiMixedTypes="0" containsString="0" containsNumber="1" containsInteger="1" minValue="2019" maxValue="2020" count="2">
        <n v="2019"/>
        <n v="2020"/>
      </sharedItems>
    </cacheField>
    <cacheField name="Month_Num" numFmtId="0">
      <sharedItems containsSemiMixedTypes="0" containsString="0" containsNumber="1" containsInteger="1" minValue="1" maxValue="12"/>
    </cacheField>
    <cacheField name="Month" numFmtId="0">
      <sharedItems count="12">
        <s v="January"/>
        <s v="March"/>
        <s v="April"/>
        <s v="May"/>
        <s v="June"/>
        <s v="July"/>
        <s v="August"/>
        <s v="September"/>
        <s v="October"/>
        <s v="November"/>
        <s v="December"/>
        <s v="February"/>
      </sharedItems>
    </cacheField>
    <cacheField name="Daily Total Reach" numFmtId="0">
      <sharedItems containsSemiMixedTypes="0" containsString="0" containsNumber="1" containsInteger="1" minValue="0" maxValue="3413"/>
    </cacheField>
    <cacheField name="Daily Organic Reach" numFmtId="0">
      <sharedItems containsSemiMixedTypes="0" containsString="0" containsNumber="1" containsInteger="1" minValue="0" maxValue="2217" count="17">
        <n v="0"/>
        <n v="1"/>
        <n v="2"/>
        <n v="3"/>
        <n v="4"/>
        <n v="8"/>
        <n v="1374"/>
        <n v="2029"/>
        <n v="1988"/>
        <n v="2217"/>
        <n v="1939"/>
        <n v="50"/>
        <n v="25"/>
        <n v="14"/>
        <n v="10"/>
        <n v="6"/>
        <n v="16"/>
      </sharedItems>
    </cacheField>
    <cacheField name="Daily Paid Reach" numFmtId="0">
      <sharedItems containsSemiMixedTypes="0" containsString="0" containsNumber="1" containsInteger="1" minValue="0" maxValue="1416"/>
    </cacheField>
    <cacheField name="Daily Page Engaged Users" numFmtId="0">
      <sharedItems containsSemiMixedTypes="0" containsString="0" containsNumber="1" containsInteger="1" minValue="0" maxValue="179"/>
    </cacheField>
    <cacheField name="Daily Total Impressions" numFmtId="0">
      <sharedItems containsSemiMixedTypes="0" containsString="0" containsNumber="1" containsInteger="1" minValue="0" maxValue="4168"/>
    </cacheField>
    <cacheField name="Daily Organic impressions" numFmtId="0">
      <sharedItems containsSemiMixedTypes="0" containsString="0" containsNumber="1" containsInteger="1" minValue="0" maxValue="2994"/>
    </cacheField>
    <cacheField name="Daily Paid Impressions" numFmtId="0">
      <sharedItems containsSemiMixedTypes="0" containsString="0" containsNumber="1" containsInteger="1" minValue="0" maxValue="1474"/>
    </cacheField>
  </cacheFields>
  <extLst>
    <ext xmlns:x14="http://schemas.microsoft.com/office/spreadsheetml/2009/9/main" uri="{725AE2AE-9491-48be-B2B4-4EB974FC3084}">
      <x14:pivotCacheDefinition pivotCacheId="333855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1"/>
    <x v="0"/>
    <n v="0"/>
    <x v="0"/>
    <n v="0"/>
    <n v="0"/>
    <n v="0"/>
    <n v="0"/>
    <n v="0"/>
  </r>
  <r>
    <x v="0"/>
    <n v="3"/>
    <x v="1"/>
    <n v="2"/>
    <x v="1"/>
    <n v="0"/>
    <n v="1"/>
    <n v="44"/>
    <n v="41"/>
    <n v="0"/>
  </r>
  <r>
    <x v="0"/>
    <n v="4"/>
    <x v="2"/>
    <n v="1"/>
    <x v="0"/>
    <n v="0"/>
    <n v="2"/>
    <n v="1"/>
    <n v="0"/>
    <n v="0"/>
  </r>
  <r>
    <x v="0"/>
    <n v="5"/>
    <x v="3"/>
    <n v="3"/>
    <x v="2"/>
    <n v="0"/>
    <n v="1"/>
    <n v="17"/>
    <n v="15"/>
    <n v="0"/>
  </r>
  <r>
    <x v="0"/>
    <n v="6"/>
    <x v="4"/>
    <n v="4"/>
    <x v="3"/>
    <n v="0"/>
    <n v="1"/>
    <n v="12"/>
    <n v="7"/>
    <n v="0"/>
  </r>
  <r>
    <x v="0"/>
    <n v="7"/>
    <x v="5"/>
    <n v="6"/>
    <x v="4"/>
    <n v="0"/>
    <n v="0"/>
    <n v="61"/>
    <n v="52"/>
    <n v="0"/>
  </r>
  <r>
    <x v="0"/>
    <n v="8"/>
    <x v="6"/>
    <n v="0"/>
    <x v="0"/>
    <n v="0"/>
    <n v="1"/>
    <n v="0"/>
    <n v="0"/>
    <n v="0"/>
  </r>
  <r>
    <x v="0"/>
    <n v="9"/>
    <x v="7"/>
    <n v="7"/>
    <x v="4"/>
    <n v="0"/>
    <n v="0"/>
    <n v="23"/>
    <n v="6"/>
    <n v="0"/>
  </r>
  <r>
    <x v="0"/>
    <n v="10"/>
    <x v="8"/>
    <n v="1"/>
    <x v="1"/>
    <n v="0"/>
    <n v="2"/>
    <n v="2"/>
    <n v="2"/>
    <n v="0"/>
  </r>
  <r>
    <x v="0"/>
    <n v="11"/>
    <x v="9"/>
    <n v="9"/>
    <x v="5"/>
    <n v="0"/>
    <n v="1"/>
    <n v="166"/>
    <n v="136"/>
    <n v="0"/>
  </r>
  <r>
    <x v="0"/>
    <n v="12"/>
    <x v="10"/>
    <n v="5"/>
    <x v="4"/>
    <n v="0"/>
    <n v="0"/>
    <n v="22"/>
    <n v="16"/>
    <n v="0"/>
  </r>
  <r>
    <x v="1"/>
    <n v="1"/>
    <x v="0"/>
    <n v="5"/>
    <x v="4"/>
    <n v="0"/>
    <n v="0"/>
    <n v="6"/>
    <n v="5"/>
    <n v="0"/>
  </r>
  <r>
    <x v="1"/>
    <n v="2"/>
    <x v="11"/>
    <n v="2509"/>
    <x v="6"/>
    <n v="1137"/>
    <n v="107"/>
    <n v="2928"/>
    <n v="1535"/>
    <n v="1329"/>
  </r>
  <r>
    <x v="1"/>
    <n v="3"/>
    <x v="1"/>
    <n v="2035"/>
    <x v="7"/>
    <n v="0"/>
    <n v="115"/>
    <n v="2523"/>
    <n v="2502"/>
    <n v="0"/>
  </r>
  <r>
    <x v="1"/>
    <n v="4"/>
    <x v="2"/>
    <n v="3413"/>
    <x v="8"/>
    <n v="1416"/>
    <n v="179"/>
    <n v="4168"/>
    <n v="2640"/>
    <n v="1474"/>
  </r>
  <r>
    <x v="1"/>
    <n v="5"/>
    <x v="3"/>
    <n v="2225"/>
    <x v="9"/>
    <n v="0"/>
    <n v="118"/>
    <n v="3047"/>
    <n v="2994"/>
    <n v="0"/>
  </r>
  <r>
    <x v="1"/>
    <n v="6"/>
    <x v="4"/>
    <n v="1941"/>
    <x v="10"/>
    <n v="0"/>
    <n v="82"/>
    <n v="2652"/>
    <n v="2631"/>
    <n v="0"/>
  </r>
  <r>
    <x v="1"/>
    <n v="7"/>
    <x v="5"/>
    <n v="54"/>
    <x v="11"/>
    <n v="0"/>
    <n v="1"/>
    <n v="129"/>
    <n v="121"/>
    <n v="0"/>
  </r>
  <r>
    <x v="1"/>
    <n v="8"/>
    <x v="6"/>
    <n v="27"/>
    <x v="12"/>
    <n v="0"/>
    <n v="5"/>
    <n v="166"/>
    <n v="159"/>
    <n v="0"/>
  </r>
  <r>
    <x v="1"/>
    <n v="9"/>
    <x v="7"/>
    <n v="14"/>
    <x v="13"/>
    <n v="0"/>
    <n v="2"/>
    <n v="78"/>
    <n v="73"/>
    <n v="0"/>
  </r>
  <r>
    <x v="1"/>
    <n v="10"/>
    <x v="8"/>
    <n v="14"/>
    <x v="14"/>
    <n v="0"/>
    <n v="1"/>
    <n v="123"/>
    <n v="108"/>
    <n v="0"/>
  </r>
  <r>
    <x v="1"/>
    <n v="11"/>
    <x v="9"/>
    <n v="7"/>
    <x v="15"/>
    <n v="0"/>
    <n v="3"/>
    <n v="39"/>
    <n v="35"/>
    <n v="0"/>
  </r>
  <r>
    <x v="1"/>
    <n v="12"/>
    <x v="10"/>
    <n v="19"/>
    <x v="16"/>
    <n v="0"/>
    <n v="0"/>
    <n v="104"/>
    <n v="9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25AEF6-9A9D-4DF8-96AA-FE88EF238376}" name="Reach"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dataField="1"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Total Reach" fld="3" baseField="0" baseItem="0"/>
  </dataField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3C5943-4DC1-42A9-8D09-7B02A820A3F4}" name="Engagement"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showAll="0"/>
    <pivotField showAll="0"/>
    <pivotField showAll="0"/>
    <pivotField dataField="1"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Page Engaged Users" fld="6"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BCE10-CB18-43C5-A280-215C3151008E}" name="Impressions"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showAll="0"/>
    <pivotField showAll="0"/>
    <pivotField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Total Impressions" fld="7"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60A90-CDF8-4EF3-8FE2-C54B7A266AC7}" name="OrgReach2020"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rowPageCount="1" colPageCount="1"/>
  <pivotFields count="10">
    <pivotField axis="axisPage" multipleItemSelectionAllowed="1" showAll="0">
      <items count="3">
        <item h="1" x="0"/>
        <item x="1"/>
        <item t="default"/>
      </items>
    </pivotField>
    <pivotField showAll="0"/>
    <pivotField axis="axisRow" multipleItemSelectionAllowed="1" showAll="0">
      <items count="13">
        <item x="0"/>
        <item x="11"/>
        <item x="1"/>
        <item x="2"/>
        <item x="3"/>
        <item x="4"/>
        <item x="5"/>
        <item x="6"/>
        <item x="7"/>
        <item x="8"/>
        <item x="9"/>
        <item x="10"/>
        <item t="default"/>
      </items>
    </pivotField>
    <pivotField showAll="0"/>
    <pivotField dataField="1" showAll="0">
      <items count="18">
        <item x="0"/>
        <item x="1"/>
        <item x="2"/>
        <item x="3"/>
        <item x="4"/>
        <item x="15"/>
        <item x="5"/>
        <item x="14"/>
        <item x="13"/>
        <item x="16"/>
        <item x="12"/>
        <item x="11"/>
        <item x="6"/>
        <item x="10"/>
        <item x="8"/>
        <item x="7"/>
        <item x="9"/>
        <item t="default"/>
      </items>
    </pivotField>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Sum of Daily Organic Reach"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B921DE-AD6A-47B3-88E2-3DCCFDC19543}" sourceName="Year">
  <pivotTables>
    <pivotTable tabId="4" name="Reach"/>
    <pivotTable tabId="5" name="Engagement"/>
    <pivotTable tabId="6" name="Impressions"/>
  </pivotTables>
  <data>
    <tabular pivotCacheId="333855963">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A4E01A2-E364-468B-BB9D-A7E042A486DB}" sourceName="Month">
  <pivotTables>
    <pivotTable tabId="4" name="Reach"/>
    <pivotTable tabId="5" name="Engagement"/>
    <pivotTable tabId="6" name="Impressions"/>
  </pivotTables>
  <data>
    <tabular pivotCacheId="333855963">
      <items count="12">
        <i x="0" s="1"/>
        <i x="11"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70EEE32-B948-4532-89EF-75CC7D4FA7AE}" cache="Slicer_Year" caption="Year" showCaption="0" style="SlicerStyleDark2" rowHeight="365760"/>
  <slicer name="Month" xr10:uid="{813AA1B5-30FE-4FC7-9AF8-D956A98FB727}" cache="Slicer_Month" caption="Month" columnCount="4" showCaption="0"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1C4654-069B-441C-AA2B-FE2394AF3122}" name="Page_insights_months" displayName="Page_insights_months" ref="A1:K25" totalsRowCount="1" headerRowDxfId="16" headerRowBorderDxfId="15" tableBorderDxfId="14">
  <autoFilter ref="A1:K24" xr:uid="{43585922-F282-42F7-BA13-7812415A9D65}"/>
  <tableColumns count="11">
    <tableColumn id="1" xr3:uid="{C2DC01FF-E652-4F2C-A7DF-ECC5B1032AA0}" name="Year" totalsRowLabel="Total"/>
    <tableColumn id="2" xr3:uid="{993A6E9A-4DB2-428B-805B-AC7E3E9054B3}" name="Month_Num"/>
    <tableColumn id="3" xr3:uid="{6AAECF53-A9F5-461D-BEBB-5F7A991EB3AC}" name="Month"/>
    <tableColumn id="4" xr3:uid="{DD4E9D8D-1E36-45C3-9B7F-B6AD5353499D}" name="Daily Total Reach" totalsRowFunction="sum"/>
    <tableColumn id="5" xr3:uid="{DB04E2F8-56DA-44B9-AAB3-53C0FBE65427}" name="Daily Organic Reach" totalsRowFunction="sum"/>
    <tableColumn id="6" xr3:uid="{26FA4BF5-0376-4E31-B723-F406C8558A62}" name="Daily Paid Reach" totalsRowFunction="sum"/>
    <tableColumn id="7" xr3:uid="{E3985523-1323-44B7-B7CD-63F60F9A8CCE}" name="Daily Page Engaged Users" totalsRowFunction="sum"/>
    <tableColumn id="8" xr3:uid="{01ACA950-F3F2-43C9-9864-47F68D49CF06}" name="Daily Total Impressions" totalsRowFunction="sum"/>
    <tableColumn id="9" xr3:uid="{CE374BB8-0C46-4987-96CF-09852619E2E6}" name="Daily Organic impressions" totalsRowFunction="sum"/>
    <tableColumn id="10" xr3:uid="{2B2E2026-5ECC-4C9B-9A83-48B9CF8000E9}" name="Daily Paid Impressions" totalsRowFunction="sum"/>
    <tableColumn id="11" xr3:uid="{0633B502-7498-4BA4-BE2D-1A40EC46D961}" name="% of Reach" totalsRowFunction="count" dataDxfId="13" dataCellStyle="Percent">
      <calculatedColumnFormula>Page_insights_months[[#This Row],[Daily Total Reach]]/Page_insights_months[[#Totals],[Daily Total Reach]]</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E46A31-0ED8-423B-BFBC-8D28591D9A8A}" name="Table2" displayName="Table2" ref="A1:I15" totalsRowShown="0" headerRowDxfId="12" dataDxfId="10" headerRowBorderDxfId="11" tableBorderDxfId="9">
  <autoFilter ref="A1:I15" xr:uid="{6D5D6C43-5E17-46CD-A338-E27B53315816}">
    <filterColumn colId="0">
      <filters>
        <filter val="2020"/>
      </filters>
    </filterColumn>
  </autoFilter>
  <sortState xmlns:xlrd2="http://schemas.microsoft.com/office/spreadsheetml/2017/richdata2" ref="A9:I15">
    <sortCondition ref="D2:D15"/>
  </sortState>
  <tableColumns count="9">
    <tableColumn id="1" xr3:uid="{21E80871-2966-4E08-B83A-E517C098B324}" name="Year" dataDxfId="8"/>
    <tableColumn id="2" xr3:uid="{6EA46B78-AB63-4B0D-8246-031149522E1D}" name="Weekday" dataDxfId="7"/>
    <tableColumn id="3" xr3:uid="{723F7928-FEC0-4CD6-8380-1B232D60A8E1}" name="Daily Total Reach" dataDxfId="6"/>
    <tableColumn id="4" xr3:uid="{057EE65C-B475-47B8-B330-3014FAB521D6}" name="Daily Organic Reach" dataDxfId="5"/>
    <tableColumn id="5" xr3:uid="{7BC8AE99-ECA8-4DD7-8766-603A8E1D9BD0}" name="Daily Paid Reach" dataDxfId="4"/>
    <tableColumn id="6" xr3:uid="{2DE4158B-04D6-4940-AD86-B8662A52F5A6}" name="Daily Page Engaged Users" dataDxfId="3"/>
    <tableColumn id="7" xr3:uid="{CB3C5299-AFB6-44EB-8DD7-F58AB3140CD6}" name="Daily Total Impressions" dataDxfId="2"/>
    <tableColumn id="8" xr3:uid="{E0C1C96C-3F85-421E-A9C5-6A90E84C65B7}" name="Daily Organic impressions" dataDxfId="1"/>
    <tableColumn id="9" xr3:uid="{B2059EAF-2FA4-486F-A568-0EEA0F4B6BBA}" name="Daily Paid Impressi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4"/>
  <sheetViews>
    <sheetView showGridLines="0" showRowColHeaders="0" tabSelected="1" topLeftCell="A4" zoomScale="105" zoomScaleNormal="105" workbookViewId="0">
      <selection activeCell="R36" sqref="R36"/>
    </sheetView>
  </sheetViews>
  <sheetFormatPr defaultRowHeight="15" x14ac:dyDescent="0.25"/>
  <cols>
    <col min="2" max="2" width="13" customWidth="1"/>
  </cols>
  <sheetData>
    <row r="1" spans="2:9" ht="7.5" customHeight="1" thickBot="1" x14ac:dyDescent="0.3"/>
    <row r="2" spans="2:9" ht="30" customHeight="1" x14ac:dyDescent="0.25">
      <c r="C2" s="28" t="s">
        <v>52</v>
      </c>
      <c r="D2" s="29"/>
      <c r="E2" s="29"/>
      <c r="F2" s="29"/>
      <c r="G2" s="29"/>
      <c r="H2" s="29"/>
      <c r="I2" s="30"/>
    </row>
    <row r="3" spans="2:9" ht="30" customHeight="1" x14ac:dyDescent="0.45">
      <c r="B3" s="22"/>
      <c r="C3" s="31"/>
      <c r="D3" s="32"/>
      <c r="E3" s="32"/>
      <c r="F3" s="32"/>
      <c r="G3" s="32"/>
      <c r="H3" s="32"/>
      <c r="I3" s="33"/>
    </row>
    <row r="4" spans="2:9" ht="15" customHeight="1" thickBot="1" x14ac:dyDescent="0.3">
      <c r="C4" s="34"/>
      <c r="D4" s="35"/>
      <c r="E4" s="35"/>
      <c r="F4" s="35"/>
      <c r="G4" s="35"/>
      <c r="H4" s="35"/>
      <c r="I4" s="36"/>
    </row>
  </sheetData>
  <sheetProtection sort="0" autoFilter="0"/>
  <mergeCells count="1">
    <mergeCell ref="C2: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workbookViewId="0">
      <selection activeCell="D20" sqref="D20"/>
    </sheetView>
  </sheetViews>
  <sheetFormatPr defaultRowHeight="15" x14ac:dyDescent="0.25"/>
  <cols>
    <col min="1" max="1" width="9.5703125" bestFit="1" customWidth="1"/>
    <col min="2" max="2" width="12.5703125" bestFit="1" customWidth="1"/>
    <col min="3" max="3" width="11.5703125" bestFit="1" customWidth="1"/>
    <col min="4" max="4" width="10.85546875" bestFit="1" customWidth="1"/>
    <col min="5" max="5" width="12.28515625" bestFit="1" customWidth="1"/>
    <col min="6" max="6" width="10.85546875" bestFit="1" customWidth="1"/>
    <col min="7" max="7" width="13" bestFit="1" customWidth="1"/>
    <col min="8" max="10" width="13.140625" bestFit="1" customWidth="1"/>
  </cols>
  <sheetData>
    <row r="1" spans="1:11" ht="45" x14ac:dyDescent="0.25">
      <c r="A1" s="1" t="s">
        <v>0</v>
      </c>
      <c r="B1" s="1" t="s">
        <v>1</v>
      </c>
      <c r="C1" s="1" t="s">
        <v>2</v>
      </c>
      <c r="D1" s="1" t="s">
        <v>3</v>
      </c>
      <c r="E1" s="1" t="s">
        <v>4</v>
      </c>
      <c r="F1" s="1" t="s">
        <v>5</v>
      </c>
      <c r="G1" s="1" t="s">
        <v>6</v>
      </c>
      <c r="H1" s="1" t="s">
        <v>7</v>
      </c>
      <c r="I1" s="1" t="s">
        <v>8</v>
      </c>
      <c r="J1" s="1" t="s">
        <v>9</v>
      </c>
      <c r="K1" s="1" t="s">
        <v>53</v>
      </c>
    </row>
    <row r="2" spans="1:11" x14ac:dyDescent="0.25">
      <c r="A2">
        <v>2019</v>
      </c>
      <c r="B2">
        <v>1</v>
      </c>
      <c r="C2" t="s">
        <v>10</v>
      </c>
      <c r="D2">
        <v>0</v>
      </c>
      <c r="E2">
        <v>0</v>
      </c>
      <c r="F2">
        <v>0</v>
      </c>
      <c r="G2">
        <v>0</v>
      </c>
      <c r="H2">
        <v>0</v>
      </c>
      <c r="I2">
        <v>0</v>
      </c>
      <c r="J2">
        <v>0</v>
      </c>
      <c r="K2" s="23">
        <f>Page_insights_months[[#This Row],[Daily Total Reach]]/Page_insights_months[[#Totals],[Daily Total Reach]]</f>
        <v>0</v>
      </c>
    </row>
    <row r="3" spans="1:11" x14ac:dyDescent="0.25">
      <c r="A3">
        <v>2019</v>
      </c>
      <c r="B3">
        <v>3</v>
      </c>
      <c r="C3" t="s">
        <v>11</v>
      </c>
      <c r="D3">
        <v>2</v>
      </c>
      <c r="E3">
        <v>1</v>
      </c>
      <c r="F3">
        <v>0</v>
      </c>
      <c r="G3">
        <v>1</v>
      </c>
      <c r="H3">
        <v>44</v>
      </c>
      <c r="I3">
        <v>41</v>
      </c>
      <c r="J3">
        <v>0</v>
      </c>
      <c r="K3" s="23">
        <f>Page_insights_months[[#This Row],[Daily Total Reach]]/Page_insights_months[[#Totals],[Daily Total Reach]]</f>
        <v>1.6258840744654907E-4</v>
      </c>
    </row>
    <row r="4" spans="1:11" x14ac:dyDescent="0.25">
      <c r="A4">
        <v>2019</v>
      </c>
      <c r="B4">
        <v>4</v>
      </c>
      <c r="C4" t="s">
        <v>12</v>
      </c>
      <c r="D4">
        <v>1</v>
      </c>
      <c r="E4">
        <v>0</v>
      </c>
      <c r="F4">
        <v>0</v>
      </c>
      <c r="G4">
        <v>2</v>
      </c>
      <c r="H4">
        <v>1</v>
      </c>
      <c r="I4">
        <v>0</v>
      </c>
      <c r="J4">
        <v>0</v>
      </c>
      <c r="K4" s="23">
        <f>Page_insights_months[[#This Row],[Daily Total Reach]]/Page_insights_months[[#Totals],[Daily Total Reach]]</f>
        <v>8.1294203723274535E-5</v>
      </c>
    </row>
    <row r="5" spans="1:11" x14ac:dyDescent="0.25">
      <c r="A5">
        <v>2019</v>
      </c>
      <c r="B5">
        <v>5</v>
      </c>
      <c r="C5" t="s">
        <v>13</v>
      </c>
      <c r="D5">
        <v>3</v>
      </c>
      <c r="E5">
        <v>2</v>
      </c>
      <c r="F5">
        <v>0</v>
      </c>
      <c r="G5">
        <v>1</v>
      </c>
      <c r="H5">
        <v>17</v>
      </c>
      <c r="I5">
        <v>15</v>
      </c>
      <c r="J5">
        <v>0</v>
      </c>
      <c r="K5" s="23">
        <f>Page_insights_months[[#This Row],[Daily Total Reach]]/Page_insights_months[[#Totals],[Daily Total Reach]]</f>
        <v>2.4388261116982358E-4</v>
      </c>
    </row>
    <row r="6" spans="1:11" x14ac:dyDescent="0.25">
      <c r="A6">
        <v>2019</v>
      </c>
      <c r="B6">
        <v>6</v>
      </c>
      <c r="C6" t="s">
        <v>14</v>
      </c>
      <c r="D6">
        <v>4</v>
      </c>
      <c r="E6">
        <v>3</v>
      </c>
      <c r="F6">
        <v>0</v>
      </c>
      <c r="G6">
        <v>1</v>
      </c>
      <c r="H6">
        <v>12</v>
      </c>
      <c r="I6">
        <v>7</v>
      </c>
      <c r="J6">
        <v>0</v>
      </c>
      <c r="K6" s="23">
        <f>Page_insights_months[[#This Row],[Daily Total Reach]]/Page_insights_months[[#Totals],[Daily Total Reach]]</f>
        <v>3.2517681489309814E-4</v>
      </c>
    </row>
    <row r="7" spans="1:11" x14ac:dyDescent="0.25">
      <c r="A7">
        <v>2019</v>
      </c>
      <c r="B7">
        <v>7</v>
      </c>
      <c r="C7" t="s">
        <v>15</v>
      </c>
      <c r="D7">
        <v>6</v>
      </c>
      <c r="E7">
        <v>4</v>
      </c>
      <c r="F7">
        <v>0</v>
      </c>
      <c r="G7">
        <v>0</v>
      </c>
      <c r="H7">
        <v>61</v>
      </c>
      <c r="I7">
        <v>52</v>
      </c>
      <c r="J7">
        <v>0</v>
      </c>
      <c r="K7" s="23">
        <f>Page_insights_months[[#This Row],[Daily Total Reach]]/Page_insights_months[[#Totals],[Daily Total Reach]]</f>
        <v>4.8776522233964716E-4</v>
      </c>
    </row>
    <row r="8" spans="1:11" x14ac:dyDescent="0.25">
      <c r="A8">
        <v>2019</v>
      </c>
      <c r="B8">
        <v>8</v>
      </c>
      <c r="C8" t="s">
        <v>16</v>
      </c>
      <c r="D8">
        <v>0</v>
      </c>
      <c r="E8">
        <v>0</v>
      </c>
      <c r="F8">
        <v>0</v>
      </c>
      <c r="G8">
        <v>1</v>
      </c>
      <c r="H8">
        <v>0</v>
      </c>
      <c r="I8">
        <v>0</v>
      </c>
      <c r="J8">
        <v>0</v>
      </c>
      <c r="K8" s="23">
        <f>Page_insights_months[[#This Row],[Daily Total Reach]]/Page_insights_months[[#Totals],[Daily Total Reach]]</f>
        <v>0</v>
      </c>
    </row>
    <row r="9" spans="1:11" x14ac:dyDescent="0.25">
      <c r="A9">
        <v>2019</v>
      </c>
      <c r="B9">
        <v>9</v>
      </c>
      <c r="C9" t="s">
        <v>17</v>
      </c>
      <c r="D9">
        <v>7</v>
      </c>
      <c r="E9">
        <v>4</v>
      </c>
      <c r="F9">
        <v>0</v>
      </c>
      <c r="G9">
        <v>0</v>
      </c>
      <c r="H9">
        <v>23</v>
      </c>
      <c r="I9">
        <v>6</v>
      </c>
      <c r="J9">
        <v>0</v>
      </c>
      <c r="K9" s="23">
        <f>Page_insights_months[[#This Row],[Daily Total Reach]]/Page_insights_months[[#Totals],[Daily Total Reach]]</f>
        <v>5.6905942606292172E-4</v>
      </c>
    </row>
    <row r="10" spans="1:11" x14ac:dyDescent="0.25">
      <c r="A10">
        <v>2019</v>
      </c>
      <c r="B10">
        <v>10</v>
      </c>
      <c r="C10" t="s">
        <v>18</v>
      </c>
      <c r="D10">
        <v>1</v>
      </c>
      <c r="E10">
        <v>1</v>
      </c>
      <c r="F10">
        <v>0</v>
      </c>
      <c r="G10">
        <v>2</v>
      </c>
      <c r="H10">
        <v>2</v>
      </c>
      <c r="I10">
        <v>2</v>
      </c>
      <c r="J10">
        <v>0</v>
      </c>
      <c r="K10" s="23">
        <f>Page_insights_months[[#This Row],[Daily Total Reach]]/Page_insights_months[[#Totals],[Daily Total Reach]]</f>
        <v>8.1294203723274535E-5</v>
      </c>
    </row>
    <row r="11" spans="1:11" x14ac:dyDescent="0.25">
      <c r="A11">
        <v>2019</v>
      </c>
      <c r="B11">
        <v>11</v>
      </c>
      <c r="C11" t="s">
        <v>19</v>
      </c>
      <c r="D11">
        <v>9</v>
      </c>
      <c r="E11">
        <v>8</v>
      </c>
      <c r="F11">
        <v>0</v>
      </c>
      <c r="G11">
        <v>1</v>
      </c>
      <c r="H11">
        <v>166</v>
      </c>
      <c r="I11">
        <v>136</v>
      </c>
      <c r="J11">
        <v>0</v>
      </c>
      <c r="K11" s="23">
        <f>Page_insights_months[[#This Row],[Daily Total Reach]]/Page_insights_months[[#Totals],[Daily Total Reach]]</f>
        <v>7.3164783350947074E-4</v>
      </c>
    </row>
    <row r="12" spans="1:11" x14ac:dyDescent="0.25">
      <c r="A12">
        <v>2019</v>
      </c>
      <c r="B12">
        <v>12</v>
      </c>
      <c r="C12" t="s">
        <v>20</v>
      </c>
      <c r="D12">
        <v>5</v>
      </c>
      <c r="E12">
        <v>4</v>
      </c>
      <c r="F12">
        <v>0</v>
      </c>
      <c r="G12">
        <v>0</v>
      </c>
      <c r="H12">
        <v>22</v>
      </c>
      <c r="I12">
        <v>16</v>
      </c>
      <c r="J12">
        <v>0</v>
      </c>
      <c r="K12" s="23">
        <f>Page_insights_months[[#This Row],[Daily Total Reach]]/Page_insights_months[[#Totals],[Daily Total Reach]]</f>
        <v>4.0647101861637265E-4</v>
      </c>
    </row>
    <row r="13" spans="1:11" x14ac:dyDescent="0.25">
      <c r="A13">
        <v>2020</v>
      </c>
      <c r="B13">
        <v>1</v>
      </c>
      <c r="C13" t="s">
        <v>10</v>
      </c>
      <c r="D13">
        <v>5</v>
      </c>
      <c r="E13">
        <v>4</v>
      </c>
      <c r="F13">
        <v>0</v>
      </c>
      <c r="G13">
        <v>0</v>
      </c>
      <c r="H13">
        <v>6</v>
      </c>
      <c r="I13">
        <v>5</v>
      </c>
      <c r="J13">
        <v>0</v>
      </c>
      <c r="K13" s="23">
        <f>Page_insights_months[[#This Row],[Daily Total Reach]]/Page_insights_months[[#Totals],[Daily Total Reach]]</f>
        <v>4.0647101861637265E-4</v>
      </c>
    </row>
    <row r="14" spans="1:11" x14ac:dyDescent="0.25">
      <c r="A14">
        <v>2020</v>
      </c>
      <c r="B14">
        <v>2</v>
      </c>
      <c r="C14" t="s">
        <v>21</v>
      </c>
      <c r="D14">
        <v>2509</v>
      </c>
      <c r="E14">
        <v>1374</v>
      </c>
      <c r="F14">
        <v>1137</v>
      </c>
      <c r="G14">
        <v>107</v>
      </c>
      <c r="H14">
        <v>2928</v>
      </c>
      <c r="I14">
        <v>1535</v>
      </c>
      <c r="J14">
        <v>1329</v>
      </c>
      <c r="K14" s="23">
        <f>Page_insights_months[[#This Row],[Daily Total Reach]]/Page_insights_months[[#Totals],[Daily Total Reach]]</f>
        <v>0.2039671571416958</v>
      </c>
    </row>
    <row r="15" spans="1:11" x14ac:dyDescent="0.25">
      <c r="A15">
        <v>2020</v>
      </c>
      <c r="B15">
        <v>3</v>
      </c>
      <c r="C15" t="s">
        <v>11</v>
      </c>
      <c r="D15">
        <v>2035</v>
      </c>
      <c r="E15">
        <v>2029</v>
      </c>
      <c r="F15">
        <v>0</v>
      </c>
      <c r="G15">
        <v>115</v>
      </c>
      <c r="H15">
        <v>2523</v>
      </c>
      <c r="I15">
        <v>2502</v>
      </c>
      <c r="J15">
        <v>0</v>
      </c>
      <c r="K15" s="23">
        <f>Page_insights_months[[#This Row],[Daily Total Reach]]/Page_insights_months[[#Totals],[Daily Total Reach]]</f>
        <v>0.16543370457686368</v>
      </c>
    </row>
    <row r="16" spans="1:11" x14ac:dyDescent="0.25">
      <c r="A16">
        <v>2020</v>
      </c>
      <c r="B16">
        <v>4</v>
      </c>
      <c r="C16" t="s">
        <v>12</v>
      </c>
      <c r="D16">
        <v>3413</v>
      </c>
      <c r="E16">
        <v>1988</v>
      </c>
      <c r="F16">
        <v>1416</v>
      </c>
      <c r="G16">
        <v>179</v>
      </c>
      <c r="H16">
        <v>4168</v>
      </c>
      <c r="I16">
        <v>2640</v>
      </c>
      <c r="J16">
        <v>1474</v>
      </c>
      <c r="K16" s="23">
        <f>Page_insights_months[[#This Row],[Daily Total Reach]]/Page_insights_months[[#Totals],[Daily Total Reach]]</f>
        <v>0.27745711730753597</v>
      </c>
    </row>
    <row r="17" spans="1:11" x14ac:dyDescent="0.25">
      <c r="A17">
        <v>2020</v>
      </c>
      <c r="B17">
        <v>5</v>
      </c>
      <c r="C17" t="s">
        <v>13</v>
      </c>
      <c r="D17">
        <v>2225</v>
      </c>
      <c r="E17">
        <v>2217</v>
      </c>
      <c r="F17">
        <v>0</v>
      </c>
      <c r="G17">
        <v>118</v>
      </c>
      <c r="H17">
        <v>3047</v>
      </c>
      <c r="I17">
        <v>2994</v>
      </c>
      <c r="J17">
        <v>0</v>
      </c>
      <c r="K17" s="23">
        <f>Page_insights_months[[#This Row],[Daily Total Reach]]/Page_insights_months[[#Totals],[Daily Total Reach]]</f>
        <v>0.18087960328428582</v>
      </c>
    </row>
    <row r="18" spans="1:11" x14ac:dyDescent="0.25">
      <c r="A18">
        <v>2020</v>
      </c>
      <c r="B18">
        <v>6</v>
      </c>
      <c r="C18" t="s">
        <v>14</v>
      </c>
      <c r="D18">
        <v>1941</v>
      </c>
      <c r="E18">
        <v>1939</v>
      </c>
      <c r="F18">
        <v>0</v>
      </c>
      <c r="G18">
        <v>82</v>
      </c>
      <c r="H18">
        <v>2652</v>
      </c>
      <c r="I18">
        <v>2631</v>
      </c>
      <c r="J18">
        <v>0</v>
      </c>
      <c r="K18" s="23">
        <f>Page_insights_months[[#This Row],[Daily Total Reach]]/Page_insights_months[[#Totals],[Daily Total Reach]]</f>
        <v>0.15779204942687586</v>
      </c>
    </row>
    <row r="19" spans="1:11" x14ac:dyDescent="0.25">
      <c r="A19">
        <v>2020</v>
      </c>
      <c r="B19">
        <v>7</v>
      </c>
      <c r="C19" t="s">
        <v>15</v>
      </c>
      <c r="D19">
        <v>54</v>
      </c>
      <c r="E19">
        <v>50</v>
      </c>
      <c r="F19">
        <v>0</v>
      </c>
      <c r="G19">
        <v>1</v>
      </c>
      <c r="H19">
        <v>129</v>
      </c>
      <c r="I19">
        <v>121</v>
      </c>
      <c r="J19">
        <v>0</v>
      </c>
      <c r="K19" s="23">
        <f>Page_insights_months[[#This Row],[Daily Total Reach]]/Page_insights_months[[#Totals],[Daily Total Reach]]</f>
        <v>4.3898870010568251E-3</v>
      </c>
    </row>
    <row r="20" spans="1:11" x14ac:dyDescent="0.25">
      <c r="A20">
        <v>2020</v>
      </c>
      <c r="B20">
        <v>8</v>
      </c>
      <c r="C20" t="s">
        <v>16</v>
      </c>
      <c r="D20">
        <v>27</v>
      </c>
      <c r="E20">
        <v>25</v>
      </c>
      <c r="F20">
        <v>0</v>
      </c>
      <c r="G20">
        <v>5</v>
      </c>
      <c r="H20">
        <v>166</v>
      </c>
      <c r="I20">
        <v>159</v>
      </c>
      <c r="J20">
        <v>0</v>
      </c>
      <c r="K20" s="23">
        <f>Page_insights_months[[#This Row],[Daily Total Reach]]/Page_insights_months[[#Totals],[Daily Total Reach]]</f>
        <v>2.1949435005284125E-3</v>
      </c>
    </row>
    <row r="21" spans="1:11" x14ac:dyDescent="0.25">
      <c r="A21">
        <v>2020</v>
      </c>
      <c r="B21">
        <v>9</v>
      </c>
      <c r="C21" t="s">
        <v>17</v>
      </c>
      <c r="D21">
        <v>14</v>
      </c>
      <c r="E21">
        <v>14</v>
      </c>
      <c r="F21">
        <v>0</v>
      </c>
      <c r="G21">
        <v>2</v>
      </c>
      <c r="H21">
        <v>78</v>
      </c>
      <c r="I21">
        <v>73</v>
      </c>
      <c r="J21">
        <v>0</v>
      </c>
      <c r="K21" s="23">
        <f>Page_insights_months[[#This Row],[Daily Total Reach]]/Page_insights_months[[#Totals],[Daily Total Reach]]</f>
        <v>1.1381188521258434E-3</v>
      </c>
    </row>
    <row r="22" spans="1:11" x14ac:dyDescent="0.25">
      <c r="A22">
        <v>2020</v>
      </c>
      <c r="B22">
        <v>10</v>
      </c>
      <c r="C22" t="s">
        <v>18</v>
      </c>
      <c r="D22">
        <v>14</v>
      </c>
      <c r="E22">
        <v>10</v>
      </c>
      <c r="F22">
        <v>0</v>
      </c>
      <c r="G22">
        <v>1</v>
      </c>
      <c r="H22">
        <v>123</v>
      </c>
      <c r="I22">
        <v>108</v>
      </c>
      <c r="J22">
        <v>0</v>
      </c>
      <c r="K22" s="23">
        <f>Page_insights_months[[#This Row],[Daily Total Reach]]/Page_insights_months[[#Totals],[Daily Total Reach]]</f>
        <v>1.1381188521258434E-3</v>
      </c>
    </row>
    <row r="23" spans="1:11" x14ac:dyDescent="0.25">
      <c r="A23">
        <v>2020</v>
      </c>
      <c r="B23">
        <v>11</v>
      </c>
      <c r="C23" t="s">
        <v>19</v>
      </c>
      <c r="D23">
        <v>7</v>
      </c>
      <c r="E23">
        <v>6</v>
      </c>
      <c r="F23">
        <v>0</v>
      </c>
      <c r="G23">
        <v>3</v>
      </c>
      <c r="H23">
        <v>39</v>
      </c>
      <c r="I23">
        <v>35</v>
      </c>
      <c r="J23">
        <v>0</v>
      </c>
      <c r="K23" s="23">
        <f>Page_insights_months[[#This Row],[Daily Total Reach]]/Page_insights_months[[#Totals],[Daily Total Reach]]</f>
        <v>5.6905942606292172E-4</v>
      </c>
    </row>
    <row r="24" spans="1:11" x14ac:dyDescent="0.25">
      <c r="A24">
        <v>2020</v>
      </c>
      <c r="B24">
        <v>12</v>
      </c>
      <c r="C24" t="s">
        <v>20</v>
      </c>
      <c r="D24">
        <v>19</v>
      </c>
      <c r="E24">
        <v>16</v>
      </c>
      <c r="F24">
        <v>0</v>
      </c>
      <c r="G24">
        <v>0</v>
      </c>
      <c r="H24">
        <v>104</v>
      </c>
      <c r="I24">
        <v>95</v>
      </c>
      <c r="J24">
        <v>0</v>
      </c>
      <c r="K24" s="23">
        <f>Page_insights_months[[#This Row],[Daily Total Reach]]/Page_insights_months[[#Totals],[Daily Total Reach]]</f>
        <v>1.544589870742216E-3</v>
      </c>
    </row>
    <row r="25" spans="1:11" x14ac:dyDescent="0.25">
      <c r="A25" t="s">
        <v>54</v>
      </c>
      <c r="D25">
        <f>SUBTOTAL(109,Page_insights_months[Daily Total Reach])</f>
        <v>12301</v>
      </c>
      <c r="E25">
        <f>SUBTOTAL(109,Page_insights_months[Daily Organic Reach])</f>
        <v>9699</v>
      </c>
      <c r="F25">
        <f>SUBTOTAL(109,Page_insights_months[Daily Paid Reach])</f>
        <v>2553</v>
      </c>
      <c r="G25">
        <f>SUBTOTAL(109,Page_insights_months[Daily Page Engaged Users])</f>
        <v>622</v>
      </c>
      <c r="H25">
        <f>SUBTOTAL(109,Page_insights_months[Daily Total Impressions])</f>
        <v>16311</v>
      </c>
      <c r="I25">
        <f>SUBTOTAL(109,Page_insights_months[Daily Organic impressions])</f>
        <v>13173</v>
      </c>
      <c r="J25">
        <f>SUBTOTAL(109,Page_insights_months[Daily Paid Impressions])</f>
        <v>2803</v>
      </c>
      <c r="K25">
        <f>SUBTOTAL(103,Page_insights_months[% of Reach])</f>
        <v>23</v>
      </c>
    </row>
  </sheetData>
  <sheetProtection algorithmName="SHA-512" hashValue="6j3/WlPcjcC8xEwxGy+CvrqvLj3IDRLa8c02RZjsLRf94NuIUSN2QhrMpcIvtQF4YVm51LQqGxebImMLxZ+/CA==" saltValue="YoCA06ANT/QoPV8CPfuAag=="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70B9-D414-4F76-B1E8-4FAA4F410992}">
  <dimension ref="A1:I15"/>
  <sheetViews>
    <sheetView workbookViewId="0">
      <selection activeCell="F41" sqref="F41"/>
    </sheetView>
  </sheetViews>
  <sheetFormatPr defaultRowHeight="15" x14ac:dyDescent="0.25"/>
  <sheetData>
    <row r="1" spans="1:9" ht="60" x14ac:dyDescent="0.25">
      <c r="A1" s="1" t="s">
        <v>0</v>
      </c>
      <c r="B1" s="1" t="s">
        <v>57</v>
      </c>
      <c r="C1" s="1" t="s">
        <v>3</v>
      </c>
      <c r="D1" s="1" t="s">
        <v>4</v>
      </c>
      <c r="E1" s="1" t="s">
        <v>5</v>
      </c>
      <c r="F1" s="1" t="s">
        <v>6</v>
      </c>
      <c r="G1" s="1" t="s">
        <v>7</v>
      </c>
      <c r="H1" s="1" t="s">
        <v>8</v>
      </c>
      <c r="I1" s="1" t="s">
        <v>9</v>
      </c>
    </row>
    <row r="2" spans="1:9" hidden="1" x14ac:dyDescent="0.25">
      <c r="A2">
        <v>2019</v>
      </c>
      <c r="B2" t="s">
        <v>58</v>
      </c>
      <c r="C2">
        <v>5</v>
      </c>
      <c r="D2">
        <v>5</v>
      </c>
      <c r="E2">
        <v>0</v>
      </c>
      <c r="F2">
        <v>1</v>
      </c>
      <c r="G2">
        <v>25</v>
      </c>
      <c r="H2">
        <v>18</v>
      </c>
      <c r="I2">
        <v>0</v>
      </c>
    </row>
    <row r="3" spans="1:9" hidden="1" x14ac:dyDescent="0.25">
      <c r="A3">
        <v>2019</v>
      </c>
      <c r="B3" t="s">
        <v>59</v>
      </c>
      <c r="C3">
        <v>9</v>
      </c>
      <c r="D3">
        <v>7</v>
      </c>
      <c r="E3">
        <v>0</v>
      </c>
      <c r="F3">
        <v>2</v>
      </c>
      <c r="G3">
        <v>48</v>
      </c>
      <c r="H3">
        <v>35</v>
      </c>
      <c r="I3">
        <v>0</v>
      </c>
    </row>
    <row r="4" spans="1:9" hidden="1" x14ac:dyDescent="0.25">
      <c r="A4">
        <v>2019</v>
      </c>
      <c r="B4" t="s">
        <v>60</v>
      </c>
      <c r="C4">
        <v>6</v>
      </c>
      <c r="D4">
        <v>3</v>
      </c>
      <c r="E4">
        <v>0</v>
      </c>
      <c r="F4">
        <v>1</v>
      </c>
      <c r="G4">
        <v>17</v>
      </c>
      <c r="H4">
        <v>4</v>
      </c>
      <c r="I4">
        <v>0</v>
      </c>
    </row>
    <row r="5" spans="1:9" hidden="1" x14ac:dyDescent="0.25">
      <c r="A5">
        <v>2019</v>
      </c>
      <c r="B5" t="s">
        <v>61</v>
      </c>
      <c r="C5">
        <v>5</v>
      </c>
      <c r="D5">
        <v>3</v>
      </c>
      <c r="E5">
        <v>0</v>
      </c>
      <c r="F5">
        <v>1</v>
      </c>
      <c r="G5">
        <v>97</v>
      </c>
      <c r="H5">
        <v>92</v>
      </c>
      <c r="I5">
        <v>0</v>
      </c>
    </row>
    <row r="6" spans="1:9" hidden="1" x14ac:dyDescent="0.25">
      <c r="A6">
        <v>2019</v>
      </c>
      <c r="B6" t="s">
        <v>62</v>
      </c>
      <c r="C6">
        <v>6</v>
      </c>
      <c r="D6">
        <v>5</v>
      </c>
      <c r="E6">
        <v>0</v>
      </c>
      <c r="F6">
        <v>2</v>
      </c>
      <c r="G6">
        <v>68</v>
      </c>
      <c r="H6">
        <v>50</v>
      </c>
      <c r="I6">
        <v>0</v>
      </c>
    </row>
    <row r="7" spans="1:9" hidden="1" x14ac:dyDescent="0.25">
      <c r="A7">
        <v>2019</v>
      </c>
      <c r="B7" t="s">
        <v>63</v>
      </c>
      <c r="C7">
        <v>6</v>
      </c>
      <c r="D7">
        <v>4</v>
      </c>
      <c r="E7">
        <v>0</v>
      </c>
      <c r="F7">
        <v>0</v>
      </c>
      <c r="G7">
        <v>91</v>
      </c>
      <c r="H7">
        <v>76</v>
      </c>
      <c r="I7">
        <v>0</v>
      </c>
    </row>
    <row r="8" spans="1:9" hidden="1" x14ac:dyDescent="0.25">
      <c r="A8">
        <v>2019</v>
      </c>
      <c r="B8" t="s">
        <v>64</v>
      </c>
      <c r="C8">
        <v>1</v>
      </c>
      <c r="D8">
        <v>0</v>
      </c>
      <c r="E8">
        <v>0</v>
      </c>
      <c r="F8">
        <v>2</v>
      </c>
      <c r="G8">
        <v>2</v>
      </c>
      <c r="H8">
        <v>0</v>
      </c>
      <c r="I8">
        <v>0</v>
      </c>
    </row>
    <row r="9" spans="1:9" x14ac:dyDescent="0.25">
      <c r="A9">
        <v>2020</v>
      </c>
      <c r="B9" t="s">
        <v>58</v>
      </c>
      <c r="C9">
        <v>1557</v>
      </c>
      <c r="D9">
        <v>568</v>
      </c>
      <c r="E9">
        <v>987</v>
      </c>
      <c r="F9">
        <v>59</v>
      </c>
      <c r="G9">
        <v>1944</v>
      </c>
      <c r="H9">
        <v>774</v>
      </c>
      <c r="I9">
        <v>1139</v>
      </c>
    </row>
    <row r="10" spans="1:9" x14ac:dyDescent="0.25">
      <c r="A10">
        <v>2020</v>
      </c>
      <c r="B10" t="s">
        <v>63</v>
      </c>
      <c r="C10">
        <v>1059</v>
      </c>
      <c r="D10">
        <v>747</v>
      </c>
      <c r="E10">
        <v>309</v>
      </c>
      <c r="F10">
        <v>50</v>
      </c>
      <c r="G10">
        <v>1349</v>
      </c>
      <c r="H10">
        <v>1007</v>
      </c>
      <c r="I10">
        <v>322</v>
      </c>
    </row>
    <row r="11" spans="1:9" x14ac:dyDescent="0.25">
      <c r="A11">
        <v>2020</v>
      </c>
      <c r="B11" t="s">
        <v>62</v>
      </c>
      <c r="C11">
        <v>1408</v>
      </c>
      <c r="D11">
        <v>887</v>
      </c>
      <c r="E11">
        <v>511</v>
      </c>
      <c r="F11">
        <v>67</v>
      </c>
      <c r="G11">
        <v>1792</v>
      </c>
      <c r="H11">
        <v>1208</v>
      </c>
      <c r="I11">
        <v>558</v>
      </c>
    </row>
    <row r="12" spans="1:9" x14ac:dyDescent="0.25">
      <c r="A12">
        <v>2020</v>
      </c>
      <c r="B12" t="s">
        <v>59</v>
      </c>
      <c r="C12">
        <v>1040</v>
      </c>
      <c r="D12">
        <v>972</v>
      </c>
      <c r="E12">
        <v>61</v>
      </c>
      <c r="F12">
        <v>53</v>
      </c>
      <c r="G12">
        <v>1522</v>
      </c>
      <c r="H12">
        <v>1439</v>
      </c>
      <c r="I12">
        <v>61</v>
      </c>
    </row>
    <row r="13" spans="1:9" x14ac:dyDescent="0.25">
      <c r="A13">
        <v>2020</v>
      </c>
      <c r="B13" t="s">
        <v>64</v>
      </c>
      <c r="C13">
        <v>1530</v>
      </c>
      <c r="D13">
        <v>1268</v>
      </c>
      <c r="E13">
        <v>256</v>
      </c>
      <c r="F13">
        <v>74</v>
      </c>
      <c r="G13">
        <v>2069</v>
      </c>
      <c r="H13">
        <v>1755</v>
      </c>
      <c r="I13">
        <v>272</v>
      </c>
    </row>
    <row r="14" spans="1:9" x14ac:dyDescent="0.25">
      <c r="A14">
        <v>2020</v>
      </c>
      <c r="B14" t="s">
        <v>60</v>
      </c>
      <c r="C14">
        <v>2907</v>
      </c>
      <c r="D14">
        <v>2472</v>
      </c>
      <c r="E14">
        <v>429</v>
      </c>
      <c r="F14">
        <v>145</v>
      </c>
      <c r="G14">
        <v>3664</v>
      </c>
      <c r="H14">
        <v>3150</v>
      </c>
      <c r="I14">
        <v>451</v>
      </c>
    </row>
    <row r="15" spans="1:9" x14ac:dyDescent="0.25">
      <c r="A15">
        <v>2020</v>
      </c>
      <c r="B15" t="s">
        <v>61</v>
      </c>
      <c r="C15">
        <v>2762</v>
      </c>
      <c r="D15">
        <v>2758</v>
      </c>
      <c r="E15">
        <v>0</v>
      </c>
      <c r="F15">
        <v>165</v>
      </c>
      <c r="G15">
        <v>3623</v>
      </c>
      <c r="H15">
        <v>3565</v>
      </c>
      <c r="I15">
        <v>0</v>
      </c>
    </row>
  </sheetData>
  <sheetProtection algorithmName="SHA-512" hashValue="bHV6WFytXzNn4Zq0S4BOe7Nsz3ni3dBUuy8bks81FW/Uey+FQPLQBE9EAVdgFyhoyo6szwsVyZWMh1S21V/fTw==" saltValue="ArzD+9RUqMDrbKxqsK41Iw=="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534B1-AD66-4257-83EE-FBDD0EDCC572}">
  <dimension ref="A3:D17"/>
  <sheetViews>
    <sheetView workbookViewId="0">
      <selection activeCell="F41" sqref="F41"/>
    </sheetView>
  </sheetViews>
  <sheetFormatPr defaultRowHeight="15" x14ac:dyDescent="0.25"/>
  <cols>
    <col min="1" max="1" width="23" bestFit="1" customWidth="1"/>
    <col min="2" max="2" width="16.28515625" bestFit="1" customWidth="1"/>
    <col min="3" max="3" width="6" bestFit="1" customWidth="1"/>
    <col min="4" max="4" width="11.28515625" bestFit="1" customWidth="1"/>
  </cols>
  <sheetData>
    <row r="3" spans="1:4" x14ac:dyDescent="0.25">
      <c r="A3" s="2" t="s">
        <v>25</v>
      </c>
      <c r="B3" s="2" t="s">
        <v>24</v>
      </c>
    </row>
    <row r="4" spans="1:4" x14ac:dyDescent="0.25">
      <c r="A4" s="2" t="s">
        <v>22</v>
      </c>
      <c r="B4">
        <v>2019</v>
      </c>
      <c r="C4">
        <v>2020</v>
      </c>
      <c r="D4" t="s">
        <v>23</v>
      </c>
    </row>
    <row r="5" spans="1:4" x14ac:dyDescent="0.25">
      <c r="A5" s="3" t="s">
        <v>10</v>
      </c>
      <c r="B5" s="5">
        <v>0</v>
      </c>
      <c r="C5" s="5">
        <v>5</v>
      </c>
      <c r="D5" s="5">
        <v>5</v>
      </c>
    </row>
    <row r="6" spans="1:4" x14ac:dyDescent="0.25">
      <c r="A6" s="3" t="s">
        <v>21</v>
      </c>
      <c r="B6" s="5"/>
      <c r="C6" s="5">
        <v>2509</v>
      </c>
      <c r="D6" s="5">
        <v>2509</v>
      </c>
    </row>
    <row r="7" spans="1:4" x14ac:dyDescent="0.25">
      <c r="A7" s="3" t="s">
        <v>11</v>
      </c>
      <c r="B7" s="5">
        <v>2</v>
      </c>
      <c r="C7" s="5">
        <v>2035</v>
      </c>
      <c r="D7" s="5">
        <v>2037</v>
      </c>
    </row>
    <row r="8" spans="1:4" x14ac:dyDescent="0.25">
      <c r="A8" s="3" t="s">
        <v>12</v>
      </c>
      <c r="B8" s="5">
        <v>1</v>
      </c>
      <c r="C8" s="5">
        <v>3413</v>
      </c>
      <c r="D8" s="5">
        <v>3414</v>
      </c>
    </row>
    <row r="9" spans="1:4" x14ac:dyDescent="0.25">
      <c r="A9" s="3" t="s">
        <v>13</v>
      </c>
      <c r="B9" s="5">
        <v>3</v>
      </c>
      <c r="C9" s="5">
        <v>2225</v>
      </c>
      <c r="D9" s="5">
        <v>2228</v>
      </c>
    </row>
    <row r="10" spans="1:4" x14ac:dyDescent="0.25">
      <c r="A10" s="3" t="s">
        <v>14</v>
      </c>
      <c r="B10" s="5">
        <v>4</v>
      </c>
      <c r="C10" s="5">
        <v>1941</v>
      </c>
      <c r="D10" s="5">
        <v>1945</v>
      </c>
    </row>
    <row r="11" spans="1:4" x14ac:dyDescent="0.25">
      <c r="A11" s="3" t="s">
        <v>15</v>
      </c>
      <c r="B11" s="5">
        <v>6</v>
      </c>
      <c r="C11" s="5">
        <v>54</v>
      </c>
      <c r="D11" s="5">
        <v>60</v>
      </c>
    </row>
    <row r="12" spans="1:4" x14ac:dyDescent="0.25">
      <c r="A12" s="3" t="s">
        <v>16</v>
      </c>
      <c r="B12" s="5">
        <v>0</v>
      </c>
      <c r="C12" s="5">
        <v>27</v>
      </c>
      <c r="D12" s="5">
        <v>27</v>
      </c>
    </row>
    <row r="13" spans="1:4" x14ac:dyDescent="0.25">
      <c r="A13" s="3" t="s">
        <v>17</v>
      </c>
      <c r="B13" s="5">
        <v>7</v>
      </c>
      <c r="C13" s="5">
        <v>14</v>
      </c>
      <c r="D13" s="5">
        <v>21</v>
      </c>
    </row>
    <row r="14" spans="1:4" x14ac:dyDescent="0.25">
      <c r="A14" s="3" t="s">
        <v>18</v>
      </c>
      <c r="B14" s="5">
        <v>1</v>
      </c>
      <c r="C14" s="5">
        <v>14</v>
      </c>
      <c r="D14" s="5">
        <v>15</v>
      </c>
    </row>
    <row r="15" spans="1:4" x14ac:dyDescent="0.25">
      <c r="A15" s="3" t="s">
        <v>19</v>
      </c>
      <c r="B15" s="5">
        <v>9</v>
      </c>
      <c r="C15" s="5">
        <v>7</v>
      </c>
      <c r="D15" s="5">
        <v>16</v>
      </c>
    </row>
    <row r="16" spans="1:4" x14ac:dyDescent="0.25">
      <c r="A16" s="3" t="s">
        <v>20</v>
      </c>
      <c r="B16" s="5">
        <v>5</v>
      </c>
      <c r="C16" s="5">
        <v>19</v>
      </c>
      <c r="D16" s="5">
        <v>24</v>
      </c>
    </row>
    <row r="17" spans="1:4" x14ac:dyDescent="0.25">
      <c r="A17" s="3" t="s">
        <v>23</v>
      </c>
      <c r="B17" s="5">
        <v>38</v>
      </c>
      <c r="C17" s="5">
        <v>12263</v>
      </c>
      <c r="D17" s="5">
        <v>12301</v>
      </c>
    </row>
  </sheetData>
  <sheetProtection algorithmName="SHA-512" hashValue="x0vEJHxvZqZJabe6tVjVMNXbCdSt8+0RXV4zhvY2JxdgoRl+M2TtPywrIX5ApDnNFSP47AiGNizdQLAGmvbGhA==" saltValue="na5hIMFRm+NPLEOgzlhbE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832A2-70ED-4AB3-83CC-13EB3F6A9375}">
  <dimension ref="A3:D17"/>
  <sheetViews>
    <sheetView workbookViewId="0">
      <selection activeCell="F41" sqref="F41"/>
    </sheetView>
  </sheetViews>
  <sheetFormatPr defaultRowHeight="15" x14ac:dyDescent="0.25"/>
  <cols>
    <col min="1" max="1" width="30.7109375" bestFit="1" customWidth="1"/>
    <col min="2" max="2" width="16.28515625" bestFit="1" customWidth="1"/>
    <col min="3" max="3" width="5" bestFit="1" customWidth="1"/>
    <col min="4" max="4" width="11.28515625" bestFit="1" customWidth="1"/>
  </cols>
  <sheetData>
    <row r="3" spans="1:4" x14ac:dyDescent="0.25">
      <c r="A3" s="2" t="s">
        <v>26</v>
      </c>
      <c r="B3" s="2" t="s">
        <v>24</v>
      </c>
    </row>
    <row r="4" spans="1:4" x14ac:dyDescent="0.25">
      <c r="A4" s="2" t="s">
        <v>22</v>
      </c>
      <c r="B4">
        <v>2019</v>
      </c>
      <c r="C4">
        <v>2020</v>
      </c>
      <c r="D4" t="s">
        <v>23</v>
      </c>
    </row>
    <row r="5" spans="1:4" x14ac:dyDescent="0.25">
      <c r="A5" s="3" t="s">
        <v>10</v>
      </c>
      <c r="B5" s="5">
        <v>0</v>
      </c>
      <c r="C5" s="5">
        <v>0</v>
      </c>
      <c r="D5" s="5">
        <v>0</v>
      </c>
    </row>
    <row r="6" spans="1:4" x14ac:dyDescent="0.25">
      <c r="A6" s="3" t="s">
        <v>21</v>
      </c>
      <c r="B6" s="5"/>
      <c r="C6" s="5">
        <v>107</v>
      </c>
      <c r="D6" s="5">
        <v>107</v>
      </c>
    </row>
    <row r="7" spans="1:4" x14ac:dyDescent="0.25">
      <c r="A7" s="3" t="s">
        <v>11</v>
      </c>
      <c r="B7" s="5">
        <v>1</v>
      </c>
      <c r="C7" s="5">
        <v>115</v>
      </c>
      <c r="D7" s="5">
        <v>116</v>
      </c>
    </row>
    <row r="8" spans="1:4" x14ac:dyDescent="0.25">
      <c r="A8" s="3" t="s">
        <v>12</v>
      </c>
      <c r="B8" s="5">
        <v>2</v>
      </c>
      <c r="C8" s="5">
        <v>179</v>
      </c>
      <c r="D8" s="5">
        <v>181</v>
      </c>
    </row>
    <row r="9" spans="1:4" x14ac:dyDescent="0.25">
      <c r="A9" s="3" t="s">
        <v>13</v>
      </c>
      <c r="B9" s="5">
        <v>1</v>
      </c>
      <c r="C9" s="5">
        <v>118</v>
      </c>
      <c r="D9" s="5">
        <v>119</v>
      </c>
    </row>
    <row r="10" spans="1:4" x14ac:dyDescent="0.25">
      <c r="A10" s="3" t="s">
        <v>14</v>
      </c>
      <c r="B10" s="5">
        <v>1</v>
      </c>
      <c r="C10" s="5">
        <v>82</v>
      </c>
      <c r="D10" s="5">
        <v>83</v>
      </c>
    </row>
    <row r="11" spans="1:4" x14ac:dyDescent="0.25">
      <c r="A11" s="3" t="s">
        <v>15</v>
      </c>
      <c r="B11" s="5">
        <v>0</v>
      </c>
      <c r="C11" s="5">
        <v>1</v>
      </c>
      <c r="D11" s="5">
        <v>1</v>
      </c>
    </row>
    <row r="12" spans="1:4" x14ac:dyDescent="0.25">
      <c r="A12" s="3" t="s">
        <v>16</v>
      </c>
      <c r="B12" s="5">
        <v>1</v>
      </c>
      <c r="C12" s="5">
        <v>5</v>
      </c>
      <c r="D12" s="5">
        <v>6</v>
      </c>
    </row>
    <row r="13" spans="1:4" x14ac:dyDescent="0.25">
      <c r="A13" s="3" t="s">
        <v>17</v>
      </c>
      <c r="B13" s="5">
        <v>0</v>
      </c>
      <c r="C13" s="5">
        <v>2</v>
      </c>
      <c r="D13" s="5">
        <v>2</v>
      </c>
    </row>
    <row r="14" spans="1:4" x14ac:dyDescent="0.25">
      <c r="A14" s="3" t="s">
        <v>18</v>
      </c>
      <c r="B14" s="5">
        <v>2</v>
      </c>
      <c r="C14" s="5">
        <v>1</v>
      </c>
      <c r="D14" s="5">
        <v>3</v>
      </c>
    </row>
    <row r="15" spans="1:4" x14ac:dyDescent="0.25">
      <c r="A15" s="3" t="s">
        <v>19</v>
      </c>
      <c r="B15" s="5">
        <v>1</v>
      </c>
      <c r="C15" s="5">
        <v>3</v>
      </c>
      <c r="D15" s="5">
        <v>4</v>
      </c>
    </row>
    <row r="16" spans="1:4" x14ac:dyDescent="0.25">
      <c r="A16" s="3" t="s">
        <v>20</v>
      </c>
      <c r="B16" s="5">
        <v>0</v>
      </c>
      <c r="C16" s="5">
        <v>0</v>
      </c>
      <c r="D16" s="5">
        <v>0</v>
      </c>
    </row>
    <row r="17" spans="1:4" x14ac:dyDescent="0.25">
      <c r="A17" s="3" t="s">
        <v>23</v>
      </c>
      <c r="B17" s="5">
        <v>9</v>
      </c>
      <c r="C17" s="5">
        <v>613</v>
      </c>
      <c r="D17" s="5">
        <v>622</v>
      </c>
    </row>
  </sheetData>
  <sheetProtection algorithmName="SHA-512" hashValue="3FJfbODywHO5TZ1gKnFiedeO6SawwahX7djbVLBXiWeDQ8KQhjNNZezHShL2gkSzsTS1I4zGjFpM4QoBmvSfkg==" saltValue="Ed4cZeJ05TasB/e4tVewI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A149-425B-486C-9F1C-4E13B60F276E}">
  <dimension ref="A3:D17"/>
  <sheetViews>
    <sheetView workbookViewId="0">
      <selection activeCell="F41" sqref="F41"/>
    </sheetView>
  </sheetViews>
  <sheetFormatPr defaultRowHeight="15" x14ac:dyDescent="0.25"/>
  <cols>
    <col min="1" max="1" width="28.5703125" bestFit="1" customWidth="1"/>
    <col min="2" max="2" width="16.28515625" bestFit="1" customWidth="1"/>
    <col min="3" max="3" width="6" bestFit="1" customWidth="1"/>
    <col min="4" max="4" width="11.28515625" bestFit="1" customWidth="1"/>
  </cols>
  <sheetData>
    <row r="3" spans="1:4" x14ac:dyDescent="0.25">
      <c r="A3" s="2" t="s">
        <v>27</v>
      </c>
      <c r="B3" s="2" t="s">
        <v>24</v>
      </c>
    </row>
    <row r="4" spans="1:4" x14ac:dyDescent="0.25">
      <c r="A4" s="2" t="s">
        <v>22</v>
      </c>
      <c r="B4">
        <v>2019</v>
      </c>
      <c r="C4">
        <v>2020</v>
      </c>
      <c r="D4" t="s">
        <v>23</v>
      </c>
    </row>
    <row r="5" spans="1:4" x14ac:dyDescent="0.25">
      <c r="A5" s="3" t="s">
        <v>10</v>
      </c>
      <c r="B5" s="5">
        <v>0</v>
      </c>
      <c r="C5" s="5">
        <v>6</v>
      </c>
      <c r="D5" s="5">
        <v>6</v>
      </c>
    </row>
    <row r="6" spans="1:4" x14ac:dyDescent="0.25">
      <c r="A6" s="3" t="s">
        <v>21</v>
      </c>
      <c r="B6" s="5"/>
      <c r="C6" s="5">
        <v>2928</v>
      </c>
      <c r="D6" s="5">
        <v>2928</v>
      </c>
    </row>
    <row r="7" spans="1:4" x14ac:dyDescent="0.25">
      <c r="A7" s="3" t="s">
        <v>11</v>
      </c>
      <c r="B7" s="5">
        <v>44</v>
      </c>
      <c r="C7" s="5">
        <v>2523</v>
      </c>
      <c r="D7" s="5">
        <v>2567</v>
      </c>
    </row>
    <row r="8" spans="1:4" x14ac:dyDescent="0.25">
      <c r="A8" s="3" t="s">
        <v>12</v>
      </c>
      <c r="B8" s="5">
        <v>1</v>
      </c>
      <c r="C8" s="5">
        <v>4168</v>
      </c>
      <c r="D8" s="5">
        <v>4169</v>
      </c>
    </row>
    <row r="9" spans="1:4" x14ac:dyDescent="0.25">
      <c r="A9" s="3" t="s">
        <v>13</v>
      </c>
      <c r="B9" s="5">
        <v>17</v>
      </c>
      <c r="C9" s="5">
        <v>3047</v>
      </c>
      <c r="D9" s="5">
        <v>3064</v>
      </c>
    </row>
    <row r="10" spans="1:4" x14ac:dyDescent="0.25">
      <c r="A10" s="3" t="s">
        <v>14</v>
      </c>
      <c r="B10" s="5">
        <v>12</v>
      </c>
      <c r="C10" s="5">
        <v>2652</v>
      </c>
      <c r="D10" s="5">
        <v>2664</v>
      </c>
    </row>
    <row r="11" spans="1:4" x14ac:dyDescent="0.25">
      <c r="A11" s="3" t="s">
        <v>15</v>
      </c>
      <c r="B11" s="5">
        <v>61</v>
      </c>
      <c r="C11" s="5">
        <v>129</v>
      </c>
      <c r="D11" s="5">
        <v>190</v>
      </c>
    </row>
    <row r="12" spans="1:4" x14ac:dyDescent="0.25">
      <c r="A12" s="3" t="s">
        <v>16</v>
      </c>
      <c r="B12" s="5">
        <v>0</v>
      </c>
      <c r="C12" s="5">
        <v>166</v>
      </c>
      <c r="D12" s="5">
        <v>166</v>
      </c>
    </row>
    <row r="13" spans="1:4" x14ac:dyDescent="0.25">
      <c r="A13" s="3" t="s">
        <v>17</v>
      </c>
      <c r="B13" s="5">
        <v>23</v>
      </c>
      <c r="C13" s="5">
        <v>78</v>
      </c>
      <c r="D13" s="5">
        <v>101</v>
      </c>
    </row>
    <row r="14" spans="1:4" x14ac:dyDescent="0.25">
      <c r="A14" s="3" t="s">
        <v>18</v>
      </c>
      <c r="B14" s="5">
        <v>2</v>
      </c>
      <c r="C14" s="5">
        <v>123</v>
      </c>
      <c r="D14" s="5">
        <v>125</v>
      </c>
    </row>
    <row r="15" spans="1:4" x14ac:dyDescent="0.25">
      <c r="A15" s="3" t="s">
        <v>19</v>
      </c>
      <c r="B15" s="5">
        <v>166</v>
      </c>
      <c r="C15" s="5">
        <v>39</v>
      </c>
      <c r="D15" s="5">
        <v>205</v>
      </c>
    </row>
    <row r="16" spans="1:4" x14ac:dyDescent="0.25">
      <c r="A16" s="3" t="s">
        <v>20</v>
      </c>
      <c r="B16" s="5">
        <v>22</v>
      </c>
      <c r="C16" s="5">
        <v>104</v>
      </c>
      <c r="D16" s="5">
        <v>126</v>
      </c>
    </row>
    <row r="17" spans="1:4" x14ac:dyDescent="0.25">
      <c r="A17" s="3" t="s">
        <v>23</v>
      </c>
      <c r="B17" s="5">
        <v>348</v>
      </c>
      <c r="C17" s="5">
        <v>15963</v>
      </c>
      <c r="D17" s="5">
        <v>16311</v>
      </c>
    </row>
  </sheetData>
  <sheetProtection algorithmName="SHA-512" hashValue="0rHAkQoWAmdbVsgyd9trSOqfUtq6bDkbVxtyB7QmRqZy6wmL0zmMZynvIt/W5749nDE+QyrF/eRudPOSLnMpAQ==" saltValue="vI0pF52k5JTUvE4prUu1N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2"/>
  <sheetViews>
    <sheetView topLeftCell="A31" workbookViewId="0">
      <selection activeCell="F41" sqref="F41"/>
    </sheetView>
  </sheetViews>
  <sheetFormatPr defaultRowHeight="15" x14ac:dyDescent="0.25"/>
  <cols>
    <col min="2" max="2" width="9.85546875" customWidth="1"/>
    <col min="3" max="3" width="10.42578125" customWidth="1"/>
    <col min="5" max="5" width="12.42578125" customWidth="1"/>
    <col min="6" max="6" width="11.85546875" customWidth="1"/>
  </cols>
  <sheetData>
    <row r="1" spans="2:2" x14ac:dyDescent="0.25">
      <c r="B1" s="6" t="s">
        <v>28</v>
      </c>
    </row>
    <row r="29" spans="1:16" x14ac:dyDescent="0.25">
      <c r="L29" s="7" t="s">
        <v>29</v>
      </c>
    </row>
    <row r="30" spans="1:16" ht="45" x14ac:dyDescent="0.25">
      <c r="A30" s="8" t="s">
        <v>30</v>
      </c>
      <c r="B30" s="9" t="s">
        <v>31</v>
      </c>
      <c r="C30" s="9" t="s">
        <v>32</v>
      </c>
      <c r="D30" s="9" t="s">
        <v>33</v>
      </c>
      <c r="E30" s="9" t="s">
        <v>34</v>
      </c>
      <c r="F30" s="9" t="s">
        <v>35</v>
      </c>
      <c r="G30" s="9" t="s">
        <v>36</v>
      </c>
      <c r="H30" s="9" t="s">
        <v>37</v>
      </c>
      <c r="I30" s="9" t="s">
        <v>38</v>
      </c>
      <c r="L30" s="10" t="s">
        <v>31</v>
      </c>
      <c r="M30" s="10" t="s">
        <v>39</v>
      </c>
      <c r="N30" s="10" t="s">
        <v>40</v>
      </c>
      <c r="O30" s="10" t="s">
        <v>41</v>
      </c>
      <c r="P30" s="10" t="s">
        <v>42</v>
      </c>
    </row>
    <row r="31" spans="1:16" x14ac:dyDescent="0.25">
      <c r="A31" t="s">
        <v>43</v>
      </c>
      <c r="B31" s="11" t="s">
        <v>44</v>
      </c>
      <c r="C31" s="11" t="s">
        <v>45</v>
      </c>
      <c r="D31" s="12">
        <v>158</v>
      </c>
      <c r="E31" s="12">
        <v>200</v>
      </c>
      <c r="F31" s="13">
        <v>1.2658227848101</v>
      </c>
      <c r="G31" s="13">
        <v>28</v>
      </c>
      <c r="H31" s="14">
        <v>5.7500000000000002E-2</v>
      </c>
      <c r="I31" s="14">
        <v>1.61</v>
      </c>
      <c r="L31" s="15" t="s">
        <v>44</v>
      </c>
      <c r="M31" s="16">
        <f>SUMIF($B$31:$B$38,L31,$D$31:$D$38)</f>
        <v>211</v>
      </c>
      <c r="N31" s="16">
        <f>SUMIF($B$31:$B$38,L31,$E$31:$E$38)</f>
        <v>268</v>
      </c>
      <c r="O31" s="16">
        <f>SUMIF($B$31:$B$38,L31,$G$31:$G$38)</f>
        <v>30</v>
      </c>
      <c r="P31" s="17">
        <f>O31/M31</f>
        <v>0.14218009478672985</v>
      </c>
    </row>
    <row r="32" spans="1:16" x14ac:dyDescent="0.25">
      <c r="A32" t="s">
        <v>43</v>
      </c>
      <c r="B32" s="11" t="s">
        <v>46</v>
      </c>
      <c r="C32" s="11" t="s">
        <v>45</v>
      </c>
      <c r="D32" s="12">
        <v>333</v>
      </c>
      <c r="E32" s="12">
        <v>427</v>
      </c>
      <c r="F32" s="13">
        <v>1.2822822822822999</v>
      </c>
      <c r="G32" s="13">
        <v>45</v>
      </c>
      <c r="H32" s="14">
        <v>7.2888888888889003E-2</v>
      </c>
      <c r="I32" s="14">
        <v>3.28</v>
      </c>
      <c r="L32" s="15" t="s">
        <v>46</v>
      </c>
      <c r="M32" s="16">
        <f t="shared" ref="M32:M34" si="0">SUMIF($B$31:$B$38,L32,$D$31:$D$38)</f>
        <v>574</v>
      </c>
      <c r="N32" s="16">
        <f t="shared" ref="N32:N34" si="1">SUMIF($B$31:$B$38,L32,$E$31:$E$38)</f>
        <v>772</v>
      </c>
      <c r="O32" s="16">
        <f t="shared" ref="O32:O34" si="2">SUMIF($B$31:$B$38,L32,$G$31:$G$38)</f>
        <v>51</v>
      </c>
      <c r="P32" s="17">
        <f t="shared" ref="P32:P35" si="3">O32/M32</f>
        <v>8.885017421602788E-2</v>
      </c>
    </row>
    <row r="33" spans="1:18" x14ac:dyDescent="0.25">
      <c r="A33" t="s">
        <v>43</v>
      </c>
      <c r="B33" s="11" t="s">
        <v>47</v>
      </c>
      <c r="C33" s="11" t="s">
        <v>45</v>
      </c>
      <c r="D33" s="12">
        <v>399</v>
      </c>
      <c r="E33" s="12">
        <v>541</v>
      </c>
      <c r="F33" s="13">
        <v>1.3558897243107999</v>
      </c>
      <c r="G33" s="13">
        <v>51</v>
      </c>
      <c r="H33" s="14">
        <v>7.4117647058823996E-2</v>
      </c>
      <c r="I33" s="14">
        <v>3.78</v>
      </c>
      <c r="L33" s="15" t="s">
        <v>47</v>
      </c>
      <c r="M33" s="16">
        <f t="shared" si="0"/>
        <v>852</v>
      </c>
      <c r="N33" s="16">
        <f t="shared" si="1"/>
        <v>1208</v>
      </c>
      <c r="O33" s="16">
        <f t="shared" si="2"/>
        <v>61</v>
      </c>
      <c r="P33" s="17">
        <f t="shared" si="3"/>
        <v>7.1596244131455405E-2</v>
      </c>
    </row>
    <row r="34" spans="1:18" x14ac:dyDescent="0.25">
      <c r="A34" t="s">
        <v>43</v>
      </c>
      <c r="B34" s="11" t="s">
        <v>48</v>
      </c>
      <c r="C34" s="11" t="s">
        <v>45</v>
      </c>
      <c r="D34" s="12">
        <v>234</v>
      </c>
      <c r="E34" s="12">
        <v>306</v>
      </c>
      <c r="F34" s="13">
        <v>1.3076923076922999</v>
      </c>
      <c r="G34" s="13">
        <v>20</v>
      </c>
      <c r="H34" s="14">
        <v>6.6500000000000004E-2</v>
      </c>
      <c r="I34" s="14">
        <v>1.33</v>
      </c>
      <c r="L34" s="15" t="s">
        <v>48</v>
      </c>
      <c r="M34" s="16">
        <f t="shared" si="0"/>
        <v>396</v>
      </c>
      <c r="N34" s="16">
        <f t="shared" si="1"/>
        <v>554</v>
      </c>
      <c r="O34" s="16">
        <f t="shared" si="2"/>
        <v>26</v>
      </c>
      <c r="P34" s="17">
        <f t="shared" si="3"/>
        <v>6.5656565656565663E-2</v>
      </c>
    </row>
    <row r="35" spans="1:18" x14ac:dyDescent="0.25">
      <c r="A35" t="s">
        <v>49</v>
      </c>
      <c r="B35" s="11" t="s">
        <v>44</v>
      </c>
      <c r="C35" s="11" t="s">
        <v>45</v>
      </c>
      <c r="D35" s="12">
        <v>53</v>
      </c>
      <c r="E35" s="12">
        <v>68</v>
      </c>
      <c r="F35" s="13">
        <v>1.2830188679245</v>
      </c>
      <c r="G35" s="13">
        <v>2</v>
      </c>
      <c r="H35" s="14">
        <v>9.5000000000000001E-2</v>
      </c>
      <c r="I35" s="14">
        <v>0.19</v>
      </c>
      <c r="L35" s="18" t="s">
        <v>50</v>
      </c>
      <c r="M35" s="19">
        <f>SUM(M31:M34)</f>
        <v>2033</v>
      </c>
      <c r="N35" s="19">
        <f t="shared" ref="N35:O35" si="4">SUM(N31:N34)</f>
        <v>2802</v>
      </c>
      <c r="O35" s="19">
        <f t="shared" si="4"/>
        <v>168</v>
      </c>
      <c r="P35" s="20">
        <f t="shared" si="3"/>
        <v>8.2636497786522378E-2</v>
      </c>
    </row>
    <row r="36" spans="1:18" x14ac:dyDescent="0.25">
      <c r="A36" t="s">
        <v>49</v>
      </c>
      <c r="B36" s="11" t="s">
        <v>46</v>
      </c>
      <c r="C36" s="11" t="s">
        <v>45</v>
      </c>
      <c r="D36" s="12">
        <v>241</v>
      </c>
      <c r="E36" s="12">
        <v>345</v>
      </c>
      <c r="F36" s="13">
        <v>1.4315352697095001</v>
      </c>
      <c r="G36" s="13">
        <v>6</v>
      </c>
      <c r="H36" s="14">
        <v>0.16</v>
      </c>
      <c r="I36" s="14">
        <v>0.96</v>
      </c>
    </row>
    <row r="37" spans="1:18" ht="15" customHeight="1" x14ac:dyDescent="0.25">
      <c r="A37" t="s">
        <v>49</v>
      </c>
      <c r="B37" s="11" t="s">
        <v>47</v>
      </c>
      <c r="C37" s="11" t="s">
        <v>45</v>
      </c>
      <c r="D37" s="12">
        <v>453</v>
      </c>
      <c r="E37" s="12">
        <v>667</v>
      </c>
      <c r="F37" s="13">
        <v>1.4724061810155</v>
      </c>
      <c r="G37" s="13">
        <v>10</v>
      </c>
      <c r="H37" s="14">
        <v>0.17</v>
      </c>
      <c r="I37" s="14">
        <v>1.7</v>
      </c>
      <c r="L37" s="37" t="s">
        <v>51</v>
      </c>
      <c r="M37" s="37"/>
      <c r="N37" s="37"/>
      <c r="O37" s="37"/>
      <c r="P37" s="37"/>
      <c r="Q37" s="37"/>
      <c r="R37" s="37"/>
    </row>
    <row r="38" spans="1:18" x14ac:dyDescent="0.25">
      <c r="A38" t="s">
        <v>49</v>
      </c>
      <c r="B38" s="11" t="s">
        <v>48</v>
      </c>
      <c r="C38" s="11" t="s">
        <v>45</v>
      </c>
      <c r="D38" s="12">
        <v>162</v>
      </c>
      <c r="E38" s="12">
        <v>248</v>
      </c>
      <c r="F38" s="13">
        <v>1.5308641975309001</v>
      </c>
      <c r="G38" s="13">
        <v>6</v>
      </c>
      <c r="H38" s="14">
        <v>9.3333333333333005E-2</v>
      </c>
      <c r="I38" s="14">
        <v>0.56000000000000005</v>
      </c>
      <c r="L38" s="37"/>
      <c r="M38" s="37"/>
      <c r="N38" s="37"/>
      <c r="O38" s="37"/>
      <c r="P38" s="37"/>
      <c r="Q38" s="37"/>
      <c r="R38" s="37"/>
    </row>
    <row r="39" spans="1:18" x14ac:dyDescent="0.25">
      <c r="D39" s="21">
        <f>SUM(D31:D38)</f>
        <v>2033</v>
      </c>
      <c r="E39" s="21">
        <f t="shared" ref="E39:I39" si="5">SUM(E31:E38)</f>
        <v>2802</v>
      </c>
      <c r="F39" s="21">
        <f t="shared" si="5"/>
        <v>10.929511615275899</v>
      </c>
      <c r="G39" s="21">
        <f t="shared" si="5"/>
        <v>168</v>
      </c>
      <c r="H39" s="21">
        <f t="shared" si="5"/>
        <v>0.78933986928104616</v>
      </c>
      <c r="I39" s="21">
        <f t="shared" si="5"/>
        <v>13.409999999999998</v>
      </c>
      <c r="L39" s="37"/>
      <c r="M39" s="37"/>
      <c r="N39" s="37"/>
      <c r="O39" s="37"/>
      <c r="P39" s="37"/>
      <c r="Q39" s="37"/>
      <c r="R39" s="37"/>
    </row>
    <row r="40" spans="1:18" x14ac:dyDescent="0.25">
      <c r="L40" s="37"/>
      <c r="M40" s="37"/>
      <c r="N40" s="37"/>
      <c r="O40" s="37"/>
      <c r="P40" s="37"/>
      <c r="Q40" s="37"/>
      <c r="R40" s="37"/>
    </row>
    <row r="41" spans="1:18" x14ac:dyDescent="0.25">
      <c r="L41" s="37"/>
      <c r="M41" s="37"/>
      <c r="N41" s="37"/>
      <c r="O41" s="37"/>
      <c r="P41" s="37"/>
      <c r="Q41" s="37"/>
      <c r="R41" s="37"/>
    </row>
    <row r="42" spans="1:18" x14ac:dyDescent="0.25">
      <c r="L42" s="37"/>
      <c r="M42" s="37"/>
      <c r="N42" s="37"/>
      <c r="O42" s="37"/>
      <c r="P42" s="37"/>
      <c r="Q42" s="37"/>
      <c r="R42" s="37"/>
    </row>
  </sheetData>
  <sheetProtection algorithmName="SHA-512" hashValue="hGCh1KEleYMiKM6BAeIu86G9rh+AJa+D7e/0od8XlST76UlUcdZ3vPEymmhxrz0npGwgnSTR3hgYhTgS+Quruw==" saltValue="blqX1VNFMiF5WWo0SdpiCw==" spinCount="100000" sheet="1" objects="1" scenarios="1"/>
  <mergeCells count="1">
    <mergeCell ref="L37:R4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AF8F0-FA9E-4C50-9973-C4D222244778}">
  <dimension ref="A1:I16"/>
  <sheetViews>
    <sheetView workbookViewId="0">
      <selection activeCell="F41" sqref="F41"/>
    </sheetView>
  </sheetViews>
  <sheetFormatPr defaultRowHeight="15" x14ac:dyDescent="0.25"/>
  <cols>
    <col min="1" max="1" width="13.140625" bestFit="1" customWidth="1"/>
    <col min="2" max="2" width="25.28515625" bestFit="1" customWidth="1"/>
    <col min="3" max="3" width="2" bestFit="1" customWidth="1"/>
    <col min="4" max="7" width="3" bestFit="1" customWidth="1"/>
    <col min="8" max="8" width="11.28515625" bestFit="1" customWidth="1"/>
    <col min="9" max="9" width="25.28515625" bestFit="1" customWidth="1"/>
    <col min="10" max="13" width="5" bestFit="1" customWidth="1"/>
    <col min="14" max="14" width="11.28515625" bestFit="1" customWidth="1"/>
  </cols>
  <sheetData>
    <row r="1" spans="1:9" x14ac:dyDescent="0.25">
      <c r="A1" s="2" t="s">
        <v>0</v>
      </c>
      <c r="B1" s="3">
        <v>2020</v>
      </c>
    </row>
    <row r="2" spans="1:9" ht="15.75" thickBot="1" x14ac:dyDescent="0.3"/>
    <row r="3" spans="1:9" x14ac:dyDescent="0.25">
      <c r="A3" s="2" t="s">
        <v>22</v>
      </c>
      <c r="B3" t="s">
        <v>55</v>
      </c>
      <c r="H3" s="4" t="s">
        <v>22</v>
      </c>
      <c r="I3" s="4" t="s">
        <v>55</v>
      </c>
    </row>
    <row r="4" spans="1:9" x14ac:dyDescent="0.25">
      <c r="A4" s="3" t="s">
        <v>10</v>
      </c>
      <c r="B4" s="5">
        <v>4</v>
      </c>
      <c r="H4" s="24" t="s">
        <v>21</v>
      </c>
      <c r="I4" s="25">
        <v>1374</v>
      </c>
    </row>
    <row r="5" spans="1:9" x14ac:dyDescent="0.25">
      <c r="A5" s="3" t="s">
        <v>21</v>
      </c>
      <c r="B5" s="5">
        <v>1374</v>
      </c>
      <c r="H5" s="24" t="s">
        <v>11</v>
      </c>
      <c r="I5" s="25">
        <v>2029</v>
      </c>
    </row>
    <row r="6" spans="1:9" x14ac:dyDescent="0.25">
      <c r="A6" s="3" t="s">
        <v>11</v>
      </c>
      <c r="B6" s="5">
        <v>2029</v>
      </c>
      <c r="H6" s="24" t="s">
        <v>12</v>
      </c>
      <c r="I6" s="25">
        <v>1988</v>
      </c>
    </row>
    <row r="7" spans="1:9" x14ac:dyDescent="0.25">
      <c r="A7" s="3" t="s">
        <v>12</v>
      </c>
      <c r="B7" s="5">
        <v>1988</v>
      </c>
      <c r="H7" s="24" t="s">
        <v>13</v>
      </c>
      <c r="I7" s="25">
        <v>2217</v>
      </c>
    </row>
    <row r="8" spans="1:9" x14ac:dyDescent="0.25">
      <c r="A8" s="3" t="s">
        <v>13</v>
      </c>
      <c r="B8" s="5">
        <v>2217</v>
      </c>
      <c r="H8" s="24" t="s">
        <v>14</v>
      </c>
      <c r="I8" s="25">
        <v>1939</v>
      </c>
    </row>
    <row r="9" spans="1:9" x14ac:dyDescent="0.25">
      <c r="A9" s="3" t="s">
        <v>14</v>
      </c>
      <c r="B9" s="5">
        <v>1939</v>
      </c>
      <c r="H9" s="24" t="s">
        <v>56</v>
      </c>
      <c r="I9">
        <v>125</v>
      </c>
    </row>
    <row r="10" spans="1:9" ht="15.75" thickBot="1" x14ac:dyDescent="0.3">
      <c r="A10" s="3" t="s">
        <v>15</v>
      </c>
      <c r="B10" s="5">
        <v>50</v>
      </c>
      <c r="H10" s="26" t="s">
        <v>23</v>
      </c>
      <c r="I10" s="27">
        <v>9672</v>
      </c>
    </row>
    <row r="11" spans="1:9" x14ac:dyDescent="0.25">
      <c r="A11" s="3" t="s">
        <v>16</v>
      </c>
      <c r="B11" s="5">
        <v>25</v>
      </c>
    </row>
    <row r="12" spans="1:9" x14ac:dyDescent="0.25">
      <c r="A12" s="3" t="s">
        <v>17</v>
      </c>
      <c r="B12" s="5">
        <v>14</v>
      </c>
    </row>
    <row r="13" spans="1:9" x14ac:dyDescent="0.25">
      <c r="A13" s="3" t="s">
        <v>18</v>
      </c>
      <c r="B13" s="5">
        <v>10</v>
      </c>
    </row>
    <row r="14" spans="1:9" x14ac:dyDescent="0.25">
      <c r="A14" s="3" t="s">
        <v>19</v>
      </c>
      <c r="B14" s="5">
        <v>6</v>
      </c>
    </row>
    <row r="15" spans="1:9" x14ac:dyDescent="0.25">
      <c r="A15" s="3" t="s">
        <v>20</v>
      </c>
      <c r="B15" s="5">
        <v>16</v>
      </c>
    </row>
    <row r="16" spans="1:9" x14ac:dyDescent="0.25">
      <c r="A16" s="3" t="s">
        <v>23</v>
      </c>
      <c r="B16" s="5">
        <v>9672</v>
      </c>
    </row>
  </sheetData>
  <sheetProtection algorithmName="SHA-512" hashValue="guke/wy//7oF5h2eqCpuwV9XjEPFjMwFsEb9R08nivtHKB/pqhJV+TxarWdfs7tk00s6OXOh6SnO4EjPL0TIvg==" saltValue="SwfLH8u4X9au//q1OHbx9g=="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58726-0557-45E7-B450-4C6FE9699339}">
  <dimension ref="A1:H14"/>
  <sheetViews>
    <sheetView workbookViewId="0">
      <selection activeCell="F41" sqref="F41"/>
    </sheetView>
  </sheetViews>
  <sheetFormatPr defaultRowHeight="15" x14ac:dyDescent="0.25"/>
  <sheetData>
    <row r="1" spans="1:8" x14ac:dyDescent="0.25">
      <c r="A1" t="s">
        <v>69</v>
      </c>
    </row>
    <row r="3" spans="1:8" x14ac:dyDescent="0.25">
      <c r="A3" s="7" t="s">
        <v>65</v>
      </c>
    </row>
    <row r="5" spans="1:8" x14ac:dyDescent="0.25">
      <c r="A5" s="7" t="s">
        <v>22</v>
      </c>
      <c r="B5" s="7" t="s">
        <v>66</v>
      </c>
      <c r="C5" s="7" t="s">
        <v>67</v>
      </c>
      <c r="D5" s="7" t="s">
        <v>68</v>
      </c>
      <c r="G5" s="7" t="s">
        <v>70</v>
      </c>
      <c r="H5" s="7" t="s">
        <v>71</v>
      </c>
    </row>
    <row r="6" spans="1:8" x14ac:dyDescent="0.25">
      <c r="A6" t="s">
        <v>61</v>
      </c>
      <c r="B6">
        <v>16</v>
      </c>
      <c r="C6">
        <v>545</v>
      </c>
      <c r="D6" s="21">
        <f t="shared" ref="D6:D12" si="0">C6/B6</f>
        <v>34.0625</v>
      </c>
      <c r="G6" s="3" t="s">
        <v>58</v>
      </c>
      <c r="H6" s="21">
        <v>161</v>
      </c>
    </row>
    <row r="7" spans="1:8" x14ac:dyDescent="0.25">
      <c r="A7" t="s">
        <v>64</v>
      </c>
      <c r="B7">
        <v>8</v>
      </c>
      <c r="C7">
        <v>743</v>
      </c>
      <c r="D7" s="21">
        <f t="shared" si="0"/>
        <v>92.875</v>
      </c>
      <c r="G7" s="3" t="s">
        <v>62</v>
      </c>
      <c r="H7" s="21">
        <v>165.5</v>
      </c>
    </row>
    <row r="8" spans="1:8" x14ac:dyDescent="0.25">
      <c r="A8" t="s">
        <v>60</v>
      </c>
      <c r="B8">
        <v>23</v>
      </c>
      <c r="C8">
        <v>3088</v>
      </c>
      <c r="D8" s="21">
        <f t="shared" si="0"/>
        <v>134.2608695652174</v>
      </c>
      <c r="G8" s="3" t="s">
        <v>64</v>
      </c>
      <c r="H8" s="21">
        <v>181.25</v>
      </c>
    </row>
    <row r="9" spans="1:8" x14ac:dyDescent="0.25">
      <c r="A9" t="s">
        <v>59</v>
      </c>
      <c r="B9">
        <v>3</v>
      </c>
      <c r="C9">
        <v>483</v>
      </c>
      <c r="D9" s="21">
        <f t="shared" si="0"/>
        <v>161</v>
      </c>
      <c r="G9" s="3" t="s">
        <v>59</v>
      </c>
      <c r="H9" s="21">
        <v>181.66666666666666</v>
      </c>
    </row>
    <row r="10" spans="1:8" x14ac:dyDescent="0.25">
      <c r="A10" t="s">
        <v>62</v>
      </c>
      <c r="B10">
        <v>4</v>
      </c>
      <c r="C10">
        <v>662</v>
      </c>
      <c r="D10" s="21">
        <f t="shared" si="0"/>
        <v>165.5</v>
      </c>
      <c r="G10" s="3" t="s">
        <v>63</v>
      </c>
      <c r="H10" s="21">
        <v>185.75</v>
      </c>
    </row>
    <row r="11" spans="1:8" x14ac:dyDescent="0.25">
      <c r="A11" t="s">
        <v>63</v>
      </c>
      <c r="B11">
        <v>4</v>
      </c>
      <c r="C11">
        <v>1450</v>
      </c>
      <c r="D11" s="21">
        <f t="shared" si="0"/>
        <v>362.5</v>
      </c>
      <c r="G11" s="3" t="s">
        <v>60</v>
      </c>
      <c r="H11" s="21">
        <v>187.43478260869566</v>
      </c>
    </row>
    <row r="12" spans="1:8" x14ac:dyDescent="0.25">
      <c r="A12" t="s">
        <v>58</v>
      </c>
      <c r="B12">
        <v>3</v>
      </c>
      <c r="C12">
        <v>4311</v>
      </c>
      <c r="D12" s="21">
        <f t="shared" si="0"/>
        <v>1437</v>
      </c>
      <c r="G12" s="3" t="s">
        <v>61</v>
      </c>
      <c r="H12" s="21">
        <v>193</v>
      </c>
    </row>
    <row r="14" spans="1:8" x14ac:dyDescent="0.25">
      <c r="A14" s="7" t="s">
        <v>54</v>
      </c>
      <c r="B14" s="7">
        <f>SUM(B6:B13)</f>
        <v>61</v>
      </c>
      <c r="C14" s="7">
        <f>SUM(C6:C13)</f>
        <v>11282</v>
      </c>
    </row>
  </sheetData>
  <sheetProtection algorithmName="SHA-512" hashValue="rfDUSZDIlxojKv6kyMpVCiec0bQ/1xiVkP/XleudGrxT5Sb6XvcH2l/ojRzGc+ZCJw/yuLieCEqLJDV18Ai9YQ==" saltValue="19Air40EyE+T6MVz3ePsRA==" spinCount="100000" sheet="1" objects="1" scenarios="1"/>
  <sortState xmlns:xlrd2="http://schemas.microsoft.com/office/spreadsheetml/2017/richdata2" ref="G6:H12">
    <sortCondition ref="H6:H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per_month_page</vt:lpstr>
      <vt:lpstr>Per_day</vt:lpstr>
      <vt:lpstr>Reach</vt:lpstr>
      <vt:lpstr>Engagements</vt:lpstr>
      <vt:lpstr>Impressions</vt:lpstr>
      <vt:lpstr>Demographics</vt:lpstr>
      <vt:lpstr>org_reach</vt:lpstr>
      <vt:lpstr>Post Results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2021-02-15T16:27:20Z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45a32fcd-9d70-481f-9cff-cbcea36c98d9</vt:lpwstr>
  </property>
</Properties>
</file>