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240" yWindow="60" windowWidth="22995" windowHeight="12585" activeTab="2"/>
  </bookViews>
  <sheets>
    <sheet name="atlas" sheetId="1" r:id="rId1"/>
    <sheet name="Sheet1" sheetId="2" r:id="rId2"/>
    <sheet name="AtlasShort1" sheetId="3" r:id="rId3"/>
    <sheet name="Assessment 1" sheetId="4" r:id="rId4"/>
    <sheet name="Assessment 2" sheetId="5" r:id="rId5"/>
  </sheets>
  <definedNames>
    <definedName name="atlas" localSheetId="3">'Assessment 1'!$A$1:$H$1188</definedName>
    <definedName name="atlasassessment2_1" localSheetId="4">'Assessment 2'!$A$1:$D$168</definedName>
    <definedName name="atlasShort1" localSheetId="2">AtlasShort1!$A$1:$S$23</definedName>
  </definedNames>
  <calcPr calcId="152511"/>
</workbook>
</file>

<file path=xl/calcChain.xml><?xml version="1.0" encoding="utf-8"?>
<calcChain xmlns="http://schemas.openxmlformats.org/spreadsheetml/2006/main">
  <c r="R85" i="3" l="1"/>
  <c r="R84" i="3"/>
  <c r="B1" i="3"/>
  <c r="C125" i="2"/>
  <c r="C126" i="2"/>
  <c r="C127" i="2"/>
  <c r="C133" i="2"/>
  <c r="C132" i="2"/>
  <c r="C131" i="2"/>
  <c r="C130" i="2"/>
  <c r="C129" i="2"/>
  <c r="C128" i="2"/>
  <c r="B133" i="2"/>
  <c r="B132" i="2"/>
  <c r="B131" i="2"/>
  <c r="B130" i="2"/>
  <c r="B129" i="2"/>
  <c r="B128" i="2"/>
  <c r="B127" i="2"/>
  <c r="B126" i="2"/>
  <c r="B125" i="2"/>
  <c r="L118" i="2" l="1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17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02" i="2"/>
  <c r="L93" i="2"/>
  <c r="L94" i="2"/>
  <c r="L95" i="2"/>
  <c r="L96" i="2"/>
  <c r="L97" i="2"/>
  <c r="L98" i="2"/>
  <c r="L99" i="2"/>
  <c r="L100" i="2"/>
  <c r="L92" i="2"/>
  <c r="L85" i="2"/>
  <c r="L86" i="2"/>
  <c r="L87" i="2"/>
  <c r="L88" i="2"/>
  <c r="L89" i="2"/>
  <c r="L84" i="2"/>
  <c r="L72" i="2"/>
  <c r="L73" i="2"/>
  <c r="L74" i="2"/>
  <c r="L75" i="2"/>
  <c r="L76" i="2"/>
  <c r="L77" i="2"/>
  <c r="L78" i="2"/>
  <c r="L79" i="2"/>
  <c r="L80" i="2"/>
  <c r="L81" i="2"/>
  <c r="L82" i="2"/>
  <c r="L83" i="2"/>
  <c r="L71" i="2"/>
  <c r="U68" i="3"/>
  <c r="U69" i="3"/>
  <c r="U70" i="3"/>
  <c r="U71" i="3"/>
  <c r="U72" i="3"/>
  <c r="U73" i="3"/>
  <c r="U74" i="3"/>
  <c r="U75" i="3"/>
  <c r="U76" i="3"/>
  <c r="U77" i="3"/>
  <c r="U78" i="3"/>
  <c r="U67" i="3"/>
  <c r="U64" i="3"/>
  <c r="U65" i="3"/>
  <c r="U66" i="3"/>
  <c r="U63" i="3"/>
  <c r="U58" i="3"/>
  <c r="U59" i="3"/>
  <c r="U60" i="3"/>
  <c r="U61" i="3"/>
  <c r="U62" i="3"/>
  <c r="U57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65" i="3"/>
  <c r="L64" i="3"/>
  <c r="L63" i="3"/>
  <c r="L58" i="3"/>
  <c r="L59" i="3"/>
  <c r="L60" i="3"/>
  <c r="L61" i="3"/>
  <c r="L62" i="3"/>
  <c r="L57" i="3"/>
  <c r="V78" i="3" l="1"/>
  <c r="W78" i="3" s="1"/>
  <c r="X78" i="3" s="1"/>
  <c r="V76" i="3"/>
  <c r="W76" i="3" s="1"/>
  <c r="X76" i="3" s="1"/>
  <c r="V77" i="3"/>
  <c r="W77" i="3" s="1"/>
  <c r="X77" i="3" s="1"/>
  <c r="V67" i="3"/>
  <c r="W67" i="3" s="1"/>
  <c r="X67" i="3" s="1"/>
  <c r="V68" i="3"/>
  <c r="W68" i="3" s="1"/>
  <c r="X68" i="3" s="1"/>
  <c r="V69" i="3"/>
  <c r="W69" i="3" s="1"/>
  <c r="X69" i="3" s="1"/>
  <c r="V70" i="3"/>
  <c r="W70" i="3" s="1"/>
  <c r="X70" i="3" s="1"/>
  <c r="V71" i="3"/>
  <c r="W71" i="3" s="1"/>
  <c r="X71" i="3" s="1"/>
  <c r="V72" i="3"/>
  <c r="W72" i="3" s="1"/>
  <c r="X72" i="3" s="1"/>
  <c r="V73" i="3"/>
  <c r="W73" i="3" s="1"/>
  <c r="X73" i="3" s="1"/>
  <c r="V74" i="3"/>
  <c r="W74" i="3" s="1"/>
  <c r="X74" i="3" s="1"/>
  <c r="V75" i="3"/>
  <c r="W75" i="3" s="1"/>
  <c r="X75" i="3" s="1"/>
  <c r="V63" i="3"/>
  <c r="W63" i="3" s="1"/>
  <c r="X63" i="3" s="1"/>
  <c r="V64" i="3"/>
  <c r="W64" i="3" s="1"/>
  <c r="X64" i="3" s="1"/>
  <c r="V65" i="3"/>
  <c r="W65" i="3" s="1"/>
  <c r="X65" i="3" s="1"/>
  <c r="V66" i="3"/>
  <c r="W66" i="3" s="1"/>
  <c r="X66" i="3" s="1"/>
  <c r="V58" i="3"/>
  <c r="W58" i="3" s="1"/>
  <c r="X58" i="3" s="1"/>
  <c r="V59" i="3"/>
  <c r="W59" i="3" s="1"/>
  <c r="X59" i="3" s="1"/>
  <c r="V60" i="3"/>
  <c r="W60" i="3" s="1"/>
  <c r="X60" i="3" s="1"/>
  <c r="V61" i="3"/>
  <c r="W61" i="3" s="1"/>
  <c r="X61" i="3" s="1"/>
  <c r="V62" i="3"/>
  <c r="W62" i="3" s="1"/>
  <c r="X62" i="3" s="1"/>
  <c r="V57" i="3"/>
  <c r="W57" i="3" s="1"/>
  <c r="X57" i="3" s="1"/>
  <c r="M65" i="3"/>
  <c r="N65" i="3" s="1"/>
  <c r="O65" i="3" s="1"/>
  <c r="M66" i="3"/>
  <c r="N66" i="3" s="1"/>
  <c r="O66" i="3" s="1"/>
  <c r="M67" i="3"/>
  <c r="N67" i="3" s="1"/>
  <c r="O67" i="3" s="1"/>
  <c r="M68" i="3"/>
  <c r="N68" i="3" s="1"/>
  <c r="O68" i="3" s="1"/>
  <c r="M69" i="3"/>
  <c r="N69" i="3" s="1"/>
  <c r="O69" i="3" s="1"/>
  <c r="M70" i="3"/>
  <c r="N70" i="3" s="1"/>
  <c r="O70" i="3" s="1"/>
  <c r="M71" i="3"/>
  <c r="N71" i="3" s="1"/>
  <c r="O71" i="3" s="1"/>
  <c r="M72" i="3"/>
  <c r="N72" i="3" s="1"/>
  <c r="O72" i="3" s="1"/>
  <c r="M73" i="3"/>
  <c r="N73" i="3" s="1"/>
  <c r="O73" i="3" s="1"/>
  <c r="M74" i="3"/>
  <c r="N74" i="3" s="1"/>
  <c r="O74" i="3" s="1"/>
  <c r="M75" i="3"/>
  <c r="N75" i="3" s="1"/>
  <c r="O75" i="3" s="1"/>
  <c r="M76" i="3"/>
  <c r="N76" i="3" s="1"/>
  <c r="O76" i="3" s="1"/>
  <c r="M77" i="3"/>
  <c r="N77" i="3" s="1"/>
  <c r="O77" i="3" s="1"/>
  <c r="M78" i="3"/>
  <c r="N78" i="3" s="1"/>
  <c r="O78" i="3" s="1"/>
  <c r="M63" i="3"/>
  <c r="N63" i="3" s="1"/>
  <c r="O63" i="3" s="1"/>
  <c r="M64" i="3"/>
  <c r="N64" i="3" s="1"/>
  <c r="O64" i="3" s="1"/>
  <c r="M58" i="3"/>
  <c r="N58" i="3" s="1"/>
  <c r="O58" i="3" s="1"/>
  <c r="M59" i="3"/>
  <c r="N59" i="3" s="1"/>
  <c r="O59" i="3" s="1"/>
  <c r="M60" i="3"/>
  <c r="N60" i="3" s="1"/>
  <c r="O60" i="3" s="1"/>
  <c r="M61" i="3"/>
  <c r="N61" i="3" s="1"/>
  <c r="O61" i="3" s="1"/>
  <c r="M62" i="3"/>
  <c r="N62" i="3" s="1"/>
  <c r="O62" i="3" s="1"/>
  <c r="M57" i="3"/>
  <c r="N57" i="3" s="1"/>
  <c r="O57" i="3" s="1"/>
  <c r="M149" i="2"/>
  <c r="N149" i="2" s="1"/>
  <c r="O149" i="2" s="1"/>
  <c r="M150" i="2"/>
  <c r="N150" i="2" s="1"/>
  <c r="O150" i="2" s="1"/>
  <c r="M151" i="2"/>
  <c r="N151" i="2" s="1"/>
  <c r="O151" i="2" s="1"/>
  <c r="M152" i="2"/>
  <c r="N152" i="2" s="1"/>
  <c r="O152" i="2" s="1"/>
  <c r="M153" i="2"/>
  <c r="N153" i="2" s="1"/>
  <c r="O153" i="2" s="1"/>
  <c r="M154" i="2"/>
  <c r="N154" i="2" s="1"/>
  <c r="O154" i="2" s="1"/>
  <c r="M148" i="2"/>
  <c r="N148" i="2" s="1"/>
  <c r="O148" i="2" s="1"/>
  <c r="M135" i="2"/>
  <c r="N135" i="2" s="1"/>
  <c r="O135" i="2" s="1"/>
  <c r="M136" i="2"/>
  <c r="N136" i="2" s="1"/>
  <c r="O136" i="2" s="1"/>
  <c r="M137" i="2"/>
  <c r="N137" i="2" s="1"/>
  <c r="O137" i="2" s="1"/>
  <c r="M138" i="2"/>
  <c r="N138" i="2" s="1"/>
  <c r="O138" i="2" s="1"/>
  <c r="M139" i="2"/>
  <c r="N139" i="2" s="1"/>
  <c r="O139" i="2" s="1"/>
  <c r="M140" i="2"/>
  <c r="N140" i="2" s="1"/>
  <c r="O140" i="2" s="1"/>
  <c r="M141" i="2"/>
  <c r="N141" i="2" s="1"/>
  <c r="O141" i="2" s="1"/>
  <c r="M142" i="2"/>
  <c r="N142" i="2" s="1"/>
  <c r="O142" i="2" s="1"/>
  <c r="M143" i="2"/>
  <c r="N143" i="2" s="1"/>
  <c r="O143" i="2" s="1"/>
  <c r="M144" i="2"/>
  <c r="N144" i="2" s="1"/>
  <c r="O144" i="2" s="1"/>
  <c r="M145" i="2"/>
  <c r="N145" i="2" s="1"/>
  <c r="O145" i="2" s="1"/>
  <c r="M146" i="2"/>
  <c r="N146" i="2" s="1"/>
  <c r="O146" i="2" s="1"/>
  <c r="M147" i="2"/>
  <c r="N147" i="2" s="1"/>
  <c r="O147" i="2" s="1"/>
  <c r="O133" i="2"/>
  <c r="M133" i="2"/>
  <c r="N133" i="2" s="1"/>
  <c r="M134" i="2"/>
  <c r="N134" i="2" s="1"/>
  <c r="O134" i="2" s="1"/>
  <c r="M119" i="2"/>
  <c r="N119" i="2" s="1"/>
  <c r="O119" i="2" s="1"/>
  <c r="M120" i="2"/>
  <c r="N120" i="2" s="1"/>
  <c r="O120" i="2" s="1"/>
  <c r="M121" i="2"/>
  <c r="N121" i="2" s="1"/>
  <c r="O121" i="2" s="1"/>
  <c r="M122" i="2"/>
  <c r="N122" i="2" s="1"/>
  <c r="O122" i="2" s="1"/>
  <c r="M123" i="2"/>
  <c r="N123" i="2" s="1"/>
  <c r="O123" i="2" s="1"/>
  <c r="M124" i="2"/>
  <c r="N124" i="2" s="1"/>
  <c r="O124" i="2" s="1"/>
  <c r="M125" i="2"/>
  <c r="N125" i="2" s="1"/>
  <c r="O125" i="2" s="1"/>
  <c r="M126" i="2"/>
  <c r="N126" i="2" s="1"/>
  <c r="O126" i="2" s="1"/>
  <c r="M127" i="2"/>
  <c r="N127" i="2" s="1"/>
  <c r="O127" i="2" s="1"/>
  <c r="M128" i="2"/>
  <c r="N128" i="2" s="1"/>
  <c r="O128" i="2" s="1"/>
  <c r="M129" i="2"/>
  <c r="N129" i="2" s="1"/>
  <c r="O129" i="2" s="1"/>
  <c r="M130" i="2"/>
  <c r="N130" i="2" s="1"/>
  <c r="O130" i="2" s="1"/>
  <c r="M131" i="2"/>
  <c r="N131" i="2" s="1"/>
  <c r="O131" i="2" s="1"/>
  <c r="M132" i="2"/>
  <c r="N132" i="2" s="1"/>
  <c r="O132" i="2" s="1"/>
  <c r="M117" i="2"/>
  <c r="N117" i="2" s="1"/>
  <c r="O117" i="2" s="1"/>
  <c r="M118" i="2"/>
  <c r="N118" i="2" s="1"/>
  <c r="O118" i="2" s="1"/>
  <c r="M115" i="2"/>
  <c r="N115" i="2" s="1"/>
  <c r="O115" i="2" s="1"/>
  <c r="M116" i="2"/>
  <c r="N116" i="2" s="1"/>
  <c r="O116" i="2" s="1"/>
  <c r="M112" i="2"/>
  <c r="N112" i="2" s="1"/>
  <c r="O112" i="2" s="1"/>
  <c r="M113" i="2"/>
  <c r="N113" i="2" s="1"/>
  <c r="O113" i="2" s="1"/>
  <c r="M114" i="2"/>
  <c r="N114" i="2" s="1"/>
  <c r="O114" i="2" s="1"/>
  <c r="M102" i="2"/>
  <c r="N102" i="2" s="1"/>
  <c r="O102" i="2" s="1"/>
  <c r="M103" i="2"/>
  <c r="N103" i="2" s="1"/>
  <c r="O103" i="2" s="1"/>
  <c r="M104" i="2"/>
  <c r="N104" i="2" s="1"/>
  <c r="O104" i="2" s="1"/>
  <c r="M105" i="2"/>
  <c r="N105" i="2" s="1"/>
  <c r="O105" i="2" s="1"/>
  <c r="M106" i="2"/>
  <c r="N106" i="2" s="1"/>
  <c r="O106" i="2" s="1"/>
  <c r="M107" i="2"/>
  <c r="N107" i="2" s="1"/>
  <c r="O107" i="2" s="1"/>
  <c r="M108" i="2"/>
  <c r="N108" i="2" s="1"/>
  <c r="O108" i="2" s="1"/>
  <c r="M109" i="2"/>
  <c r="N109" i="2" s="1"/>
  <c r="O109" i="2" s="1"/>
  <c r="M110" i="2"/>
  <c r="N110" i="2" s="1"/>
  <c r="O110" i="2" s="1"/>
  <c r="M111" i="2"/>
  <c r="N111" i="2" s="1"/>
  <c r="O111" i="2" s="1"/>
  <c r="M101" i="2"/>
  <c r="N101" i="2" s="1"/>
  <c r="O101" i="2" s="1"/>
  <c r="P101" i="2" s="1"/>
  <c r="M92" i="2"/>
  <c r="N92" i="2" s="1"/>
  <c r="O92" i="2" s="1"/>
  <c r="M93" i="2"/>
  <c r="N93" i="2" s="1"/>
  <c r="O93" i="2" s="1"/>
  <c r="M94" i="2"/>
  <c r="N94" i="2" s="1"/>
  <c r="O94" i="2" s="1"/>
  <c r="M95" i="2"/>
  <c r="N95" i="2" s="1"/>
  <c r="O95" i="2" s="1"/>
  <c r="M96" i="2"/>
  <c r="N96" i="2" s="1"/>
  <c r="O96" i="2" s="1"/>
  <c r="M97" i="2"/>
  <c r="N97" i="2" s="1"/>
  <c r="O97" i="2" s="1"/>
  <c r="M98" i="2"/>
  <c r="N98" i="2" s="1"/>
  <c r="O98" i="2" s="1"/>
  <c r="M99" i="2"/>
  <c r="N99" i="2" s="1"/>
  <c r="O99" i="2" s="1"/>
  <c r="M100" i="2"/>
  <c r="N100" i="2" s="1"/>
  <c r="O100" i="2" s="1"/>
  <c r="M90" i="2"/>
  <c r="N90" i="2" s="1"/>
  <c r="O90" i="2" s="1"/>
  <c r="M91" i="2"/>
  <c r="N91" i="2" s="1"/>
  <c r="O91" i="2" s="1"/>
  <c r="M84" i="2"/>
  <c r="N84" i="2" s="1"/>
  <c r="O84" i="2" s="1"/>
  <c r="M85" i="2"/>
  <c r="N85" i="2" s="1"/>
  <c r="O85" i="2" s="1"/>
  <c r="M86" i="2"/>
  <c r="N86" i="2" s="1"/>
  <c r="O86" i="2" s="1"/>
  <c r="M87" i="2"/>
  <c r="N87" i="2" s="1"/>
  <c r="O87" i="2" s="1"/>
  <c r="M88" i="2"/>
  <c r="N88" i="2" s="1"/>
  <c r="O88" i="2" s="1"/>
  <c r="M89" i="2"/>
  <c r="N89" i="2" s="1"/>
  <c r="O89" i="2" s="1"/>
  <c r="M83" i="2"/>
  <c r="N83" i="2" s="1"/>
  <c r="O83" i="2" s="1"/>
  <c r="M73" i="2"/>
  <c r="N73" i="2" s="1"/>
  <c r="O73" i="2" s="1"/>
  <c r="M74" i="2"/>
  <c r="N74" i="2" s="1"/>
  <c r="O74" i="2" s="1"/>
  <c r="M75" i="2"/>
  <c r="N75" i="2" s="1"/>
  <c r="O75" i="2" s="1"/>
  <c r="M76" i="2"/>
  <c r="N76" i="2" s="1"/>
  <c r="O76" i="2" s="1"/>
  <c r="M77" i="2"/>
  <c r="N77" i="2" s="1"/>
  <c r="O77" i="2" s="1"/>
  <c r="M78" i="2"/>
  <c r="N78" i="2" s="1"/>
  <c r="O78" i="2" s="1"/>
  <c r="M79" i="2"/>
  <c r="N79" i="2" s="1"/>
  <c r="O79" i="2" s="1"/>
  <c r="M80" i="2"/>
  <c r="N80" i="2" s="1"/>
  <c r="O80" i="2" s="1"/>
  <c r="M81" i="2"/>
  <c r="N81" i="2" s="1"/>
  <c r="O81" i="2" s="1"/>
  <c r="M82" i="2"/>
  <c r="N82" i="2" s="1"/>
  <c r="O82" i="2" s="1"/>
  <c r="M72" i="2"/>
  <c r="N72" i="2" s="1"/>
  <c r="O72" i="2" s="1"/>
  <c r="M71" i="2"/>
  <c r="N71" i="2" s="1"/>
  <c r="O71" i="2" s="1"/>
  <c r="S2" i="1"/>
  <c r="S3" i="1"/>
  <c r="N70" i="2"/>
  <c r="O70" i="2" s="1"/>
  <c r="Y78" i="3" l="1"/>
  <c r="Y66" i="3"/>
  <c r="P134" i="2"/>
  <c r="P154" i="2"/>
  <c r="P148" i="2"/>
  <c r="P91" i="2"/>
  <c r="P116" i="2"/>
  <c r="P100" i="2"/>
  <c r="P118" i="2"/>
  <c r="P89" i="2"/>
  <c r="P83" i="2"/>
  <c r="Y62" i="3"/>
  <c r="P78" i="3"/>
  <c r="P64" i="3"/>
  <c r="P62" i="3"/>
  <c r="T3" i="3"/>
  <c r="T4" i="3"/>
  <c r="T5" i="3"/>
  <c r="T6" i="3"/>
  <c r="T7" i="3"/>
  <c r="T8" i="3"/>
  <c r="S84" i="3" s="1"/>
  <c r="T9" i="3"/>
  <c r="T10" i="3"/>
  <c r="T11" i="3"/>
  <c r="T12" i="3"/>
  <c r="S85" i="3" s="1"/>
  <c r="T13" i="3"/>
  <c r="T14" i="3"/>
  <c r="T15" i="3"/>
  <c r="T16" i="3"/>
  <c r="T17" i="3"/>
  <c r="T18" i="3"/>
  <c r="T19" i="3"/>
  <c r="T20" i="3"/>
  <c r="T21" i="3"/>
  <c r="T22" i="3"/>
  <c r="T23" i="3"/>
  <c r="T2" i="3"/>
  <c r="C2" i="3"/>
  <c r="B2" i="3" s="1"/>
  <c r="C3" i="3"/>
  <c r="B3" i="3" s="1"/>
  <c r="C4" i="3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Z78" i="3" l="1"/>
  <c r="Q154" i="2"/>
  <c r="Q78" i="3"/>
  <c r="B3" i="1"/>
  <c r="C3" i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2" i="1"/>
  <c r="B2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</calcChain>
</file>

<file path=xl/connections.xml><?xml version="1.0" encoding="utf-8"?>
<connections xmlns="http://schemas.openxmlformats.org/spreadsheetml/2006/main">
  <connection id="1" name="atlas" type="6" refreshedVersion="5" background="1" saveData="1">
    <textPr codePage="437" sourceFile="E:\My Documents\workspace\PhaseAnalysisFromTransitionStats\output\atlas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atlasassessment2" type="6" refreshedVersion="5" background="1" saveData="1">
    <textPr codePage="437" sourceFile="E:\My Documents\workspace\PhaseAnalysisFromTransitionStats\output\atlasassessment2.txt">
      <textFields count="4">
        <textField/>
        <textField/>
        <textField/>
        <textField/>
      </textFields>
    </textPr>
  </connection>
  <connection id="3" name="atlasShort1" type="6" refreshedVersion="5" background="1" saveData="1">
    <textPr codePage="437" sourceFile="E:\My Documents\workspace\PhaseAnalysisFromTransitionStats\input\atlasShort1.csv" semicolon="1">
      <textFields count="16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<sst xmlns="http://schemas.openxmlformats.org/spreadsheetml/2006/main" count="684" uniqueCount="188">
  <si>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</si>
  <si>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</si>
  <si>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</si>
  <si>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</si>
  <si>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</si>
  <si>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</si>
  <si>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</si>
  <si>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</si>
  <si>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</si>
  <si>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</si>
  <si>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</si>
  <si>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</si>
  <si>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</si>
  <si>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</si>
  <si>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</si>
  <si>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</si>
  <si>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1154358852.sql</t>
  </si>
  <si>
    <t>1154698901.sql</t>
  </si>
  <si>
    <t>1156863525.sql</t>
  </si>
  <si>
    <t>1159353929.sql</t>
  </si>
  <si>
    <t>1159354265.sql</t>
  </si>
  <si>
    <t>1159361402.sql</t>
  </si>
  <si>
    <t>1159373801.sql</t>
  </si>
  <si>
    <t>1159376519.sql</t>
  </si>
  <si>
    <t>1160658876.sql</t>
  </si>
  <si>
    <t>1161079386.sql</t>
  </si>
  <si>
    <t>1161808009.sql</t>
  </si>
  <si>
    <t>1162236613.sql</t>
  </si>
  <si>
    <t>1162894383.sql</t>
  </si>
  <si>
    <t>1162912964.sql</t>
  </si>
  <si>
    <t>1171279747.sql</t>
  </si>
  <si>
    <t>1171631858.sql</t>
  </si>
  <si>
    <t>1173192959.sql</t>
  </si>
  <si>
    <t>1173876121.sql</t>
  </si>
  <si>
    <t>1175097326.sql</t>
  </si>
  <si>
    <t>1176293726.sql</t>
  </si>
  <si>
    <t>1176466088.sql</t>
  </si>
  <si>
    <t>1177346675.sql</t>
  </si>
  <si>
    <t>1177518923.sql</t>
  </si>
  <si>
    <t>1177593315.sql</t>
  </si>
  <si>
    <t>1177920727.sql</t>
  </si>
  <si>
    <t>1177937714.sql</t>
  </si>
  <si>
    <t>1178484983.sql</t>
  </si>
  <si>
    <t>1178547935.sql</t>
  </si>
  <si>
    <t>1179495089.sql</t>
  </si>
  <si>
    <t>1179928414.sql</t>
  </si>
  <si>
    <t>1180517190.sql</t>
  </si>
  <si>
    <t>1180952592.sql</t>
  </si>
  <si>
    <t>1183451864.sql</t>
  </si>
  <si>
    <t>1183463319.sql</t>
  </si>
  <si>
    <t>1183556774.sql</t>
  </si>
  <si>
    <t>1184345303.sql</t>
  </si>
  <si>
    <t>1185469389.sql</t>
  </si>
  <si>
    <t>1187709923.sql</t>
  </si>
  <si>
    <t>1189409858.sql</t>
  </si>
  <si>
    <t>1190396322.sql</t>
  </si>
  <si>
    <t>1191761809.sql</t>
  </si>
  <si>
    <t>1191835135.sql</t>
  </si>
  <si>
    <t>1192544515.sql</t>
  </si>
  <si>
    <t>1192548817.sql</t>
  </si>
  <si>
    <t>1192991429.sql</t>
  </si>
  <si>
    <t>1193067774.sql</t>
  </si>
  <si>
    <t>1193161488.sql</t>
  </si>
  <si>
    <t>1196331142.sql</t>
  </si>
  <si>
    <t>1200599808.sql</t>
  </si>
  <si>
    <t>1205165684.sql</t>
  </si>
  <si>
    <t>1205256257.sql</t>
  </si>
  <si>
    <t>1207152878.sql</t>
  </si>
  <si>
    <t>1207155106.sql</t>
  </si>
  <si>
    <t>1207645001.sql</t>
  </si>
  <si>
    <t>1207729000.sql</t>
  </si>
  <si>
    <t>1207730207.sql</t>
  </si>
  <si>
    <t>1207732538.sql</t>
  </si>
  <si>
    <t>1207746551.sql</t>
  </si>
  <si>
    <t>1207757687.sql</t>
  </si>
  <si>
    <t>1207821078.sql</t>
  </si>
  <si>
    <t>1207826418.sql</t>
  </si>
  <si>
    <t>1207826523.sql</t>
  </si>
  <si>
    <t>1208184865.sql</t>
  </si>
  <si>
    <t>1208185208.sql</t>
  </si>
  <si>
    <t>1208249112.sql</t>
  </si>
  <si>
    <t>1211896945.sql</t>
  </si>
  <si>
    <t>1211899180.sql</t>
  </si>
  <si>
    <t>1213201832.sql</t>
  </si>
  <si>
    <t>1213801487.sql</t>
  </si>
  <si>
    <t>1215003241.sql</t>
  </si>
  <si>
    <t>1215183813.sql</t>
  </si>
  <si>
    <t>1215535007.sql</t>
  </si>
  <si>
    <t>1216817133.sql</t>
  </si>
  <si>
    <t>1216821017.sql</t>
  </si>
  <si>
    <t>1217322351.sql</t>
  </si>
  <si>
    <t>1217322513.sql</t>
  </si>
  <si>
    <t>1217423928.sql</t>
  </si>
  <si>
    <t>1217579566.sql</t>
  </si>
  <si>
    <t>1218039237.sql</t>
  </si>
  <si>
    <t>1227616073.sql</t>
  </si>
  <si>
    <t>1228915686.sql</t>
  </si>
  <si>
    <t>1229693887.sql</t>
  </si>
  <si>
    <t>1232618634.sql</t>
  </si>
  <si>
    <t>1237901952.sql</t>
  </si>
  <si>
    <t>1238314467.sql</t>
  </si>
  <si>
    <t>SUM(CHANGE)</t>
  </si>
  <si>
    <t>Distance</t>
  </si>
  <si>
    <t>Preprocessing with normal Weights</t>
  </si>
  <si>
    <t>No preprocessing with normal weights</t>
  </si>
  <si>
    <t>Preprocessing with Zero TimeDistance</t>
  </si>
  <si>
    <t>No preprocessing with Zero TimeDistance</t>
  </si>
  <si>
    <t>No preprocessing with Zero ChangeDistance</t>
  </si>
  <si>
    <t>Preprocessing with Zero ChangeDistance</t>
  </si>
  <si>
    <t>Preprocessing only time and normal weights</t>
  </si>
  <si>
    <t>Preprocessing only changes and normal weights</t>
  </si>
  <si>
    <t>Date</t>
  </si>
  <si>
    <t>SUM</t>
  </si>
  <si>
    <t>3 phases</t>
  </si>
  <si>
    <t>Evaluation</t>
  </si>
  <si>
    <r>
      <t>μ</t>
    </r>
    <r>
      <rPr>
        <vertAlign val="subscript"/>
        <sz val="18"/>
        <color theme="1"/>
        <rFont val="Calibri"/>
        <family val="2"/>
        <charset val="161"/>
        <scheme val="minor"/>
      </rPr>
      <t>i</t>
    </r>
  </si>
  <si>
    <r>
      <t>e</t>
    </r>
    <r>
      <rPr>
        <vertAlign val="subscript"/>
        <sz val="18"/>
        <color theme="1"/>
        <rFont val="Calibri"/>
        <family val="2"/>
        <charset val="161"/>
        <scheme val="minor"/>
      </rPr>
      <t>j</t>
    </r>
  </si>
  <si>
    <t>Sum</t>
  </si>
  <si>
    <t>0-12</t>
  </si>
  <si>
    <t>13-18</t>
  </si>
  <si>
    <t>19-20</t>
  </si>
  <si>
    <t>21-29</t>
  </si>
  <si>
    <t>30-30</t>
  </si>
  <si>
    <t>31-45</t>
  </si>
  <si>
    <t>46-47</t>
  </si>
  <si>
    <t>48-63</t>
  </si>
  <si>
    <t>64-77</t>
  </si>
  <si>
    <t>78-83</t>
  </si>
  <si>
    <t>Sum(Sum)</t>
  </si>
  <si>
    <t>Preprocessing with normal weights</t>
  </si>
  <si>
    <t>SUM(SUM)</t>
  </si>
  <si>
    <t>THE SAME AS PREPROCESSING EVALUATION</t>
  </si>
  <si>
    <t>No Preprocessing with normal weights</t>
  </si>
  <si>
    <t>0-5</t>
  </si>
  <si>
    <t>6-7</t>
  </si>
  <si>
    <t>8-21</t>
  </si>
  <si>
    <t>Pre-Pro Evaluation</t>
  </si>
  <si>
    <r>
      <t>μ</t>
    </r>
    <r>
      <rPr>
        <vertAlign val="subscript"/>
        <sz val="18"/>
        <color theme="1"/>
        <rFont val="Calibri"/>
        <family val="2"/>
        <scheme val="minor"/>
      </rPr>
      <t>i</t>
    </r>
  </si>
  <si>
    <r>
      <t>e</t>
    </r>
    <r>
      <rPr>
        <vertAlign val="subscript"/>
        <sz val="18"/>
        <color theme="1"/>
        <rFont val="Calibri"/>
        <family val="2"/>
        <scheme val="minor"/>
      </rPr>
      <t>j</t>
    </r>
  </si>
  <si>
    <t>6-9</t>
  </si>
  <si>
    <t>10-21</t>
  </si>
  <si>
    <t>No pre-pro Evaluation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</si>
  <si>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</si>
  <si>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</si>
  <si>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Phases</t>
  </si>
  <si>
    <t>Phase id</t>
  </si>
  <si>
    <t>1-2</t>
  </si>
  <si>
    <t>2-3</t>
  </si>
  <si>
    <t>3-4</t>
  </si>
  <si>
    <t>4-5</t>
  </si>
  <si>
    <t>5-6</t>
  </si>
  <si>
    <t>7-8</t>
  </si>
  <si>
    <t>8-9</t>
  </si>
  <si>
    <t>9-10</t>
  </si>
  <si>
    <t>Phase ID</t>
  </si>
  <si>
    <t>Assessment 1</t>
  </si>
  <si>
    <t>Assessment 2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</si>
  <si>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</si>
  <si>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</si>
  <si>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</si>
  <si>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</si>
  <si>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</si>
  <si>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</si>
  <si>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</si>
  <si>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</si>
  <si>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</si>
  <si>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PreProcessingChanges:ON</t>
  </si>
  <si>
    <t>PreProcessingTime:ON</t>
  </si>
  <si>
    <t>sum</t>
  </si>
  <si>
    <t>WC: 0.0</t>
  </si>
  <si>
    <t>WT: 1.0</t>
  </si>
  <si>
    <t>WC: 0.5</t>
  </si>
  <si>
    <t>WT: 0.5</t>
  </si>
  <si>
    <t>WC: 1.0</t>
  </si>
  <si>
    <t>WT: 0.0</t>
  </si>
  <si>
    <t>atlas</t>
  </si>
  <si>
    <t>dTime</t>
  </si>
  <si>
    <t>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</si>
  <si>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</si>
  <si>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</si>
  <si>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</si>
  <si>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</si>
  <si>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</si>
  <si>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</si>
  <si>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</si>
  <si>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</si>
  <si>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</si>
  <si>
    <t>avgDChange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</si>
</sst>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sz val="16"/>
      <color rgb="FF9C0006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vertAlign val="subscript"/>
      <sz val="18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8"/>
      <color rgb="FF9C6500"/>
      <name val="Calibri"/>
      <family val="2"/>
      <charset val="161"/>
      <scheme val="minor"/>
    </font>
    <font>
      <vertAlign val="subscript"/>
      <sz val="18"/>
      <color theme="1"/>
      <name val="Calibri"/>
      <family val="2"/>
      <scheme val="minor"/>
    </font>
    <font>
      <sz val="16"/>
      <color rgb="FF9C6500"/>
      <name val="Calibri"/>
      <family val="2"/>
      <charset val="161"/>
      <scheme val="minor"/>
    </font>
    <font>
      <sz val="14"/>
      <color rgb="FF9C0006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" fontId="0" fillId="0" borderId="0" xfId="0" applyNumberFormat="1"/>
    <xf numFmtId="2" fontId="14" fillId="0" borderId="0" xfId="0" applyNumberFormat="1" applyFont="1"/>
    <xf numFmtId="0" fontId="18" fillId="0" borderId="0" xfId="0" applyFont="1"/>
    <xf numFmtId="164" fontId="0" fillId="0" borderId="0" xfId="0" applyNumberFormat="1" applyAlignment="1" applyProtection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6" borderId="4" xfId="11"/>
    <xf numFmtId="0" fontId="20" fillId="0" borderId="0" xfId="0" applyFont="1"/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5" borderId="4" xfId="9" applyAlignment="1">
      <alignment horizontal="center" vertical="center"/>
    </xf>
    <xf numFmtId="0" fontId="9" fillId="5" borderId="4" xfId="9"/>
    <xf numFmtId="49" fontId="0" fillId="0" borderId="0" xfId="0" applyNumberFormat="1"/>
    <xf numFmtId="0" fontId="9" fillId="5" borderId="4" xfId="9" applyAlignment="1">
      <alignment horizontal="center" vertical="center" wrapText="1"/>
    </xf>
    <xf numFmtId="0" fontId="9" fillId="5" borderId="4" xfId="9" applyNumberFormat="1"/>
    <xf numFmtId="16" fontId="0" fillId="0" borderId="0" xfId="0" applyNumberFormat="1"/>
    <xf numFmtId="0" fontId="6" fillId="2" borderId="0" xfId="6" applyNumberFormat="1"/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0" xfId="8" applyFont="1" applyAlignment="1">
      <alignment horizontal="center" vertical="center" wrapText="1"/>
    </xf>
    <xf numFmtId="0" fontId="23" fillId="4" borderId="0" xfId="8" applyFont="1" applyAlignment="1">
      <alignment horizontal="center" vertical="center"/>
    </xf>
    <xf numFmtId="0" fontId="26" fillId="3" borderId="0" xfId="7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3" borderId="0" xfId="7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9" fillId="3" borderId="0" xfId="7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atlas!$S$1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atlas!$B$2:$B$85</c:f>
              <c:strCache>
                <c:ptCount val="84"/>
                <c:pt idx="0">
                  <c:v>1@2006/8/4</c:v>
                </c:pt>
                <c:pt idx="1">
                  <c:v>2@2006/8/29</c:v>
                </c:pt>
                <c:pt idx="2">
                  <c:v>3@2006/9/27</c:v>
                </c:pt>
                <c:pt idx="3">
                  <c:v>4@2006/9/27</c:v>
                </c:pt>
                <c:pt idx="4">
                  <c:v>5@2006/9/27</c:v>
                </c:pt>
                <c:pt idx="5">
                  <c:v>6@2006/9/27</c:v>
                </c:pt>
                <c:pt idx="6">
                  <c:v>7@2006/9/27</c:v>
                </c:pt>
                <c:pt idx="7">
                  <c:v>8@2006/10/12</c:v>
                </c:pt>
                <c:pt idx="8">
                  <c:v>9@2006/10/17</c:v>
                </c:pt>
                <c:pt idx="9">
                  <c:v>10@2006/10/25</c:v>
                </c:pt>
                <c:pt idx="10">
                  <c:v>11@2006/10/30</c:v>
                </c:pt>
                <c:pt idx="11">
                  <c:v>12@2006/11/7</c:v>
                </c:pt>
                <c:pt idx="12">
                  <c:v>13@2006/11/7</c:v>
                </c:pt>
                <c:pt idx="13">
                  <c:v>14@2007/2/12</c:v>
                </c:pt>
                <c:pt idx="14">
                  <c:v>15@2007/2/16</c:v>
                </c:pt>
                <c:pt idx="15">
                  <c:v>16@2007/3/6</c:v>
                </c:pt>
                <c:pt idx="16">
                  <c:v>17@2007/3/14</c:v>
                </c:pt>
                <c:pt idx="17">
                  <c:v>18@2007/3/28</c:v>
                </c:pt>
                <c:pt idx="18">
                  <c:v>19@2007/4/11</c:v>
                </c:pt>
                <c:pt idx="19">
                  <c:v>20@2007/4/13</c:v>
                </c:pt>
                <c:pt idx="20">
                  <c:v>21@2007/4/23</c:v>
                </c:pt>
                <c:pt idx="21">
                  <c:v>22@2007/4/25</c:v>
                </c:pt>
                <c:pt idx="22">
                  <c:v>23@2007/4/26</c:v>
                </c:pt>
                <c:pt idx="23">
                  <c:v>24@2007/4/30</c:v>
                </c:pt>
                <c:pt idx="24">
                  <c:v>25@2007/4/30</c:v>
                </c:pt>
                <c:pt idx="25">
                  <c:v>26@2007/5/6</c:v>
                </c:pt>
                <c:pt idx="26">
                  <c:v>27@2007/5/7</c:v>
                </c:pt>
                <c:pt idx="27">
                  <c:v>28@2007/5/18</c:v>
                </c:pt>
                <c:pt idx="28">
                  <c:v>29@2007/5/23</c:v>
                </c:pt>
                <c:pt idx="29">
                  <c:v>30@2007/5/30</c:v>
                </c:pt>
                <c:pt idx="30">
                  <c:v>31@2007/6/4</c:v>
                </c:pt>
                <c:pt idx="31">
                  <c:v>32@2007/7/3</c:v>
                </c:pt>
                <c:pt idx="32">
                  <c:v>33@2007/7/3</c:v>
                </c:pt>
                <c:pt idx="33">
                  <c:v>34@2007/7/4</c:v>
                </c:pt>
                <c:pt idx="34">
                  <c:v>35@2007/7/13</c:v>
                </c:pt>
                <c:pt idx="35">
                  <c:v>36@2007/7/26</c:v>
                </c:pt>
                <c:pt idx="36">
                  <c:v>37@2007/8/21</c:v>
                </c:pt>
                <c:pt idx="37">
                  <c:v>38@2007/9/10</c:v>
                </c:pt>
                <c:pt idx="38">
                  <c:v>39@2007/9/21</c:v>
                </c:pt>
                <c:pt idx="39">
                  <c:v>40@2007/10/7</c:v>
                </c:pt>
                <c:pt idx="40">
                  <c:v>41@2007/10/8</c:v>
                </c:pt>
                <c:pt idx="41">
                  <c:v>42@2007/10/16</c:v>
                </c:pt>
                <c:pt idx="42">
                  <c:v>43@2007/10/16</c:v>
                </c:pt>
                <c:pt idx="43">
                  <c:v>44@2007/10/21</c:v>
                </c:pt>
                <c:pt idx="44">
                  <c:v>45@2007/10/22</c:v>
                </c:pt>
                <c:pt idx="45">
                  <c:v>46@2007/10/23</c:v>
                </c:pt>
                <c:pt idx="46">
                  <c:v>47@2007/11/29</c:v>
                </c:pt>
                <c:pt idx="47">
                  <c:v>48@2008/1/17</c:v>
                </c:pt>
                <c:pt idx="48">
                  <c:v>49@2008/3/10</c:v>
                </c:pt>
                <c:pt idx="49">
                  <c:v>50@2008/3/11</c:v>
                </c:pt>
                <c:pt idx="50">
                  <c:v>51@2008/4/2</c:v>
                </c:pt>
                <c:pt idx="51">
                  <c:v>52@2008/4/2</c:v>
                </c:pt>
                <c:pt idx="52">
                  <c:v>53@2008/4/8</c:v>
                </c:pt>
                <c:pt idx="53">
                  <c:v>54@2008/4/9</c:v>
                </c:pt>
                <c:pt idx="54">
                  <c:v>55@2008/4/9</c:v>
                </c:pt>
                <c:pt idx="55">
                  <c:v>56@2008/4/9</c:v>
                </c:pt>
                <c:pt idx="56">
                  <c:v>57@2008/4/9</c:v>
                </c:pt>
                <c:pt idx="57">
                  <c:v>58@2008/4/9</c:v>
                </c:pt>
                <c:pt idx="58">
                  <c:v>59@2008/4/10</c:v>
                </c:pt>
                <c:pt idx="59">
                  <c:v>60@2008/4/10</c:v>
                </c:pt>
                <c:pt idx="60">
                  <c:v>61@2008/4/10</c:v>
                </c:pt>
                <c:pt idx="61">
                  <c:v>62@2008/4/14</c:v>
                </c:pt>
                <c:pt idx="62">
                  <c:v>63@2008/4/14</c:v>
                </c:pt>
                <c:pt idx="63">
                  <c:v>64@2008/4/15</c:v>
                </c:pt>
                <c:pt idx="64">
                  <c:v>65@2008/5/27</c:v>
                </c:pt>
                <c:pt idx="65">
                  <c:v>66@2008/5/27</c:v>
                </c:pt>
                <c:pt idx="66">
                  <c:v>67@2008/6/11</c:v>
                </c:pt>
                <c:pt idx="67">
                  <c:v>68@2008/6/18</c:v>
                </c:pt>
                <c:pt idx="68">
                  <c:v>69@2008/7/2</c:v>
                </c:pt>
                <c:pt idx="69">
                  <c:v>70@2008/7/4</c:v>
                </c:pt>
                <c:pt idx="70">
                  <c:v>71@2008/7/8</c:v>
                </c:pt>
                <c:pt idx="71">
                  <c:v>72@2008/7/23</c:v>
                </c:pt>
                <c:pt idx="72">
                  <c:v>73@2008/7/23</c:v>
                </c:pt>
                <c:pt idx="73">
                  <c:v>74@2008/7/29</c:v>
                </c:pt>
                <c:pt idx="74">
                  <c:v>75@2008/7/29</c:v>
                </c:pt>
                <c:pt idx="75">
                  <c:v>76@2008/7/30</c:v>
                </c:pt>
                <c:pt idx="76">
                  <c:v>77@2008/8/1</c:v>
                </c:pt>
                <c:pt idx="77">
                  <c:v>78@2008/8/6</c:v>
                </c:pt>
                <c:pt idx="78">
                  <c:v>79@2008/11/25</c:v>
                </c:pt>
                <c:pt idx="79">
                  <c:v>80@2008/12/10</c:v>
                </c:pt>
                <c:pt idx="80">
                  <c:v>81@2008/12/19</c:v>
                </c:pt>
                <c:pt idx="81">
                  <c:v>82@2009/1/22</c:v>
                </c:pt>
                <c:pt idx="82">
                  <c:v>83@2009/3/24</c:v>
                </c:pt>
                <c:pt idx="83">
                  <c:v>84@2009/3/29</c:v>
                </c:pt>
              </c:strCache>
            </c:strRef>
          </c:cat>
          <c:val>
            <c:numRef>
              <c:f>atlas!$S$2:$S$85</c:f>
              <c:numCache>
                <c:formatCode>General</c:formatCode>
                <c:ptCount val="8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12</c:v>
                </c:pt>
                <c:pt idx="9">
                  <c:v>0</c:v>
                </c:pt>
                <c:pt idx="10">
                  <c:v>4</c:v>
                </c:pt>
                <c:pt idx="11">
                  <c:v>14</c:v>
                </c:pt>
                <c:pt idx="12">
                  <c:v>1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56</c:v>
                </c:pt>
                <c:pt idx="19">
                  <c:v>0</c:v>
                </c:pt>
                <c:pt idx="20">
                  <c:v>0</c:v>
                </c:pt>
                <c:pt idx="21">
                  <c:v>43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8</c:v>
                </c:pt>
                <c:pt idx="30">
                  <c:v>1</c:v>
                </c:pt>
                <c:pt idx="31">
                  <c:v>53</c:v>
                </c:pt>
                <c:pt idx="32">
                  <c:v>64</c:v>
                </c:pt>
                <c:pt idx="33">
                  <c:v>5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3</c:v>
                </c:pt>
                <c:pt idx="39">
                  <c:v>23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95</c:v>
                </c:pt>
                <c:pt idx="49">
                  <c:v>1</c:v>
                </c:pt>
                <c:pt idx="50">
                  <c:v>13</c:v>
                </c:pt>
                <c:pt idx="51">
                  <c:v>0</c:v>
                </c:pt>
                <c:pt idx="52">
                  <c:v>40</c:v>
                </c:pt>
                <c:pt idx="53">
                  <c:v>37</c:v>
                </c:pt>
                <c:pt idx="54">
                  <c:v>2</c:v>
                </c:pt>
                <c:pt idx="55">
                  <c:v>2</c:v>
                </c:pt>
                <c:pt idx="56">
                  <c:v>19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29</c:v>
                </c:pt>
                <c:pt idx="67">
                  <c:v>5</c:v>
                </c:pt>
                <c:pt idx="68">
                  <c:v>40</c:v>
                </c:pt>
                <c:pt idx="69">
                  <c:v>47</c:v>
                </c:pt>
                <c:pt idx="70">
                  <c:v>4</c:v>
                </c:pt>
                <c:pt idx="71">
                  <c:v>0</c:v>
                </c:pt>
                <c:pt idx="72">
                  <c:v>9</c:v>
                </c:pt>
                <c:pt idx="73">
                  <c:v>15</c:v>
                </c:pt>
                <c:pt idx="74">
                  <c:v>15</c:v>
                </c:pt>
                <c:pt idx="75">
                  <c:v>0</c:v>
                </c:pt>
                <c:pt idx="76">
                  <c:v>12</c:v>
                </c:pt>
                <c:pt idx="77">
                  <c:v>23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76112"/>
        <c:axId val="318276672"/>
      </c:barChart>
      <c:lineChart>
        <c:grouping val="standard"/>
        <c:varyColors val="0"/>
        <c:ser>
          <c:idx val="1"/>
          <c:order val="1"/>
          <c:tx>
            <c:strRef>
              <c:f>atlas!$H$1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atlas!$B$2:$B$85</c:f>
              <c:strCache>
                <c:ptCount val="84"/>
                <c:pt idx="0">
                  <c:v>1@2006/8/4</c:v>
                </c:pt>
                <c:pt idx="1">
                  <c:v>2@2006/8/29</c:v>
                </c:pt>
                <c:pt idx="2">
                  <c:v>3@2006/9/27</c:v>
                </c:pt>
                <c:pt idx="3">
                  <c:v>4@2006/9/27</c:v>
                </c:pt>
                <c:pt idx="4">
                  <c:v>5@2006/9/27</c:v>
                </c:pt>
                <c:pt idx="5">
                  <c:v>6@2006/9/27</c:v>
                </c:pt>
                <c:pt idx="6">
                  <c:v>7@2006/9/27</c:v>
                </c:pt>
                <c:pt idx="7">
                  <c:v>8@2006/10/12</c:v>
                </c:pt>
                <c:pt idx="8">
                  <c:v>9@2006/10/17</c:v>
                </c:pt>
                <c:pt idx="9">
                  <c:v>10@2006/10/25</c:v>
                </c:pt>
                <c:pt idx="10">
                  <c:v>11@2006/10/30</c:v>
                </c:pt>
                <c:pt idx="11">
                  <c:v>12@2006/11/7</c:v>
                </c:pt>
                <c:pt idx="12">
                  <c:v>13@2006/11/7</c:v>
                </c:pt>
                <c:pt idx="13">
                  <c:v>14@2007/2/12</c:v>
                </c:pt>
                <c:pt idx="14">
                  <c:v>15@2007/2/16</c:v>
                </c:pt>
                <c:pt idx="15">
                  <c:v>16@2007/3/6</c:v>
                </c:pt>
                <c:pt idx="16">
                  <c:v>17@2007/3/14</c:v>
                </c:pt>
                <c:pt idx="17">
                  <c:v>18@2007/3/28</c:v>
                </c:pt>
                <c:pt idx="18">
                  <c:v>19@2007/4/11</c:v>
                </c:pt>
                <c:pt idx="19">
                  <c:v>20@2007/4/13</c:v>
                </c:pt>
                <c:pt idx="20">
                  <c:v>21@2007/4/23</c:v>
                </c:pt>
                <c:pt idx="21">
                  <c:v>22@2007/4/25</c:v>
                </c:pt>
                <c:pt idx="22">
                  <c:v>23@2007/4/26</c:v>
                </c:pt>
                <c:pt idx="23">
                  <c:v>24@2007/4/30</c:v>
                </c:pt>
                <c:pt idx="24">
                  <c:v>25@2007/4/30</c:v>
                </c:pt>
                <c:pt idx="25">
                  <c:v>26@2007/5/6</c:v>
                </c:pt>
                <c:pt idx="26">
                  <c:v>27@2007/5/7</c:v>
                </c:pt>
                <c:pt idx="27">
                  <c:v>28@2007/5/18</c:v>
                </c:pt>
                <c:pt idx="28">
                  <c:v>29@2007/5/23</c:v>
                </c:pt>
                <c:pt idx="29">
                  <c:v>30@2007/5/30</c:v>
                </c:pt>
                <c:pt idx="30">
                  <c:v>31@2007/6/4</c:v>
                </c:pt>
                <c:pt idx="31">
                  <c:v>32@2007/7/3</c:v>
                </c:pt>
                <c:pt idx="32">
                  <c:v>33@2007/7/3</c:v>
                </c:pt>
                <c:pt idx="33">
                  <c:v>34@2007/7/4</c:v>
                </c:pt>
                <c:pt idx="34">
                  <c:v>35@2007/7/13</c:v>
                </c:pt>
                <c:pt idx="35">
                  <c:v>36@2007/7/26</c:v>
                </c:pt>
                <c:pt idx="36">
                  <c:v>37@2007/8/21</c:v>
                </c:pt>
                <c:pt idx="37">
                  <c:v>38@2007/9/10</c:v>
                </c:pt>
                <c:pt idx="38">
                  <c:v>39@2007/9/21</c:v>
                </c:pt>
                <c:pt idx="39">
                  <c:v>40@2007/10/7</c:v>
                </c:pt>
                <c:pt idx="40">
                  <c:v>41@2007/10/8</c:v>
                </c:pt>
                <c:pt idx="41">
                  <c:v>42@2007/10/16</c:v>
                </c:pt>
                <c:pt idx="42">
                  <c:v>43@2007/10/16</c:v>
                </c:pt>
                <c:pt idx="43">
                  <c:v>44@2007/10/21</c:v>
                </c:pt>
                <c:pt idx="44">
                  <c:v>45@2007/10/22</c:v>
                </c:pt>
                <c:pt idx="45">
                  <c:v>46@2007/10/23</c:v>
                </c:pt>
                <c:pt idx="46">
                  <c:v>47@2007/11/29</c:v>
                </c:pt>
                <c:pt idx="47">
                  <c:v>48@2008/1/17</c:v>
                </c:pt>
                <c:pt idx="48">
                  <c:v>49@2008/3/10</c:v>
                </c:pt>
                <c:pt idx="49">
                  <c:v>50@2008/3/11</c:v>
                </c:pt>
                <c:pt idx="50">
                  <c:v>51@2008/4/2</c:v>
                </c:pt>
                <c:pt idx="51">
                  <c:v>52@2008/4/2</c:v>
                </c:pt>
                <c:pt idx="52">
                  <c:v>53@2008/4/8</c:v>
                </c:pt>
                <c:pt idx="53">
                  <c:v>54@2008/4/9</c:v>
                </c:pt>
                <c:pt idx="54">
                  <c:v>55@2008/4/9</c:v>
                </c:pt>
                <c:pt idx="55">
                  <c:v>56@2008/4/9</c:v>
                </c:pt>
                <c:pt idx="56">
                  <c:v>57@2008/4/9</c:v>
                </c:pt>
                <c:pt idx="57">
                  <c:v>58@2008/4/9</c:v>
                </c:pt>
                <c:pt idx="58">
                  <c:v>59@2008/4/10</c:v>
                </c:pt>
                <c:pt idx="59">
                  <c:v>60@2008/4/10</c:v>
                </c:pt>
                <c:pt idx="60">
                  <c:v>61@2008/4/10</c:v>
                </c:pt>
                <c:pt idx="61">
                  <c:v>62@2008/4/14</c:v>
                </c:pt>
                <c:pt idx="62">
                  <c:v>63@2008/4/14</c:v>
                </c:pt>
                <c:pt idx="63">
                  <c:v>64@2008/4/15</c:v>
                </c:pt>
                <c:pt idx="64">
                  <c:v>65@2008/5/27</c:v>
                </c:pt>
                <c:pt idx="65">
                  <c:v>66@2008/5/27</c:v>
                </c:pt>
                <c:pt idx="66">
                  <c:v>67@2008/6/11</c:v>
                </c:pt>
                <c:pt idx="67">
                  <c:v>68@2008/6/18</c:v>
                </c:pt>
                <c:pt idx="68">
                  <c:v>69@2008/7/2</c:v>
                </c:pt>
                <c:pt idx="69">
                  <c:v>70@2008/7/4</c:v>
                </c:pt>
                <c:pt idx="70">
                  <c:v>71@2008/7/8</c:v>
                </c:pt>
                <c:pt idx="71">
                  <c:v>72@2008/7/23</c:v>
                </c:pt>
                <c:pt idx="72">
                  <c:v>73@2008/7/23</c:v>
                </c:pt>
                <c:pt idx="73">
                  <c:v>74@2008/7/29</c:v>
                </c:pt>
                <c:pt idx="74">
                  <c:v>75@2008/7/29</c:v>
                </c:pt>
                <c:pt idx="75">
                  <c:v>76@2008/7/30</c:v>
                </c:pt>
                <c:pt idx="76">
                  <c:v>77@2008/8/1</c:v>
                </c:pt>
                <c:pt idx="77">
                  <c:v>78@2008/8/6</c:v>
                </c:pt>
                <c:pt idx="78">
                  <c:v>79@2008/11/25</c:v>
                </c:pt>
                <c:pt idx="79">
                  <c:v>80@2008/12/10</c:v>
                </c:pt>
                <c:pt idx="80">
                  <c:v>81@2008/12/19</c:v>
                </c:pt>
                <c:pt idx="81">
                  <c:v>82@2009/1/22</c:v>
                </c:pt>
                <c:pt idx="82">
                  <c:v>83@2009/3/24</c:v>
                </c:pt>
                <c:pt idx="83">
                  <c:v>84@2009/3/29</c:v>
                </c:pt>
              </c:strCache>
            </c:strRef>
          </c:cat>
          <c:val>
            <c:numRef>
              <c:f>atlas!$H$2:$H$85</c:f>
              <c:numCache>
                <c:formatCode>General</c:formatCode>
                <c:ptCount val="84"/>
                <c:pt idx="0">
                  <c:v>56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52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77792"/>
        <c:axId val="318277232"/>
      </c:lineChart>
      <c:catAx>
        <c:axId val="31827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8276672"/>
        <c:crosses val="autoZero"/>
        <c:auto val="1"/>
        <c:lblAlgn val="ctr"/>
        <c:lblOffset val="100"/>
        <c:noMultiLvlLbl val="0"/>
      </c:catAx>
      <c:valAx>
        <c:axId val="31827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8276112"/>
        <c:crosses val="autoZero"/>
        <c:crossBetween val="between"/>
      </c:valAx>
      <c:valAx>
        <c:axId val="31827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8277792"/>
        <c:crosses val="max"/>
        <c:crossBetween val="between"/>
      </c:valAx>
      <c:catAx>
        <c:axId val="3182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82772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2.0373760000000001</c:v>
                </c:pt>
                <c:pt idx="2">
                  <c:v>2.0360284000000002</c:v>
                </c:pt>
                <c:pt idx="3">
                  <c:v>5.1465959999999997</c:v>
                </c:pt>
                <c:pt idx="4">
                  <c:v>29.542223</c:v>
                </c:pt>
                <c:pt idx="5">
                  <c:v>53.970165000000001</c:v>
                </c:pt>
                <c:pt idx="6">
                  <c:v>5.7907209999999996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19</c:v>
                </c:pt>
                <c:pt idx="1">
                  <c:v>56</c:v>
                </c:pt>
                <c:pt idx="2">
                  <c:v>43</c:v>
                </c:pt>
                <c:pt idx="3">
                  <c:v>7</c:v>
                </c:pt>
                <c:pt idx="4">
                  <c:v>52</c:v>
                </c:pt>
                <c:pt idx="5">
                  <c:v>94</c:v>
                </c:pt>
                <c:pt idx="6">
                  <c:v>40</c:v>
                </c:pt>
                <c:pt idx="7">
                  <c:v>3</c:v>
                </c:pt>
                <c:pt idx="8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2208"/>
        <c:axId val="236582768"/>
      </c:scatterChart>
      <c:valAx>
        <c:axId val="236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2768"/>
        <c:crosses val="autoZero"/>
        <c:crossBetween val="midCat"/>
      </c:valAx>
      <c:valAx>
        <c:axId val="23658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14.141844000000001</c:v>
                </c:pt>
                <c:pt idx="2">
                  <c:v>8.3851060000000004</c:v>
                </c:pt>
                <c:pt idx="3">
                  <c:v>53.970165000000001</c:v>
                </c:pt>
                <c:pt idx="4">
                  <c:v>22.418688</c:v>
                </c:pt>
                <c:pt idx="5">
                  <c:v>5.7907209999999996</c:v>
                </c:pt>
                <c:pt idx="6">
                  <c:v>4.2357209999999998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19</c:v>
                </c:pt>
                <c:pt idx="1">
                  <c:v>54</c:v>
                </c:pt>
                <c:pt idx="2">
                  <c:v>1</c:v>
                </c:pt>
                <c:pt idx="3">
                  <c:v>94</c:v>
                </c:pt>
                <c:pt idx="4">
                  <c:v>12</c:v>
                </c:pt>
                <c:pt idx="5">
                  <c:v>40</c:v>
                </c:pt>
                <c:pt idx="6">
                  <c:v>0</c:v>
                </c:pt>
                <c:pt idx="7">
                  <c:v>3</c:v>
                </c:pt>
                <c:pt idx="8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5008"/>
        <c:axId val="236585568"/>
      </c:scatterChart>
      <c:valAx>
        <c:axId val="2365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5568"/>
        <c:crosses val="autoZero"/>
        <c:crossBetween val="midCat"/>
      </c:valAx>
      <c:valAx>
        <c:axId val="23658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98.898150000000001</c:v>
                </c:pt>
                <c:pt idx="2">
                  <c:v>14.141844000000001</c:v>
                </c:pt>
                <c:pt idx="3">
                  <c:v>8.3851060000000004</c:v>
                </c:pt>
                <c:pt idx="4">
                  <c:v>53.970165000000001</c:v>
                </c:pt>
                <c:pt idx="5">
                  <c:v>22.418688</c:v>
                </c:pt>
                <c:pt idx="6">
                  <c:v>5.7907209999999996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7</c:v>
                </c:pt>
                <c:pt idx="1">
                  <c:v>19</c:v>
                </c:pt>
                <c:pt idx="2">
                  <c:v>54</c:v>
                </c:pt>
                <c:pt idx="3">
                  <c:v>1</c:v>
                </c:pt>
                <c:pt idx="4">
                  <c:v>94</c:v>
                </c:pt>
                <c:pt idx="5">
                  <c:v>12</c:v>
                </c:pt>
                <c:pt idx="6">
                  <c:v>40</c:v>
                </c:pt>
                <c:pt idx="7">
                  <c:v>3</c:v>
                </c:pt>
                <c:pt idx="8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7808"/>
        <c:axId val="236588368"/>
      </c:scatterChart>
      <c:valAx>
        <c:axId val="236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8368"/>
        <c:crosses val="autoZero"/>
        <c:crossBetween val="midCat"/>
      </c:valAx>
      <c:valAx>
        <c:axId val="23658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2.0373760000000001</c:v>
                </c:pt>
                <c:pt idx="1">
                  <c:v>2.0360284000000002</c:v>
                </c:pt>
                <c:pt idx="2">
                  <c:v>5.1465959999999997</c:v>
                </c:pt>
                <c:pt idx="3">
                  <c:v>29.542223</c:v>
                </c:pt>
                <c:pt idx="4">
                  <c:v>1.0706028999999999</c:v>
                </c:pt>
                <c:pt idx="5">
                  <c:v>1.4267139E-2</c:v>
                </c:pt>
                <c:pt idx="6">
                  <c:v>0.16563829999999999</c:v>
                </c:pt>
                <c:pt idx="7">
                  <c:v>7.0881204999999996</c:v>
                </c:pt>
                <c:pt idx="8">
                  <c:v>14.20513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56</c:v>
                </c:pt>
                <c:pt idx="1">
                  <c:v>43</c:v>
                </c:pt>
                <c:pt idx="2">
                  <c:v>7</c:v>
                </c:pt>
                <c:pt idx="3">
                  <c:v>52</c:v>
                </c:pt>
                <c:pt idx="4">
                  <c:v>94</c:v>
                </c:pt>
                <c:pt idx="5">
                  <c:v>35</c:v>
                </c:pt>
                <c:pt idx="6">
                  <c:v>17</c:v>
                </c:pt>
                <c:pt idx="7">
                  <c:v>24</c:v>
                </c:pt>
                <c:pt idx="8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0608"/>
        <c:axId val="236591168"/>
      </c:scatterChart>
      <c:valAx>
        <c:axId val="2365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1168"/>
        <c:crosses val="autoZero"/>
        <c:crossBetween val="midCat"/>
      </c:valAx>
      <c:valAx>
        <c:axId val="2365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2.0373760000000001</c:v>
                </c:pt>
                <c:pt idx="1">
                  <c:v>2.0360284000000002</c:v>
                </c:pt>
                <c:pt idx="2">
                  <c:v>5.1465959999999997</c:v>
                </c:pt>
                <c:pt idx="3">
                  <c:v>29.542223</c:v>
                </c:pt>
                <c:pt idx="4">
                  <c:v>1.0706028999999999</c:v>
                </c:pt>
                <c:pt idx="5">
                  <c:v>1.4267139E-2</c:v>
                </c:pt>
                <c:pt idx="6">
                  <c:v>0.16563829999999999</c:v>
                </c:pt>
                <c:pt idx="7">
                  <c:v>7.0881204999999996</c:v>
                </c:pt>
                <c:pt idx="8">
                  <c:v>14.20513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56</c:v>
                </c:pt>
                <c:pt idx="1">
                  <c:v>43</c:v>
                </c:pt>
                <c:pt idx="2">
                  <c:v>7</c:v>
                </c:pt>
                <c:pt idx="3">
                  <c:v>52</c:v>
                </c:pt>
                <c:pt idx="4">
                  <c:v>94</c:v>
                </c:pt>
                <c:pt idx="5">
                  <c:v>35</c:v>
                </c:pt>
                <c:pt idx="6">
                  <c:v>17</c:v>
                </c:pt>
                <c:pt idx="7">
                  <c:v>24</c:v>
                </c:pt>
                <c:pt idx="8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3408"/>
        <c:axId val="236593968"/>
      </c:scatterChart>
      <c:valAx>
        <c:axId val="2365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3968"/>
        <c:crosses val="autoZero"/>
        <c:crossBetween val="midCat"/>
      </c:valAx>
      <c:valAx>
        <c:axId val="23659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14.141844000000001</c:v>
                </c:pt>
                <c:pt idx="2">
                  <c:v>3.8701181</c:v>
                </c:pt>
                <c:pt idx="3">
                  <c:v>29.542223</c:v>
                </c:pt>
                <c:pt idx="4">
                  <c:v>8.3851060000000004</c:v>
                </c:pt>
                <c:pt idx="5">
                  <c:v>53.970165000000001</c:v>
                </c:pt>
                <c:pt idx="6">
                  <c:v>22.418688</c:v>
                </c:pt>
                <c:pt idx="7">
                  <c:v>5.7907209999999996</c:v>
                </c:pt>
                <c:pt idx="8">
                  <c:v>4.1512294000000001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7</c:v>
                </c:pt>
                <c:pt idx="1">
                  <c:v>54</c:v>
                </c:pt>
                <c:pt idx="2">
                  <c:v>4</c:v>
                </c:pt>
                <c:pt idx="3">
                  <c:v>52</c:v>
                </c:pt>
                <c:pt idx="4">
                  <c:v>1</c:v>
                </c:pt>
                <c:pt idx="5">
                  <c:v>94</c:v>
                </c:pt>
                <c:pt idx="6">
                  <c:v>12</c:v>
                </c:pt>
                <c:pt idx="7">
                  <c:v>40</c:v>
                </c:pt>
                <c:pt idx="8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6208"/>
        <c:axId val="236596768"/>
      </c:scatterChart>
      <c:valAx>
        <c:axId val="2365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6768"/>
        <c:crosses val="autoZero"/>
        <c:crossBetween val="midCat"/>
      </c:valAx>
      <c:valAx>
        <c:axId val="23659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14.141844000000001</c:v>
                </c:pt>
                <c:pt idx="2">
                  <c:v>3.8701181</c:v>
                </c:pt>
                <c:pt idx="3">
                  <c:v>29.542223</c:v>
                </c:pt>
                <c:pt idx="4">
                  <c:v>8.3851060000000004</c:v>
                </c:pt>
                <c:pt idx="5">
                  <c:v>53.970165000000001</c:v>
                </c:pt>
                <c:pt idx="6">
                  <c:v>22.418688</c:v>
                </c:pt>
                <c:pt idx="7">
                  <c:v>5.7907209999999996</c:v>
                </c:pt>
                <c:pt idx="8">
                  <c:v>4.1512294000000001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7</c:v>
                </c:pt>
                <c:pt idx="1">
                  <c:v>54</c:v>
                </c:pt>
                <c:pt idx="2">
                  <c:v>4</c:v>
                </c:pt>
                <c:pt idx="3">
                  <c:v>52</c:v>
                </c:pt>
                <c:pt idx="4">
                  <c:v>1</c:v>
                </c:pt>
                <c:pt idx="5">
                  <c:v>94</c:v>
                </c:pt>
                <c:pt idx="6">
                  <c:v>12</c:v>
                </c:pt>
                <c:pt idx="7">
                  <c:v>40</c:v>
                </c:pt>
                <c:pt idx="8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43168"/>
        <c:axId val="424143728"/>
      </c:scatterChart>
      <c:valAx>
        <c:axId val="424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3728"/>
        <c:crosses val="autoZero"/>
        <c:crossBetween val="midCat"/>
      </c:valAx>
      <c:valAx>
        <c:axId val="4241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25.586573000000001</c:v>
                </c:pt>
                <c:pt idx="1">
                  <c:v>29.437398999999999</c:v>
                </c:pt>
                <c:pt idx="2">
                  <c:v>98.898150000000001</c:v>
                </c:pt>
                <c:pt idx="3">
                  <c:v>29.542223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6.8886336000000001E-3</c:v>
                </c:pt>
                <c:pt idx="1">
                  <c:v>1.1481055999999999E-3</c:v>
                </c:pt>
                <c:pt idx="2">
                  <c:v>4.5924223999999998E-3</c:v>
                </c:pt>
                <c:pt idx="3">
                  <c:v>2.2962111999999999E-3</c:v>
                </c:pt>
                <c:pt idx="4">
                  <c:v>2.2962111999999999E-3</c:v>
                </c:pt>
                <c:pt idx="5">
                  <c:v>2.2962111999999999E-3</c:v>
                </c:pt>
                <c:pt idx="6">
                  <c:v>1.7221585000000001E-2</c:v>
                </c:pt>
                <c:pt idx="7">
                  <c:v>0</c:v>
                </c:pt>
                <c:pt idx="8">
                  <c:v>2.2962111999999999E-3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45968"/>
        <c:axId val="424146528"/>
      </c:scatterChart>
      <c:valAx>
        <c:axId val="4241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6528"/>
        <c:crosses val="autoZero"/>
        <c:crossBetween val="midCat"/>
      </c:valAx>
      <c:valAx>
        <c:axId val="42414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59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29.542223</c:v>
                </c:pt>
                <c:pt idx="2">
                  <c:v>37.466360000000002</c:v>
                </c:pt>
                <c:pt idx="3">
                  <c:v>50.457047000000003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4.5924223999999998E-3</c:v>
                </c:pt>
                <c:pt idx="1">
                  <c:v>3.4443168000000001E-3</c:v>
                </c:pt>
                <c:pt idx="2">
                  <c:v>1.2629161999999999E-2</c:v>
                </c:pt>
                <c:pt idx="3">
                  <c:v>0</c:v>
                </c:pt>
                <c:pt idx="4">
                  <c:v>1.3777266999999999E-2</c:v>
                </c:pt>
                <c:pt idx="5">
                  <c:v>2.2962111999999999E-3</c:v>
                </c:pt>
                <c:pt idx="6">
                  <c:v>1.7221585000000001E-2</c:v>
                </c:pt>
                <c:pt idx="7">
                  <c:v>0</c:v>
                </c:pt>
                <c:pt idx="8">
                  <c:v>2.2962111999999999E-3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48768"/>
        <c:axId val="424149328"/>
      </c:scatterChart>
      <c:valAx>
        <c:axId val="4241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9328"/>
        <c:crosses val="autoZero"/>
        <c:crossBetween val="midCat"/>
      </c:valAx>
      <c:valAx>
        <c:axId val="42414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48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25.586573000000001</c:v>
                </c:pt>
                <c:pt idx="1">
                  <c:v>29.437398999999999</c:v>
                </c:pt>
                <c:pt idx="2">
                  <c:v>98.898150000000001</c:v>
                </c:pt>
                <c:pt idx="3">
                  <c:v>29.542223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6.8886336000000001E-3</c:v>
                </c:pt>
                <c:pt idx="1">
                  <c:v>1.1481055999999999E-3</c:v>
                </c:pt>
                <c:pt idx="2">
                  <c:v>4.5924223999999998E-3</c:v>
                </c:pt>
                <c:pt idx="3">
                  <c:v>2.2962111999999999E-3</c:v>
                </c:pt>
                <c:pt idx="4">
                  <c:v>2.2962111999999999E-3</c:v>
                </c:pt>
                <c:pt idx="5">
                  <c:v>2.2962111999999999E-3</c:v>
                </c:pt>
                <c:pt idx="6">
                  <c:v>1.7221585000000001E-2</c:v>
                </c:pt>
                <c:pt idx="7">
                  <c:v>0</c:v>
                </c:pt>
                <c:pt idx="8">
                  <c:v>2.2962111999999999E-3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51568"/>
        <c:axId val="424152128"/>
      </c:scatterChart>
      <c:valAx>
        <c:axId val="4241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2128"/>
        <c:crosses val="autoZero"/>
        <c:crossBetween val="midCat"/>
      </c:valAx>
      <c:valAx>
        <c:axId val="42415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1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atlas!$S$1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numRef>
              <c:f>atlas!$C$2:$C$85</c:f>
              <c:numCache>
                <c:formatCode>[$-409]d\-mmm\-yy;@</c:formatCode>
                <c:ptCount val="84"/>
                <c:pt idx="0">
                  <c:v>38933.570613425924</c:v>
                </c:pt>
                <c:pt idx="1">
                  <c:v>38958.624131944445</c:v>
                </c:pt>
                <c:pt idx="2">
                  <c:v>38987.448252314818</c:v>
                </c:pt>
                <c:pt idx="3">
                  <c:v>38987.452141203699</c:v>
                </c:pt>
                <c:pt idx="4">
                  <c:v>38987.534745370373</c:v>
                </c:pt>
                <c:pt idx="5">
                  <c:v>38987.678252314814</c:v>
                </c:pt>
                <c:pt idx="6">
                  <c:v>38987.709710648152</c:v>
                </c:pt>
                <c:pt idx="7">
                  <c:v>39002.551805555559</c:v>
                </c:pt>
                <c:pt idx="8">
                  <c:v>39007.418819444443</c:v>
                </c:pt>
                <c:pt idx="9">
                  <c:v>39015.851956018516</c:v>
                </c:pt>
                <c:pt idx="10">
                  <c:v>39020.812650462962</c:v>
                </c:pt>
                <c:pt idx="11">
                  <c:v>39028.425729166665</c:v>
                </c:pt>
                <c:pt idx="12">
                  <c:v>39028.640787037039</c:v>
                </c:pt>
                <c:pt idx="13">
                  <c:v>39125.47855324074</c:v>
                </c:pt>
                <c:pt idx="14">
                  <c:v>39129.553912037038</c:v>
                </c:pt>
                <c:pt idx="15">
                  <c:v>39147.622210648144</c:v>
                </c:pt>
                <c:pt idx="16">
                  <c:v>39155.529178240744</c:v>
                </c:pt>
                <c:pt idx="17">
                  <c:v>39169.663495370369</c:v>
                </c:pt>
                <c:pt idx="18">
                  <c:v>39183.510717592595</c:v>
                </c:pt>
                <c:pt idx="19">
                  <c:v>39185.505648148144</c:v>
                </c:pt>
                <c:pt idx="20">
                  <c:v>39195.697627314818</c:v>
                </c:pt>
                <c:pt idx="21">
                  <c:v>39197.691238425927</c:v>
                </c:pt>
                <c:pt idx="22">
                  <c:v>39198.552256944444</c:v>
                </c:pt>
                <c:pt idx="23">
                  <c:v>39202.341747685183</c:v>
                </c:pt>
                <c:pt idx="24">
                  <c:v>39202.538356481484</c:v>
                </c:pt>
                <c:pt idx="25">
                  <c:v>39208.872488425928</c:v>
                </c:pt>
                <c:pt idx="26">
                  <c:v>39209.601099537038</c:v>
                </c:pt>
                <c:pt idx="27">
                  <c:v>39220.563530092593</c:v>
                </c:pt>
                <c:pt idx="28">
                  <c:v>39225.578865740739</c:v>
                </c:pt>
                <c:pt idx="29">
                  <c:v>39232.39340277778</c:v>
                </c:pt>
                <c:pt idx="30">
                  <c:v>39237.43277777778</c:v>
                </c:pt>
                <c:pt idx="31">
                  <c:v>39266.359537037039</c:v>
                </c:pt>
                <c:pt idx="32">
                  <c:v>39266.492118055554</c:v>
                </c:pt>
                <c:pt idx="33">
                  <c:v>39267.573773148149</c:v>
                </c:pt>
                <c:pt idx="34">
                  <c:v>39276.700266203705</c:v>
                </c:pt>
                <c:pt idx="35">
                  <c:v>39289.710520833338</c:v>
                </c:pt>
                <c:pt idx="36">
                  <c:v>39315.642627314817</c:v>
                </c:pt>
                <c:pt idx="37">
                  <c:v>39335.317800925928</c:v>
                </c:pt>
                <c:pt idx="38">
                  <c:v>39346.735208333332</c:v>
                </c:pt>
                <c:pt idx="39">
                  <c:v>39362.539456018516</c:v>
                </c:pt>
                <c:pt idx="40">
                  <c:v>39363.388136574074</c:v>
                </c:pt>
                <c:pt idx="41">
                  <c:v>39371.598553240743</c:v>
                </c:pt>
                <c:pt idx="42">
                  <c:v>39371.648344907408</c:v>
                </c:pt>
                <c:pt idx="43">
                  <c:v>39376.771168981482</c:v>
                </c:pt>
                <c:pt idx="44">
                  <c:v>39377.654791666668</c:v>
                </c:pt>
                <c:pt idx="45">
                  <c:v>39378.739444444444</c:v>
                </c:pt>
                <c:pt idx="46">
                  <c:v>39415.425254629634</c:v>
                </c:pt>
                <c:pt idx="47">
                  <c:v>39464.831111111111</c:v>
                </c:pt>
                <c:pt idx="48">
                  <c:v>39517.676898148144</c:v>
                </c:pt>
                <c:pt idx="49">
                  <c:v>39518.72519675926</c:v>
                </c:pt>
                <c:pt idx="50">
                  <c:v>39540.676828703705</c:v>
                </c:pt>
                <c:pt idx="51">
                  <c:v>39540.702615740738</c:v>
                </c:pt>
                <c:pt idx="52">
                  <c:v>39546.372696759259</c:v>
                </c:pt>
                <c:pt idx="53">
                  <c:v>39547.344907407409</c:v>
                </c:pt>
                <c:pt idx="54">
                  <c:v>39547.358877314815</c:v>
                </c:pt>
                <c:pt idx="55">
                  <c:v>39547.38585648148</c:v>
                </c:pt>
                <c:pt idx="56">
                  <c:v>39547.548043981486</c:v>
                </c:pt>
                <c:pt idx="57">
                  <c:v>39547.676932870367</c:v>
                </c:pt>
                <c:pt idx="58">
                  <c:v>39548.410625000004</c:v>
                </c:pt>
                <c:pt idx="59">
                  <c:v>39548.472430555557</c:v>
                </c:pt>
                <c:pt idx="60">
                  <c:v>39548.473645833335</c:v>
                </c:pt>
                <c:pt idx="61">
                  <c:v>39552.621122685188</c:v>
                </c:pt>
                <c:pt idx="62">
                  <c:v>39552.625092592592</c:v>
                </c:pt>
                <c:pt idx="63">
                  <c:v>39553.364722222221</c:v>
                </c:pt>
                <c:pt idx="64">
                  <c:v>39595.585011574076</c:v>
                </c:pt>
                <c:pt idx="65">
                  <c:v>39595.610879629632</c:v>
                </c:pt>
                <c:pt idx="66">
                  <c:v>39610.68787037037</c:v>
                </c:pt>
                <c:pt idx="67">
                  <c:v>39617.628321759257</c:v>
                </c:pt>
                <c:pt idx="68">
                  <c:v>39631.537511574075</c:v>
                </c:pt>
                <c:pt idx="69">
                  <c:v>39633.627465277779</c:v>
                </c:pt>
                <c:pt idx="70">
                  <c:v>39637.692210648151</c:v>
                </c:pt>
                <c:pt idx="71">
                  <c:v>39652.531631944446</c:v>
                </c:pt>
                <c:pt idx="72">
                  <c:v>39652.576585648145</c:v>
                </c:pt>
                <c:pt idx="73">
                  <c:v>39658.379062499997</c:v>
                </c:pt>
                <c:pt idx="74">
                  <c:v>39658.380937499998</c:v>
                </c:pt>
                <c:pt idx="75">
                  <c:v>39659.554722222223</c:v>
                </c:pt>
                <c:pt idx="76">
                  <c:v>39661.356087962966</c:v>
                </c:pt>
                <c:pt idx="77">
                  <c:v>39666.676354166666</c:v>
                </c:pt>
                <c:pt idx="78">
                  <c:v>39777.519363425927</c:v>
                </c:pt>
                <c:pt idx="79">
                  <c:v>39792.561180555553</c:v>
                </c:pt>
                <c:pt idx="80">
                  <c:v>39801.568136574075</c:v>
                </c:pt>
                <c:pt idx="81">
                  <c:v>39835.419374999998</c:v>
                </c:pt>
                <c:pt idx="82">
                  <c:v>39896.568888888891</c:v>
                </c:pt>
                <c:pt idx="83">
                  <c:v>39901.343368055554</c:v>
                </c:pt>
              </c:numCache>
            </c:numRef>
          </c:cat>
          <c:val>
            <c:numRef>
              <c:f>atlas!$S$2:$S$85</c:f>
              <c:numCache>
                <c:formatCode>General</c:formatCode>
                <c:ptCount val="8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12</c:v>
                </c:pt>
                <c:pt idx="9">
                  <c:v>0</c:v>
                </c:pt>
                <c:pt idx="10">
                  <c:v>4</c:v>
                </c:pt>
                <c:pt idx="11">
                  <c:v>14</c:v>
                </c:pt>
                <c:pt idx="12">
                  <c:v>1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56</c:v>
                </c:pt>
                <c:pt idx="19">
                  <c:v>0</c:v>
                </c:pt>
                <c:pt idx="20">
                  <c:v>0</c:v>
                </c:pt>
                <c:pt idx="21">
                  <c:v>43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8</c:v>
                </c:pt>
                <c:pt idx="30">
                  <c:v>1</c:v>
                </c:pt>
                <c:pt idx="31">
                  <c:v>53</c:v>
                </c:pt>
                <c:pt idx="32">
                  <c:v>64</c:v>
                </c:pt>
                <c:pt idx="33">
                  <c:v>5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3</c:v>
                </c:pt>
                <c:pt idx="39">
                  <c:v>23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95</c:v>
                </c:pt>
                <c:pt idx="49">
                  <c:v>1</c:v>
                </c:pt>
                <c:pt idx="50">
                  <c:v>13</c:v>
                </c:pt>
                <c:pt idx="51">
                  <c:v>0</c:v>
                </c:pt>
                <c:pt idx="52">
                  <c:v>40</c:v>
                </c:pt>
                <c:pt idx="53">
                  <c:v>37</c:v>
                </c:pt>
                <c:pt idx="54">
                  <c:v>2</c:v>
                </c:pt>
                <c:pt idx="55">
                  <c:v>2</c:v>
                </c:pt>
                <c:pt idx="56">
                  <c:v>19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29</c:v>
                </c:pt>
                <c:pt idx="67">
                  <c:v>5</c:v>
                </c:pt>
                <c:pt idx="68">
                  <c:v>40</c:v>
                </c:pt>
                <c:pt idx="69">
                  <c:v>47</c:v>
                </c:pt>
                <c:pt idx="70">
                  <c:v>4</c:v>
                </c:pt>
                <c:pt idx="71">
                  <c:v>0</c:v>
                </c:pt>
                <c:pt idx="72">
                  <c:v>9</c:v>
                </c:pt>
                <c:pt idx="73">
                  <c:v>15</c:v>
                </c:pt>
                <c:pt idx="74">
                  <c:v>15</c:v>
                </c:pt>
                <c:pt idx="75">
                  <c:v>0</c:v>
                </c:pt>
                <c:pt idx="76">
                  <c:v>12</c:v>
                </c:pt>
                <c:pt idx="77">
                  <c:v>23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22864"/>
        <c:axId val="315723424"/>
      </c:barChart>
      <c:lineChart>
        <c:grouping val="standard"/>
        <c:varyColors val="0"/>
        <c:ser>
          <c:idx val="1"/>
          <c:order val="1"/>
          <c:tx>
            <c:strRef>
              <c:f>atlas!$H$1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atlas!$B$2:$B$85</c:f>
              <c:strCache>
                <c:ptCount val="84"/>
                <c:pt idx="0">
                  <c:v>1@2006/8/4</c:v>
                </c:pt>
                <c:pt idx="1">
                  <c:v>2@2006/8/29</c:v>
                </c:pt>
                <c:pt idx="2">
                  <c:v>3@2006/9/27</c:v>
                </c:pt>
                <c:pt idx="3">
                  <c:v>4@2006/9/27</c:v>
                </c:pt>
                <c:pt idx="4">
                  <c:v>5@2006/9/27</c:v>
                </c:pt>
                <c:pt idx="5">
                  <c:v>6@2006/9/27</c:v>
                </c:pt>
                <c:pt idx="6">
                  <c:v>7@2006/9/27</c:v>
                </c:pt>
                <c:pt idx="7">
                  <c:v>8@2006/10/12</c:v>
                </c:pt>
                <c:pt idx="8">
                  <c:v>9@2006/10/17</c:v>
                </c:pt>
                <c:pt idx="9">
                  <c:v>10@2006/10/25</c:v>
                </c:pt>
                <c:pt idx="10">
                  <c:v>11@2006/10/30</c:v>
                </c:pt>
                <c:pt idx="11">
                  <c:v>12@2006/11/7</c:v>
                </c:pt>
                <c:pt idx="12">
                  <c:v>13@2006/11/7</c:v>
                </c:pt>
                <c:pt idx="13">
                  <c:v>14@2007/2/12</c:v>
                </c:pt>
                <c:pt idx="14">
                  <c:v>15@2007/2/16</c:v>
                </c:pt>
                <c:pt idx="15">
                  <c:v>16@2007/3/6</c:v>
                </c:pt>
                <c:pt idx="16">
                  <c:v>17@2007/3/14</c:v>
                </c:pt>
                <c:pt idx="17">
                  <c:v>18@2007/3/28</c:v>
                </c:pt>
                <c:pt idx="18">
                  <c:v>19@2007/4/11</c:v>
                </c:pt>
                <c:pt idx="19">
                  <c:v>20@2007/4/13</c:v>
                </c:pt>
                <c:pt idx="20">
                  <c:v>21@2007/4/23</c:v>
                </c:pt>
                <c:pt idx="21">
                  <c:v>22@2007/4/25</c:v>
                </c:pt>
                <c:pt idx="22">
                  <c:v>23@2007/4/26</c:v>
                </c:pt>
                <c:pt idx="23">
                  <c:v>24@2007/4/30</c:v>
                </c:pt>
                <c:pt idx="24">
                  <c:v>25@2007/4/30</c:v>
                </c:pt>
                <c:pt idx="25">
                  <c:v>26@2007/5/6</c:v>
                </c:pt>
                <c:pt idx="26">
                  <c:v>27@2007/5/7</c:v>
                </c:pt>
                <c:pt idx="27">
                  <c:v>28@2007/5/18</c:v>
                </c:pt>
                <c:pt idx="28">
                  <c:v>29@2007/5/23</c:v>
                </c:pt>
                <c:pt idx="29">
                  <c:v>30@2007/5/30</c:v>
                </c:pt>
                <c:pt idx="30">
                  <c:v>31@2007/6/4</c:v>
                </c:pt>
                <c:pt idx="31">
                  <c:v>32@2007/7/3</c:v>
                </c:pt>
                <c:pt idx="32">
                  <c:v>33@2007/7/3</c:v>
                </c:pt>
                <c:pt idx="33">
                  <c:v>34@2007/7/4</c:v>
                </c:pt>
                <c:pt idx="34">
                  <c:v>35@2007/7/13</c:v>
                </c:pt>
                <c:pt idx="35">
                  <c:v>36@2007/7/26</c:v>
                </c:pt>
                <c:pt idx="36">
                  <c:v>37@2007/8/21</c:v>
                </c:pt>
                <c:pt idx="37">
                  <c:v>38@2007/9/10</c:v>
                </c:pt>
                <c:pt idx="38">
                  <c:v>39@2007/9/21</c:v>
                </c:pt>
                <c:pt idx="39">
                  <c:v>40@2007/10/7</c:v>
                </c:pt>
                <c:pt idx="40">
                  <c:v>41@2007/10/8</c:v>
                </c:pt>
                <c:pt idx="41">
                  <c:v>42@2007/10/16</c:v>
                </c:pt>
                <c:pt idx="42">
                  <c:v>43@2007/10/16</c:v>
                </c:pt>
                <c:pt idx="43">
                  <c:v>44@2007/10/21</c:v>
                </c:pt>
                <c:pt idx="44">
                  <c:v>45@2007/10/22</c:v>
                </c:pt>
                <c:pt idx="45">
                  <c:v>46@2007/10/23</c:v>
                </c:pt>
                <c:pt idx="46">
                  <c:v>47@2007/11/29</c:v>
                </c:pt>
                <c:pt idx="47">
                  <c:v>48@2008/1/17</c:v>
                </c:pt>
                <c:pt idx="48">
                  <c:v>49@2008/3/10</c:v>
                </c:pt>
                <c:pt idx="49">
                  <c:v>50@2008/3/11</c:v>
                </c:pt>
                <c:pt idx="50">
                  <c:v>51@2008/4/2</c:v>
                </c:pt>
                <c:pt idx="51">
                  <c:v>52@2008/4/2</c:v>
                </c:pt>
                <c:pt idx="52">
                  <c:v>53@2008/4/8</c:v>
                </c:pt>
                <c:pt idx="53">
                  <c:v>54@2008/4/9</c:v>
                </c:pt>
                <c:pt idx="54">
                  <c:v>55@2008/4/9</c:v>
                </c:pt>
                <c:pt idx="55">
                  <c:v>56@2008/4/9</c:v>
                </c:pt>
                <c:pt idx="56">
                  <c:v>57@2008/4/9</c:v>
                </c:pt>
                <c:pt idx="57">
                  <c:v>58@2008/4/9</c:v>
                </c:pt>
                <c:pt idx="58">
                  <c:v>59@2008/4/10</c:v>
                </c:pt>
                <c:pt idx="59">
                  <c:v>60@2008/4/10</c:v>
                </c:pt>
                <c:pt idx="60">
                  <c:v>61@2008/4/10</c:v>
                </c:pt>
                <c:pt idx="61">
                  <c:v>62@2008/4/14</c:v>
                </c:pt>
                <c:pt idx="62">
                  <c:v>63@2008/4/14</c:v>
                </c:pt>
                <c:pt idx="63">
                  <c:v>64@2008/4/15</c:v>
                </c:pt>
                <c:pt idx="64">
                  <c:v>65@2008/5/27</c:v>
                </c:pt>
                <c:pt idx="65">
                  <c:v>66@2008/5/27</c:v>
                </c:pt>
                <c:pt idx="66">
                  <c:v>67@2008/6/11</c:v>
                </c:pt>
                <c:pt idx="67">
                  <c:v>68@2008/6/18</c:v>
                </c:pt>
                <c:pt idx="68">
                  <c:v>69@2008/7/2</c:v>
                </c:pt>
                <c:pt idx="69">
                  <c:v>70@2008/7/4</c:v>
                </c:pt>
                <c:pt idx="70">
                  <c:v>71@2008/7/8</c:v>
                </c:pt>
                <c:pt idx="71">
                  <c:v>72@2008/7/23</c:v>
                </c:pt>
                <c:pt idx="72">
                  <c:v>73@2008/7/23</c:v>
                </c:pt>
                <c:pt idx="73">
                  <c:v>74@2008/7/29</c:v>
                </c:pt>
                <c:pt idx="74">
                  <c:v>75@2008/7/29</c:v>
                </c:pt>
                <c:pt idx="75">
                  <c:v>76@2008/7/30</c:v>
                </c:pt>
                <c:pt idx="76">
                  <c:v>77@2008/8/1</c:v>
                </c:pt>
                <c:pt idx="77">
                  <c:v>78@2008/8/6</c:v>
                </c:pt>
                <c:pt idx="78">
                  <c:v>79@2008/11/25</c:v>
                </c:pt>
                <c:pt idx="79">
                  <c:v>80@2008/12/10</c:v>
                </c:pt>
                <c:pt idx="80">
                  <c:v>81@2008/12/19</c:v>
                </c:pt>
                <c:pt idx="81">
                  <c:v>82@2009/1/22</c:v>
                </c:pt>
                <c:pt idx="82">
                  <c:v>83@2009/3/24</c:v>
                </c:pt>
                <c:pt idx="83">
                  <c:v>84@2009/3/29</c:v>
                </c:pt>
              </c:strCache>
            </c:strRef>
          </c:cat>
          <c:val>
            <c:numRef>
              <c:f>atlas!$H$2:$H$85</c:f>
              <c:numCache>
                <c:formatCode>General</c:formatCode>
                <c:ptCount val="84"/>
                <c:pt idx="0">
                  <c:v>56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52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24544"/>
        <c:axId val="315723984"/>
      </c:lineChart>
      <c:dateAx>
        <c:axId val="315722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315723424"/>
        <c:crosses val="autoZero"/>
        <c:auto val="1"/>
        <c:lblOffset val="100"/>
        <c:baseTimeUnit val="days"/>
      </c:dateAx>
      <c:valAx>
        <c:axId val="31572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722864"/>
        <c:crosses val="autoZero"/>
        <c:crossBetween val="between"/>
      </c:valAx>
      <c:valAx>
        <c:axId val="31572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5724544"/>
        <c:crosses val="max"/>
        <c:crossBetween val="between"/>
      </c:valAx>
      <c:catAx>
        <c:axId val="3157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57239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1496062992126006" footer="0.3149606299212600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2.0373760000000001</c:v>
                </c:pt>
                <c:pt idx="2">
                  <c:v>2.0360284000000002</c:v>
                </c:pt>
                <c:pt idx="3">
                  <c:v>5.1465959999999997</c:v>
                </c:pt>
                <c:pt idx="4">
                  <c:v>29.542223</c:v>
                </c:pt>
                <c:pt idx="5">
                  <c:v>37.466360000000002</c:v>
                </c:pt>
                <c:pt idx="6">
                  <c:v>53.970165000000001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1.1481056E-2</c:v>
                </c:pt>
                <c:pt idx="1">
                  <c:v>1.7221585000000001E-2</c:v>
                </c:pt>
                <c:pt idx="2">
                  <c:v>1.033295E-2</c:v>
                </c:pt>
                <c:pt idx="3">
                  <c:v>9.1848450000000005E-3</c:v>
                </c:pt>
                <c:pt idx="4">
                  <c:v>1.2629161999999999E-2</c:v>
                </c:pt>
                <c:pt idx="5">
                  <c:v>1.2629161999999999E-2</c:v>
                </c:pt>
                <c:pt idx="6">
                  <c:v>1.3777266999999999E-2</c:v>
                </c:pt>
                <c:pt idx="7">
                  <c:v>2.2962111999999999E-3</c:v>
                </c:pt>
                <c:pt idx="8">
                  <c:v>1.6073477999999999E-2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54368"/>
        <c:axId val="424154928"/>
      </c:scatterChart>
      <c:valAx>
        <c:axId val="424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4928"/>
        <c:crosses val="autoZero"/>
        <c:crossBetween val="midCat"/>
      </c:valAx>
      <c:valAx>
        <c:axId val="42415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4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2.0373760000000001</c:v>
                </c:pt>
                <c:pt idx="2">
                  <c:v>2.0360284000000002</c:v>
                </c:pt>
                <c:pt idx="3">
                  <c:v>5.1465959999999997</c:v>
                </c:pt>
                <c:pt idx="4">
                  <c:v>29.542223</c:v>
                </c:pt>
                <c:pt idx="5">
                  <c:v>53.970165000000001</c:v>
                </c:pt>
                <c:pt idx="6">
                  <c:v>5.7907209999999996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1.1481056E-2</c:v>
                </c:pt>
                <c:pt idx="1">
                  <c:v>1.7221585000000001E-2</c:v>
                </c:pt>
                <c:pt idx="2">
                  <c:v>1.033295E-2</c:v>
                </c:pt>
                <c:pt idx="3">
                  <c:v>9.1848450000000005E-3</c:v>
                </c:pt>
                <c:pt idx="4">
                  <c:v>1.1481056E-2</c:v>
                </c:pt>
                <c:pt idx="5">
                  <c:v>1.8369690000000001E-2</c:v>
                </c:pt>
                <c:pt idx="6">
                  <c:v>2.1814007E-2</c:v>
                </c:pt>
                <c:pt idx="7">
                  <c:v>8.0367389999999993E-3</c:v>
                </c:pt>
                <c:pt idx="8">
                  <c:v>1.6073477999999999E-2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57168"/>
        <c:axId val="424157728"/>
      </c:scatterChart>
      <c:valAx>
        <c:axId val="424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7728"/>
        <c:crosses val="autoZero"/>
        <c:crossBetween val="midCat"/>
      </c:valAx>
      <c:valAx>
        <c:axId val="42415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7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14.141844000000001</c:v>
                </c:pt>
                <c:pt idx="2">
                  <c:v>8.3851060000000004</c:v>
                </c:pt>
                <c:pt idx="3">
                  <c:v>53.970165000000001</c:v>
                </c:pt>
                <c:pt idx="4">
                  <c:v>22.418688</c:v>
                </c:pt>
                <c:pt idx="5">
                  <c:v>5.7907209999999996</c:v>
                </c:pt>
                <c:pt idx="6">
                  <c:v>4.2357209999999998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1.1481055999999999E-3</c:v>
                </c:pt>
                <c:pt idx="1">
                  <c:v>9.1848450000000005E-3</c:v>
                </c:pt>
                <c:pt idx="2">
                  <c:v>1.4925373E-2</c:v>
                </c:pt>
                <c:pt idx="3">
                  <c:v>5.3960964E-2</c:v>
                </c:pt>
                <c:pt idx="4">
                  <c:v>4.8220436999999998E-2</c:v>
                </c:pt>
                <c:pt idx="5">
                  <c:v>5.740528E-3</c:v>
                </c:pt>
                <c:pt idx="6">
                  <c:v>1.1481056E-2</c:v>
                </c:pt>
                <c:pt idx="7">
                  <c:v>1.6073477999999999E-2</c:v>
                </c:pt>
                <c:pt idx="8">
                  <c:v>1.6073477999999999E-2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40288"/>
        <c:axId val="338740848"/>
      </c:scatterChart>
      <c:valAx>
        <c:axId val="3387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0848"/>
        <c:crosses val="autoZero"/>
        <c:crossBetween val="midCat"/>
      </c:valAx>
      <c:valAx>
        <c:axId val="33874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98.898150000000001</c:v>
                </c:pt>
                <c:pt idx="2">
                  <c:v>14.141844000000001</c:v>
                </c:pt>
                <c:pt idx="3">
                  <c:v>8.3851060000000004</c:v>
                </c:pt>
                <c:pt idx="4">
                  <c:v>53.970165000000001</c:v>
                </c:pt>
                <c:pt idx="5">
                  <c:v>22.418688</c:v>
                </c:pt>
                <c:pt idx="6">
                  <c:v>5.7907209999999996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2.2962111999999999E-3</c:v>
                </c:pt>
                <c:pt idx="1">
                  <c:v>1.1481055999999999E-3</c:v>
                </c:pt>
                <c:pt idx="2">
                  <c:v>9.1848450000000005E-3</c:v>
                </c:pt>
                <c:pt idx="3">
                  <c:v>1.4925373E-2</c:v>
                </c:pt>
                <c:pt idx="4">
                  <c:v>5.3960964E-2</c:v>
                </c:pt>
                <c:pt idx="5">
                  <c:v>4.8220436999999998E-2</c:v>
                </c:pt>
                <c:pt idx="6">
                  <c:v>2.2962111999999999E-3</c:v>
                </c:pt>
                <c:pt idx="7">
                  <c:v>8.0367389999999993E-3</c:v>
                </c:pt>
                <c:pt idx="8">
                  <c:v>1.6073477999999999E-2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43088"/>
        <c:axId val="338743648"/>
      </c:scatterChart>
      <c:valAx>
        <c:axId val="3387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3648"/>
        <c:crosses val="autoZero"/>
        <c:crossBetween val="midCat"/>
      </c:valAx>
      <c:valAx>
        <c:axId val="33874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30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2.0373760000000001</c:v>
                </c:pt>
                <c:pt idx="1">
                  <c:v>2.0360284000000002</c:v>
                </c:pt>
                <c:pt idx="2">
                  <c:v>5.1465959999999997</c:v>
                </c:pt>
                <c:pt idx="3">
                  <c:v>29.542223</c:v>
                </c:pt>
                <c:pt idx="4">
                  <c:v>1.0706028999999999</c:v>
                </c:pt>
                <c:pt idx="5">
                  <c:v>1.4267139E-2</c:v>
                </c:pt>
                <c:pt idx="6">
                  <c:v>0.16563829999999999</c:v>
                </c:pt>
                <c:pt idx="7">
                  <c:v>7.0881204999999996</c:v>
                </c:pt>
                <c:pt idx="8">
                  <c:v>14.20513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9.1848450000000005E-3</c:v>
                </c:pt>
                <c:pt idx="1">
                  <c:v>1.033295E-2</c:v>
                </c:pt>
                <c:pt idx="2">
                  <c:v>9.1848450000000005E-3</c:v>
                </c:pt>
                <c:pt idx="3">
                  <c:v>1.7221585000000001E-2</c:v>
                </c:pt>
                <c:pt idx="4">
                  <c:v>2.2962111999999999E-3</c:v>
                </c:pt>
                <c:pt idx="5">
                  <c:v>1.8369690000000001E-2</c:v>
                </c:pt>
                <c:pt idx="6">
                  <c:v>4.5924223999999998E-3</c:v>
                </c:pt>
                <c:pt idx="7">
                  <c:v>1.1481055999999999E-3</c:v>
                </c:pt>
                <c:pt idx="8">
                  <c:v>5.740528E-3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45888"/>
        <c:axId val="338746448"/>
      </c:scatterChart>
      <c:valAx>
        <c:axId val="3387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6448"/>
        <c:crosses val="autoZero"/>
        <c:crossBetween val="midCat"/>
      </c:valAx>
      <c:valAx>
        <c:axId val="33874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5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2.0373760000000001</c:v>
                </c:pt>
                <c:pt idx="1">
                  <c:v>2.0360284000000002</c:v>
                </c:pt>
                <c:pt idx="2">
                  <c:v>5.1465959999999997</c:v>
                </c:pt>
                <c:pt idx="3">
                  <c:v>29.542223</c:v>
                </c:pt>
                <c:pt idx="4">
                  <c:v>1.0706028999999999</c:v>
                </c:pt>
                <c:pt idx="5">
                  <c:v>1.4267139E-2</c:v>
                </c:pt>
                <c:pt idx="6">
                  <c:v>0.16563829999999999</c:v>
                </c:pt>
                <c:pt idx="7">
                  <c:v>7.0881204999999996</c:v>
                </c:pt>
                <c:pt idx="8">
                  <c:v>14.20513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9.1848450000000005E-3</c:v>
                </c:pt>
                <c:pt idx="1">
                  <c:v>1.033295E-2</c:v>
                </c:pt>
                <c:pt idx="2">
                  <c:v>9.1848450000000005E-3</c:v>
                </c:pt>
                <c:pt idx="3">
                  <c:v>1.7221585000000001E-2</c:v>
                </c:pt>
                <c:pt idx="4">
                  <c:v>2.2962111999999999E-3</c:v>
                </c:pt>
                <c:pt idx="5">
                  <c:v>1.8369690000000001E-2</c:v>
                </c:pt>
                <c:pt idx="6">
                  <c:v>4.5924223999999998E-3</c:v>
                </c:pt>
                <c:pt idx="7">
                  <c:v>1.1481055999999999E-3</c:v>
                </c:pt>
                <c:pt idx="8">
                  <c:v>5.740528E-3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48688"/>
        <c:axId val="338749248"/>
      </c:scatterChart>
      <c:valAx>
        <c:axId val="3387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9248"/>
        <c:crosses val="autoZero"/>
        <c:crossBetween val="midCat"/>
      </c:valAx>
      <c:valAx>
        <c:axId val="33874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8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14.141844000000001</c:v>
                </c:pt>
                <c:pt idx="2">
                  <c:v>3.8701181</c:v>
                </c:pt>
                <c:pt idx="3">
                  <c:v>29.542223</c:v>
                </c:pt>
                <c:pt idx="4">
                  <c:v>8.3851060000000004</c:v>
                </c:pt>
                <c:pt idx="5">
                  <c:v>53.970165000000001</c:v>
                </c:pt>
                <c:pt idx="6">
                  <c:v>22.418688</c:v>
                </c:pt>
                <c:pt idx="7">
                  <c:v>5.7907209999999996</c:v>
                </c:pt>
                <c:pt idx="8">
                  <c:v>4.1512294000000001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2.2962111999999999E-3</c:v>
                </c:pt>
                <c:pt idx="1">
                  <c:v>1.8369690000000001E-2</c:v>
                </c:pt>
                <c:pt idx="2">
                  <c:v>1.9517796E-2</c:v>
                </c:pt>
                <c:pt idx="3">
                  <c:v>1.6073477999999999E-2</c:v>
                </c:pt>
                <c:pt idx="4">
                  <c:v>1.9517796E-2</c:v>
                </c:pt>
                <c:pt idx="5">
                  <c:v>5.3960964E-2</c:v>
                </c:pt>
                <c:pt idx="6">
                  <c:v>4.8220436999999998E-2</c:v>
                </c:pt>
                <c:pt idx="7">
                  <c:v>8.0367389999999993E-3</c:v>
                </c:pt>
                <c:pt idx="8">
                  <c:v>8.0367389999999993E-3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51488"/>
        <c:axId val="338752048"/>
      </c:scatterChart>
      <c:valAx>
        <c:axId val="3387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2048"/>
        <c:crosses val="autoZero"/>
        <c:crossBetween val="midCat"/>
      </c:valAx>
      <c:valAx>
        <c:axId val="33875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14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29.437398999999999</c:v>
                </c:pt>
                <c:pt idx="1">
                  <c:v>14.141844000000001</c:v>
                </c:pt>
                <c:pt idx="2">
                  <c:v>3.8701181</c:v>
                </c:pt>
                <c:pt idx="3">
                  <c:v>29.542223</c:v>
                </c:pt>
                <c:pt idx="4">
                  <c:v>8.3851060000000004</c:v>
                </c:pt>
                <c:pt idx="5">
                  <c:v>53.970165000000001</c:v>
                </c:pt>
                <c:pt idx="6">
                  <c:v>22.418688</c:v>
                </c:pt>
                <c:pt idx="7">
                  <c:v>5.7907209999999996</c:v>
                </c:pt>
                <c:pt idx="8">
                  <c:v>4.1512294000000001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2.2962111999999999E-3</c:v>
                </c:pt>
                <c:pt idx="1">
                  <c:v>1.8369690000000001E-2</c:v>
                </c:pt>
                <c:pt idx="2">
                  <c:v>1.9517796E-2</c:v>
                </c:pt>
                <c:pt idx="3">
                  <c:v>1.6073477999999999E-2</c:v>
                </c:pt>
                <c:pt idx="4">
                  <c:v>1.9517796E-2</c:v>
                </c:pt>
                <c:pt idx="5">
                  <c:v>5.3960964E-2</c:v>
                </c:pt>
                <c:pt idx="6">
                  <c:v>4.8220436999999998E-2</c:v>
                </c:pt>
                <c:pt idx="7">
                  <c:v>8.0367389999999993E-3</c:v>
                </c:pt>
                <c:pt idx="8">
                  <c:v>8.0367389999999993E-3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54288"/>
        <c:axId val="346000176"/>
      </c:scatterChart>
      <c:valAx>
        <c:axId val="3387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00176"/>
        <c:crosses val="autoZero"/>
        <c:crossBetween val="midCat"/>
      </c:valAx>
      <c:valAx>
        <c:axId val="34600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4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atlas Short 1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0349401595503459E-2"/>
          <c:y val="1.2908555653176879E-2"/>
          <c:w val="0.96088418891336447"/>
          <c:h val="0.92352369491624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AtlasShort1!$T$1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AtlasShort1!$B$2:$B$23</c:f>
              <c:strCache>
                <c:ptCount val="22"/>
                <c:pt idx="0">
                  <c:v>43@2008/8/5</c:v>
                </c:pt>
                <c:pt idx="1">
                  <c:v>44@2008/8/10</c:v>
                </c:pt>
                <c:pt idx="2">
                  <c:v>45@2008/8/11</c:v>
                </c:pt>
                <c:pt idx="3">
                  <c:v>46@2008/8/12</c:v>
                </c:pt>
                <c:pt idx="4">
                  <c:v>47@2008/9/19</c:v>
                </c:pt>
                <c:pt idx="5">
                  <c:v>48@2008/11/8</c:v>
                </c:pt>
                <c:pt idx="6">
                  <c:v>49@2009/1/1</c:v>
                </c:pt>
                <c:pt idx="7">
                  <c:v>50@2009/1/2</c:v>
                </c:pt>
                <c:pt idx="8">
                  <c:v>51@2009/1/24</c:v>
                </c:pt>
                <c:pt idx="9">
                  <c:v>52@2009/1/24</c:v>
                </c:pt>
                <c:pt idx="10">
                  <c:v>53@2009/1/30</c:v>
                </c:pt>
                <c:pt idx="11">
                  <c:v>54@2009/1/31</c:v>
                </c:pt>
                <c:pt idx="12">
                  <c:v>55@2009/1/31</c:v>
                </c:pt>
                <c:pt idx="13">
                  <c:v>56@2009/1/31</c:v>
                </c:pt>
                <c:pt idx="14">
                  <c:v>57@2009/1/31</c:v>
                </c:pt>
                <c:pt idx="15">
                  <c:v>58@2009/2/1</c:v>
                </c:pt>
                <c:pt idx="16">
                  <c:v>59@2009/2/1</c:v>
                </c:pt>
                <c:pt idx="17">
                  <c:v>60@2009/2/1</c:v>
                </c:pt>
                <c:pt idx="18">
                  <c:v>61@2009/2/1</c:v>
                </c:pt>
                <c:pt idx="19">
                  <c:v>62@2009/2/6</c:v>
                </c:pt>
                <c:pt idx="20">
                  <c:v>63@2009/2/6</c:v>
                </c:pt>
                <c:pt idx="21">
                  <c:v>64@2009/2/6</c:v>
                </c:pt>
              </c:strCache>
            </c:strRef>
          </c:cat>
          <c:val>
            <c:numRef>
              <c:f>AtlasShort1!$T$2:$T$23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95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40</c:v>
                </c:pt>
                <c:pt idx="11">
                  <c:v>37</c:v>
                </c:pt>
                <c:pt idx="12">
                  <c:v>2</c:v>
                </c:pt>
                <c:pt idx="13">
                  <c:v>2</c:v>
                </c:pt>
                <c:pt idx="14">
                  <c:v>19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05216"/>
        <c:axId val="346005776"/>
      </c:barChart>
      <c:lineChart>
        <c:grouping val="standard"/>
        <c:varyColors val="0"/>
        <c:ser>
          <c:idx val="1"/>
          <c:order val="1"/>
          <c:tx>
            <c:strRef>
              <c:f>atlas!$H$1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AtlasShort1!$B$2:$B$23</c:f>
              <c:strCache>
                <c:ptCount val="22"/>
                <c:pt idx="0">
                  <c:v>43@2008/8/5</c:v>
                </c:pt>
                <c:pt idx="1">
                  <c:v>44@2008/8/10</c:v>
                </c:pt>
                <c:pt idx="2">
                  <c:v>45@2008/8/11</c:v>
                </c:pt>
                <c:pt idx="3">
                  <c:v>46@2008/8/12</c:v>
                </c:pt>
                <c:pt idx="4">
                  <c:v>47@2008/9/19</c:v>
                </c:pt>
                <c:pt idx="5">
                  <c:v>48@2008/11/8</c:v>
                </c:pt>
                <c:pt idx="6">
                  <c:v>49@2009/1/1</c:v>
                </c:pt>
                <c:pt idx="7">
                  <c:v>50@2009/1/2</c:v>
                </c:pt>
                <c:pt idx="8">
                  <c:v>51@2009/1/24</c:v>
                </c:pt>
                <c:pt idx="9">
                  <c:v>52@2009/1/24</c:v>
                </c:pt>
                <c:pt idx="10">
                  <c:v>53@2009/1/30</c:v>
                </c:pt>
                <c:pt idx="11">
                  <c:v>54@2009/1/31</c:v>
                </c:pt>
                <c:pt idx="12">
                  <c:v>55@2009/1/31</c:v>
                </c:pt>
                <c:pt idx="13">
                  <c:v>56@2009/1/31</c:v>
                </c:pt>
                <c:pt idx="14">
                  <c:v>57@2009/1/31</c:v>
                </c:pt>
                <c:pt idx="15">
                  <c:v>58@2009/2/1</c:v>
                </c:pt>
                <c:pt idx="16">
                  <c:v>59@2009/2/1</c:v>
                </c:pt>
                <c:pt idx="17">
                  <c:v>60@2009/2/1</c:v>
                </c:pt>
                <c:pt idx="18">
                  <c:v>61@2009/2/1</c:v>
                </c:pt>
                <c:pt idx="19">
                  <c:v>62@2009/2/6</c:v>
                </c:pt>
                <c:pt idx="20">
                  <c:v>63@2009/2/6</c:v>
                </c:pt>
                <c:pt idx="21">
                  <c:v>64@2009/2/6</c:v>
                </c:pt>
              </c:strCache>
            </c:strRef>
          </c:cat>
          <c:val>
            <c:numRef>
              <c:f>AtlasShort1!$I$2:$I$23</c:f>
              <c:numCache>
                <c:formatCode>General</c:formatCode>
                <c:ptCount val="2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61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06896"/>
        <c:axId val="346006336"/>
      </c:lineChart>
      <c:catAx>
        <c:axId val="3460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005776"/>
        <c:crosses val="autoZero"/>
        <c:auto val="1"/>
        <c:lblAlgn val="ctr"/>
        <c:lblOffset val="100"/>
        <c:noMultiLvlLbl val="0"/>
      </c:catAx>
      <c:valAx>
        <c:axId val="34600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6005216"/>
        <c:crosses val="autoZero"/>
        <c:crossBetween val="between"/>
      </c:valAx>
      <c:valAx>
        <c:axId val="34600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06896"/>
        <c:crosses val="max"/>
        <c:crossBetween val="between"/>
      </c:valAx>
      <c:catAx>
        <c:axId val="34600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063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29.542223</c:v>
                </c:pt>
                <c:pt idx="2">
                  <c:v>37.466360000000002</c:v>
                </c:pt>
                <c:pt idx="3">
                  <c:v>50.457047000000003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19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94</c:v>
                </c:pt>
                <c:pt idx="5">
                  <c:v>3</c:v>
                </c:pt>
                <c:pt idx="6">
                  <c:v>23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9584"/>
        <c:axId val="423579712"/>
      </c:scatterChart>
      <c:valAx>
        <c:axId val="3157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9712"/>
        <c:crosses val="autoZero"/>
        <c:crossBetween val="midCat"/>
      </c:valAx>
      <c:valAx>
        <c:axId val="4235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29.542223</c:v>
                </c:pt>
                <c:pt idx="2">
                  <c:v>37.466360000000002</c:v>
                </c:pt>
                <c:pt idx="3">
                  <c:v>50.457047000000003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4.5924223999999998E-3</c:v>
                </c:pt>
                <c:pt idx="1">
                  <c:v>3.4443168000000001E-3</c:v>
                </c:pt>
                <c:pt idx="2">
                  <c:v>1.2629161999999999E-2</c:v>
                </c:pt>
                <c:pt idx="3">
                  <c:v>0</c:v>
                </c:pt>
                <c:pt idx="4">
                  <c:v>1.3777266999999999E-2</c:v>
                </c:pt>
                <c:pt idx="5">
                  <c:v>2.2962111999999999E-3</c:v>
                </c:pt>
                <c:pt idx="6">
                  <c:v>1.7221585000000001E-2</c:v>
                </c:pt>
                <c:pt idx="7">
                  <c:v>0</c:v>
                </c:pt>
                <c:pt idx="8">
                  <c:v>2.2962111999999999E-3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81952"/>
        <c:axId val="423582512"/>
      </c:scatterChart>
      <c:valAx>
        <c:axId val="4235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2512"/>
        <c:crosses val="autoZero"/>
        <c:crossBetween val="midCat"/>
      </c:valAx>
      <c:valAx>
        <c:axId val="42358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1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25.586573000000001</c:v>
                </c:pt>
                <c:pt idx="1">
                  <c:v>29.437398999999999</c:v>
                </c:pt>
                <c:pt idx="2">
                  <c:v>98.898150000000001</c:v>
                </c:pt>
                <c:pt idx="3">
                  <c:v>29.542223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19</c:v>
                </c:pt>
                <c:pt idx="3">
                  <c:v>52</c:v>
                </c:pt>
                <c:pt idx="4">
                  <c:v>94</c:v>
                </c:pt>
                <c:pt idx="5">
                  <c:v>3</c:v>
                </c:pt>
                <c:pt idx="6">
                  <c:v>23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84752"/>
        <c:axId val="423585312"/>
      </c:scatterChart>
      <c:valAx>
        <c:axId val="4235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5312"/>
        <c:crosses val="autoZero"/>
        <c:crossBetween val="midCat"/>
      </c:valAx>
      <c:valAx>
        <c:axId val="42358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29.542223</c:v>
                </c:pt>
                <c:pt idx="2">
                  <c:v>37.466360000000002</c:v>
                </c:pt>
                <c:pt idx="3">
                  <c:v>50.457047000000003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19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94</c:v>
                </c:pt>
                <c:pt idx="5">
                  <c:v>3</c:v>
                </c:pt>
                <c:pt idx="6">
                  <c:v>23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1104"/>
        <c:axId val="231491664"/>
      </c:scatterChart>
      <c:valAx>
        <c:axId val="2314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1664"/>
        <c:crosses val="autoZero"/>
        <c:crossBetween val="midCat"/>
      </c:valAx>
      <c:valAx>
        <c:axId val="23149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25.586573000000001</c:v>
                </c:pt>
                <c:pt idx="1">
                  <c:v>29.437398999999999</c:v>
                </c:pt>
                <c:pt idx="2">
                  <c:v>98.898150000000001</c:v>
                </c:pt>
                <c:pt idx="3">
                  <c:v>29.542223</c:v>
                </c:pt>
                <c:pt idx="4">
                  <c:v>53.970165000000001</c:v>
                </c:pt>
                <c:pt idx="5">
                  <c:v>43.118594999999999</c:v>
                </c:pt>
                <c:pt idx="6">
                  <c:v>113.20137</c:v>
                </c:pt>
                <c:pt idx="7">
                  <c:v>34.571475999999997</c:v>
                </c:pt>
                <c:pt idx="8">
                  <c:v>62.450569999999999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19</c:v>
                </c:pt>
                <c:pt idx="3">
                  <c:v>52</c:v>
                </c:pt>
                <c:pt idx="4">
                  <c:v>94</c:v>
                </c:pt>
                <c:pt idx="5">
                  <c:v>3</c:v>
                </c:pt>
                <c:pt idx="6">
                  <c:v>23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3904"/>
        <c:axId val="231494464"/>
      </c:scatterChart>
      <c:valAx>
        <c:axId val="2314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4464"/>
        <c:crosses val="autoZero"/>
        <c:crossBetween val="midCat"/>
      </c:valAx>
      <c:valAx>
        <c:axId val="2314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98.898150000000001</c:v>
                </c:pt>
                <c:pt idx="1">
                  <c:v>2.0373760000000001</c:v>
                </c:pt>
                <c:pt idx="2">
                  <c:v>2.0360284000000002</c:v>
                </c:pt>
                <c:pt idx="3">
                  <c:v>5.1465959999999997</c:v>
                </c:pt>
                <c:pt idx="4">
                  <c:v>29.542223</c:v>
                </c:pt>
                <c:pt idx="5">
                  <c:v>37.466360000000002</c:v>
                </c:pt>
                <c:pt idx="6">
                  <c:v>53.970165000000001</c:v>
                </c:pt>
                <c:pt idx="7">
                  <c:v>43.118594999999999</c:v>
                </c:pt>
                <c:pt idx="8">
                  <c:v>113.20137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19</c:v>
                </c:pt>
                <c:pt idx="1">
                  <c:v>56</c:v>
                </c:pt>
                <c:pt idx="2">
                  <c:v>43</c:v>
                </c:pt>
                <c:pt idx="3">
                  <c:v>7</c:v>
                </c:pt>
                <c:pt idx="4">
                  <c:v>52</c:v>
                </c:pt>
                <c:pt idx="5">
                  <c:v>0</c:v>
                </c:pt>
                <c:pt idx="6">
                  <c:v>94</c:v>
                </c:pt>
                <c:pt idx="7">
                  <c:v>3</c:v>
                </c:pt>
                <c:pt idx="8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6704"/>
        <c:axId val="231497264"/>
      </c:scatterChart>
      <c:valAx>
        <c:axId val="2314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7264"/>
        <c:crosses val="autoZero"/>
        <c:crossBetween val="midCat"/>
      </c:valAx>
      <c:valAx>
        <c:axId val="23149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590549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28</xdr:col>
      <xdr:colOff>590549</xdr:colOff>
      <xdr:row>65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34</xdr:col>
      <xdr:colOff>596899</xdr:colOff>
      <xdr:row>51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0</xdr:colOff>
      <xdr:row>13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4762</xdr:rowOff>
    </xdr:from>
    <xdr:to>
      <xdr:col>19</xdr:col>
      <xdr:colOff>390525</xdr:colOff>
      <xdr:row>12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600075</xdr:colOff>
      <xdr:row>27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600075</xdr:colOff>
      <xdr:row>41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11</xdr:col>
      <xdr:colOff>600075</xdr:colOff>
      <xdr:row>55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58</xdr:row>
      <xdr:rowOff>0</xdr:rowOff>
    </xdr:from>
    <xdr:to>
      <xdr:col>11</xdr:col>
      <xdr:colOff>600075</xdr:colOff>
      <xdr:row>69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72</xdr:row>
      <xdr:rowOff>0</xdr:rowOff>
    </xdr:from>
    <xdr:to>
      <xdr:col>11</xdr:col>
      <xdr:colOff>600075</xdr:colOff>
      <xdr:row>83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86</xdr:row>
      <xdr:rowOff>0</xdr:rowOff>
    </xdr:from>
    <xdr:to>
      <xdr:col>11</xdr:col>
      <xdr:colOff>600075</xdr:colOff>
      <xdr:row>97</xdr:row>
      <xdr:rowOff>176213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100</xdr:row>
      <xdr:rowOff>0</xdr:rowOff>
    </xdr:from>
    <xdr:to>
      <xdr:col>11</xdr:col>
      <xdr:colOff>600075</xdr:colOff>
      <xdr:row>111</xdr:row>
      <xdr:rowOff>176213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114</xdr:row>
      <xdr:rowOff>0</xdr:rowOff>
    </xdr:from>
    <xdr:to>
      <xdr:col>11</xdr:col>
      <xdr:colOff>600075</xdr:colOff>
      <xdr:row>125</xdr:row>
      <xdr:rowOff>176213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128</xdr:row>
      <xdr:rowOff>0</xdr:rowOff>
    </xdr:from>
    <xdr:to>
      <xdr:col>11</xdr:col>
      <xdr:colOff>600075</xdr:colOff>
      <xdr:row>139</xdr:row>
      <xdr:rowOff>176213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11</xdr:col>
      <xdr:colOff>600075</xdr:colOff>
      <xdr:row>154</xdr:row>
      <xdr:rowOff>176213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156</xdr:row>
      <xdr:rowOff>0</xdr:rowOff>
    </xdr:from>
    <xdr:to>
      <xdr:col>11</xdr:col>
      <xdr:colOff>600075</xdr:colOff>
      <xdr:row>167</xdr:row>
      <xdr:rowOff>176213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371475</xdr:colOff>
      <xdr:row>27</xdr:row>
      <xdr:rowOff>176213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371475</xdr:colOff>
      <xdr:row>41</xdr:row>
      <xdr:rowOff>176213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19</xdr:col>
      <xdr:colOff>371475</xdr:colOff>
      <xdr:row>55</xdr:row>
      <xdr:rowOff>176213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19</xdr:col>
      <xdr:colOff>371475</xdr:colOff>
      <xdr:row>69</xdr:row>
      <xdr:rowOff>176213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19</xdr:col>
      <xdr:colOff>371475</xdr:colOff>
      <xdr:row>83</xdr:row>
      <xdr:rowOff>176213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19</xdr:col>
      <xdr:colOff>371475</xdr:colOff>
      <xdr:row>97</xdr:row>
      <xdr:rowOff>176213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19</xdr:col>
      <xdr:colOff>371475</xdr:colOff>
      <xdr:row>111</xdr:row>
      <xdr:rowOff>176213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114</xdr:row>
      <xdr:rowOff>0</xdr:rowOff>
    </xdr:from>
    <xdr:to>
      <xdr:col>19</xdr:col>
      <xdr:colOff>371475</xdr:colOff>
      <xdr:row>125</xdr:row>
      <xdr:rowOff>176213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128</xdr:row>
      <xdr:rowOff>0</xdr:rowOff>
    </xdr:from>
    <xdr:to>
      <xdr:col>19</xdr:col>
      <xdr:colOff>371475</xdr:colOff>
      <xdr:row>139</xdr:row>
      <xdr:rowOff>176213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143</xdr:row>
      <xdr:rowOff>0</xdr:rowOff>
    </xdr:from>
    <xdr:to>
      <xdr:col>19</xdr:col>
      <xdr:colOff>371475</xdr:colOff>
      <xdr:row>154</xdr:row>
      <xdr:rowOff>176213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156</xdr:row>
      <xdr:rowOff>0</xdr:rowOff>
    </xdr:from>
    <xdr:to>
      <xdr:col>19</xdr:col>
      <xdr:colOff>371475</xdr:colOff>
      <xdr:row>167</xdr:row>
      <xdr:rowOff>176213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lasShort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tla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tlasassessment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A85" sqref="A85"/>
    </sheetView>
  </sheetViews>
  <sheetFormatPr defaultRowHeight="15" x14ac:dyDescent="0.25"/>
  <cols>
    <col min="3" max="3" width="10.140625" customWidth="1"/>
    <col min="4" max="4" width="13.7109375" style="1" bestFit="1" customWidth="1"/>
    <col min="19" max="19" width="9.140625" style="3"/>
    <col min="20" max="20" width="9.140625" style="2"/>
  </cols>
  <sheetData>
    <row r="1" spans="1:20" x14ac:dyDescent="0.25">
      <c r="A1" t="s">
        <v>0</v>
      </c>
      <c r="C1" s="4" t="s">
        <v>1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3" t="s">
        <v>101</v>
      </c>
      <c r="T1" s="2" t="s">
        <v>102</v>
      </c>
    </row>
    <row r="2" spans="1:20" x14ac:dyDescent="0.25">
      <c r="A2">
        <v>1</v>
      </c>
      <c r="B2" t="str">
        <f>CONCATENATE(A2,"@",YEAR(C2),"/",MONTH(C2),"/",DAY(C2))</f>
        <v>1@2006/8/4</v>
      </c>
      <c r="C2" s="4">
        <f>(D2/86400)+25569</f>
        <v>38933.570613425924</v>
      </c>
      <c r="D2" s="1">
        <v>1154698901</v>
      </c>
      <c r="E2" t="s">
        <v>16</v>
      </c>
      <c r="F2" t="s">
        <v>17</v>
      </c>
      <c r="G2">
        <v>56</v>
      </c>
      <c r="H2">
        <v>56</v>
      </c>
      <c r="I2">
        <v>709</v>
      </c>
      <c r="J2">
        <v>709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3">
        <f>SUM(M2:R2)</f>
        <v>0</v>
      </c>
      <c r="T2" s="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2@2006/8/29</v>
      </c>
      <c r="C3" s="4">
        <f t="shared" ref="C3:C66" si="1">(D3/86400)+25569</f>
        <v>38958.624131944445</v>
      </c>
      <c r="D3" s="1">
        <v>1156863525</v>
      </c>
      <c r="E3" t="s">
        <v>17</v>
      </c>
      <c r="F3" t="s">
        <v>18</v>
      </c>
      <c r="G3">
        <v>56</v>
      </c>
      <c r="H3">
        <v>55</v>
      </c>
      <c r="I3">
        <v>709</v>
      </c>
      <c r="J3">
        <v>703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 s="3">
        <f>SUM(M3:R3)</f>
        <v>6</v>
      </c>
      <c r="T3" s="2">
        <f>(D3-D2)/84600</f>
        <v>25.586572104018913</v>
      </c>
    </row>
    <row r="4" spans="1:20" x14ac:dyDescent="0.25">
      <c r="A4">
        <v>3</v>
      </c>
      <c r="B4" t="str">
        <f t="shared" si="0"/>
        <v>3@2006/9/27</v>
      </c>
      <c r="C4" s="4">
        <f t="shared" si="1"/>
        <v>38987.448252314818</v>
      </c>
      <c r="D4" s="1">
        <v>1159353929</v>
      </c>
      <c r="E4" t="s">
        <v>18</v>
      </c>
      <c r="F4" t="s">
        <v>19</v>
      </c>
      <c r="G4">
        <v>55</v>
      </c>
      <c r="H4">
        <v>57</v>
      </c>
      <c r="I4">
        <v>703</v>
      </c>
      <c r="J4">
        <v>716</v>
      </c>
      <c r="K4">
        <v>2</v>
      </c>
      <c r="L4">
        <v>0</v>
      </c>
      <c r="M4">
        <v>1</v>
      </c>
      <c r="N4">
        <v>0</v>
      </c>
      <c r="O4">
        <v>0</v>
      </c>
      <c r="P4">
        <v>0</v>
      </c>
      <c r="Q4">
        <v>12</v>
      </c>
      <c r="R4">
        <v>0</v>
      </c>
      <c r="S4" s="3">
        <f t="shared" ref="S4:S66" si="2">SUM(M4:R4)</f>
        <v>13</v>
      </c>
      <c r="T4" s="2">
        <f t="shared" ref="T4:T67" si="3">(D4-D3)/84600</f>
        <v>29.437399527186763</v>
      </c>
    </row>
    <row r="5" spans="1:20" x14ac:dyDescent="0.25">
      <c r="A5">
        <v>4</v>
      </c>
      <c r="B5" t="str">
        <f t="shared" si="0"/>
        <v>4@2006/9/27</v>
      </c>
      <c r="C5" s="4">
        <f t="shared" si="1"/>
        <v>38987.452141203699</v>
      </c>
      <c r="D5" s="1">
        <v>1159354265</v>
      </c>
      <c r="E5" t="s">
        <v>19</v>
      </c>
      <c r="F5" t="s">
        <v>20</v>
      </c>
      <c r="G5">
        <v>57</v>
      </c>
      <c r="H5">
        <v>57</v>
      </c>
      <c r="I5">
        <v>716</v>
      </c>
      <c r="J5">
        <v>716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3">
        <f t="shared" si="2"/>
        <v>0</v>
      </c>
      <c r="T5" s="2">
        <f t="shared" si="3"/>
        <v>3.971631205673759E-3</v>
      </c>
    </row>
    <row r="6" spans="1:20" x14ac:dyDescent="0.25">
      <c r="A6">
        <v>5</v>
      </c>
      <c r="B6" t="str">
        <f t="shared" si="0"/>
        <v>5@2006/9/27</v>
      </c>
      <c r="C6" s="4">
        <f t="shared" si="1"/>
        <v>38987.534745370373</v>
      </c>
      <c r="D6" s="1">
        <v>1159361402</v>
      </c>
      <c r="E6" t="s">
        <v>20</v>
      </c>
      <c r="F6" t="s">
        <v>21</v>
      </c>
      <c r="G6">
        <v>57</v>
      </c>
      <c r="H6">
        <v>57</v>
      </c>
      <c r="I6">
        <v>716</v>
      </c>
      <c r="J6">
        <v>716</v>
      </c>
      <c r="K6">
        <v>0</v>
      </c>
      <c r="L6">
        <v>0</v>
      </c>
      <c r="M6">
        <v>0</v>
      </c>
      <c r="N6">
        <v>0</v>
      </c>
      <c r="O6">
        <v>3</v>
      </c>
      <c r="P6">
        <v>0</v>
      </c>
      <c r="Q6">
        <v>0</v>
      </c>
      <c r="R6">
        <v>0</v>
      </c>
      <c r="S6" s="3">
        <f t="shared" si="2"/>
        <v>3</v>
      </c>
      <c r="T6" s="2">
        <f t="shared" si="3"/>
        <v>8.4361702127659574E-2</v>
      </c>
    </row>
    <row r="7" spans="1:20" x14ac:dyDescent="0.25">
      <c r="A7">
        <v>6</v>
      </c>
      <c r="B7" t="str">
        <f t="shared" si="0"/>
        <v>6@2006/9/27</v>
      </c>
      <c r="C7" s="4">
        <f t="shared" si="1"/>
        <v>38987.678252314814</v>
      </c>
      <c r="D7" s="1">
        <v>1159373801</v>
      </c>
      <c r="E7" t="s">
        <v>21</v>
      </c>
      <c r="F7" t="s">
        <v>22</v>
      </c>
      <c r="G7">
        <v>57</v>
      </c>
      <c r="H7">
        <v>57</v>
      </c>
      <c r="I7">
        <v>716</v>
      </c>
      <c r="J7">
        <v>716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s="3">
        <f t="shared" si="2"/>
        <v>2</v>
      </c>
      <c r="T7" s="2">
        <f t="shared" si="3"/>
        <v>0.14656028368794327</v>
      </c>
    </row>
    <row r="8" spans="1:20" x14ac:dyDescent="0.25">
      <c r="A8">
        <v>7</v>
      </c>
      <c r="B8" t="str">
        <f t="shared" si="0"/>
        <v>7@2006/9/27</v>
      </c>
      <c r="C8" s="4">
        <f t="shared" si="1"/>
        <v>38987.709710648152</v>
      </c>
      <c r="D8" s="1">
        <v>1159376519</v>
      </c>
      <c r="E8" t="s">
        <v>22</v>
      </c>
      <c r="F8" t="s">
        <v>23</v>
      </c>
      <c r="G8">
        <v>57</v>
      </c>
      <c r="H8">
        <v>57</v>
      </c>
      <c r="I8">
        <v>716</v>
      </c>
      <c r="J8">
        <v>716</v>
      </c>
      <c r="K8">
        <v>0</v>
      </c>
      <c r="L8">
        <v>0</v>
      </c>
      <c r="M8">
        <v>0</v>
      </c>
      <c r="N8">
        <v>0</v>
      </c>
      <c r="O8">
        <v>9</v>
      </c>
      <c r="P8">
        <v>0</v>
      </c>
      <c r="Q8">
        <v>0</v>
      </c>
      <c r="R8">
        <v>0</v>
      </c>
      <c r="S8" s="3">
        <f t="shared" si="2"/>
        <v>9</v>
      </c>
      <c r="T8" s="2">
        <f t="shared" si="3"/>
        <v>3.2127659574468087E-2</v>
      </c>
    </row>
    <row r="9" spans="1:20" x14ac:dyDescent="0.25">
      <c r="A9">
        <v>8</v>
      </c>
      <c r="B9" t="str">
        <f t="shared" si="0"/>
        <v>8@2006/10/12</v>
      </c>
      <c r="C9" s="4">
        <f t="shared" si="1"/>
        <v>39002.551805555559</v>
      </c>
      <c r="D9" s="1">
        <v>1160658876</v>
      </c>
      <c r="E9" t="s">
        <v>23</v>
      </c>
      <c r="F9" t="s">
        <v>24</v>
      </c>
      <c r="G9">
        <v>57</v>
      </c>
      <c r="H9">
        <v>57</v>
      </c>
      <c r="I9">
        <v>716</v>
      </c>
      <c r="J9">
        <v>716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 s="3">
        <f t="shared" si="2"/>
        <v>1</v>
      </c>
      <c r="T9" s="2">
        <f t="shared" si="3"/>
        <v>15.157884160756501</v>
      </c>
    </row>
    <row r="10" spans="1:20" x14ac:dyDescent="0.25">
      <c r="A10">
        <v>9</v>
      </c>
      <c r="B10" t="str">
        <f t="shared" si="0"/>
        <v>9@2006/10/17</v>
      </c>
      <c r="C10" s="4">
        <f t="shared" si="1"/>
        <v>39007.418819444443</v>
      </c>
      <c r="D10" s="1">
        <v>1161079386</v>
      </c>
      <c r="E10" t="s">
        <v>24</v>
      </c>
      <c r="F10" t="s">
        <v>25</v>
      </c>
      <c r="G10">
        <v>57</v>
      </c>
      <c r="H10">
        <v>57</v>
      </c>
      <c r="I10">
        <v>716</v>
      </c>
      <c r="J10">
        <v>716</v>
      </c>
      <c r="K10">
        <v>0</v>
      </c>
      <c r="L10">
        <v>0</v>
      </c>
      <c r="M10">
        <v>6</v>
      </c>
      <c r="N10">
        <v>6</v>
      </c>
      <c r="O10">
        <v>0</v>
      </c>
      <c r="P10">
        <v>0</v>
      </c>
      <c r="Q10">
        <v>0</v>
      </c>
      <c r="R10">
        <v>0</v>
      </c>
      <c r="S10" s="3">
        <f t="shared" si="2"/>
        <v>12</v>
      </c>
      <c r="T10" s="2">
        <f t="shared" si="3"/>
        <v>4.9705673758865245</v>
      </c>
    </row>
    <row r="11" spans="1:20" x14ac:dyDescent="0.25">
      <c r="A11">
        <v>10</v>
      </c>
      <c r="B11" t="str">
        <f t="shared" si="0"/>
        <v>10@2006/10/25</v>
      </c>
      <c r="C11" s="4">
        <f t="shared" si="1"/>
        <v>39015.851956018516</v>
      </c>
      <c r="D11" s="1">
        <v>1161808009</v>
      </c>
      <c r="E11" t="s">
        <v>25</v>
      </c>
      <c r="F11" t="s">
        <v>26</v>
      </c>
      <c r="G11">
        <v>57</v>
      </c>
      <c r="H11">
        <v>57</v>
      </c>
      <c r="I11">
        <v>716</v>
      </c>
      <c r="J11">
        <v>716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3">
        <f t="shared" si="2"/>
        <v>0</v>
      </c>
      <c r="T11" s="2">
        <f t="shared" si="3"/>
        <v>8.6125650118203314</v>
      </c>
    </row>
    <row r="12" spans="1:20" x14ac:dyDescent="0.25">
      <c r="A12">
        <v>11</v>
      </c>
      <c r="B12" t="str">
        <f t="shared" si="0"/>
        <v>11@2006/10/30</v>
      </c>
      <c r="C12" s="4">
        <f t="shared" si="1"/>
        <v>39020.812650462962</v>
      </c>
      <c r="D12" s="1">
        <v>1162236613</v>
      </c>
      <c r="E12" t="s">
        <v>26</v>
      </c>
      <c r="F12" t="s">
        <v>27</v>
      </c>
      <c r="G12">
        <v>57</v>
      </c>
      <c r="H12">
        <v>57</v>
      </c>
      <c r="I12">
        <v>716</v>
      </c>
      <c r="J12">
        <v>718</v>
      </c>
      <c r="K12">
        <v>0</v>
      </c>
      <c r="L12">
        <v>0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 s="3">
        <f t="shared" si="2"/>
        <v>4</v>
      </c>
      <c r="T12" s="2">
        <f t="shared" si="3"/>
        <v>5.0662411347517731</v>
      </c>
    </row>
    <row r="13" spans="1:20" x14ac:dyDescent="0.25">
      <c r="A13">
        <v>12</v>
      </c>
      <c r="B13" t="str">
        <f t="shared" si="0"/>
        <v>12@2006/11/7</v>
      </c>
      <c r="C13" s="4">
        <f t="shared" si="1"/>
        <v>39028.425729166665</v>
      </c>
      <c r="D13" s="1">
        <v>1162894383</v>
      </c>
      <c r="E13" t="s">
        <v>27</v>
      </c>
      <c r="F13" t="s">
        <v>28</v>
      </c>
      <c r="G13">
        <v>57</v>
      </c>
      <c r="H13">
        <v>58</v>
      </c>
      <c r="I13">
        <v>718</v>
      </c>
      <c r="J13">
        <v>732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14</v>
      </c>
      <c r="R13">
        <v>0</v>
      </c>
      <c r="S13" s="3">
        <f t="shared" si="2"/>
        <v>14</v>
      </c>
      <c r="T13" s="2">
        <f t="shared" si="3"/>
        <v>7.775059101654846</v>
      </c>
    </row>
    <row r="14" spans="1:20" x14ac:dyDescent="0.25">
      <c r="A14">
        <v>13</v>
      </c>
      <c r="B14" t="str">
        <f t="shared" si="0"/>
        <v>13@2006/11/7</v>
      </c>
      <c r="C14" s="4">
        <f t="shared" si="1"/>
        <v>39028.640787037039</v>
      </c>
      <c r="D14" s="1">
        <v>1162912964</v>
      </c>
      <c r="E14" t="s">
        <v>28</v>
      </c>
      <c r="F14" t="s">
        <v>29</v>
      </c>
      <c r="G14">
        <v>58</v>
      </c>
      <c r="H14">
        <v>58</v>
      </c>
      <c r="I14">
        <v>732</v>
      </c>
      <c r="J14">
        <v>732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 s="3">
        <f t="shared" si="2"/>
        <v>1</v>
      </c>
      <c r="T14" s="2">
        <f t="shared" si="3"/>
        <v>0.21963356973995271</v>
      </c>
    </row>
    <row r="15" spans="1:20" x14ac:dyDescent="0.25">
      <c r="A15">
        <v>14</v>
      </c>
      <c r="B15" t="str">
        <f t="shared" si="0"/>
        <v>14@2007/2/12</v>
      </c>
      <c r="C15" s="4">
        <f t="shared" si="1"/>
        <v>39125.47855324074</v>
      </c>
      <c r="D15" s="1">
        <v>1171279747</v>
      </c>
      <c r="E15" t="s">
        <v>29</v>
      </c>
      <c r="F15" t="s">
        <v>30</v>
      </c>
      <c r="G15">
        <v>58</v>
      </c>
      <c r="H15">
        <v>58</v>
      </c>
      <c r="I15">
        <v>732</v>
      </c>
      <c r="J15">
        <v>732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 s="3">
        <f t="shared" si="2"/>
        <v>20</v>
      </c>
      <c r="T15" s="2">
        <f t="shared" si="3"/>
        <v>98.89814420803782</v>
      </c>
    </row>
    <row r="16" spans="1:20" x14ac:dyDescent="0.25">
      <c r="A16">
        <v>15</v>
      </c>
      <c r="B16" t="str">
        <f t="shared" si="0"/>
        <v>15@2007/2/16</v>
      </c>
      <c r="C16" s="4">
        <f t="shared" si="1"/>
        <v>39129.553912037038</v>
      </c>
      <c r="D16" s="1">
        <v>1171631858</v>
      </c>
      <c r="E16" t="s">
        <v>30</v>
      </c>
      <c r="F16" t="s">
        <v>31</v>
      </c>
      <c r="G16">
        <v>58</v>
      </c>
      <c r="H16">
        <v>58</v>
      </c>
      <c r="I16">
        <v>732</v>
      </c>
      <c r="J16">
        <v>732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 s="3">
        <f t="shared" si="2"/>
        <v>1</v>
      </c>
      <c r="T16" s="2">
        <f t="shared" si="3"/>
        <v>4.1620685579196222</v>
      </c>
    </row>
    <row r="17" spans="1:20" x14ac:dyDescent="0.25">
      <c r="A17">
        <v>16</v>
      </c>
      <c r="B17" t="str">
        <f t="shared" si="0"/>
        <v>16@2007/3/6</v>
      </c>
      <c r="C17" s="4">
        <f t="shared" si="1"/>
        <v>39147.622210648144</v>
      </c>
      <c r="D17" s="1">
        <v>1173192959</v>
      </c>
      <c r="E17" t="s">
        <v>31</v>
      </c>
      <c r="F17" t="s">
        <v>32</v>
      </c>
      <c r="G17">
        <v>58</v>
      </c>
      <c r="H17">
        <v>58</v>
      </c>
      <c r="I17">
        <v>732</v>
      </c>
      <c r="J17">
        <v>732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 s="3">
        <f t="shared" si="2"/>
        <v>1</v>
      </c>
      <c r="T17" s="2">
        <f t="shared" si="3"/>
        <v>18.452730496453899</v>
      </c>
    </row>
    <row r="18" spans="1:20" x14ac:dyDescent="0.25">
      <c r="A18">
        <v>17</v>
      </c>
      <c r="B18" t="str">
        <f t="shared" si="0"/>
        <v>17@2007/3/14</v>
      </c>
      <c r="C18" s="4">
        <f t="shared" si="1"/>
        <v>39155.529178240744</v>
      </c>
      <c r="D18" s="1">
        <v>1173876121</v>
      </c>
      <c r="E18" t="s">
        <v>32</v>
      </c>
      <c r="F18" t="s">
        <v>33</v>
      </c>
      <c r="G18">
        <v>58</v>
      </c>
      <c r="H18">
        <v>59</v>
      </c>
      <c r="I18">
        <v>732</v>
      </c>
      <c r="J18">
        <v>740</v>
      </c>
      <c r="K18">
        <v>1</v>
      </c>
      <c r="L18">
        <v>0</v>
      </c>
      <c r="M18">
        <v>2</v>
      </c>
      <c r="N18">
        <v>0</v>
      </c>
      <c r="O18">
        <v>2</v>
      </c>
      <c r="P18">
        <v>0</v>
      </c>
      <c r="Q18">
        <v>6</v>
      </c>
      <c r="R18">
        <v>0</v>
      </c>
      <c r="S18" s="3">
        <f t="shared" si="2"/>
        <v>10</v>
      </c>
      <c r="T18" s="2">
        <f t="shared" si="3"/>
        <v>8.0752009456264773</v>
      </c>
    </row>
    <row r="19" spans="1:20" x14ac:dyDescent="0.25">
      <c r="A19">
        <v>18</v>
      </c>
      <c r="B19" t="str">
        <f t="shared" si="0"/>
        <v>18@2007/3/28</v>
      </c>
      <c r="C19" s="4">
        <f t="shared" si="1"/>
        <v>39169.663495370369</v>
      </c>
      <c r="D19" s="1">
        <v>1175097326</v>
      </c>
      <c r="E19" t="s">
        <v>33</v>
      </c>
      <c r="F19" t="s">
        <v>34</v>
      </c>
      <c r="G19">
        <v>59</v>
      </c>
      <c r="H19">
        <v>59</v>
      </c>
      <c r="I19">
        <v>740</v>
      </c>
      <c r="J19">
        <v>742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 s="3">
        <f t="shared" si="2"/>
        <v>2</v>
      </c>
      <c r="T19" s="2">
        <f t="shared" si="3"/>
        <v>14.435047281323877</v>
      </c>
    </row>
    <row r="20" spans="1:20" x14ac:dyDescent="0.25">
      <c r="A20">
        <v>19</v>
      </c>
      <c r="B20" t="str">
        <f t="shared" si="0"/>
        <v>19@2007/4/11</v>
      </c>
      <c r="C20" s="4">
        <f t="shared" si="1"/>
        <v>39183.510717592595</v>
      </c>
      <c r="D20" s="1">
        <v>1176293726</v>
      </c>
      <c r="E20" t="s">
        <v>34</v>
      </c>
      <c r="F20" t="s">
        <v>35</v>
      </c>
      <c r="G20">
        <v>59</v>
      </c>
      <c r="H20">
        <v>59</v>
      </c>
      <c r="I20">
        <v>742</v>
      </c>
      <c r="J20">
        <v>742</v>
      </c>
      <c r="K20">
        <v>0</v>
      </c>
      <c r="L20">
        <v>0</v>
      </c>
      <c r="M20">
        <v>0</v>
      </c>
      <c r="N20">
        <v>0</v>
      </c>
      <c r="O20">
        <v>56</v>
      </c>
      <c r="P20">
        <v>0</v>
      </c>
      <c r="Q20">
        <v>0</v>
      </c>
      <c r="R20">
        <v>0</v>
      </c>
      <c r="S20" s="3">
        <f t="shared" si="2"/>
        <v>56</v>
      </c>
      <c r="T20" s="2">
        <f t="shared" si="3"/>
        <v>14.141843971631205</v>
      </c>
    </row>
    <row r="21" spans="1:20" x14ac:dyDescent="0.25">
      <c r="A21">
        <v>20</v>
      </c>
      <c r="B21" t="str">
        <f t="shared" si="0"/>
        <v>20@2007/4/13</v>
      </c>
      <c r="C21" s="4">
        <f t="shared" si="1"/>
        <v>39185.505648148144</v>
      </c>
      <c r="D21" s="1">
        <v>1176466088</v>
      </c>
      <c r="E21" t="s">
        <v>35</v>
      </c>
      <c r="F21" t="s">
        <v>36</v>
      </c>
      <c r="G21">
        <v>59</v>
      </c>
      <c r="H21">
        <v>59</v>
      </c>
      <c r="I21">
        <v>742</v>
      </c>
      <c r="J21">
        <v>742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3">
        <f t="shared" si="2"/>
        <v>0</v>
      </c>
      <c r="T21" s="2">
        <f t="shared" si="3"/>
        <v>2.0373758865248228</v>
      </c>
    </row>
    <row r="22" spans="1:20" x14ac:dyDescent="0.25">
      <c r="A22">
        <v>21</v>
      </c>
      <c r="B22" t="str">
        <f t="shared" si="0"/>
        <v>21@2007/4/23</v>
      </c>
      <c r="C22" s="4">
        <f t="shared" si="1"/>
        <v>39195.697627314818</v>
      </c>
      <c r="D22" s="1">
        <v>1177346675</v>
      </c>
      <c r="E22" t="s">
        <v>36</v>
      </c>
      <c r="F22" t="s">
        <v>37</v>
      </c>
      <c r="G22">
        <v>59</v>
      </c>
      <c r="H22">
        <v>59</v>
      </c>
      <c r="I22">
        <v>742</v>
      </c>
      <c r="J22">
        <v>742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>
        <f t="shared" si="2"/>
        <v>0</v>
      </c>
      <c r="T22" s="2">
        <f t="shared" si="3"/>
        <v>10.408829787234042</v>
      </c>
    </row>
    <row r="23" spans="1:20" x14ac:dyDescent="0.25">
      <c r="A23">
        <v>22</v>
      </c>
      <c r="B23" t="str">
        <f t="shared" si="0"/>
        <v>22@2007/4/25</v>
      </c>
      <c r="C23" s="4">
        <f t="shared" si="1"/>
        <v>39197.691238425927</v>
      </c>
      <c r="D23" s="1">
        <v>1177518923</v>
      </c>
      <c r="E23" t="s">
        <v>37</v>
      </c>
      <c r="F23" t="s">
        <v>38</v>
      </c>
      <c r="G23">
        <v>59</v>
      </c>
      <c r="H23">
        <v>51</v>
      </c>
      <c r="I23">
        <v>742</v>
      </c>
      <c r="J23">
        <v>700</v>
      </c>
      <c r="K23">
        <v>0</v>
      </c>
      <c r="L23">
        <v>8</v>
      </c>
      <c r="M23">
        <v>0</v>
      </c>
      <c r="N23">
        <v>0</v>
      </c>
      <c r="O23">
        <v>1</v>
      </c>
      <c r="P23">
        <v>0</v>
      </c>
      <c r="Q23">
        <v>0</v>
      </c>
      <c r="R23">
        <v>42</v>
      </c>
      <c r="S23" s="3">
        <f t="shared" si="2"/>
        <v>43</v>
      </c>
      <c r="T23" s="2">
        <f t="shared" si="3"/>
        <v>2.0360283687943261</v>
      </c>
    </row>
    <row r="24" spans="1:20" x14ac:dyDescent="0.25">
      <c r="A24">
        <v>23</v>
      </c>
      <c r="B24" t="str">
        <f t="shared" si="0"/>
        <v>23@2007/4/26</v>
      </c>
      <c r="C24" s="4">
        <f t="shared" si="1"/>
        <v>39198.552256944444</v>
      </c>
      <c r="D24" s="1">
        <v>1177593315</v>
      </c>
      <c r="E24" t="s">
        <v>38</v>
      </c>
      <c r="F24" t="s">
        <v>39</v>
      </c>
      <c r="G24">
        <v>51</v>
      </c>
      <c r="H24">
        <v>51</v>
      </c>
      <c r="I24">
        <v>700</v>
      </c>
      <c r="J24">
        <v>700</v>
      </c>
      <c r="K24">
        <v>0</v>
      </c>
      <c r="L24">
        <v>0</v>
      </c>
      <c r="M24">
        <v>3</v>
      </c>
      <c r="N24">
        <v>3</v>
      </c>
      <c r="O24">
        <v>0</v>
      </c>
      <c r="P24">
        <v>0</v>
      </c>
      <c r="Q24">
        <v>0</v>
      </c>
      <c r="R24">
        <v>0</v>
      </c>
      <c r="S24" s="3">
        <f t="shared" si="2"/>
        <v>6</v>
      </c>
      <c r="T24" s="2">
        <f t="shared" si="3"/>
        <v>0.87933806146572102</v>
      </c>
    </row>
    <row r="25" spans="1:20" x14ac:dyDescent="0.25">
      <c r="A25">
        <v>24</v>
      </c>
      <c r="B25" t="str">
        <f t="shared" si="0"/>
        <v>24@2007/4/30</v>
      </c>
      <c r="C25" s="4">
        <f t="shared" si="1"/>
        <v>39202.341747685183</v>
      </c>
      <c r="D25" s="1">
        <v>1177920727</v>
      </c>
      <c r="E25" t="s">
        <v>39</v>
      </c>
      <c r="F25" t="s">
        <v>40</v>
      </c>
      <c r="G25">
        <v>51</v>
      </c>
      <c r="H25">
        <v>51</v>
      </c>
      <c r="I25">
        <v>700</v>
      </c>
      <c r="J25">
        <v>700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 s="3">
        <f t="shared" si="2"/>
        <v>2</v>
      </c>
      <c r="T25" s="2">
        <f t="shared" si="3"/>
        <v>3.8701182033096928</v>
      </c>
    </row>
    <row r="26" spans="1:20" x14ac:dyDescent="0.25">
      <c r="A26">
        <v>25</v>
      </c>
      <c r="B26" t="str">
        <f t="shared" si="0"/>
        <v>25@2007/4/30</v>
      </c>
      <c r="C26" s="4">
        <f t="shared" si="1"/>
        <v>39202.538356481484</v>
      </c>
      <c r="D26" s="1">
        <v>1177937714</v>
      </c>
      <c r="E26" t="s">
        <v>40</v>
      </c>
      <c r="F26" t="s">
        <v>41</v>
      </c>
      <c r="G26">
        <v>51</v>
      </c>
      <c r="H26">
        <v>51</v>
      </c>
      <c r="I26">
        <v>700</v>
      </c>
      <c r="J26">
        <v>700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 s="3">
        <f t="shared" si="2"/>
        <v>2</v>
      </c>
      <c r="T26" s="2">
        <f t="shared" si="3"/>
        <v>0.20079196217494089</v>
      </c>
    </row>
    <row r="27" spans="1:20" x14ac:dyDescent="0.25">
      <c r="A27">
        <v>26</v>
      </c>
      <c r="B27" t="str">
        <f t="shared" si="0"/>
        <v>26@2007/5/6</v>
      </c>
      <c r="C27" s="4">
        <f t="shared" si="1"/>
        <v>39208.872488425928</v>
      </c>
      <c r="D27" s="1">
        <v>1178484983</v>
      </c>
      <c r="E27" t="s">
        <v>41</v>
      </c>
      <c r="F27" t="s">
        <v>42</v>
      </c>
      <c r="G27">
        <v>51</v>
      </c>
      <c r="H27">
        <v>51</v>
      </c>
      <c r="I27">
        <v>700</v>
      </c>
      <c r="J27">
        <v>700</v>
      </c>
      <c r="K27">
        <v>0</v>
      </c>
      <c r="L27">
        <v>0</v>
      </c>
      <c r="M27">
        <v>1</v>
      </c>
      <c r="N27">
        <v>1</v>
      </c>
      <c r="O27">
        <v>4</v>
      </c>
      <c r="P27">
        <v>0</v>
      </c>
      <c r="Q27">
        <v>0</v>
      </c>
      <c r="R27">
        <v>0</v>
      </c>
      <c r="S27" s="3">
        <f t="shared" si="2"/>
        <v>6</v>
      </c>
      <c r="T27" s="2">
        <f t="shared" si="3"/>
        <v>6.4689007092198585</v>
      </c>
    </row>
    <row r="28" spans="1:20" x14ac:dyDescent="0.25">
      <c r="A28">
        <v>27</v>
      </c>
      <c r="B28" t="str">
        <f t="shared" si="0"/>
        <v>27@2007/5/7</v>
      </c>
      <c r="C28" s="4">
        <f t="shared" si="1"/>
        <v>39209.601099537038</v>
      </c>
      <c r="D28" s="1">
        <v>1178547935</v>
      </c>
      <c r="E28" t="s">
        <v>42</v>
      </c>
      <c r="F28" t="s">
        <v>43</v>
      </c>
      <c r="G28">
        <v>51</v>
      </c>
      <c r="H28">
        <v>51</v>
      </c>
      <c r="I28">
        <v>700</v>
      </c>
      <c r="J28">
        <v>700</v>
      </c>
      <c r="K28">
        <v>0</v>
      </c>
      <c r="L28">
        <v>0</v>
      </c>
      <c r="M28">
        <v>0</v>
      </c>
      <c r="N28">
        <v>0</v>
      </c>
      <c r="O28">
        <v>6</v>
      </c>
      <c r="P28">
        <v>0</v>
      </c>
      <c r="Q28">
        <v>0</v>
      </c>
      <c r="R28">
        <v>0</v>
      </c>
      <c r="S28" s="3">
        <f t="shared" si="2"/>
        <v>6</v>
      </c>
      <c r="T28" s="2">
        <f t="shared" si="3"/>
        <v>0.74411347517730497</v>
      </c>
    </row>
    <row r="29" spans="1:20" x14ac:dyDescent="0.25">
      <c r="A29">
        <v>28</v>
      </c>
      <c r="B29" t="str">
        <f t="shared" si="0"/>
        <v>28@2007/5/18</v>
      </c>
      <c r="C29" s="4">
        <f t="shared" si="1"/>
        <v>39220.563530092593</v>
      </c>
      <c r="D29" s="1">
        <v>1179495089</v>
      </c>
      <c r="E29" t="s">
        <v>43</v>
      </c>
      <c r="F29" t="s">
        <v>44</v>
      </c>
      <c r="G29">
        <v>51</v>
      </c>
      <c r="H29">
        <v>52</v>
      </c>
      <c r="I29">
        <v>700</v>
      </c>
      <c r="J29">
        <v>708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8</v>
      </c>
      <c r="R29">
        <v>0</v>
      </c>
      <c r="S29" s="3">
        <f t="shared" si="2"/>
        <v>8</v>
      </c>
      <c r="T29" s="2">
        <f t="shared" si="3"/>
        <v>11.195673758865249</v>
      </c>
    </row>
    <row r="30" spans="1:20" x14ac:dyDescent="0.25">
      <c r="A30">
        <v>29</v>
      </c>
      <c r="B30" t="str">
        <f t="shared" si="0"/>
        <v>29@2007/5/23</v>
      </c>
      <c r="C30" s="4">
        <f t="shared" si="1"/>
        <v>39225.578865740739</v>
      </c>
      <c r="D30" s="1">
        <v>1179928414</v>
      </c>
      <c r="E30" t="s">
        <v>44</v>
      </c>
      <c r="F30" t="s">
        <v>45</v>
      </c>
      <c r="G30">
        <v>52</v>
      </c>
      <c r="H30">
        <v>52</v>
      </c>
      <c r="I30">
        <v>708</v>
      </c>
      <c r="J30">
        <v>706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 s="3">
        <f t="shared" si="2"/>
        <v>2</v>
      </c>
      <c r="T30" s="2">
        <f t="shared" si="3"/>
        <v>5.122044917257683</v>
      </c>
    </row>
    <row r="31" spans="1:20" x14ac:dyDescent="0.25">
      <c r="A31">
        <v>30</v>
      </c>
      <c r="B31" t="str">
        <f t="shared" si="0"/>
        <v>30@2007/5/30</v>
      </c>
      <c r="C31" s="4">
        <f t="shared" si="1"/>
        <v>39232.39340277778</v>
      </c>
      <c r="D31" s="1">
        <v>1180517190</v>
      </c>
      <c r="E31" t="s">
        <v>45</v>
      </c>
      <c r="F31" t="s">
        <v>46</v>
      </c>
      <c r="G31">
        <v>52</v>
      </c>
      <c r="H31">
        <v>53</v>
      </c>
      <c r="I31">
        <v>706</v>
      </c>
      <c r="J31">
        <v>714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7</v>
      </c>
      <c r="R31">
        <v>0</v>
      </c>
      <c r="S31" s="3">
        <f t="shared" si="2"/>
        <v>8</v>
      </c>
      <c r="T31" s="2">
        <f t="shared" si="3"/>
        <v>6.9595271867612292</v>
      </c>
    </row>
    <row r="32" spans="1:20" x14ac:dyDescent="0.25">
      <c r="A32">
        <v>31</v>
      </c>
      <c r="B32" t="str">
        <f t="shared" si="0"/>
        <v>31@2007/6/4</v>
      </c>
      <c r="C32" s="4">
        <f t="shared" si="1"/>
        <v>39237.43277777778</v>
      </c>
      <c r="D32" s="1">
        <v>1180952592</v>
      </c>
      <c r="E32" t="s">
        <v>46</v>
      </c>
      <c r="F32" t="s">
        <v>47</v>
      </c>
      <c r="G32">
        <v>53</v>
      </c>
      <c r="H32">
        <v>53</v>
      </c>
      <c r="I32">
        <v>714</v>
      </c>
      <c r="J32">
        <v>715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 s="3">
        <f t="shared" si="2"/>
        <v>1</v>
      </c>
      <c r="T32" s="2">
        <f t="shared" si="3"/>
        <v>5.1465957446808508</v>
      </c>
    </row>
    <row r="33" spans="1:20" x14ac:dyDescent="0.25">
      <c r="A33">
        <v>32</v>
      </c>
      <c r="B33" t="str">
        <f t="shared" si="0"/>
        <v>32@2007/7/3</v>
      </c>
      <c r="C33" s="4">
        <f t="shared" si="1"/>
        <v>39266.359537037039</v>
      </c>
      <c r="D33" s="1">
        <v>1183451864</v>
      </c>
      <c r="E33" t="s">
        <v>47</v>
      </c>
      <c r="F33" t="s">
        <v>48</v>
      </c>
      <c r="G33">
        <v>53</v>
      </c>
      <c r="H33">
        <v>53</v>
      </c>
      <c r="I33">
        <v>715</v>
      </c>
      <c r="J33">
        <v>768</v>
      </c>
      <c r="K33">
        <v>0</v>
      </c>
      <c r="L33">
        <v>0</v>
      </c>
      <c r="M33">
        <v>53</v>
      </c>
      <c r="N33">
        <v>0</v>
      </c>
      <c r="O33">
        <v>0</v>
      </c>
      <c r="P33">
        <v>0</v>
      </c>
      <c r="Q33">
        <v>0</v>
      </c>
      <c r="R33">
        <v>0</v>
      </c>
      <c r="S33" s="3">
        <f t="shared" si="2"/>
        <v>53</v>
      </c>
      <c r="T33" s="2">
        <f t="shared" si="3"/>
        <v>29.542222222222222</v>
      </c>
    </row>
    <row r="34" spans="1:20" x14ac:dyDescent="0.25">
      <c r="A34">
        <v>33</v>
      </c>
      <c r="B34" t="str">
        <f t="shared" si="0"/>
        <v>33@2007/7/3</v>
      </c>
      <c r="C34" s="4">
        <f t="shared" si="1"/>
        <v>39266.492118055554</v>
      </c>
      <c r="D34" s="1">
        <v>1183463319</v>
      </c>
      <c r="E34" t="s">
        <v>48</v>
      </c>
      <c r="F34" t="s">
        <v>49</v>
      </c>
      <c r="G34">
        <v>53</v>
      </c>
      <c r="H34">
        <v>55</v>
      </c>
      <c r="I34">
        <v>768</v>
      </c>
      <c r="J34">
        <v>728</v>
      </c>
      <c r="K34">
        <v>2</v>
      </c>
      <c r="L34">
        <v>0</v>
      </c>
      <c r="M34">
        <v>3</v>
      </c>
      <c r="N34">
        <v>52</v>
      </c>
      <c r="O34">
        <v>0</v>
      </c>
      <c r="P34">
        <v>0</v>
      </c>
      <c r="Q34">
        <v>9</v>
      </c>
      <c r="R34">
        <v>0</v>
      </c>
      <c r="S34" s="3">
        <f t="shared" si="2"/>
        <v>64</v>
      </c>
      <c r="T34" s="2">
        <f t="shared" si="3"/>
        <v>0.13540189125295507</v>
      </c>
    </row>
    <row r="35" spans="1:20" x14ac:dyDescent="0.25">
      <c r="A35">
        <v>34</v>
      </c>
      <c r="B35" t="str">
        <f t="shared" si="0"/>
        <v>34@2007/7/4</v>
      </c>
      <c r="C35" s="4">
        <f t="shared" si="1"/>
        <v>39267.573773148149</v>
      </c>
      <c r="D35" s="1">
        <v>1183556774</v>
      </c>
      <c r="E35" t="s">
        <v>49</v>
      </c>
      <c r="F35" t="s">
        <v>50</v>
      </c>
      <c r="G35">
        <v>55</v>
      </c>
      <c r="H35">
        <v>55</v>
      </c>
      <c r="I35">
        <v>728</v>
      </c>
      <c r="J35">
        <v>731</v>
      </c>
      <c r="K35">
        <v>0</v>
      </c>
      <c r="L35">
        <v>0</v>
      </c>
      <c r="M35">
        <v>3</v>
      </c>
      <c r="N35">
        <v>0</v>
      </c>
      <c r="O35">
        <v>1</v>
      </c>
      <c r="P35">
        <v>1</v>
      </c>
      <c r="Q35">
        <v>0</v>
      </c>
      <c r="R35">
        <v>0</v>
      </c>
      <c r="S35" s="3">
        <f t="shared" si="2"/>
        <v>5</v>
      </c>
      <c r="T35" s="2">
        <f t="shared" si="3"/>
        <v>1.1046690307328606</v>
      </c>
    </row>
    <row r="36" spans="1:20" x14ac:dyDescent="0.25">
      <c r="A36">
        <v>35</v>
      </c>
      <c r="B36" t="str">
        <f t="shared" si="0"/>
        <v>35@2007/7/13</v>
      </c>
      <c r="C36" s="4">
        <f t="shared" si="1"/>
        <v>39276.700266203705</v>
      </c>
      <c r="D36" s="1">
        <v>1184345303</v>
      </c>
      <c r="E36" t="s">
        <v>50</v>
      </c>
      <c r="F36" t="s">
        <v>51</v>
      </c>
      <c r="G36">
        <v>55</v>
      </c>
      <c r="H36">
        <v>56</v>
      </c>
      <c r="I36">
        <v>731</v>
      </c>
      <c r="J36">
        <v>738</v>
      </c>
      <c r="K36">
        <v>1</v>
      </c>
      <c r="L36">
        <v>0</v>
      </c>
      <c r="M36">
        <v>6</v>
      </c>
      <c r="N36">
        <v>5</v>
      </c>
      <c r="O36">
        <v>4</v>
      </c>
      <c r="P36">
        <v>0</v>
      </c>
      <c r="Q36">
        <v>6</v>
      </c>
      <c r="R36">
        <v>0</v>
      </c>
      <c r="S36" s="3">
        <f t="shared" si="2"/>
        <v>21</v>
      </c>
      <c r="T36" s="2">
        <f t="shared" si="3"/>
        <v>9.3206737588652491</v>
      </c>
    </row>
    <row r="37" spans="1:20" x14ac:dyDescent="0.25">
      <c r="A37">
        <v>36</v>
      </c>
      <c r="B37" t="str">
        <f t="shared" si="0"/>
        <v>36@2007/7/26</v>
      </c>
      <c r="C37" s="4">
        <f t="shared" si="1"/>
        <v>39289.710520833338</v>
      </c>
      <c r="D37" s="1">
        <v>1185469389</v>
      </c>
      <c r="E37" t="s">
        <v>51</v>
      </c>
      <c r="F37" t="s">
        <v>52</v>
      </c>
      <c r="G37">
        <v>56</v>
      </c>
      <c r="H37">
        <v>56</v>
      </c>
      <c r="I37">
        <v>738</v>
      </c>
      <c r="J37">
        <v>738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3">
        <f t="shared" si="2"/>
        <v>0</v>
      </c>
      <c r="T37" s="2">
        <f t="shared" si="3"/>
        <v>13.287068557919621</v>
      </c>
    </row>
    <row r="38" spans="1:20" x14ac:dyDescent="0.25">
      <c r="A38">
        <v>37</v>
      </c>
      <c r="B38" t="str">
        <f t="shared" si="0"/>
        <v>37@2007/8/21</v>
      </c>
      <c r="C38" s="4">
        <f t="shared" si="1"/>
        <v>39315.642627314817</v>
      </c>
      <c r="D38" s="1">
        <v>1187709923</v>
      </c>
      <c r="E38" t="s">
        <v>52</v>
      </c>
      <c r="F38" t="s">
        <v>53</v>
      </c>
      <c r="G38">
        <v>56</v>
      </c>
      <c r="H38">
        <v>56</v>
      </c>
      <c r="I38">
        <v>738</v>
      </c>
      <c r="J38">
        <v>738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>
        <f t="shared" si="2"/>
        <v>0</v>
      </c>
      <c r="T38" s="2">
        <f t="shared" si="3"/>
        <v>26.48385342789598</v>
      </c>
    </row>
    <row r="39" spans="1:20" x14ac:dyDescent="0.25">
      <c r="A39">
        <v>38</v>
      </c>
      <c r="B39" t="str">
        <f t="shared" si="0"/>
        <v>38@2007/9/10</v>
      </c>
      <c r="C39" s="4">
        <f t="shared" si="1"/>
        <v>39335.317800925928</v>
      </c>
      <c r="D39" s="1">
        <v>1189409858</v>
      </c>
      <c r="E39" t="s">
        <v>53</v>
      </c>
      <c r="F39" t="s">
        <v>54</v>
      </c>
      <c r="G39">
        <v>56</v>
      </c>
      <c r="H39">
        <v>55</v>
      </c>
      <c r="I39">
        <v>738</v>
      </c>
      <c r="J39">
        <v>743</v>
      </c>
      <c r="K39">
        <v>0</v>
      </c>
      <c r="L39">
        <v>1</v>
      </c>
      <c r="M39">
        <v>11</v>
      </c>
      <c r="N39">
        <v>0</v>
      </c>
      <c r="O39">
        <v>0</v>
      </c>
      <c r="P39">
        <v>0</v>
      </c>
      <c r="Q39">
        <v>0</v>
      </c>
      <c r="R39">
        <v>6</v>
      </c>
      <c r="S39" s="3">
        <f t="shared" si="2"/>
        <v>17</v>
      </c>
      <c r="T39" s="2">
        <f t="shared" si="3"/>
        <v>20.093794326241134</v>
      </c>
    </row>
    <row r="40" spans="1:20" x14ac:dyDescent="0.25">
      <c r="A40">
        <v>39</v>
      </c>
      <c r="B40" t="str">
        <f t="shared" si="0"/>
        <v>39@2007/9/21</v>
      </c>
      <c r="C40" s="4">
        <f t="shared" si="1"/>
        <v>39346.735208333332</v>
      </c>
      <c r="D40" s="1">
        <v>1190396322</v>
      </c>
      <c r="E40" t="s">
        <v>54</v>
      </c>
      <c r="F40" t="s">
        <v>55</v>
      </c>
      <c r="G40">
        <v>55</v>
      </c>
      <c r="H40">
        <v>55</v>
      </c>
      <c r="I40">
        <v>743</v>
      </c>
      <c r="J40">
        <v>744</v>
      </c>
      <c r="K40">
        <v>0</v>
      </c>
      <c r="L40">
        <v>0</v>
      </c>
      <c r="M40">
        <v>1</v>
      </c>
      <c r="N40">
        <v>0</v>
      </c>
      <c r="O40">
        <v>2</v>
      </c>
      <c r="P40">
        <v>0</v>
      </c>
      <c r="Q40">
        <v>0</v>
      </c>
      <c r="R40">
        <v>0</v>
      </c>
      <c r="S40" s="3">
        <f t="shared" si="2"/>
        <v>3</v>
      </c>
      <c r="T40" s="2">
        <f t="shared" si="3"/>
        <v>11.66033096926714</v>
      </c>
    </row>
    <row r="41" spans="1:20" x14ac:dyDescent="0.25">
      <c r="A41">
        <v>40</v>
      </c>
      <c r="B41" t="str">
        <f t="shared" si="0"/>
        <v>40@2007/10/7</v>
      </c>
      <c r="C41" s="4">
        <f t="shared" si="1"/>
        <v>39362.539456018516</v>
      </c>
      <c r="D41" s="1">
        <v>1191761809</v>
      </c>
      <c r="E41" t="s">
        <v>55</v>
      </c>
      <c r="F41" t="s">
        <v>56</v>
      </c>
      <c r="G41">
        <v>55</v>
      </c>
      <c r="H41">
        <v>57</v>
      </c>
      <c r="I41">
        <v>744</v>
      </c>
      <c r="J41">
        <v>758</v>
      </c>
      <c r="K41">
        <v>2</v>
      </c>
      <c r="L41">
        <v>0</v>
      </c>
      <c r="M41">
        <v>0</v>
      </c>
      <c r="N41">
        <v>4</v>
      </c>
      <c r="O41">
        <v>1</v>
      </c>
      <c r="P41">
        <v>0</v>
      </c>
      <c r="Q41">
        <v>18</v>
      </c>
      <c r="R41">
        <v>0</v>
      </c>
      <c r="S41" s="3">
        <f t="shared" si="2"/>
        <v>23</v>
      </c>
      <c r="T41" s="2">
        <f t="shared" si="3"/>
        <v>16.140508274231678</v>
      </c>
    </row>
    <row r="42" spans="1:20" x14ac:dyDescent="0.25">
      <c r="A42">
        <v>41</v>
      </c>
      <c r="B42" t="str">
        <f t="shared" si="0"/>
        <v>41@2007/10/8</v>
      </c>
      <c r="C42" s="4">
        <f t="shared" si="1"/>
        <v>39363.388136574074</v>
      </c>
      <c r="D42" s="1">
        <v>1191835135</v>
      </c>
      <c r="E42" t="s">
        <v>56</v>
      </c>
      <c r="F42" t="s">
        <v>57</v>
      </c>
      <c r="G42">
        <v>57</v>
      </c>
      <c r="H42">
        <v>57</v>
      </c>
      <c r="I42">
        <v>758</v>
      </c>
      <c r="J42">
        <v>758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 s="3">
        <f t="shared" si="2"/>
        <v>2</v>
      </c>
      <c r="T42" s="2">
        <f t="shared" si="3"/>
        <v>0.86673758865248229</v>
      </c>
    </row>
    <row r="43" spans="1:20" x14ac:dyDescent="0.25">
      <c r="A43">
        <v>42</v>
      </c>
      <c r="B43" t="str">
        <f t="shared" si="0"/>
        <v>42@2007/10/16</v>
      </c>
      <c r="C43" s="4">
        <f t="shared" si="1"/>
        <v>39371.598553240743</v>
      </c>
      <c r="D43" s="1">
        <v>1192544515</v>
      </c>
      <c r="E43" t="s">
        <v>57</v>
      </c>
      <c r="F43" t="s">
        <v>58</v>
      </c>
      <c r="G43">
        <v>57</v>
      </c>
      <c r="H43">
        <v>58</v>
      </c>
      <c r="I43">
        <v>758</v>
      </c>
      <c r="J43">
        <v>761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 s="3">
        <f t="shared" si="2"/>
        <v>3</v>
      </c>
      <c r="T43" s="2">
        <f t="shared" si="3"/>
        <v>8.3851063829787229</v>
      </c>
    </row>
    <row r="44" spans="1:20" x14ac:dyDescent="0.25">
      <c r="A44">
        <v>43</v>
      </c>
      <c r="B44" t="str">
        <f t="shared" si="0"/>
        <v>43@2007/10/16</v>
      </c>
      <c r="C44" s="4">
        <f t="shared" si="1"/>
        <v>39371.648344907408</v>
      </c>
      <c r="D44" s="1">
        <v>1192548817</v>
      </c>
      <c r="E44" t="s">
        <v>58</v>
      </c>
      <c r="F44" t="s">
        <v>59</v>
      </c>
      <c r="G44">
        <v>58</v>
      </c>
      <c r="H44">
        <v>58</v>
      </c>
      <c r="I44">
        <v>761</v>
      </c>
      <c r="J44">
        <v>761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>
        <f t="shared" si="2"/>
        <v>0</v>
      </c>
      <c r="T44" s="2">
        <f t="shared" si="3"/>
        <v>5.0851063829787234E-2</v>
      </c>
    </row>
    <row r="45" spans="1:20" x14ac:dyDescent="0.25">
      <c r="A45">
        <v>44</v>
      </c>
      <c r="B45" t="str">
        <f t="shared" si="0"/>
        <v>44@2007/10/21</v>
      </c>
      <c r="C45" s="4">
        <f t="shared" si="1"/>
        <v>39376.771168981482</v>
      </c>
      <c r="D45" s="1">
        <v>1192991429</v>
      </c>
      <c r="E45" t="s">
        <v>59</v>
      </c>
      <c r="F45" t="s">
        <v>60</v>
      </c>
      <c r="G45">
        <v>58</v>
      </c>
      <c r="H45">
        <v>58</v>
      </c>
      <c r="I45">
        <v>761</v>
      </c>
      <c r="J45">
        <v>761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 s="3">
        <f t="shared" si="2"/>
        <v>1</v>
      </c>
      <c r="T45" s="2">
        <f t="shared" si="3"/>
        <v>5.231820330969267</v>
      </c>
    </row>
    <row r="46" spans="1:20" x14ac:dyDescent="0.25">
      <c r="A46">
        <v>45</v>
      </c>
      <c r="B46" t="str">
        <f t="shared" si="0"/>
        <v>45@2007/10/22</v>
      </c>
      <c r="C46" s="4">
        <f t="shared" si="1"/>
        <v>39377.654791666668</v>
      </c>
      <c r="D46" s="1">
        <v>1193067774</v>
      </c>
      <c r="E46" t="s">
        <v>60</v>
      </c>
      <c r="F46" t="s">
        <v>61</v>
      </c>
      <c r="G46">
        <v>58</v>
      </c>
      <c r="H46">
        <v>58</v>
      </c>
      <c r="I46">
        <v>761</v>
      </c>
      <c r="J46">
        <v>761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 s="3">
        <f t="shared" si="2"/>
        <v>1</v>
      </c>
      <c r="T46" s="2">
        <f t="shared" si="3"/>
        <v>0.9024231678486998</v>
      </c>
    </row>
    <row r="47" spans="1:20" x14ac:dyDescent="0.25">
      <c r="A47">
        <v>46</v>
      </c>
      <c r="B47" t="str">
        <f t="shared" si="0"/>
        <v>46@2007/10/23</v>
      </c>
      <c r="C47" s="4">
        <f t="shared" si="1"/>
        <v>39378.739444444444</v>
      </c>
      <c r="D47" s="1">
        <v>1193161488</v>
      </c>
      <c r="E47" t="s">
        <v>61</v>
      </c>
      <c r="F47" t="s">
        <v>62</v>
      </c>
      <c r="G47">
        <v>58</v>
      </c>
      <c r="H47">
        <v>58</v>
      </c>
      <c r="I47">
        <v>761</v>
      </c>
      <c r="J47">
        <v>761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 s="3">
        <f t="shared" si="2"/>
        <v>1</v>
      </c>
      <c r="T47" s="2">
        <f t="shared" si="3"/>
        <v>1.1077304964539008</v>
      </c>
    </row>
    <row r="48" spans="1:20" x14ac:dyDescent="0.25">
      <c r="A48">
        <v>47</v>
      </c>
      <c r="B48" t="str">
        <f t="shared" si="0"/>
        <v>47@2007/11/29</v>
      </c>
      <c r="C48" s="4">
        <f t="shared" si="1"/>
        <v>39415.425254629634</v>
      </c>
      <c r="D48" s="1">
        <v>1196331142</v>
      </c>
      <c r="E48" t="s">
        <v>62</v>
      </c>
      <c r="F48" t="s">
        <v>63</v>
      </c>
      <c r="G48">
        <v>58</v>
      </c>
      <c r="H48">
        <v>58</v>
      </c>
      <c r="I48">
        <v>761</v>
      </c>
      <c r="J48">
        <v>761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 s="3">
        <f t="shared" si="2"/>
        <v>1</v>
      </c>
      <c r="T48" s="2">
        <f t="shared" si="3"/>
        <v>37.466359338061466</v>
      </c>
    </row>
    <row r="49" spans="1:20" x14ac:dyDescent="0.25">
      <c r="A49">
        <v>48</v>
      </c>
      <c r="B49" t="str">
        <f t="shared" si="0"/>
        <v>48@2008/1/17</v>
      </c>
      <c r="C49" s="4">
        <f t="shared" si="1"/>
        <v>39464.831111111111</v>
      </c>
      <c r="D49" s="1">
        <v>1200599808</v>
      </c>
      <c r="E49" t="s">
        <v>63</v>
      </c>
      <c r="F49" t="s">
        <v>64</v>
      </c>
      <c r="G49">
        <v>58</v>
      </c>
      <c r="H49">
        <v>58</v>
      </c>
      <c r="I49">
        <v>761</v>
      </c>
      <c r="J49">
        <v>761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 s="3">
        <f t="shared" si="2"/>
        <v>1</v>
      </c>
      <c r="T49" s="2">
        <f t="shared" si="3"/>
        <v>50.457044917257683</v>
      </c>
    </row>
    <row r="50" spans="1:20" x14ac:dyDescent="0.25">
      <c r="A50">
        <v>49</v>
      </c>
      <c r="B50" t="str">
        <f t="shared" si="0"/>
        <v>49@2008/3/10</v>
      </c>
      <c r="C50" s="4">
        <f t="shared" si="1"/>
        <v>39517.676898148144</v>
      </c>
      <c r="D50" s="1">
        <v>1205165684</v>
      </c>
      <c r="E50" t="s">
        <v>64</v>
      </c>
      <c r="F50" t="s">
        <v>65</v>
      </c>
      <c r="G50">
        <v>58</v>
      </c>
      <c r="H50">
        <v>58</v>
      </c>
      <c r="I50">
        <v>761</v>
      </c>
      <c r="J50">
        <v>760</v>
      </c>
      <c r="K50">
        <v>0</v>
      </c>
      <c r="L50">
        <v>0</v>
      </c>
      <c r="M50">
        <v>4</v>
      </c>
      <c r="N50">
        <v>5</v>
      </c>
      <c r="O50">
        <v>86</v>
      </c>
      <c r="P50">
        <v>0</v>
      </c>
      <c r="Q50">
        <v>0</v>
      </c>
      <c r="R50">
        <v>0</v>
      </c>
      <c r="S50" s="3">
        <f t="shared" si="2"/>
        <v>95</v>
      </c>
      <c r="T50" s="2">
        <f t="shared" si="3"/>
        <v>53.970165484633569</v>
      </c>
    </row>
    <row r="51" spans="1:20" x14ac:dyDescent="0.25">
      <c r="A51">
        <v>50</v>
      </c>
      <c r="B51" t="str">
        <f t="shared" si="0"/>
        <v>50@2008/3/11</v>
      </c>
      <c r="C51" s="4">
        <f t="shared" si="1"/>
        <v>39518.72519675926</v>
      </c>
      <c r="D51" s="1">
        <v>1205256257</v>
      </c>
      <c r="E51" t="s">
        <v>65</v>
      </c>
      <c r="F51" t="s">
        <v>66</v>
      </c>
      <c r="G51">
        <v>58</v>
      </c>
      <c r="H51">
        <v>58</v>
      </c>
      <c r="I51">
        <v>760</v>
      </c>
      <c r="J51">
        <v>761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 s="3">
        <f t="shared" si="2"/>
        <v>1</v>
      </c>
      <c r="T51" s="2">
        <f t="shared" si="3"/>
        <v>1.0706028368794327</v>
      </c>
    </row>
    <row r="52" spans="1:20" x14ac:dyDescent="0.25">
      <c r="A52">
        <v>51</v>
      </c>
      <c r="B52" t="str">
        <f t="shared" si="0"/>
        <v>51@2008/4/2</v>
      </c>
      <c r="C52" s="4">
        <f t="shared" si="1"/>
        <v>39540.676828703705</v>
      </c>
      <c r="D52" s="1">
        <v>1207152878</v>
      </c>
      <c r="E52" t="s">
        <v>66</v>
      </c>
      <c r="F52" t="s">
        <v>67</v>
      </c>
      <c r="G52">
        <v>58</v>
      </c>
      <c r="H52">
        <v>59</v>
      </c>
      <c r="I52">
        <v>761</v>
      </c>
      <c r="J52">
        <v>768</v>
      </c>
      <c r="K52">
        <v>1</v>
      </c>
      <c r="L52">
        <v>0</v>
      </c>
      <c r="M52">
        <v>7</v>
      </c>
      <c r="N52">
        <v>3</v>
      </c>
      <c r="O52">
        <v>0</v>
      </c>
      <c r="P52">
        <v>0</v>
      </c>
      <c r="Q52">
        <v>3</v>
      </c>
      <c r="R52">
        <v>0</v>
      </c>
      <c r="S52" s="3">
        <f t="shared" si="2"/>
        <v>13</v>
      </c>
      <c r="T52" s="2">
        <f t="shared" si="3"/>
        <v>22.418687943262412</v>
      </c>
    </row>
    <row r="53" spans="1:20" x14ac:dyDescent="0.25">
      <c r="A53">
        <v>52</v>
      </c>
      <c r="B53" t="str">
        <f t="shared" si="0"/>
        <v>52@2008/4/2</v>
      </c>
      <c r="C53" s="4">
        <f t="shared" si="1"/>
        <v>39540.702615740738</v>
      </c>
      <c r="D53" s="1">
        <v>1207155106</v>
      </c>
      <c r="E53" t="s">
        <v>67</v>
      </c>
      <c r="F53" t="s">
        <v>68</v>
      </c>
      <c r="G53">
        <v>59</v>
      </c>
      <c r="H53">
        <v>59</v>
      </c>
      <c r="I53">
        <v>768</v>
      </c>
      <c r="J53">
        <v>768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3">
        <f t="shared" si="2"/>
        <v>0</v>
      </c>
      <c r="T53" s="2">
        <f t="shared" si="3"/>
        <v>2.6335697399527187E-2</v>
      </c>
    </row>
    <row r="54" spans="1:20" x14ac:dyDescent="0.25">
      <c r="A54">
        <v>53</v>
      </c>
      <c r="B54" t="str">
        <f t="shared" si="0"/>
        <v>53@2008/4/8</v>
      </c>
      <c r="C54" s="4">
        <f t="shared" si="1"/>
        <v>39546.372696759259</v>
      </c>
      <c r="D54" s="1">
        <v>1207645001</v>
      </c>
      <c r="E54" t="s">
        <v>68</v>
      </c>
      <c r="F54" t="s">
        <v>69</v>
      </c>
      <c r="G54">
        <v>59</v>
      </c>
      <c r="H54">
        <v>61</v>
      </c>
      <c r="I54">
        <v>768</v>
      </c>
      <c r="J54">
        <v>778</v>
      </c>
      <c r="K54">
        <v>3</v>
      </c>
      <c r="L54">
        <v>1</v>
      </c>
      <c r="M54">
        <v>6</v>
      </c>
      <c r="N54">
        <v>7</v>
      </c>
      <c r="O54">
        <v>2</v>
      </c>
      <c r="P54">
        <v>0</v>
      </c>
      <c r="Q54">
        <v>18</v>
      </c>
      <c r="R54">
        <v>7</v>
      </c>
      <c r="S54" s="3">
        <f t="shared" si="2"/>
        <v>40</v>
      </c>
      <c r="T54" s="2">
        <f t="shared" si="3"/>
        <v>5.7907210401891254</v>
      </c>
    </row>
    <row r="55" spans="1:20" x14ac:dyDescent="0.25">
      <c r="A55">
        <v>54</v>
      </c>
      <c r="B55" t="str">
        <f t="shared" si="0"/>
        <v>54@2008/4/9</v>
      </c>
      <c r="C55" s="4">
        <f t="shared" si="1"/>
        <v>39547.344907407409</v>
      </c>
      <c r="D55" s="1">
        <v>1207729000</v>
      </c>
      <c r="E55" t="s">
        <v>69</v>
      </c>
      <c r="F55" t="s">
        <v>70</v>
      </c>
      <c r="G55">
        <v>61</v>
      </c>
      <c r="H55">
        <v>59</v>
      </c>
      <c r="I55">
        <v>778</v>
      </c>
      <c r="J55">
        <v>767</v>
      </c>
      <c r="K55">
        <v>1</v>
      </c>
      <c r="L55">
        <v>3</v>
      </c>
      <c r="M55">
        <v>7</v>
      </c>
      <c r="N55">
        <v>6</v>
      </c>
      <c r="O55">
        <v>0</v>
      </c>
      <c r="P55">
        <v>0</v>
      </c>
      <c r="Q55">
        <v>6</v>
      </c>
      <c r="R55">
        <v>18</v>
      </c>
      <c r="S55" s="3">
        <f t="shared" si="2"/>
        <v>37</v>
      </c>
      <c r="T55" s="2">
        <f t="shared" si="3"/>
        <v>0.99289598108747046</v>
      </c>
    </row>
    <row r="56" spans="1:20" x14ac:dyDescent="0.25">
      <c r="A56">
        <v>55</v>
      </c>
      <c r="B56" t="str">
        <f t="shared" si="0"/>
        <v>55@2008/4/9</v>
      </c>
      <c r="C56" s="4">
        <f t="shared" si="1"/>
        <v>39547.358877314815</v>
      </c>
      <c r="D56" s="1">
        <v>1207730207</v>
      </c>
      <c r="E56" t="s">
        <v>70</v>
      </c>
      <c r="F56" t="s">
        <v>71</v>
      </c>
      <c r="G56">
        <v>59</v>
      </c>
      <c r="H56">
        <v>59</v>
      </c>
      <c r="I56">
        <v>767</v>
      </c>
      <c r="J56">
        <v>768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 s="3">
        <f t="shared" si="2"/>
        <v>2</v>
      </c>
      <c r="T56" s="2">
        <f t="shared" si="3"/>
        <v>1.4267139479905438E-2</v>
      </c>
    </row>
    <row r="57" spans="1:20" x14ac:dyDescent="0.25">
      <c r="A57">
        <v>56</v>
      </c>
      <c r="B57" t="str">
        <f t="shared" si="0"/>
        <v>56@2008/4/9</v>
      </c>
      <c r="C57" s="4">
        <f t="shared" si="1"/>
        <v>39547.38585648148</v>
      </c>
      <c r="D57" s="1">
        <v>1207732538</v>
      </c>
      <c r="E57" t="s">
        <v>71</v>
      </c>
      <c r="F57" t="s">
        <v>72</v>
      </c>
      <c r="G57">
        <v>59</v>
      </c>
      <c r="H57">
        <v>59</v>
      </c>
      <c r="I57">
        <v>768</v>
      </c>
      <c r="J57">
        <v>768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 s="3">
        <f t="shared" si="2"/>
        <v>2</v>
      </c>
      <c r="T57" s="2">
        <f t="shared" si="3"/>
        <v>2.7553191489361702E-2</v>
      </c>
    </row>
    <row r="58" spans="1:20" x14ac:dyDescent="0.25">
      <c r="A58">
        <v>57</v>
      </c>
      <c r="B58" t="str">
        <f t="shared" si="0"/>
        <v>57@2008/4/9</v>
      </c>
      <c r="C58" s="4">
        <f t="shared" si="1"/>
        <v>39547.548043981486</v>
      </c>
      <c r="D58" s="1">
        <v>1207746551</v>
      </c>
      <c r="E58" t="s">
        <v>72</v>
      </c>
      <c r="F58" t="s">
        <v>73</v>
      </c>
      <c r="G58">
        <v>59</v>
      </c>
      <c r="H58">
        <v>59</v>
      </c>
      <c r="I58">
        <v>768</v>
      </c>
      <c r="J58">
        <v>757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3</v>
      </c>
      <c r="R58">
        <v>14</v>
      </c>
      <c r="S58" s="3">
        <f t="shared" si="2"/>
        <v>19</v>
      </c>
      <c r="T58" s="2">
        <f t="shared" si="3"/>
        <v>0.16563829787234041</v>
      </c>
    </row>
    <row r="59" spans="1:20" x14ac:dyDescent="0.25">
      <c r="A59">
        <v>58</v>
      </c>
      <c r="B59" t="str">
        <f t="shared" si="0"/>
        <v>58@2008/4/9</v>
      </c>
      <c r="C59" s="4">
        <f t="shared" si="1"/>
        <v>39547.676932870367</v>
      </c>
      <c r="D59" s="1">
        <v>1207757687</v>
      </c>
      <c r="E59" t="s">
        <v>73</v>
      </c>
      <c r="F59" t="s">
        <v>74</v>
      </c>
      <c r="G59">
        <v>59</v>
      </c>
      <c r="H59">
        <v>59</v>
      </c>
      <c r="I59">
        <v>757</v>
      </c>
      <c r="J59">
        <v>757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 s="3">
        <f t="shared" si="2"/>
        <v>1</v>
      </c>
      <c r="T59" s="2">
        <f t="shared" si="3"/>
        <v>0.13163120567375886</v>
      </c>
    </row>
    <row r="60" spans="1:20" x14ac:dyDescent="0.25">
      <c r="A60">
        <v>59</v>
      </c>
      <c r="B60" t="str">
        <f t="shared" si="0"/>
        <v>59@2008/4/10</v>
      </c>
      <c r="C60" s="4">
        <f t="shared" si="1"/>
        <v>39548.410625000004</v>
      </c>
      <c r="D60" s="1">
        <v>1207821078</v>
      </c>
      <c r="E60" t="s">
        <v>74</v>
      </c>
      <c r="F60" t="s">
        <v>75</v>
      </c>
      <c r="G60">
        <v>59</v>
      </c>
      <c r="H60">
        <v>59</v>
      </c>
      <c r="I60">
        <v>757</v>
      </c>
      <c r="J60">
        <v>758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 s="3">
        <f t="shared" si="2"/>
        <v>2</v>
      </c>
      <c r="T60" s="2">
        <f t="shared" si="3"/>
        <v>0.74930260047281327</v>
      </c>
    </row>
    <row r="61" spans="1:20" x14ac:dyDescent="0.25">
      <c r="A61">
        <v>60</v>
      </c>
      <c r="B61" t="str">
        <f t="shared" si="0"/>
        <v>60@2008/4/10</v>
      </c>
      <c r="C61" s="4">
        <f t="shared" si="1"/>
        <v>39548.472430555557</v>
      </c>
      <c r="D61" s="1">
        <v>1207826418</v>
      </c>
      <c r="E61" t="s">
        <v>75</v>
      </c>
      <c r="F61" t="s">
        <v>76</v>
      </c>
      <c r="G61">
        <v>59</v>
      </c>
      <c r="H61">
        <v>59</v>
      </c>
      <c r="I61">
        <v>758</v>
      </c>
      <c r="J61">
        <v>758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>
        <f t="shared" si="2"/>
        <v>0</v>
      </c>
      <c r="T61" s="2">
        <f t="shared" si="3"/>
        <v>6.3120567375886519E-2</v>
      </c>
    </row>
    <row r="62" spans="1:20" x14ac:dyDescent="0.25">
      <c r="A62">
        <v>61</v>
      </c>
      <c r="B62" t="str">
        <f t="shared" si="0"/>
        <v>61@2008/4/10</v>
      </c>
      <c r="C62" s="4">
        <f t="shared" si="1"/>
        <v>39548.473645833335</v>
      </c>
      <c r="D62" s="1">
        <v>1207826523</v>
      </c>
      <c r="E62" t="s">
        <v>76</v>
      </c>
      <c r="F62" t="s">
        <v>77</v>
      </c>
      <c r="G62">
        <v>59</v>
      </c>
      <c r="H62">
        <v>59</v>
      </c>
      <c r="I62">
        <v>758</v>
      </c>
      <c r="J62">
        <v>758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 s="3">
        <f t="shared" si="2"/>
        <v>1</v>
      </c>
      <c r="T62" s="2">
        <f t="shared" si="3"/>
        <v>1.2411347517730497E-3</v>
      </c>
    </row>
    <row r="63" spans="1:20" x14ac:dyDescent="0.25">
      <c r="A63">
        <v>62</v>
      </c>
      <c r="B63" t="str">
        <f t="shared" si="0"/>
        <v>62@2008/4/14</v>
      </c>
      <c r="C63" s="4">
        <f t="shared" si="1"/>
        <v>39552.621122685188</v>
      </c>
      <c r="D63" s="1">
        <v>1208184865</v>
      </c>
      <c r="E63" t="s">
        <v>77</v>
      </c>
      <c r="F63" t="s">
        <v>78</v>
      </c>
      <c r="G63">
        <v>59</v>
      </c>
      <c r="H63">
        <v>59</v>
      </c>
      <c r="I63">
        <v>758</v>
      </c>
      <c r="J63">
        <v>759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 s="3">
        <f t="shared" si="2"/>
        <v>1</v>
      </c>
      <c r="T63" s="2">
        <f t="shared" si="3"/>
        <v>4.2357210401891257</v>
      </c>
    </row>
    <row r="64" spans="1:20" x14ac:dyDescent="0.25">
      <c r="A64">
        <v>63</v>
      </c>
      <c r="B64" t="str">
        <f t="shared" si="0"/>
        <v>63@2008/4/14</v>
      </c>
      <c r="C64" s="4">
        <f t="shared" si="1"/>
        <v>39552.625092592592</v>
      </c>
      <c r="D64" s="1">
        <v>1208185208</v>
      </c>
      <c r="E64" t="s">
        <v>78</v>
      </c>
      <c r="F64" t="s">
        <v>79</v>
      </c>
      <c r="G64">
        <v>59</v>
      </c>
      <c r="H64">
        <v>59</v>
      </c>
      <c r="I64">
        <v>759</v>
      </c>
      <c r="J64">
        <v>759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 s="3">
        <f t="shared" si="2"/>
        <v>2</v>
      </c>
      <c r="T64" s="2">
        <f t="shared" si="3"/>
        <v>4.0543735224586284E-3</v>
      </c>
    </row>
    <row r="65" spans="1:20" x14ac:dyDescent="0.25">
      <c r="A65">
        <v>64</v>
      </c>
      <c r="B65" t="str">
        <f t="shared" si="0"/>
        <v>64@2008/4/15</v>
      </c>
      <c r="C65" s="4">
        <f t="shared" si="1"/>
        <v>39553.364722222221</v>
      </c>
      <c r="D65" s="1">
        <v>1208249112</v>
      </c>
      <c r="E65" t="s">
        <v>79</v>
      </c>
      <c r="F65" t="s">
        <v>80</v>
      </c>
      <c r="G65">
        <v>59</v>
      </c>
      <c r="H65">
        <v>59</v>
      </c>
      <c r="I65">
        <v>759</v>
      </c>
      <c r="J65">
        <v>759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3">
        <f t="shared" si="2"/>
        <v>0</v>
      </c>
      <c r="T65" s="2">
        <f t="shared" si="3"/>
        <v>0.75536643026004724</v>
      </c>
    </row>
    <row r="66" spans="1:20" x14ac:dyDescent="0.25">
      <c r="A66">
        <v>65</v>
      </c>
      <c r="B66" t="str">
        <f t="shared" si="0"/>
        <v>65@2008/5/27</v>
      </c>
      <c r="C66" s="4">
        <f t="shared" si="1"/>
        <v>39595.585011574076</v>
      </c>
      <c r="D66" s="1">
        <v>1211896945</v>
      </c>
      <c r="E66" t="s">
        <v>80</v>
      </c>
      <c r="F66" t="s">
        <v>81</v>
      </c>
      <c r="G66">
        <v>59</v>
      </c>
      <c r="H66">
        <v>59</v>
      </c>
      <c r="I66">
        <v>759</v>
      </c>
      <c r="J66">
        <v>759</v>
      </c>
      <c r="K66">
        <v>0</v>
      </c>
      <c r="L66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0</v>
      </c>
      <c r="S66" s="3">
        <f t="shared" si="2"/>
        <v>3</v>
      </c>
      <c r="T66" s="2">
        <f t="shared" si="3"/>
        <v>43.118593380614655</v>
      </c>
    </row>
    <row r="67" spans="1:20" x14ac:dyDescent="0.25">
      <c r="A67">
        <v>66</v>
      </c>
      <c r="B67" t="str">
        <f t="shared" ref="B67:B85" si="4">CONCATENATE(A67,"@",YEAR(C67),"/",MONTH(C67),"/",DAY(C67))</f>
        <v>66@2008/5/27</v>
      </c>
      <c r="C67" s="4">
        <f t="shared" ref="C67:C85" si="5">(D67/86400)+25569</f>
        <v>39595.610879629632</v>
      </c>
      <c r="D67" s="1">
        <v>1211899180</v>
      </c>
      <c r="E67" t="s">
        <v>81</v>
      </c>
      <c r="F67" t="s">
        <v>82</v>
      </c>
      <c r="G67">
        <v>59</v>
      </c>
      <c r="H67">
        <v>60</v>
      </c>
      <c r="I67">
        <v>759</v>
      </c>
      <c r="J67">
        <v>764</v>
      </c>
      <c r="K67">
        <v>1</v>
      </c>
      <c r="L67">
        <v>0</v>
      </c>
      <c r="M67">
        <v>2</v>
      </c>
      <c r="N67">
        <v>3</v>
      </c>
      <c r="O67">
        <v>1</v>
      </c>
      <c r="P67">
        <v>0</v>
      </c>
      <c r="Q67">
        <v>6</v>
      </c>
      <c r="R67">
        <v>0</v>
      </c>
      <c r="S67" s="3">
        <f t="shared" ref="S67:S85" si="6">SUM(M67:R67)</f>
        <v>12</v>
      </c>
      <c r="T67" s="2">
        <f t="shared" si="3"/>
        <v>2.6418439716312057E-2</v>
      </c>
    </row>
    <row r="68" spans="1:20" x14ac:dyDescent="0.25">
      <c r="A68">
        <v>67</v>
      </c>
      <c r="B68" t="str">
        <f t="shared" si="4"/>
        <v>67@2008/6/11</v>
      </c>
      <c r="C68" s="4">
        <f t="shared" si="5"/>
        <v>39610.68787037037</v>
      </c>
      <c r="D68" s="1">
        <v>1213201832</v>
      </c>
      <c r="E68" t="s">
        <v>82</v>
      </c>
      <c r="F68" t="s">
        <v>83</v>
      </c>
      <c r="G68">
        <v>60</v>
      </c>
      <c r="H68">
        <v>62</v>
      </c>
      <c r="I68">
        <v>764</v>
      </c>
      <c r="J68">
        <v>773</v>
      </c>
      <c r="K68">
        <v>2</v>
      </c>
      <c r="L68">
        <v>0</v>
      </c>
      <c r="M68">
        <v>3</v>
      </c>
      <c r="N68">
        <v>6</v>
      </c>
      <c r="O68">
        <v>8</v>
      </c>
      <c r="P68">
        <v>0</v>
      </c>
      <c r="Q68">
        <v>12</v>
      </c>
      <c r="R68">
        <v>0</v>
      </c>
      <c r="S68" s="3">
        <f t="shared" si="6"/>
        <v>29</v>
      </c>
      <c r="T68" s="2">
        <f t="shared" ref="T68:T85" si="7">(D68-D67)/84600</f>
        <v>15.397777777777778</v>
      </c>
    </row>
    <row r="69" spans="1:20" x14ac:dyDescent="0.25">
      <c r="A69">
        <v>68</v>
      </c>
      <c r="B69" t="str">
        <f t="shared" si="4"/>
        <v>68@2008/6/18</v>
      </c>
      <c r="C69" s="4">
        <f t="shared" si="5"/>
        <v>39617.628321759257</v>
      </c>
      <c r="D69" s="1">
        <v>1213801487</v>
      </c>
      <c r="E69" t="s">
        <v>83</v>
      </c>
      <c r="F69" t="s">
        <v>84</v>
      </c>
      <c r="G69">
        <v>62</v>
      </c>
      <c r="H69">
        <v>62</v>
      </c>
      <c r="I69">
        <v>773</v>
      </c>
      <c r="J69">
        <v>778</v>
      </c>
      <c r="K69">
        <v>0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 s="3">
        <f t="shared" si="6"/>
        <v>5</v>
      </c>
      <c r="T69" s="2">
        <f t="shared" si="7"/>
        <v>7.0881205673758867</v>
      </c>
    </row>
    <row r="70" spans="1:20" x14ac:dyDescent="0.25">
      <c r="A70">
        <v>69</v>
      </c>
      <c r="B70" t="str">
        <f t="shared" si="4"/>
        <v>69@2008/7/2</v>
      </c>
      <c r="C70" s="4">
        <f t="shared" si="5"/>
        <v>39631.537511574075</v>
      </c>
      <c r="D70" s="1">
        <v>1215003241</v>
      </c>
      <c r="E70" t="s">
        <v>84</v>
      </c>
      <c r="F70" t="s">
        <v>85</v>
      </c>
      <c r="G70">
        <v>62</v>
      </c>
      <c r="H70">
        <v>62</v>
      </c>
      <c r="I70">
        <v>778</v>
      </c>
      <c r="J70">
        <v>790</v>
      </c>
      <c r="K70">
        <v>1</v>
      </c>
      <c r="L70">
        <v>1</v>
      </c>
      <c r="M70">
        <v>2</v>
      </c>
      <c r="N70">
        <v>0</v>
      </c>
      <c r="O70">
        <v>0</v>
      </c>
      <c r="P70">
        <v>0</v>
      </c>
      <c r="Q70">
        <v>24</v>
      </c>
      <c r="R70">
        <v>14</v>
      </c>
      <c r="S70" s="3">
        <f t="shared" si="6"/>
        <v>40</v>
      </c>
      <c r="T70" s="2">
        <f t="shared" si="7"/>
        <v>14.205130023640661</v>
      </c>
    </row>
    <row r="71" spans="1:20" x14ac:dyDescent="0.25">
      <c r="A71">
        <v>70</v>
      </c>
      <c r="B71" t="str">
        <f t="shared" si="4"/>
        <v>70@2008/7/4</v>
      </c>
      <c r="C71" s="4">
        <f t="shared" si="5"/>
        <v>39633.627465277779</v>
      </c>
      <c r="D71" s="1">
        <v>1215183813</v>
      </c>
      <c r="E71" t="s">
        <v>85</v>
      </c>
      <c r="F71" t="s">
        <v>86</v>
      </c>
      <c r="G71">
        <v>62</v>
      </c>
      <c r="H71">
        <v>69</v>
      </c>
      <c r="I71">
        <v>790</v>
      </c>
      <c r="J71">
        <v>837</v>
      </c>
      <c r="K71">
        <v>7</v>
      </c>
      <c r="L71">
        <v>0</v>
      </c>
      <c r="M71">
        <v>0</v>
      </c>
      <c r="N71">
        <v>0</v>
      </c>
      <c r="O71">
        <v>0</v>
      </c>
      <c r="P71">
        <v>0</v>
      </c>
      <c r="Q71">
        <v>47</v>
      </c>
      <c r="R71">
        <v>0</v>
      </c>
      <c r="S71" s="3">
        <f t="shared" si="6"/>
        <v>47</v>
      </c>
      <c r="T71" s="2">
        <f t="shared" si="7"/>
        <v>2.1344208037825059</v>
      </c>
    </row>
    <row r="72" spans="1:20" x14ac:dyDescent="0.25">
      <c r="A72">
        <v>71</v>
      </c>
      <c r="B72" t="str">
        <f t="shared" si="4"/>
        <v>71@2008/7/8</v>
      </c>
      <c r="C72" s="4">
        <f t="shared" si="5"/>
        <v>39637.692210648151</v>
      </c>
      <c r="D72" s="1">
        <v>1215535007</v>
      </c>
      <c r="E72" t="s">
        <v>86</v>
      </c>
      <c r="F72" t="s">
        <v>87</v>
      </c>
      <c r="G72">
        <v>69</v>
      </c>
      <c r="H72">
        <v>69</v>
      </c>
      <c r="I72">
        <v>837</v>
      </c>
      <c r="J72">
        <v>840</v>
      </c>
      <c r="K72">
        <v>0</v>
      </c>
      <c r="L72">
        <v>0</v>
      </c>
      <c r="M72">
        <v>3</v>
      </c>
      <c r="N72">
        <v>0</v>
      </c>
      <c r="O72">
        <v>1</v>
      </c>
      <c r="P72">
        <v>0</v>
      </c>
      <c r="Q72">
        <v>0</v>
      </c>
      <c r="R72">
        <v>0</v>
      </c>
      <c r="S72" s="3">
        <f t="shared" si="6"/>
        <v>4</v>
      </c>
      <c r="T72" s="2">
        <f t="shared" si="7"/>
        <v>4.1512293144208039</v>
      </c>
    </row>
    <row r="73" spans="1:20" x14ac:dyDescent="0.25">
      <c r="A73">
        <v>72</v>
      </c>
      <c r="B73" t="str">
        <f t="shared" si="4"/>
        <v>72@2008/7/23</v>
      </c>
      <c r="C73" s="4">
        <f t="shared" si="5"/>
        <v>39652.531631944446</v>
      </c>
      <c r="D73" s="1">
        <v>1216817133</v>
      </c>
      <c r="E73" t="s">
        <v>87</v>
      </c>
      <c r="F73" t="s">
        <v>88</v>
      </c>
      <c r="G73">
        <v>69</v>
      </c>
      <c r="H73">
        <v>69</v>
      </c>
      <c r="I73">
        <v>840</v>
      </c>
      <c r="J73">
        <v>840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>
        <f t="shared" si="6"/>
        <v>0</v>
      </c>
      <c r="T73" s="2">
        <f t="shared" si="7"/>
        <v>15.155153664302601</v>
      </c>
    </row>
    <row r="74" spans="1:20" x14ac:dyDescent="0.25">
      <c r="A74">
        <v>73</v>
      </c>
      <c r="B74" t="str">
        <f t="shared" si="4"/>
        <v>73@2008/7/23</v>
      </c>
      <c r="C74" s="4">
        <f t="shared" si="5"/>
        <v>39652.576585648145</v>
      </c>
      <c r="D74" s="1">
        <v>1216821017</v>
      </c>
      <c r="E74" t="s">
        <v>88</v>
      </c>
      <c r="F74" t="s">
        <v>89</v>
      </c>
      <c r="G74">
        <v>69</v>
      </c>
      <c r="H74">
        <v>70</v>
      </c>
      <c r="I74">
        <v>840</v>
      </c>
      <c r="J74">
        <v>849</v>
      </c>
      <c r="K74">
        <v>1</v>
      </c>
      <c r="L74">
        <v>0</v>
      </c>
      <c r="M74">
        <v>3</v>
      </c>
      <c r="N74">
        <v>0</v>
      </c>
      <c r="O74">
        <v>0</v>
      </c>
      <c r="P74">
        <v>0</v>
      </c>
      <c r="Q74">
        <v>6</v>
      </c>
      <c r="R74">
        <v>0</v>
      </c>
      <c r="S74" s="3">
        <f t="shared" si="6"/>
        <v>9</v>
      </c>
      <c r="T74" s="2">
        <f t="shared" si="7"/>
        <v>4.5910165484633572E-2</v>
      </c>
    </row>
    <row r="75" spans="1:20" x14ac:dyDescent="0.25">
      <c r="A75">
        <v>74</v>
      </c>
      <c r="B75" t="str">
        <f t="shared" si="4"/>
        <v>74@2008/7/29</v>
      </c>
      <c r="C75" s="4">
        <f t="shared" si="5"/>
        <v>39658.379062499997</v>
      </c>
      <c r="D75" s="1">
        <v>1217322351</v>
      </c>
      <c r="E75" t="s">
        <v>89</v>
      </c>
      <c r="F75" t="s">
        <v>90</v>
      </c>
      <c r="G75">
        <v>70</v>
      </c>
      <c r="H75">
        <v>69</v>
      </c>
      <c r="I75">
        <v>849</v>
      </c>
      <c r="J75">
        <v>834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15</v>
      </c>
      <c r="S75" s="3">
        <f t="shared" si="6"/>
        <v>15</v>
      </c>
      <c r="T75" s="2">
        <f t="shared" si="7"/>
        <v>5.9259338061465723</v>
      </c>
    </row>
    <row r="76" spans="1:20" x14ac:dyDescent="0.25">
      <c r="A76">
        <v>75</v>
      </c>
      <c r="B76" t="str">
        <f t="shared" si="4"/>
        <v>75@2008/7/29</v>
      </c>
      <c r="C76" s="4">
        <f t="shared" si="5"/>
        <v>39658.380937499998</v>
      </c>
      <c r="D76" s="1">
        <v>1217322513</v>
      </c>
      <c r="E76" t="s">
        <v>90</v>
      </c>
      <c r="F76" t="s">
        <v>91</v>
      </c>
      <c r="G76">
        <v>69</v>
      </c>
      <c r="H76">
        <v>70</v>
      </c>
      <c r="I76">
        <v>834</v>
      </c>
      <c r="J76">
        <v>849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15</v>
      </c>
      <c r="R76">
        <v>0</v>
      </c>
      <c r="S76" s="3">
        <f t="shared" si="6"/>
        <v>15</v>
      </c>
      <c r="T76" s="2">
        <f t="shared" si="7"/>
        <v>1.9148936170212765E-3</v>
      </c>
    </row>
    <row r="77" spans="1:20" x14ac:dyDescent="0.25">
      <c r="A77">
        <v>76</v>
      </c>
      <c r="B77" t="str">
        <f t="shared" si="4"/>
        <v>76@2008/7/30</v>
      </c>
      <c r="C77" s="4">
        <f t="shared" si="5"/>
        <v>39659.554722222223</v>
      </c>
      <c r="D77" s="1">
        <v>1217423928</v>
      </c>
      <c r="E77" t="s">
        <v>91</v>
      </c>
      <c r="F77" t="s">
        <v>92</v>
      </c>
      <c r="G77">
        <v>70</v>
      </c>
      <c r="H77">
        <v>70</v>
      </c>
      <c r="I77">
        <v>849</v>
      </c>
      <c r="J77">
        <v>849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>
        <f t="shared" si="6"/>
        <v>0</v>
      </c>
      <c r="T77" s="2">
        <f t="shared" si="7"/>
        <v>1.1987588652482271</v>
      </c>
    </row>
    <row r="78" spans="1:20" x14ac:dyDescent="0.25">
      <c r="A78">
        <v>77</v>
      </c>
      <c r="B78" t="str">
        <f t="shared" si="4"/>
        <v>77@2008/8/1</v>
      </c>
      <c r="C78" s="4">
        <f t="shared" si="5"/>
        <v>39661.356087962966</v>
      </c>
      <c r="D78" s="1">
        <v>1217579566</v>
      </c>
      <c r="E78" t="s">
        <v>92</v>
      </c>
      <c r="F78" t="s">
        <v>93</v>
      </c>
      <c r="G78">
        <v>70</v>
      </c>
      <c r="H78">
        <v>71</v>
      </c>
      <c r="I78">
        <v>849</v>
      </c>
      <c r="J78">
        <v>856</v>
      </c>
      <c r="K78">
        <v>1</v>
      </c>
      <c r="L78">
        <v>0</v>
      </c>
      <c r="M78">
        <v>3</v>
      </c>
      <c r="N78">
        <v>2</v>
      </c>
      <c r="O78">
        <v>1</v>
      </c>
      <c r="P78">
        <v>0</v>
      </c>
      <c r="Q78">
        <v>6</v>
      </c>
      <c r="R78">
        <v>0</v>
      </c>
      <c r="S78" s="3">
        <f t="shared" si="6"/>
        <v>12</v>
      </c>
      <c r="T78" s="2">
        <f t="shared" si="7"/>
        <v>1.839692671394799</v>
      </c>
    </row>
    <row r="79" spans="1:20" x14ac:dyDescent="0.25">
      <c r="A79">
        <v>78</v>
      </c>
      <c r="B79" t="str">
        <f t="shared" si="4"/>
        <v>78@2008/8/6</v>
      </c>
      <c r="C79" s="4">
        <f t="shared" si="5"/>
        <v>39666.676354166666</v>
      </c>
      <c r="D79" s="1">
        <v>1218039237</v>
      </c>
      <c r="E79" t="s">
        <v>93</v>
      </c>
      <c r="F79" t="s">
        <v>94</v>
      </c>
      <c r="G79">
        <v>71</v>
      </c>
      <c r="H79">
        <v>71</v>
      </c>
      <c r="I79">
        <v>856</v>
      </c>
      <c r="J79">
        <v>852</v>
      </c>
      <c r="K79">
        <v>0</v>
      </c>
      <c r="L79">
        <v>0</v>
      </c>
      <c r="M79">
        <v>2</v>
      </c>
      <c r="N79">
        <v>6</v>
      </c>
      <c r="O79">
        <v>15</v>
      </c>
      <c r="P79">
        <v>0</v>
      </c>
      <c r="Q79">
        <v>0</v>
      </c>
      <c r="R79">
        <v>0</v>
      </c>
      <c r="S79" s="3">
        <f t="shared" si="6"/>
        <v>23</v>
      </c>
      <c r="T79" s="2">
        <f t="shared" si="7"/>
        <v>5.433463356973995</v>
      </c>
    </row>
    <row r="80" spans="1:20" x14ac:dyDescent="0.25">
      <c r="A80">
        <v>79</v>
      </c>
      <c r="B80" t="str">
        <f t="shared" si="4"/>
        <v>79@2008/11/25</v>
      </c>
      <c r="C80" s="4">
        <f t="shared" si="5"/>
        <v>39777.519363425927</v>
      </c>
      <c r="D80" s="1">
        <v>1227616073</v>
      </c>
      <c r="E80" t="s">
        <v>94</v>
      </c>
      <c r="F80" t="s">
        <v>95</v>
      </c>
      <c r="G80">
        <v>71</v>
      </c>
      <c r="H80">
        <v>71</v>
      </c>
      <c r="I80">
        <v>852</v>
      </c>
      <c r="J80">
        <v>852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>
        <f t="shared" si="6"/>
        <v>0</v>
      </c>
      <c r="T80" s="2">
        <f t="shared" si="7"/>
        <v>113.20137115839243</v>
      </c>
    </row>
    <row r="81" spans="1:20" x14ac:dyDescent="0.25">
      <c r="A81">
        <v>80</v>
      </c>
      <c r="B81" t="str">
        <f t="shared" si="4"/>
        <v>80@2008/12/10</v>
      </c>
      <c r="C81" s="4">
        <f t="shared" si="5"/>
        <v>39792.561180555553</v>
      </c>
      <c r="D81" s="1">
        <v>1228915686</v>
      </c>
      <c r="E81" t="s">
        <v>95</v>
      </c>
      <c r="F81" t="s">
        <v>96</v>
      </c>
      <c r="G81">
        <v>71</v>
      </c>
      <c r="H81">
        <v>72</v>
      </c>
      <c r="I81">
        <v>852</v>
      </c>
      <c r="J81">
        <v>853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 s="3">
        <f t="shared" si="6"/>
        <v>1</v>
      </c>
      <c r="T81" s="2">
        <f t="shared" si="7"/>
        <v>15.361855791962174</v>
      </c>
    </row>
    <row r="82" spans="1:20" x14ac:dyDescent="0.25">
      <c r="A82">
        <v>81</v>
      </c>
      <c r="B82" t="str">
        <f t="shared" si="4"/>
        <v>81@2008/12/19</v>
      </c>
      <c r="C82" s="4">
        <f t="shared" si="5"/>
        <v>39801.568136574075</v>
      </c>
      <c r="D82" s="1">
        <v>1229693887</v>
      </c>
      <c r="E82" t="s">
        <v>96</v>
      </c>
      <c r="F82" t="s">
        <v>97</v>
      </c>
      <c r="G82">
        <v>72</v>
      </c>
      <c r="H82">
        <v>72</v>
      </c>
      <c r="I82">
        <v>853</v>
      </c>
      <c r="J82">
        <v>854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 s="3">
        <f t="shared" si="6"/>
        <v>1</v>
      </c>
      <c r="T82" s="2">
        <f t="shared" si="7"/>
        <v>9.1985933806146569</v>
      </c>
    </row>
    <row r="83" spans="1:20" x14ac:dyDescent="0.25">
      <c r="A83">
        <v>82</v>
      </c>
      <c r="B83" t="str">
        <f t="shared" si="4"/>
        <v>82@2009/1/22</v>
      </c>
      <c r="C83" s="4">
        <f t="shared" si="5"/>
        <v>39835.419374999998</v>
      </c>
      <c r="D83" s="1">
        <v>1232618634</v>
      </c>
      <c r="E83" t="s">
        <v>97</v>
      </c>
      <c r="F83" t="s">
        <v>98</v>
      </c>
      <c r="G83">
        <v>72</v>
      </c>
      <c r="H83">
        <v>72</v>
      </c>
      <c r="I83">
        <v>854</v>
      </c>
      <c r="J83">
        <v>854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>
        <f t="shared" si="6"/>
        <v>0</v>
      </c>
      <c r="T83" s="2">
        <f t="shared" si="7"/>
        <v>34.571477541371159</v>
      </c>
    </row>
    <row r="84" spans="1:20" x14ac:dyDescent="0.25">
      <c r="A84">
        <v>83</v>
      </c>
      <c r="B84" t="str">
        <f t="shared" si="4"/>
        <v>83@2009/3/24</v>
      </c>
      <c r="C84" s="4">
        <f t="shared" si="5"/>
        <v>39896.568888888891</v>
      </c>
      <c r="D84" s="1">
        <v>1237901952</v>
      </c>
      <c r="E84" t="s">
        <v>98</v>
      </c>
      <c r="F84" t="s">
        <v>99</v>
      </c>
      <c r="G84">
        <v>72</v>
      </c>
      <c r="H84">
        <v>73</v>
      </c>
      <c r="I84">
        <v>854</v>
      </c>
      <c r="J84">
        <v>857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 s="3">
        <f t="shared" si="6"/>
        <v>3</v>
      </c>
      <c r="T84" s="2">
        <f t="shared" si="7"/>
        <v>62.450567375886521</v>
      </c>
    </row>
    <row r="85" spans="1:20" x14ac:dyDescent="0.25">
      <c r="A85">
        <v>84</v>
      </c>
      <c r="B85" t="str">
        <f t="shared" si="4"/>
        <v>84@2009/3/29</v>
      </c>
      <c r="C85" s="4">
        <f t="shared" si="5"/>
        <v>39901.343368055554</v>
      </c>
      <c r="D85" s="1">
        <v>1238314467</v>
      </c>
      <c r="E85" t="s">
        <v>99</v>
      </c>
      <c r="F85" t="s">
        <v>100</v>
      </c>
      <c r="G85">
        <v>73</v>
      </c>
      <c r="H85">
        <v>73</v>
      </c>
      <c r="I85">
        <v>857</v>
      </c>
      <c r="J85">
        <v>858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 s="3">
        <f t="shared" si="6"/>
        <v>1</v>
      </c>
      <c r="T85" s="2">
        <f t="shared" si="7"/>
        <v>4.8760638297872338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8:Z159"/>
  <sheetViews>
    <sheetView topLeftCell="A103" zoomScale="80" zoomScaleNormal="80" workbookViewId="0">
      <selection activeCell="F134" sqref="F134"/>
    </sheetView>
  </sheetViews>
  <sheetFormatPr defaultRowHeight="15" x14ac:dyDescent="0.25"/>
  <cols>
    <col min="11" max="11" width="16.5703125" bestFit="1" customWidth="1"/>
    <col min="14" max="14" width="8.85546875" bestFit="1" customWidth="1"/>
    <col min="17" max="17" width="16" bestFit="1" customWidth="1"/>
    <col min="20" max="20" width="16.5703125" bestFit="1" customWidth="1"/>
    <col min="22" max="22" width="10.28515625" bestFit="1" customWidth="1"/>
    <col min="25" max="25" width="8.140625" bestFit="1" customWidth="1"/>
    <col min="26" max="26" width="17.140625" bestFit="1" customWidth="1"/>
  </cols>
  <sheetData>
    <row r="68" spans="1:26" ht="18.75" x14ac:dyDescent="0.25">
      <c r="K68" s="27" t="s">
        <v>155</v>
      </c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23.25" x14ac:dyDescent="0.25">
      <c r="K69" s="26" t="s">
        <v>129</v>
      </c>
      <c r="L69" s="26"/>
      <c r="M69" s="26"/>
      <c r="N69" s="26"/>
      <c r="O69" s="26"/>
      <c r="P69" s="26"/>
      <c r="Q69" s="26"/>
      <c r="T69" s="26" t="s">
        <v>132</v>
      </c>
      <c r="U69" s="26"/>
      <c r="V69" s="26"/>
      <c r="W69" s="26"/>
      <c r="X69" s="26"/>
      <c r="Y69" s="26"/>
      <c r="Z69" s="26"/>
    </row>
    <row r="70" spans="1:26" ht="36.75" customHeight="1" x14ac:dyDescent="0.25">
      <c r="A70" s="28" t="s">
        <v>103</v>
      </c>
      <c r="B70" s="28"/>
      <c r="C70" s="28"/>
      <c r="D70" s="15" t="s">
        <v>145</v>
      </c>
      <c r="F70" s="29" t="s">
        <v>104</v>
      </c>
      <c r="G70" s="29"/>
      <c r="H70" s="29"/>
      <c r="I70" s="15" t="s">
        <v>145</v>
      </c>
      <c r="K70" s="8" t="s">
        <v>114</v>
      </c>
      <c r="L70" s="8" t="s">
        <v>115</v>
      </c>
      <c r="M70" s="8" t="s">
        <v>116</v>
      </c>
      <c r="N70" s="7" t="e">
        <f>ABS(L70-M70)</f>
        <v>#VALUE!</v>
      </c>
      <c r="O70" s="7" t="e">
        <f>POWER(N70,1)</f>
        <v>#VALUE!</v>
      </c>
      <c r="P70" s="8" t="s">
        <v>117</v>
      </c>
      <c r="Q70" s="8" t="s">
        <v>128</v>
      </c>
      <c r="T70" s="8" t="s">
        <v>114</v>
      </c>
      <c r="U70" s="8" t="s">
        <v>115</v>
      </c>
      <c r="V70" s="8" t="s">
        <v>116</v>
      </c>
      <c r="W70" s="8"/>
      <c r="X70" s="8"/>
      <c r="Y70" s="8" t="s">
        <v>112</v>
      </c>
      <c r="Z70" s="8" t="s">
        <v>130</v>
      </c>
    </row>
    <row r="71" spans="1:26" x14ac:dyDescent="0.25">
      <c r="A71">
        <v>0</v>
      </c>
      <c r="B71">
        <v>12</v>
      </c>
      <c r="C71">
        <v>65</v>
      </c>
      <c r="D71" s="16">
        <v>1</v>
      </c>
      <c r="F71">
        <v>0</v>
      </c>
      <c r="G71">
        <v>12</v>
      </c>
      <c r="H71">
        <v>65</v>
      </c>
      <c r="I71" s="16">
        <v>1</v>
      </c>
      <c r="K71" s="24" t="s">
        <v>118</v>
      </c>
      <c r="L71">
        <f>65/13</f>
        <v>5</v>
      </c>
      <c r="M71" s="7">
        <f>atlas!S2</f>
        <v>0</v>
      </c>
      <c r="N71" s="7">
        <f t="shared" ref="N71:N134" si="0">ABS(L71-M71)</f>
        <v>5</v>
      </c>
      <c r="O71" s="7">
        <f t="shared" ref="O71:O136" si="1">POWER(N71,1)</f>
        <v>5</v>
      </c>
      <c r="P71" s="7"/>
      <c r="T71" s="30" t="s">
        <v>131</v>
      </c>
      <c r="U71" s="30"/>
      <c r="V71" s="30"/>
      <c r="W71" s="30"/>
      <c r="X71" s="30"/>
      <c r="Y71" s="30"/>
      <c r="Z71" s="30"/>
    </row>
    <row r="72" spans="1:26" x14ac:dyDescent="0.25">
      <c r="A72">
        <v>13</v>
      </c>
      <c r="B72">
        <v>18</v>
      </c>
      <c r="C72">
        <v>90</v>
      </c>
      <c r="D72" s="16">
        <v>2</v>
      </c>
      <c r="F72">
        <v>13</v>
      </c>
      <c r="G72">
        <v>18</v>
      </c>
      <c r="H72">
        <v>90</v>
      </c>
      <c r="I72" s="16">
        <v>2</v>
      </c>
      <c r="K72" s="24"/>
      <c r="L72">
        <f t="shared" ref="L72:L83" si="2">65/13</f>
        <v>5</v>
      </c>
      <c r="M72" s="7">
        <f>atlas!S3</f>
        <v>6</v>
      </c>
      <c r="N72" s="9">
        <f t="shared" si="0"/>
        <v>1</v>
      </c>
      <c r="O72" s="7">
        <f t="shared" si="1"/>
        <v>1</v>
      </c>
      <c r="P72" s="7"/>
    </row>
    <row r="73" spans="1:26" x14ac:dyDescent="0.25">
      <c r="A73">
        <v>19</v>
      </c>
      <c r="B73">
        <v>20</v>
      </c>
      <c r="C73">
        <v>0</v>
      </c>
      <c r="D73" s="16">
        <v>3</v>
      </c>
      <c r="F73">
        <v>19</v>
      </c>
      <c r="G73">
        <v>20</v>
      </c>
      <c r="H73">
        <v>0</v>
      </c>
      <c r="I73" s="16">
        <v>3</v>
      </c>
      <c r="K73" s="24"/>
      <c r="L73">
        <f t="shared" si="2"/>
        <v>5</v>
      </c>
      <c r="M73" s="7">
        <f>atlas!S4</f>
        <v>13</v>
      </c>
      <c r="N73" s="9">
        <f t="shared" si="0"/>
        <v>8</v>
      </c>
      <c r="O73" s="7">
        <f t="shared" si="1"/>
        <v>8</v>
      </c>
      <c r="P73" s="7"/>
    </row>
    <row r="74" spans="1:26" x14ac:dyDescent="0.25">
      <c r="A74">
        <v>21</v>
      </c>
      <c r="B74">
        <v>29</v>
      </c>
      <c r="C74">
        <v>83</v>
      </c>
      <c r="D74" s="16">
        <v>4</v>
      </c>
      <c r="F74">
        <v>21</v>
      </c>
      <c r="G74">
        <v>29</v>
      </c>
      <c r="H74">
        <v>83</v>
      </c>
      <c r="I74" s="16">
        <v>4</v>
      </c>
      <c r="K74" s="24"/>
      <c r="L74">
        <f t="shared" si="2"/>
        <v>5</v>
      </c>
      <c r="M74" s="7">
        <f>atlas!S5</f>
        <v>0</v>
      </c>
      <c r="N74" s="9">
        <f t="shared" si="0"/>
        <v>5</v>
      </c>
      <c r="O74" s="7">
        <f t="shared" si="1"/>
        <v>5</v>
      </c>
      <c r="P74" s="7"/>
    </row>
    <row r="75" spans="1:26" x14ac:dyDescent="0.25">
      <c r="A75">
        <v>30</v>
      </c>
      <c r="B75">
        <v>30</v>
      </c>
      <c r="C75">
        <v>1</v>
      </c>
      <c r="D75" s="16">
        <v>5</v>
      </c>
      <c r="F75">
        <v>30</v>
      </c>
      <c r="G75">
        <v>30</v>
      </c>
      <c r="H75">
        <v>1</v>
      </c>
      <c r="I75" s="16">
        <v>5</v>
      </c>
      <c r="K75" s="24"/>
      <c r="L75">
        <f t="shared" si="2"/>
        <v>5</v>
      </c>
      <c r="M75" s="7">
        <f>atlas!S6</f>
        <v>3</v>
      </c>
      <c r="N75" s="9">
        <f t="shared" si="0"/>
        <v>2</v>
      </c>
      <c r="O75" s="7">
        <f t="shared" si="1"/>
        <v>2</v>
      </c>
      <c r="P75" s="7"/>
    </row>
    <row r="76" spans="1:26" ht="34.5" customHeight="1" x14ac:dyDescent="0.25">
      <c r="A76">
        <v>31</v>
      </c>
      <c r="B76">
        <v>45</v>
      </c>
      <c r="C76">
        <v>194</v>
      </c>
      <c r="D76" s="16">
        <v>6</v>
      </c>
      <c r="F76">
        <v>31</v>
      </c>
      <c r="G76">
        <v>45</v>
      </c>
      <c r="H76">
        <v>194</v>
      </c>
      <c r="I76" s="16">
        <v>6</v>
      </c>
      <c r="K76" s="24"/>
      <c r="L76">
        <f t="shared" si="2"/>
        <v>5</v>
      </c>
      <c r="M76" s="7">
        <f>atlas!S7</f>
        <v>2</v>
      </c>
      <c r="N76" s="9">
        <f t="shared" si="0"/>
        <v>3</v>
      </c>
      <c r="O76" s="7">
        <f t="shared" si="1"/>
        <v>3</v>
      </c>
      <c r="P76" s="7"/>
    </row>
    <row r="77" spans="1:26" x14ac:dyDescent="0.25">
      <c r="A77">
        <v>46</v>
      </c>
      <c r="B77">
        <v>47</v>
      </c>
      <c r="C77">
        <v>2</v>
      </c>
      <c r="D77" s="16">
        <v>7</v>
      </c>
      <c r="F77">
        <v>46</v>
      </c>
      <c r="G77">
        <v>47</v>
      </c>
      <c r="H77">
        <v>2</v>
      </c>
      <c r="I77" s="16">
        <v>7</v>
      </c>
      <c r="K77" s="24"/>
      <c r="L77">
        <f t="shared" si="2"/>
        <v>5</v>
      </c>
      <c r="M77" s="7">
        <f>atlas!S8</f>
        <v>9</v>
      </c>
      <c r="N77" s="9">
        <f t="shared" si="0"/>
        <v>4</v>
      </c>
      <c r="O77" s="7">
        <f t="shared" si="1"/>
        <v>4</v>
      </c>
      <c r="P77" s="7"/>
    </row>
    <row r="78" spans="1:26" x14ac:dyDescent="0.25">
      <c r="A78">
        <v>48</v>
      </c>
      <c r="B78">
        <v>63</v>
      </c>
      <c r="C78">
        <v>216</v>
      </c>
      <c r="D78" s="16">
        <v>8</v>
      </c>
      <c r="F78">
        <v>48</v>
      </c>
      <c r="G78">
        <v>63</v>
      </c>
      <c r="H78">
        <v>216</v>
      </c>
      <c r="I78" s="16">
        <v>8</v>
      </c>
      <c r="K78" s="24"/>
      <c r="L78">
        <f t="shared" si="2"/>
        <v>5</v>
      </c>
      <c r="M78" s="7">
        <f>atlas!S9</f>
        <v>1</v>
      </c>
      <c r="N78" s="9">
        <f t="shared" si="0"/>
        <v>4</v>
      </c>
      <c r="O78" s="7">
        <f t="shared" si="1"/>
        <v>4</v>
      </c>
      <c r="P78" s="7"/>
    </row>
    <row r="79" spans="1:26" x14ac:dyDescent="0.25">
      <c r="A79">
        <v>64</v>
      </c>
      <c r="B79">
        <v>77</v>
      </c>
      <c r="C79">
        <v>214</v>
      </c>
      <c r="D79" s="16">
        <v>9</v>
      </c>
      <c r="F79">
        <v>64</v>
      </c>
      <c r="G79">
        <v>77</v>
      </c>
      <c r="H79">
        <v>214</v>
      </c>
      <c r="I79" s="16">
        <v>9</v>
      </c>
      <c r="K79" s="24"/>
      <c r="L79">
        <f t="shared" si="2"/>
        <v>5</v>
      </c>
      <c r="M79" s="7">
        <f>atlas!S10</f>
        <v>12</v>
      </c>
      <c r="N79" s="9">
        <f t="shared" si="0"/>
        <v>7</v>
      </c>
      <c r="O79" s="7">
        <f t="shared" si="1"/>
        <v>7</v>
      </c>
      <c r="P79" s="7"/>
    </row>
    <row r="80" spans="1:26" x14ac:dyDescent="0.25">
      <c r="A80">
        <v>78</v>
      </c>
      <c r="B80">
        <v>83</v>
      </c>
      <c r="C80">
        <v>6</v>
      </c>
      <c r="D80" s="16">
        <v>10</v>
      </c>
      <c r="F80">
        <v>78</v>
      </c>
      <c r="G80">
        <v>83</v>
      </c>
      <c r="H80">
        <v>6</v>
      </c>
      <c r="I80" s="16">
        <v>10</v>
      </c>
      <c r="K80" s="24"/>
      <c r="L80">
        <f t="shared" si="2"/>
        <v>5</v>
      </c>
      <c r="M80" s="7">
        <f>atlas!S11</f>
        <v>0</v>
      </c>
      <c r="N80" s="9">
        <f t="shared" si="0"/>
        <v>5</v>
      </c>
      <c r="O80" s="7">
        <f t="shared" si="1"/>
        <v>5</v>
      </c>
      <c r="P80" s="7"/>
    </row>
    <row r="81" spans="1:20" x14ac:dyDescent="0.25">
      <c r="K81" s="24"/>
      <c r="L81">
        <f t="shared" si="2"/>
        <v>5</v>
      </c>
      <c r="M81" s="7">
        <f>atlas!S12</f>
        <v>4</v>
      </c>
      <c r="N81" s="9">
        <f t="shared" si="0"/>
        <v>1</v>
      </c>
      <c r="O81" s="7">
        <f t="shared" si="1"/>
        <v>1</v>
      </c>
      <c r="P81" s="7"/>
    </row>
    <row r="82" spans="1:20" x14ac:dyDescent="0.25">
      <c r="K82" s="24"/>
      <c r="L82">
        <f t="shared" si="2"/>
        <v>5</v>
      </c>
      <c r="M82" s="7">
        <f>atlas!S13</f>
        <v>14</v>
      </c>
      <c r="N82" s="9">
        <f t="shared" si="0"/>
        <v>9</v>
      </c>
      <c r="O82" s="7">
        <f t="shared" si="1"/>
        <v>9</v>
      </c>
      <c r="P82" s="7"/>
    </row>
    <row r="83" spans="1:20" ht="45.75" customHeight="1" x14ac:dyDescent="0.25">
      <c r="A83" s="28" t="s">
        <v>105</v>
      </c>
      <c r="B83" s="28"/>
      <c r="C83" s="28"/>
      <c r="F83" s="28" t="s">
        <v>106</v>
      </c>
      <c r="G83" s="28"/>
      <c r="H83" s="28"/>
      <c r="K83" s="24"/>
      <c r="L83">
        <f t="shared" si="2"/>
        <v>5</v>
      </c>
      <c r="M83" s="7">
        <f>atlas!S14</f>
        <v>1</v>
      </c>
      <c r="N83" s="9">
        <f t="shared" si="0"/>
        <v>4</v>
      </c>
      <c r="O83" s="7">
        <f t="shared" si="1"/>
        <v>4</v>
      </c>
      <c r="P83" s="10">
        <f>SUM(O71:O83)</f>
        <v>58</v>
      </c>
    </row>
    <row r="84" spans="1:20" x14ac:dyDescent="0.25">
      <c r="A84">
        <v>0</v>
      </c>
      <c r="B84">
        <v>1</v>
      </c>
      <c r="C84">
        <v>6</v>
      </c>
      <c r="F84">
        <v>0</v>
      </c>
      <c r="G84">
        <v>18</v>
      </c>
      <c r="H84">
        <v>155</v>
      </c>
      <c r="K84" s="24" t="s">
        <v>119</v>
      </c>
      <c r="L84">
        <f>90/6</f>
        <v>15</v>
      </c>
      <c r="M84" s="7">
        <f>atlas!S15</f>
        <v>20</v>
      </c>
      <c r="N84" s="9">
        <f t="shared" si="0"/>
        <v>5</v>
      </c>
      <c r="O84" s="7">
        <f t="shared" si="1"/>
        <v>5</v>
      </c>
    </row>
    <row r="85" spans="1:20" x14ac:dyDescent="0.25">
      <c r="A85">
        <v>2</v>
      </c>
      <c r="B85">
        <v>17</v>
      </c>
      <c r="C85">
        <v>93</v>
      </c>
      <c r="F85">
        <v>19</v>
      </c>
      <c r="G85">
        <v>20</v>
      </c>
      <c r="H85">
        <v>0</v>
      </c>
      <c r="K85" s="24"/>
      <c r="L85">
        <f t="shared" ref="L85:L89" si="3">90/6</f>
        <v>15</v>
      </c>
      <c r="M85" s="7">
        <f>atlas!S16</f>
        <v>1</v>
      </c>
      <c r="N85" s="9">
        <f t="shared" si="0"/>
        <v>14</v>
      </c>
      <c r="O85" s="7">
        <f t="shared" si="1"/>
        <v>14</v>
      </c>
    </row>
    <row r="86" spans="1:20" x14ac:dyDescent="0.25">
      <c r="A86">
        <v>18</v>
      </c>
      <c r="B86">
        <v>22</v>
      </c>
      <c r="C86">
        <v>105</v>
      </c>
      <c r="F86">
        <v>21</v>
      </c>
      <c r="G86">
        <v>29</v>
      </c>
      <c r="H86">
        <v>83</v>
      </c>
      <c r="K86" s="24"/>
      <c r="L86">
        <f t="shared" si="3"/>
        <v>15</v>
      </c>
      <c r="M86" s="7">
        <f>atlas!S17</f>
        <v>1</v>
      </c>
      <c r="N86" s="9">
        <f t="shared" si="0"/>
        <v>14</v>
      </c>
      <c r="O86" s="7">
        <f t="shared" si="1"/>
        <v>14</v>
      </c>
    </row>
    <row r="87" spans="1:20" x14ac:dyDescent="0.25">
      <c r="A87">
        <v>23</v>
      </c>
      <c r="B87">
        <v>30</v>
      </c>
      <c r="C87">
        <v>35</v>
      </c>
      <c r="F87">
        <v>30</v>
      </c>
      <c r="G87">
        <v>30</v>
      </c>
      <c r="H87">
        <v>1</v>
      </c>
      <c r="K87" s="24"/>
      <c r="L87">
        <f t="shared" si="3"/>
        <v>15</v>
      </c>
      <c r="M87" s="7">
        <f>atlas!S18</f>
        <v>10</v>
      </c>
      <c r="N87" s="9">
        <f t="shared" si="0"/>
        <v>5</v>
      </c>
      <c r="O87" s="7">
        <f t="shared" si="1"/>
        <v>5</v>
      </c>
      <c r="T87" s="17"/>
    </row>
    <row r="88" spans="1:20" x14ac:dyDescent="0.25">
      <c r="A88">
        <v>31</v>
      </c>
      <c r="B88">
        <v>40</v>
      </c>
      <c r="C88">
        <v>188</v>
      </c>
      <c r="F88">
        <v>31</v>
      </c>
      <c r="G88">
        <v>48</v>
      </c>
      <c r="H88">
        <v>291</v>
      </c>
      <c r="K88" s="24"/>
      <c r="L88">
        <f t="shared" si="3"/>
        <v>15</v>
      </c>
      <c r="M88" s="7">
        <f>atlas!S19</f>
        <v>2</v>
      </c>
      <c r="N88" s="9">
        <f t="shared" si="0"/>
        <v>13</v>
      </c>
      <c r="O88" s="7">
        <f t="shared" si="1"/>
        <v>13</v>
      </c>
      <c r="T88" s="17"/>
    </row>
    <row r="89" spans="1:20" x14ac:dyDescent="0.25">
      <c r="A89">
        <v>41</v>
      </c>
      <c r="B89">
        <v>47</v>
      </c>
      <c r="C89">
        <v>8</v>
      </c>
      <c r="F89">
        <v>49</v>
      </c>
      <c r="G89">
        <v>53</v>
      </c>
      <c r="H89">
        <v>91</v>
      </c>
      <c r="K89" s="24"/>
      <c r="L89">
        <f t="shared" si="3"/>
        <v>15</v>
      </c>
      <c r="M89" s="7">
        <f>atlas!S20</f>
        <v>56</v>
      </c>
      <c r="N89" s="9">
        <f t="shared" si="0"/>
        <v>41</v>
      </c>
      <c r="O89" s="7">
        <f t="shared" si="1"/>
        <v>41</v>
      </c>
      <c r="P89" s="10">
        <f>SUM(O84:O89)</f>
        <v>92</v>
      </c>
      <c r="T89" s="17"/>
    </row>
    <row r="90" spans="1:20" x14ac:dyDescent="0.25">
      <c r="A90">
        <v>48</v>
      </c>
      <c r="B90">
        <v>49</v>
      </c>
      <c r="C90">
        <v>96</v>
      </c>
      <c r="F90">
        <v>54</v>
      </c>
      <c r="G90">
        <v>55</v>
      </c>
      <c r="H90">
        <v>4</v>
      </c>
      <c r="K90" s="24" t="s">
        <v>120</v>
      </c>
      <c r="L90">
        <v>0</v>
      </c>
      <c r="M90" s="7">
        <f>atlas!S21</f>
        <v>0</v>
      </c>
      <c r="N90" s="9">
        <f t="shared" si="0"/>
        <v>0</v>
      </c>
      <c r="O90" s="7">
        <f t="shared" si="1"/>
        <v>0</v>
      </c>
      <c r="T90" s="17"/>
    </row>
    <row r="91" spans="1:20" x14ac:dyDescent="0.25">
      <c r="A91">
        <v>50</v>
      </c>
      <c r="B91">
        <v>51</v>
      </c>
      <c r="C91">
        <v>13</v>
      </c>
      <c r="F91">
        <v>56</v>
      </c>
      <c r="G91">
        <v>66</v>
      </c>
      <c r="H91">
        <v>70</v>
      </c>
      <c r="K91" s="24"/>
      <c r="L91">
        <v>0</v>
      </c>
      <c r="M91" s="7">
        <f>atlas!S22</f>
        <v>0</v>
      </c>
      <c r="N91" s="9">
        <f t="shared" si="0"/>
        <v>0</v>
      </c>
      <c r="O91" s="7">
        <f t="shared" si="1"/>
        <v>0</v>
      </c>
      <c r="P91" s="10">
        <f>SUM(O90:O91)</f>
        <v>0</v>
      </c>
    </row>
    <row r="92" spans="1:20" x14ac:dyDescent="0.25">
      <c r="A92">
        <v>52</v>
      </c>
      <c r="B92">
        <v>69</v>
      </c>
      <c r="C92">
        <v>243</v>
      </c>
      <c r="F92">
        <v>67</v>
      </c>
      <c r="G92">
        <v>67</v>
      </c>
      <c r="H92">
        <v>5</v>
      </c>
      <c r="K92" s="24" t="s">
        <v>121</v>
      </c>
      <c r="L92">
        <f>83/9</f>
        <v>9.2222222222222214</v>
      </c>
      <c r="M92" s="7">
        <f>atlas!S23</f>
        <v>43</v>
      </c>
      <c r="N92" s="9">
        <f t="shared" si="0"/>
        <v>33.777777777777779</v>
      </c>
      <c r="O92" s="7">
        <f t="shared" si="1"/>
        <v>33.777777777777779</v>
      </c>
    </row>
    <row r="93" spans="1:20" x14ac:dyDescent="0.25">
      <c r="A93">
        <v>70</v>
      </c>
      <c r="B93">
        <v>83</v>
      </c>
      <c r="C93">
        <v>84</v>
      </c>
      <c r="F93">
        <v>68</v>
      </c>
      <c r="G93">
        <v>83</v>
      </c>
      <c r="H93">
        <v>171</v>
      </c>
      <c r="K93" s="24"/>
      <c r="L93">
        <f t="shared" ref="L93:L100" si="4">83/9</f>
        <v>9.2222222222222214</v>
      </c>
      <c r="M93" s="7">
        <f>atlas!S24</f>
        <v>6</v>
      </c>
      <c r="N93" s="9">
        <f t="shared" si="0"/>
        <v>3.2222222222222214</v>
      </c>
      <c r="O93" s="7">
        <f t="shared" si="1"/>
        <v>3.2222222222222214</v>
      </c>
    </row>
    <row r="94" spans="1:20" x14ac:dyDescent="0.25">
      <c r="K94" s="24"/>
      <c r="L94">
        <f t="shared" si="4"/>
        <v>9.2222222222222214</v>
      </c>
      <c r="M94" s="7">
        <f>atlas!S25</f>
        <v>2</v>
      </c>
      <c r="N94" s="9">
        <f t="shared" si="0"/>
        <v>7.2222222222222214</v>
      </c>
      <c r="O94" s="7">
        <f t="shared" si="1"/>
        <v>7.2222222222222214</v>
      </c>
    </row>
    <row r="95" spans="1:20" x14ac:dyDescent="0.25">
      <c r="K95" s="24"/>
      <c r="L95">
        <f t="shared" si="4"/>
        <v>9.2222222222222214</v>
      </c>
      <c r="M95" s="7">
        <f>atlas!S26</f>
        <v>2</v>
      </c>
      <c r="N95" s="9">
        <f t="shared" si="0"/>
        <v>7.2222222222222214</v>
      </c>
      <c r="O95" s="7">
        <f t="shared" si="1"/>
        <v>7.2222222222222214</v>
      </c>
    </row>
    <row r="96" spans="1:20" ht="48.75" customHeight="1" x14ac:dyDescent="0.25">
      <c r="A96" s="28" t="s">
        <v>108</v>
      </c>
      <c r="B96" s="28"/>
      <c r="C96" s="28"/>
      <c r="F96" s="28" t="s">
        <v>107</v>
      </c>
      <c r="G96" s="28"/>
      <c r="H96" s="28"/>
      <c r="K96" s="24"/>
      <c r="L96">
        <f t="shared" si="4"/>
        <v>9.2222222222222214</v>
      </c>
      <c r="M96" s="7">
        <f>atlas!S27</f>
        <v>6</v>
      </c>
      <c r="N96" s="9">
        <f t="shared" si="0"/>
        <v>3.2222222222222214</v>
      </c>
      <c r="O96" s="7">
        <f t="shared" si="1"/>
        <v>3.2222222222222214</v>
      </c>
    </row>
    <row r="97" spans="1:16" x14ac:dyDescent="0.25">
      <c r="A97">
        <v>0</v>
      </c>
      <c r="B97">
        <v>0</v>
      </c>
      <c r="C97">
        <v>0</v>
      </c>
      <c r="F97">
        <v>0</v>
      </c>
      <c r="G97">
        <v>12</v>
      </c>
      <c r="H97">
        <v>65</v>
      </c>
      <c r="K97" s="24"/>
      <c r="L97">
        <f t="shared" si="4"/>
        <v>9.2222222222222214</v>
      </c>
      <c r="M97" s="7">
        <f>atlas!S28</f>
        <v>6</v>
      </c>
      <c r="N97" s="9">
        <f t="shared" si="0"/>
        <v>3.2222222222222214</v>
      </c>
      <c r="O97" s="7">
        <f t="shared" si="1"/>
        <v>3.2222222222222214</v>
      </c>
    </row>
    <row r="98" spans="1:16" x14ac:dyDescent="0.25">
      <c r="A98">
        <v>1</v>
      </c>
      <c r="B98">
        <v>1</v>
      </c>
      <c r="C98">
        <v>6</v>
      </c>
      <c r="F98">
        <v>13</v>
      </c>
      <c r="G98">
        <v>30</v>
      </c>
      <c r="H98">
        <v>174</v>
      </c>
      <c r="K98" s="24"/>
      <c r="L98">
        <f t="shared" si="4"/>
        <v>9.2222222222222214</v>
      </c>
      <c r="M98" s="7">
        <f>atlas!S29</f>
        <v>8</v>
      </c>
      <c r="N98" s="9">
        <f t="shared" si="0"/>
        <v>1.2222222222222214</v>
      </c>
      <c r="O98" s="7">
        <f t="shared" si="1"/>
        <v>1.2222222222222214</v>
      </c>
    </row>
    <row r="99" spans="1:16" x14ac:dyDescent="0.25">
      <c r="A99">
        <v>2</v>
      </c>
      <c r="B99">
        <v>12</v>
      </c>
      <c r="C99">
        <v>59</v>
      </c>
      <c r="F99">
        <v>31</v>
      </c>
      <c r="G99">
        <v>45</v>
      </c>
      <c r="H99">
        <v>194</v>
      </c>
      <c r="K99" s="24"/>
      <c r="L99">
        <f t="shared" si="4"/>
        <v>9.2222222222222214</v>
      </c>
      <c r="M99" s="7">
        <f>atlas!S30</f>
        <v>2</v>
      </c>
      <c r="N99" s="9">
        <f t="shared" si="0"/>
        <v>7.2222222222222214</v>
      </c>
      <c r="O99" s="7">
        <f t="shared" si="1"/>
        <v>7.2222222222222214</v>
      </c>
    </row>
    <row r="100" spans="1:16" x14ac:dyDescent="0.25">
      <c r="A100">
        <v>13</v>
      </c>
      <c r="B100">
        <v>30</v>
      </c>
      <c r="C100">
        <v>174</v>
      </c>
      <c r="F100">
        <v>46</v>
      </c>
      <c r="G100">
        <v>46</v>
      </c>
      <c r="H100">
        <v>1</v>
      </c>
      <c r="K100" s="24"/>
      <c r="L100">
        <f t="shared" si="4"/>
        <v>9.2222222222222214</v>
      </c>
      <c r="M100" s="7">
        <f>atlas!S31</f>
        <v>8</v>
      </c>
      <c r="N100" s="9">
        <f t="shared" si="0"/>
        <v>1.2222222222222214</v>
      </c>
      <c r="O100" s="7">
        <f t="shared" si="1"/>
        <v>1.2222222222222214</v>
      </c>
      <c r="P100" s="10">
        <f>SUM(O92:O100)</f>
        <v>67.555555555555543</v>
      </c>
    </row>
    <row r="101" spans="1:16" x14ac:dyDescent="0.25">
      <c r="A101">
        <v>31</v>
      </c>
      <c r="B101">
        <v>47</v>
      </c>
      <c r="C101">
        <v>196</v>
      </c>
      <c r="F101">
        <v>47</v>
      </c>
      <c r="G101">
        <v>47</v>
      </c>
      <c r="H101">
        <v>1</v>
      </c>
      <c r="K101" s="7" t="s">
        <v>122</v>
      </c>
      <c r="L101">
        <v>1</v>
      </c>
      <c r="M101" s="7">
        <f>atlas!S32</f>
        <v>1</v>
      </c>
      <c r="N101" s="9">
        <f t="shared" si="0"/>
        <v>0</v>
      </c>
      <c r="O101" s="7">
        <f t="shared" si="1"/>
        <v>0</v>
      </c>
      <c r="P101" s="10">
        <f>SUM(O101)</f>
        <v>0</v>
      </c>
    </row>
    <row r="102" spans="1:16" x14ac:dyDescent="0.25">
      <c r="A102">
        <v>48</v>
      </c>
      <c r="B102">
        <v>63</v>
      </c>
      <c r="C102">
        <v>216</v>
      </c>
      <c r="F102">
        <v>48</v>
      </c>
      <c r="G102">
        <v>63</v>
      </c>
      <c r="H102">
        <v>216</v>
      </c>
      <c r="K102" s="24" t="s">
        <v>123</v>
      </c>
      <c r="L102">
        <f>194/15</f>
        <v>12.933333333333334</v>
      </c>
      <c r="M102" s="7">
        <f>atlas!S33</f>
        <v>53</v>
      </c>
      <c r="N102" s="9">
        <f t="shared" si="0"/>
        <v>40.066666666666663</v>
      </c>
      <c r="O102" s="7">
        <f t="shared" si="1"/>
        <v>40.066666666666663</v>
      </c>
    </row>
    <row r="103" spans="1:16" x14ac:dyDescent="0.25">
      <c r="A103">
        <v>64</v>
      </c>
      <c r="B103">
        <v>77</v>
      </c>
      <c r="C103">
        <v>214</v>
      </c>
      <c r="F103">
        <v>64</v>
      </c>
      <c r="G103">
        <v>77</v>
      </c>
      <c r="H103">
        <v>214</v>
      </c>
      <c r="K103" s="24"/>
      <c r="L103">
        <f t="shared" ref="L103:L116" si="5">194/15</f>
        <v>12.933333333333334</v>
      </c>
      <c r="M103" s="7">
        <f>atlas!S34</f>
        <v>64</v>
      </c>
      <c r="N103" s="9">
        <f t="shared" si="0"/>
        <v>51.066666666666663</v>
      </c>
      <c r="O103" s="7">
        <f t="shared" si="1"/>
        <v>51.066666666666663</v>
      </c>
    </row>
    <row r="104" spans="1:16" x14ac:dyDescent="0.25">
      <c r="A104">
        <v>78</v>
      </c>
      <c r="B104">
        <v>80</v>
      </c>
      <c r="C104">
        <v>2</v>
      </c>
      <c r="F104">
        <v>78</v>
      </c>
      <c r="G104">
        <v>80</v>
      </c>
      <c r="H104">
        <v>2</v>
      </c>
      <c r="K104" s="24"/>
      <c r="L104">
        <f t="shared" si="5"/>
        <v>12.933333333333334</v>
      </c>
      <c r="M104" s="7">
        <f>atlas!S35</f>
        <v>5</v>
      </c>
      <c r="N104" s="9">
        <f t="shared" si="0"/>
        <v>7.9333333333333336</v>
      </c>
      <c r="O104" s="7">
        <f t="shared" si="1"/>
        <v>7.9333333333333336</v>
      </c>
    </row>
    <row r="105" spans="1:16" x14ac:dyDescent="0.25">
      <c r="A105">
        <v>81</v>
      </c>
      <c r="B105">
        <v>81</v>
      </c>
      <c r="C105">
        <v>0</v>
      </c>
      <c r="F105">
        <v>81</v>
      </c>
      <c r="G105">
        <v>81</v>
      </c>
      <c r="H105">
        <v>0</v>
      </c>
      <c r="K105" s="24"/>
      <c r="L105">
        <f t="shared" si="5"/>
        <v>12.933333333333334</v>
      </c>
      <c r="M105" s="7">
        <f>atlas!S36</f>
        <v>21</v>
      </c>
      <c r="N105" s="9">
        <f t="shared" si="0"/>
        <v>8.0666666666666664</v>
      </c>
      <c r="O105" s="7">
        <f t="shared" si="1"/>
        <v>8.0666666666666664</v>
      </c>
    </row>
    <row r="106" spans="1:16" x14ac:dyDescent="0.25">
      <c r="A106">
        <v>82</v>
      </c>
      <c r="B106">
        <v>83</v>
      </c>
      <c r="C106">
        <v>4</v>
      </c>
      <c r="F106">
        <v>82</v>
      </c>
      <c r="G106">
        <v>83</v>
      </c>
      <c r="H106">
        <v>4</v>
      </c>
      <c r="K106" s="24"/>
      <c r="L106">
        <f t="shared" si="5"/>
        <v>12.933333333333334</v>
      </c>
      <c r="M106" s="7">
        <f>atlas!S37</f>
        <v>0</v>
      </c>
      <c r="N106" s="9">
        <f t="shared" si="0"/>
        <v>12.933333333333334</v>
      </c>
      <c r="O106" s="7">
        <f t="shared" si="1"/>
        <v>12.933333333333334</v>
      </c>
    </row>
    <row r="107" spans="1:16" x14ac:dyDescent="0.25">
      <c r="K107" s="24"/>
      <c r="L107">
        <f t="shared" si="5"/>
        <v>12.933333333333334</v>
      </c>
      <c r="M107" s="7">
        <f>atlas!S38</f>
        <v>0</v>
      </c>
      <c r="N107" s="9">
        <f t="shared" si="0"/>
        <v>12.933333333333334</v>
      </c>
      <c r="O107" s="7">
        <f t="shared" si="1"/>
        <v>12.933333333333334</v>
      </c>
    </row>
    <row r="108" spans="1:16" ht="39" customHeight="1" x14ac:dyDescent="0.25">
      <c r="A108" s="28" t="s">
        <v>109</v>
      </c>
      <c r="B108" s="28"/>
      <c r="C108" s="28"/>
      <c r="F108" s="28" t="s">
        <v>110</v>
      </c>
      <c r="G108" s="28"/>
      <c r="H108" s="28"/>
      <c r="K108" s="24"/>
      <c r="L108">
        <f t="shared" si="5"/>
        <v>12.933333333333334</v>
      </c>
      <c r="M108" s="7">
        <f>atlas!S39</f>
        <v>17</v>
      </c>
      <c r="N108" s="9">
        <f t="shared" si="0"/>
        <v>4.0666666666666664</v>
      </c>
      <c r="O108" s="7">
        <f t="shared" si="1"/>
        <v>4.0666666666666664</v>
      </c>
    </row>
    <row r="109" spans="1:16" x14ac:dyDescent="0.25">
      <c r="A109">
        <v>0</v>
      </c>
      <c r="B109">
        <v>12</v>
      </c>
      <c r="C109">
        <v>65</v>
      </c>
      <c r="F109">
        <v>0</v>
      </c>
      <c r="G109">
        <v>12</v>
      </c>
      <c r="H109">
        <v>65</v>
      </c>
      <c r="K109" s="24"/>
      <c r="L109">
        <f t="shared" si="5"/>
        <v>12.933333333333334</v>
      </c>
      <c r="M109" s="7">
        <f>atlas!S40</f>
        <v>3</v>
      </c>
      <c r="N109" s="9">
        <f t="shared" si="0"/>
        <v>9.9333333333333336</v>
      </c>
      <c r="O109" s="7">
        <f t="shared" si="1"/>
        <v>9.9333333333333336</v>
      </c>
    </row>
    <row r="110" spans="1:16" x14ac:dyDescent="0.25">
      <c r="A110">
        <v>13</v>
      </c>
      <c r="B110">
        <v>17</v>
      </c>
      <c r="C110">
        <v>34</v>
      </c>
      <c r="F110">
        <v>13</v>
      </c>
      <c r="G110">
        <v>18</v>
      </c>
      <c r="H110">
        <v>90</v>
      </c>
      <c r="K110" s="24"/>
      <c r="L110">
        <f t="shared" si="5"/>
        <v>12.933333333333334</v>
      </c>
      <c r="M110" s="7">
        <f>atlas!S41</f>
        <v>23</v>
      </c>
      <c r="N110" s="9">
        <f t="shared" si="0"/>
        <v>10.066666666666666</v>
      </c>
      <c r="O110" s="7">
        <f t="shared" si="1"/>
        <v>10.066666666666666</v>
      </c>
    </row>
    <row r="111" spans="1:16" x14ac:dyDescent="0.25">
      <c r="A111">
        <v>18</v>
      </c>
      <c r="B111">
        <v>40</v>
      </c>
      <c r="C111">
        <v>328</v>
      </c>
      <c r="F111">
        <v>19</v>
      </c>
      <c r="G111">
        <v>20</v>
      </c>
      <c r="H111">
        <v>0</v>
      </c>
      <c r="K111" s="24"/>
      <c r="L111">
        <f t="shared" si="5"/>
        <v>12.933333333333334</v>
      </c>
      <c r="M111" s="7">
        <f>atlas!S42</f>
        <v>2</v>
      </c>
      <c r="N111" s="9">
        <f t="shared" si="0"/>
        <v>10.933333333333334</v>
      </c>
      <c r="O111" s="7">
        <f t="shared" si="1"/>
        <v>10.933333333333334</v>
      </c>
    </row>
    <row r="112" spans="1:16" x14ac:dyDescent="0.25">
      <c r="A112">
        <v>41</v>
      </c>
      <c r="B112">
        <v>47</v>
      </c>
      <c r="C112">
        <v>8</v>
      </c>
      <c r="F112">
        <v>21</v>
      </c>
      <c r="G112">
        <v>29</v>
      </c>
      <c r="H112">
        <v>83</v>
      </c>
      <c r="K112" s="24"/>
      <c r="L112">
        <f t="shared" si="5"/>
        <v>12.933333333333334</v>
      </c>
      <c r="M112" s="7">
        <f>atlas!S43</f>
        <v>3</v>
      </c>
      <c r="N112" s="9">
        <f t="shared" si="0"/>
        <v>9.9333333333333336</v>
      </c>
      <c r="O112" s="7">
        <f t="shared" si="1"/>
        <v>9.9333333333333336</v>
      </c>
    </row>
    <row r="113" spans="1:16" x14ac:dyDescent="0.25">
      <c r="A113">
        <v>48</v>
      </c>
      <c r="B113">
        <v>49</v>
      </c>
      <c r="C113">
        <v>96</v>
      </c>
      <c r="F113">
        <v>30</v>
      </c>
      <c r="G113">
        <v>30</v>
      </c>
      <c r="H113">
        <v>1</v>
      </c>
      <c r="K113" s="24"/>
      <c r="L113">
        <f t="shared" si="5"/>
        <v>12.933333333333334</v>
      </c>
      <c r="M113" s="7">
        <f>atlas!S44</f>
        <v>0</v>
      </c>
      <c r="N113" s="9">
        <f t="shared" si="0"/>
        <v>12.933333333333334</v>
      </c>
      <c r="O113" s="7">
        <f t="shared" si="1"/>
        <v>12.933333333333334</v>
      </c>
    </row>
    <row r="114" spans="1:16" x14ac:dyDescent="0.25">
      <c r="A114">
        <v>50</v>
      </c>
      <c r="B114">
        <v>51</v>
      </c>
      <c r="C114">
        <v>13</v>
      </c>
      <c r="F114">
        <v>31</v>
      </c>
      <c r="G114">
        <v>47</v>
      </c>
      <c r="H114">
        <v>196</v>
      </c>
      <c r="K114" s="24"/>
      <c r="L114">
        <f t="shared" si="5"/>
        <v>12.933333333333334</v>
      </c>
      <c r="M114" s="7">
        <f>atlas!S45</f>
        <v>1</v>
      </c>
      <c r="N114" s="9">
        <f t="shared" si="0"/>
        <v>11.933333333333334</v>
      </c>
      <c r="O114" s="7">
        <f t="shared" si="1"/>
        <v>11.933333333333334</v>
      </c>
    </row>
    <row r="115" spans="1:16" x14ac:dyDescent="0.25">
      <c r="A115">
        <v>52</v>
      </c>
      <c r="B115">
        <v>60</v>
      </c>
      <c r="C115">
        <v>104</v>
      </c>
      <c r="F115">
        <v>48</v>
      </c>
      <c r="G115">
        <v>51</v>
      </c>
      <c r="H115">
        <v>109</v>
      </c>
      <c r="K115" s="24"/>
      <c r="L115">
        <f t="shared" si="5"/>
        <v>12.933333333333334</v>
      </c>
      <c r="M115" s="7">
        <f>atlas!S46</f>
        <v>1</v>
      </c>
      <c r="N115" s="9">
        <f t="shared" si="0"/>
        <v>11.933333333333334</v>
      </c>
      <c r="O115" s="7">
        <f t="shared" si="1"/>
        <v>11.933333333333334</v>
      </c>
    </row>
    <row r="116" spans="1:16" x14ac:dyDescent="0.25">
      <c r="A116">
        <v>61</v>
      </c>
      <c r="B116">
        <v>63</v>
      </c>
      <c r="C116">
        <v>3</v>
      </c>
      <c r="F116">
        <v>52</v>
      </c>
      <c r="G116">
        <v>63</v>
      </c>
      <c r="H116">
        <v>107</v>
      </c>
      <c r="K116" s="24"/>
      <c r="L116">
        <f t="shared" si="5"/>
        <v>12.933333333333334</v>
      </c>
      <c r="M116" s="7">
        <f>atlas!S47</f>
        <v>1</v>
      </c>
      <c r="N116" s="9">
        <f t="shared" si="0"/>
        <v>11.933333333333334</v>
      </c>
      <c r="O116" s="7">
        <f t="shared" si="1"/>
        <v>11.933333333333334</v>
      </c>
      <c r="P116" s="10">
        <f>SUM(O102:O116)</f>
        <v>226.66666666666669</v>
      </c>
    </row>
    <row r="117" spans="1:16" x14ac:dyDescent="0.25">
      <c r="A117">
        <v>64</v>
      </c>
      <c r="B117">
        <v>77</v>
      </c>
      <c r="C117">
        <v>214</v>
      </c>
      <c r="F117">
        <v>64</v>
      </c>
      <c r="G117">
        <v>77</v>
      </c>
      <c r="H117">
        <v>214</v>
      </c>
      <c r="K117" s="24" t="s">
        <v>124</v>
      </c>
      <c r="L117">
        <f>2/2</f>
        <v>1</v>
      </c>
      <c r="M117" s="7">
        <f>atlas!S48</f>
        <v>1</v>
      </c>
      <c r="N117" s="9">
        <f t="shared" si="0"/>
        <v>0</v>
      </c>
      <c r="O117" s="7">
        <f t="shared" si="1"/>
        <v>0</v>
      </c>
    </row>
    <row r="118" spans="1:16" x14ac:dyDescent="0.25">
      <c r="A118">
        <v>78</v>
      </c>
      <c r="B118">
        <v>83</v>
      </c>
      <c r="C118">
        <v>6</v>
      </c>
      <c r="F118">
        <v>78</v>
      </c>
      <c r="G118">
        <v>83</v>
      </c>
      <c r="H118">
        <v>6</v>
      </c>
      <c r="K118" s="24"/>
      <c r="L118">
        <f>2/2</f>
        <v>1</v>
      </c>
      <c r="M118" s="7">
        <f>atlas!S49</f>
        <v>1</v>
      </c>
      <c r="N118" s="9">
        <f t="shared" si="0"/>
        <v>0</v>
      </c>
      <c r="O118" s="7">
        <f t="shared" si="1"/>
        <v>0</v>
      </c>
      <c r="P118" s="10">
        <f>SUM(O117:O118)</f>
        <v>0</v>
      </c>
    </row>
    <row r="119" spans="1:16" x14ac:dyDescent="0.25">
      <c r="K119" s="24" t="s">
        <v>125</v>
      </c>
      <c r="L119">
        <f>216/16</f>
        <v>13.5</v>
      </c>
      <c r="M119" s="7">
        <f>atlas!S50</f>
        <v>95</v>
      </c>
      <c r="N119" s="9">
        <f t="shared" si="0"/>
        <v>81.5</v>
      </c>
      <c r="O119" s="7">
        <f t="shared" si="1"/>
        <v>81.5</v>
      </c>
    </row>
    <row r="120" spans="1:16" x14ac:dyDescent="0.25">
      <c r="K120" s="24"/>
      <c r="L120">
        <f t="shared" ref="L120:L134" si="6">216/16</f>
        <v>13.5</v>
      </c>
      <c r="M120" s="7">
        <f>atlas!S51</f>
        <v>1</v>
      </c>
      <c r="N120" s="9">
        <f t="shared" si="0"/>
        <v>12.5</v>
      </c>
      <c r="O120" s="7">
        <f t="shared" si="1"/>
        <v>12.5</v>
      </c>
    </row>
    <row r="121" spans="1:16" x14ac:dyDescent="0.25">
      <c r="K121" s="24"/>
      <c r="L121">
        <f t="shared" si="6"/>
        <v>13.5</v>
      </c>
      <c r="M121" s="7">
        <f>atlas!S52</f>
        <v>13</v>
      </c>
      <c r="N121" s="9">
        <f t="shared" si="0"/>
        <v>0.5</v>
      </c>
      <c r="O121" s="7">
        <f t="shared" si="1"/>
        <v>0.5</v>
      </c>
    </row>
    <row r="122" spans="1:16" ht="18.75" x14ac:dyDescent="0.25">
      <c r="A122" s="27" t="s">
        <v>156</v>
      </c>
      <c r="B122" s="27"/>
      <c r="C122" s="27"/>
      <c r="K122" s="24"/>
      <c r="L122">
        <f t="shared" si="6"/>
        <v>13.5</v>
      </c>
      <c r="M122" s="7">
        <f>atlas!S53</f>
        <v>0</v>
      </c>
      <c r="N122" s="9">
        <f t="shared" si="0"/>
        <v>13.5</v>
      </c>
      <c r="O122" s="7">
        <f t="shared" si="1"/>
        <v>13.5</v>
      </c>
    </row>
    <row r="123" spans="1:16" ht="43.5" customHeight="1" x14ac:dyDescent="0.25">
      <c r="A123" s="25" t="s">
        <v>132</v>
      </c>
      <c r="B123" s="25"/>
      <c r="C123" s="25"/>
      <c r="K123" s="24"/>
      <c r="L123">
        <f t="shared" si="6"/>
        <v>13.5</v>
      </c>
      <c r="M123" s="7">
        <f>atlas!S54</f>
        <v>40</v>
      </c>
      <c r="N123" s="9">
        <f t="shared" si="0"/>
        <v>26.5</v>
      </c>
      <c r="O123" s="7">
        <f t="shared" si="1"/>
        <v>26.5</v>
      </c>
    </row>
    <row r="124" spans="1:16" ht="26.25" x14ac:dyDescent="0.25">
      <c r="A124" s="8" t="s">
        <v>144</v>
      </c>
      <c r="B124" s="8" t="s">
        <v>142</v>
      </c>
      <c r="C124" s="8" t="s">
        <v>143</v>
      </c>
      <c r="K124" s="24"/>
      <c r="L124">
        <f t="shared" si="6"/>
        <v>13.5</v>
      </c>
      <c r="M124" s="7">
        <f>atlas!S55</f>
        <v>37</v>
      </c>
      <c r="N124" s="9">
        <f t="shared" si="0"/>
        <v>23.5</v>
      </c>
      <c r="O124" s="7">
        <f t="shared" si="1"/>
        <v>23.5</v>
      </c>
    </row>
    <row r="125" spans="1:16" x14ac:dyDescent="0.25">
      <c r="A125" s="17" t="s">
        <v>146</v>
      </c>
      <c r="B125" s="1">
        <f>ABS(atlas!D15-atlas!D14)/84600</f>
        <v>98.89814420803782</v>
      </c>
      <c r="C125">
        <f>ABS(atlas!S15-atlas!S14)</f>
        <v>19</v>
      </c>
      <c r="K125" s="24"/>
      <c r="L125">
        <f t="shared" si="6"/>
        <v>13.5</v>
      </c>
      <c r="M125" s="7">
        <f>atlas!S56</f>
        <v>2</v>
      </c>
      <c r="N125" s="9">
        <f t="shared" si="0"/>
        <v>11.5</v>
      </c>
      <c r="O125" s="7">
        <f t="shared" si="1"/>
        <v>11.5</v>
      </c>
    </row>
    <row r="126" spans="1:16" x14ac:dyDescent="0.25">
      <c r="A126" s="17" t="s">
        <v>147</v>
      </c>
      <c r="B126">
        <f>ABS(atlas!D21-atlas!D20)/84600</f>
        <v>2.0373758865248228</v>
      </c>
      <c r="C126">
        <f>ABS(atlas!S21-atlas!S20)</f>
        <v>56</v>
      </c>
      <c r="K126" s="24"/>
      <c r="L126">
        <f t="shared" si="6"/>
        <v>13.5</v>
      </c>
      <c r="M126" s="7">
        <f>atlas!S57</f>
        <v>2</v>
      </c>
      <c r="N126" s="9">
        <f t="shared" si="0"/>
        <v>11.5</v>
      </c>
      <c r="O126" s="7">
        <f t="shared" si="1"/>
        <v>11.5</v>
      </c>
    </row>
    <row r="127" spans="1:16" x14ac:dyDescent="0.25">
      <c r="A127" s="17" t="s">
        <v>148</v>
      </c>
      <c r="B127">
        <f>ABS(atlas!D23-atlas!D22)/84600</f>
        <v>2.0360283687943261</v>
      </c>
      <c r="C127">
        <f>ABS(atlas!S23-atlas!S22)</f>
        <v>43</v>
      </c>
      <c r="K127" s="24"/>
      <c r="L127">
        <f t="shared" si="6"/>
        <v>13.5</v>
      </c>
      <c r="M127" s="7">
        <f>atlas!S58</f>
        <v>19</v>
      </c>
      <c r="N127" s="9">
        <f t="shared" si="0"/>
        <v>5.5</v>
      </c>
      <c r="O127" s="7">
        <f t="shared" si="1"/>
        <v>5.5</v>
      </c>
    </row>
    <row r="128" spans="1:16" x14ac:dyDescent="0.25">
      <c r="A128" s="17" t="s">
        <v>149</v>
      </c>
      <c r="B128">
        <f>ABS(atlas!D32-atlas!D31)/84600</f>
        <v>5.1465957446808508</v>
      </c>
      <c r="C128">
        <f>ABS(atlas!S32-atlas!S31)</f>
        <v>7</v>
      </c>
      <c r="K128" s="24"/>
      <c r="L128">
        <f t="shared" si="6"/>
        <v>13.5</v>
      </c>
      <c r="M128" s="7">
        <f>atlas!S59</f>
        <v>1</v>
      </c>
      <c r="N128" s="9">
        <f t="shared" si="0"/>
        <v>12.5</v>
      </c>
      <c r="O128" s="7">
        <f t="shared" si="1"/>
        <v>12.5</v>
      </c>
    </row>
    <row r="129" spans="1:16" x14ac:dyDescent="0.25">
      <c r="A129" s="17" t="s">
        <v>150</v>
      </c>
      <c r="B129">
        <f>ABS(atlas!D33-atlas!D32)/84600</f>
        <v>29.542222222222222</v>
      </c>
      <c r="C129">
        <f>ABS(atlas!S33-atlas!S32)</f>
        <v>52</v>
      </c>
      <c r="K129" s="24"/>
      <c r="L129">
        <f t="shared" si="6"/>
        <v>13.5</v>
      </c>
      <c r="M129" s="7">
        <f>atlas!S60</f>
        <v>2</v>
      </c>
      <c r="N129" s="9">
        <f t="shared" si="0"/>
        <v>11.5</v>
      </c>
      <c r="O129" s="7">
        <f t="shared" si="1"/>
        <v>11.5</v>
      </c>
    </row>
    <row r="130" spans="1:16" x14ac:dyDescent="0.25">
      <c r="A130" s="17" t="s">
        <v>134</v>
      </c>
      <c r="B130">
        <f>ABS(atlas!D48-atlas!D47)/84600</f>
        <v>37.466359338061466</v>
      </c>
      <c r="C130">
        <f>ABS(atlas!S48-atlas!S47)</f>
        <v>0</v>
      </c>
      <c r="K130" s="24"/>
      <c r="L130">
        <f t="shared" si="6"/>
        <v>13.5</v>
      </c>
      <c r="M130" s="7">
        <f>atlas!S61</f>
        <v>0</v>
      </c>
      <c r="N130" s="9">
        <f t="shared" si="0"/>
        <v>13.5</v>
      </c>
      <c r="O130" s="7">
        <f t="shared" si="1"/>
        <v>13.5</v>
      </c>
    </row>
    <row r="131" spans="1:16" x14ac:dyDescent="0.25">
      <c r="A131" s="17" t="s">
        <v>151</v>
      </c>
      <c r="B131">
        <f>ABS(atlas!D50-atlas!D49)/84600</f>
        <v>53.970165484633569</v>
      </c>
      <c r="C131">
        <f>ABS(atlas!S50-atlas!S49)</f>
        <v>94</v>
      </c>
      <c r="K131" s="24"/>
      <c r="L131">
        <f t="shared" si="6"/>
        <v>13.5</v>
      </c>
      <c r="M131" s="7">
        <f>atlas!S62</f>
        <v>1</v>
      </c>
      <c r="N131" s="9">
        <f t="shared" si="0"/>
        <v>12.5</v>
      </c>
      <c r="O131" s="7">
        <f t="shared" si="1"/>
        <v>12.5</v>
      </c>
    </row>
    <row r="132" spans="1:16" x14ac:dyDescent="0.25">
      <c r="A132" s="17" t="s">
        <v>152</v>
      </c>
      <c r="B132">
        <f>ABS(atlas!D66-atlas!D65)/84600</f>
        <v>43.118593380614655</v>
      </c>
      <c r="C132">
        <f>ABS(atlas!S66-atlas!S65)</f>
        <v>3</v>
      </c>
      <c r="K132" s="24"/>
      <c r="L132">
        <f t="shared" si="6"/>
        <v>13.5</v>
      </c>
      <c r="M132" s="7">
        <f>atlas!S63</f>
        <v>1</v>
      </c>
      <c r="N132" s="9">
        <f t="shared" si="0"/>
        <v>12.5</v>
      </c>
      <c r="O132" s="7">
        <f t="shared" si="1"/>
        <v>12.5</v>
      </c>
    </row>
    <row r="133" spans="1:16" x14ac:dyDescent="0.25">
      <c r="A133" s="17" t="s">
        <v>153</v>
      </c>
      <c r="B133">
        <f>ABS(atlas!D80-atlas!D79)/84600</f>
        <v>113.20137115839243</v>
      </c>
      <c r="C133">
        <f>ABS(atlas!S80-atlas!S79)</f>
        <v>23</v>
      </c>
      <c r="K133" s="24"/>
      <c r="L133">
        <f t="shared" si="6"/>
        <v>13.5</v>
      </c>
      <c r="M133" s="7">
        <f>atlas!S64</f>
        <v>2</v>
      </c>
      <c r="N133" s="9">
        <f t="shared" si="0"/>
        <v>11.5</v>
      </c>
      <c r="O133" s="7">
        <f t="shared" si="1"/>
        <v>11.5</v>
      </c>
    </row>
    <row r="134" spans="1:16" x14ac:dyDescent="0.25">
      <c r="K134" s="24"/>
      <c r="L134">
        <f t="shared" si="6"/>
        <v>13.5</v>
      </c>
      <c r="M134" s="7">
        <f>atlas!S65</f>
        <v>0</v>
      </c>
      <c r="N134" s="9">
        <f t="shared" si="0"/>
        <v>13.5</v>
      </c>
      <c r="O134" s="7">
        <f t="shared" si="1"/>
        <v>13.5</v>
      </c>
      <c r="P134" s="10">
        <f>SUM(O119:O134)</f>
        <v>274</v>
      </c>
    </row>
    <row r="135" spans="1:16" x14ac:dyDescent="0.25">
      <c r="K135" s="24" t="s">
        <v>126</v>
      </c>
      <c r="L135">
        <f>214/14</f>
        <v>15.285714285714286</v>
      </c>
      <c r="M135" s="7">
        <f>atlas!S66</f>
        <v>3</v>
      </c>
      <c r="N135" s="9">
        <f t="shared" ref="N135:N154" si="7">ABS(L135-M135)</f>
        <v>12.285714285714286</v>
      </c>
      <c r="O135" s="7">
        <f t="shared" si="1"/>
        <v>12.285714285714286</v>
      </c>
    </row>
    <row r="136" spans="1:16" x14ac:dyDescent="0.25">
      <c r="K136" s="24"/>
      <c r="L136">
        <f t="shared" ref="L136:L148" si="8">214/14</f>
        <v>15.285714285714286</v>
      </c>
      <c r="M136" s="7">
        <f>atlas!S67</f>
        <v>12</v>
      </c>
      <c r="N136" s="9">
        <f t="shared" si="7"/>
        <v>3.2857142857142865</v>
      </c>
      <c r="O136" s="7">
        <f t="shared" si="1"/>
        <v>3.2857142857142865</v>
      </c>
    </row>
    <row r="137" spans="1:16" x14ac:dyDescent="0.25">
      <c r="K137" s="24"/>
      <c r="L137">
        <f t="shared" si="8"/>
        <v>15.285714285714286</v>
      </c>
      <c r="M137" s="7">
        <f>atlas!S68</f>
        <v>29</v>
      </c>
      <c r="N137" s="9">
        <f t="shared" si="7"/>
        <v>13.714285714285714</v>
      </c>
      <c r="O137" s="7">
        <f t="shared" ref="O137:O154" si="9">POWER(N137,1)</f>
        <v>13.714285714285714</v>
      </c>
    </row>
    <row r="138" spans="1:16" x14ac:dyDescent="0.25">
      <c r="K138" s="24"/>
      <c r="L138">
        <f t="shared" si="8"/>
        <v>15.285714285714286</v>
      </c>
      <c r="M138" s="7">
        <f>atlas!S69</f>
        <v>5</v>
      </c>
      <c r="N138" s="9">
        <f t="shared" si="7"/>
        <v>10.285714285714286</v>
      </c>
      <c r="O138" s="7">
        <f t="shared" si="9"/>
        <v>10.285714285714286</v>
      </c>
    </row>
    <row r="139" spans="1:16" x14ac:dyDescent="0.25">
      <c r="K139" s="24"/>
      <c r="L139">
        <f t="shared" si="8"/>
        <v>15.285714285714286</v>
      </c>
      <c r="M139" s="7">
        <f>atlas!S70</f>
        <v>40</v>
      </c>
      <c r="N139" s="9">
        <f t="shared" si="7"/>
        <v>24.714285714285715</v>
      </c>
      <c r="O139" s="7">
        <f t="shared" si="9"/>
        <v>24.714285714285715</v>
      </c>
    </row>
    <row r="140" spans="1:16" x14ac:dyDescent="0.25">
      <c r="K140" s="24"/>
      <c r="L140">
        <f t="shared" si="8"/>
        <v>15.285714285714286</v>
      </c>
      <c r="M140" s="7">
        <f>atlas!S71</f>
        <v>47</v>
      </c>
      <c r="N140" s="9">
        <f t="shared" si="7"/>
        <v>31.714285714285715</v>
      </c>
      <c r="O140" s="7">
        <f t="shared" si="9"/>
        <v>31.714285714285715</v>
      </c>
    </row>
    <row r="141" spans="1:16" x14ac:dyDescent="0.25">
      <c r="K141" s="24"/>
      <c r="L141">
        <f t="shared" si="8"/>
        <v>15.285714285714286</v>
      </c>
      <c r="M141" s="7">
        <f>atlas!S72</f>
        <v>4</v>
      </c>
      <c r="N141" s="9">
        <f t="shared" si="7"/>
        <v>11.285714285714286</v>
      </c>
      <c r="O141" s="7">
        <f t="shared" si="9"/>
        <v>11.285714285714286</v>
      </c>
    </row>
    <row r="142" spans="1:16" x14ac:dyDescent="0.25">
      <c r="K142" s="24"/>
      <c r="L142">
        <f t="shared" si="8"/>
        <v>15.285714285714286</v>
      </c>
      <c r="M142" s="7">
        <f>atlas!S73</f>
        <v>0</v>
      </c>
      <c r="N142" s="9">
        <f t="shared" si="7"/>
        <v>15.285714285714286</v>
      </c>
      <c r="O142" s="7">
        <f t="shared" si="9"/>
        <v>15.285714285714286</v>
      </c>
    </row>
    <row r="143" spans="1:16" x14ac:dyDescent="0.25">
      <c r="K143" s="24"/>
      <c r="L143">
        <f t="shared" si="8"/>
        <v>15.285714285714286</v>
      </c>
      <c r="M143" s="7">
        <f>atlas!S74</f>
        <v>9</v>
      </c>
      <c r="N143" s="9">
        <f t="shared" si="7"/>
        <v>6.2857142857142865</v>
      </c>
      <c r="O143" s="7">
        <f t="shared" si="9"/>
        <v>6.2857142857142865</v>
      </c>
    </row>
    <row r="144" spans="1:16" x14ac:dyDescent="0.25">
      <c r="K144" s="24"/>
      <c r="L144">
        <f t="shared" si="8"/>
        <v>15.285714285714286</v>
      </c>
      <c r="M144" s="7">
        <f>atlas!S75</f>
        <v>15</v>
      </c>
      <c r="N144" s="9">
        <f t="shared" si="7"/>
        <v>0.28571428571428648</v>
      </c>
      <c r="O144" s="7">
        <f t="shared" si="9"/>
        <v>0.28571428571428648</v>
      </c>
    </row>
    <row r="145" spans="11:17" x14ac:dyDescent="0.25">
      <c r="K145" s="24"/>
      <c r="L145">
        <f t="shared" si="8"/>
        <v>15.285714285714286</v>
      </c>
      <c r="M145" s="7">
        <f>atlas!S76</f>
        <v>15</v>
      </c>
      <c r="N145" s="9">
        <f t="shared" si="7"/>
        <v>0.28571428571428648</v>
      </c>
      <c r="O145" s="7">
        <f t="shared" si="9"/>
        <v>0.28571428571428648</v>
      </c>
    </row>
    <row r="146" spans="11:17" x14ac:dyDescent="0.25">
      <c r="K146" s="24"/>
      <c r="L146">
        <f t="shared" si="8"/>
        <v>15.285714285714286</v>
      </c>
      <c r="M146" s="7">
        <f>atlas!S77</f>
        <v>0</v>
      </c>
      <c r="N146" s="9">
        <f t="shared" si="7"/>
        <v>15.285714285714286</v>
      </c>
      <c r="O146" s="7">
        <f t="shared" si="9"/>
        <v>15.285714285714286</v>
      </c>
    </row>
    <row r="147" spans="11:17" x14ac:dyDescent="0.25">
      <c r="K147" s="24"/>
      <c r="L147">
        <f t="shared" si="8"/>
        <v>15.285714285714286</v>
      </c>
      <c r="M147" s="7">
        <f>atlas!S78</f>
        <v>12</v>
      </c>
      <c r="N147" s="9">
        <f t="shared" si="7"/>
        <v>3.2857142857142865</v>
      </c>
      <c r="O147" s="7">
        <f t="shared" si="9"/>
        <v>3.2857142857142865</v>
      </c>
    </row>
    <row r="148" spans="11:17" x14ac:dyDescent="0.25">
      <c r="K148" s="24"/>
      <c r="L148">
        <f t="shared" si="8"/>
        <v>15.285714285714286</v>
      </c>
      <c r="M148" s="7">
        <f>atlas!S79</f>
        <v>23</v>
      </c>
      <c r="N148" s="9">
        <f t="shared" si="7"/>
        <v>7.7142857142857135</v>
      </c>
      <c r="O148" s="7">
        <f t="shared" si="9"/>
        <v>7.7142857142857135</v>
      </c>
      <c r="P148" s="10">
        <f>SUM(O135:O148)</f>
        <v>155.71428571428569</v>
      </c>
    </row>
    <row r="149" spans="11:17" x14ac:dyDescent="0.25">
      <c r="K149" s="24" t="s">
        <v>127</v>
      </c>
      <c r="L149">
        <f>6/6</f>
        <v>1</v>
      </c>
      <c r="M149" s="7">
        <f>atlas!S80</f>
        <v>0</v>
      </c>
      <c r="N149" s="9">
        <f t="shared" si="7"/>
        <v>1</v>
      </c>
      <c r="O149" s="7">
        <f t="shared" si="9"/>
        <v>1</v>
      </c>
    </row>
    <row r="150" spans="11:17" x14ac:dyDescent="0.25">
      <c r="K150" s="24"/>
      <c r="L150">
        <f t="shared" ref="L150:L154" si="10">6/6</f>
        <v>1</v>
      </c>
      <c r="M150" s="7">
        <f>atlas!S81</f>
        <v>1</v>
      </c>
      <c r="N150" s="9">
        <f t="shared" si="7"/>
        <v>0</v>
      </c>
      <c r="O150" s="7">
        <f t="shared" si="9"/>
        <v>0</v>
      </c>
    </row>
    <row r="151" spans="11:17" x14ac:dyDescent="0.25">
      <c r="K151" s="24"/>
      <c r="L151">
        <f t="shared" si="10"/>
        <v>1</v>
      </c>
      <c r="M151" s="7">
        <f>atlas!S82</f>
        <v>1</v>
      </c>
      <c r="N151" s="9">
        <f t="shared" si="7"/>
        <v>0</v>
      </c>
      <c r="O151" s="7">
        <f t="shared" si="9"/>
        <v>0</v>
      </c>
    </row>
    <row r="152" spans="11:17" x14ac:dyDescent="0.25">
      <c r="K152" s="24"/>
      <c r="L152">
        <f t="shared" si="10"/>
        <v>1</v>
      </c>
      <c r="M152" s="7">
        <f>atlas!S83</f>
        <v>0</v>
      </c>
      <c r="N152" s="9">
        <f t="shared" si="7"/>
        <v>1</v>
      </c>
      <c r="O152" s="7">
        <f t="shared" si="9"/>
        <v>1</v>
      </c>
    </row>
    <row r="153" spans="11:17" x14ac:dyDescent="0.25">
      <c r="K153" s="24"/>
      <c r="L153">
        <f t="shared" si="10"/>
        <v>1</v>
      </c>
      <c r="M153" s="7">
        <f>atlas!S84</f>
        <v>3</v>
      </c>
      <c r="N153" s="9">
        <f t="shared" si="7"/>
        <v>2</v>
      </c>
      <c r="O153" s="7">
        <f t="shared" si="9"/>
        <v>2</v>
      </c>
    </row>
    <row r="154" spans="11:17" x14ac:dyDescent="0.25">
      <c r="K154" s="24"/>
      <c r="L154">
        <f t="shared" si="10"/>
        <v>1</v>
      </c>
      <c r="M154" s="7">
        <f>atlas!S85</f>
        <v>1</v>
      </c>
      <c r="N154" s="9">
        <f t="shared" si="7"/>
        <v>0</v>
      </c>
      <c r="O154" s="7">
        <f t="shared" si="9"/>
        <v>0</v>
      </c>
      <c r="P154" s="10">
        <f>SUM(O149:O154)</f>
        <v>4</v>
      </c>
      <c r="Q154" s="11">
        <f>SUM(P83,P89,P91,P100,P101,P116,P118,P134,P148,P154)</f>
        <v>877.93650793650784</v>
      </c>
    </row>
    <row r="155" spans="11:17" x14ac:dyDescent="0.25">
      <c r="M155" s="7"/>
    </row>
    <row r="156" spans="11:17" x14ac:dyDescent="0.25">
      <c r="M156" s="7"/>
    </row>
    <row r="157" spans="11:17" x14ac:dyDescent="0.25">
      <c r="M157" s="7"/>
    </row>
    <row r="158" spans="11:17" x14ac:dyDescent="0.25">
      <c r="M158" s="7"/>
    </row>
    <row r="159" spans="11:17" x14ac:dyDescent="0.25">
      <c r="M159" s="7"/>
    </row>
  </sheetData>
  <mergeCells count="23">
    <mergeCell ref="K68:Z68"/>
    <mergeCell ref="A122:C122"/>
    <mergeCell ref="K149:K154"/>
    <mergeCell ref="A108:C108"/>
    <mergeCell ref="F108:H108"/>
    <mergeCell ref="A70:C70"/>
    <mergeCell ref="F70:H70"/>
    <mergeCell ref="A83:C83"/>
    <mergeCell ref="F83:H83"/>
    <mergeCell ref="F96:H96"/>
    <mergeCell ref="A96:C96"/>
    <mergeCell ref="K135:K148"/>
    <mergeCell ref="T71:Z71"/>
    <mergeCell ref="T69:Z69"/>
    <mergeCell ref="K102:K116"/>
    <mergeCell ref="K117:K118"/>
    <mergeCell ref="K119:K134"/>
    <mergeCell ref="A123:C123"/>
    <mergeCell ref="K69:Q69"/>
    <mergeCell ref="K71:K83"/>
    <mergeCell ref="K84:K89"/>
    <mergeCell ref="K92:K100"/>
    <mergeCell ref="K90:K9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abSelected="1" topLeftCell="A58" zoomScale="80" zoomScaleNormal="80" workbookViewId="0">
      <selection activeCell="Q94" sqref="Q94"/>
    </sheetView>
  </sheetViews>
  <sheetFormatPr defaultRowHeight="15" x14ac:dyDescent="0.25"/>
  <cols>
    <col min="1" max="1" width="11.28515625" bestFit="1" customWidth="1"/>
    <col min="2" max="2" width="13.7109375" bestFit="1" customWidth="1"/>
    <col min="3" max="3" width="10.5703125" style="5" bestFit="1" customWidth="1"/>
    <col min="4" max="4" width="9.85546875" style="5" bestFit="1" customWidth="1"/>
    <col min="5" max="5" width="12" bestFit="1" customWidth="1"/>
    <col min="6" max="7" width="14.28515625" bestFit="1" customWidth="1"/>
    <col min="8" max="8" width="5.85546875" bestFit="1" customWidth="1"/>
    <col min="9" max="9" width="7.42578125" bestFit="1" customWidth="1"/>
    <col min="10" max="10" width="6.140625" bestFit="1" customWidth="1"/>
    <col min="11" max="11" width="16.5703125" bestFit="1" customWidth="1"/>
    <col min="12" max="12" width="4.28515625" bestFit="1" customWidth="1"/>
    <col min="13" max="13" width="4.7109375" bestFit="1" customWidth="1"/>
    <col min="14" max="14" width="4.5703125" bestFit="1" customWidth="1"/>
    <col min="15" max="15" width="5" bestFit="1" customWidth="1"/>
    <col min="16" max="16" width="9.5703125" bestFit="1" customWidth="1"/>
    <col min="17" max="17" width="16" bestFit="1" customWidth="1"/>
    <col min="18" max="18" width="7.7109375" bestFit="1" customWidth="1"/>
    <col min="19" max="19" width="8.140625" bestFit="1" customWidth="1"/>
    <col min="20" max="20" width="16.5703125" bestFit="1" customWidth="1"/>
    <col min="26" max="26" width="16" bestFit="1" customWidth="1"/>
  </cols>
  <sheetData>
    <row r="1" spans="1:20" x14ac:dyDescent="0.25">
      <c r="A1" t="s">
        <v>0</v>
      </c>
      <c r="B1" t="e">
        <f>CONCATENATE(A1,"@",YEAR(C1),"/",MONTH(C1),"/",DAY(C1))</f>
        <v>#VALUE!</v>
      </c>
      <c r="C1" s="5" t="s">
        <v>111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112</v>
      </c>
    </row>
    <row r="2" spans="1:20" x14ac:dyDescent="0.25">
      <c r="A2">
        <v>43</v>
      </c>
      <c r="B2" t="str">
        <f>CONCATENATE(A2,"@",YEAR(C2),"/",MONTH(C2),"/",DAY(C2))</f>
        <v>43@2008/8/5</v>
      </c>
      <c r="C2" s="5">
        <f t="shared" ref="C2:C23" si="0">(E2/84600)+25569</f>
        <v>39665.321713947989</v>
      </c>
      <c r="E2">
        <v>1192548817</v>
      </c>
      <c r="F2" t="s">
        <v>58</v>
      </c>
      <c r="G2" t="s">
        <v>59</v>
      </c>
      <c r="H2">
        <v>58</v>
      </c>
      <c r="I2">
        <v>58</v>
      </c>
      <c r="J2">
        <v>761</v>
      </c>
      <c r="K2">
        <v>761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SUM(N2:S2)</f>
        <v>0</v>
      </c>
    </row>
    <row r="3" spans="1:20" x14ac:dyDescent="0.25">
      <c r="A3">
        <v>44</v>
      </c>
      <c r="B3" t="str">
        <f t="shared" ref="B3:B23" si="1">CONCATENATE(A3,"@",YEAR(C3),"/",MONTH(C3),"/",DAY(C3))</f>
        <v>44@2008/8/10</v>
      </c>
      <c r="C3" s="5">
        <f t="shared" si="0"/>
        <v>39670.553534278959</v>
      </c>
      <c r="E3">
        <v>1192991429</v>
      </c>
      <c r="F3" t="s">
        <v>59</v>
      </c>
      <c r="G3" t="s">
        <v>60</v>
      </c>
      <c r="H3">
        <v>58</v>
      </c>
      <c r="I3">
        <v>58</v>
      </c>
      <c r="J3">
        <v>761</v>
      </c>
      <c r="K3">
        <v>761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f t="shared" ref="T3:T23" si="2">SUM(N3:S3)</f>
        <v>1</v>
      </c>
    </row>
    <row r="4" spans="1:20" x14ac:dyDescent="0.25">
      <c r="A4">
        <v>45</v>
      </c>
      <c r="B4" t="str">
        <f t="shared" si="1"/>
        <v>45@2008/8/11</v>
      </c>
      <c r="C4" s="5">
        <f t="shared" si="0"/>
        <v>39671.455957446808</v>
      </c>
      <c r="E4">
        <v>1193067774</v>
      </c>
      <c r="F4" t="s">
        <v>60</v>
      </c>
      <c r="G4" t="s">
        <v>61</v>
      </c>
      <c r="H4">
        <v>58</v>
      </c>
      <c r="I4">
        <v>58</v>
      </c>
      <c r="J4">
        <v>761</v>
      </c>
      <c r="K4">
        <v>761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f t="shared" si="2"/>
        <v>1</v>
      </c>
    </row>
    <row r="5" spans="1:20" x14ac:dyDescent="0.25">
      <c r="A5">
        <v>46</v>
      </c>
      <c r="B5" t="str">
        <f t="shared" si="1"/>
        <v>46@2008/8/12</v>
      </c>
      <c r="C5" s="5">
        <f t="shared" si="0"/>
        <v>39672.563687943264</v>
      </c>
      <c r="E5">
        <v>1193161488</v>
      </c>
      <c r="F5" t="s">
        <v>61</v>
      </c>
      <c r="G5" t="s">
        <v>62</v>
      </c>
      <c r="H5">
        <v>58</v>
      </c>
      <c r="I5">
        <v>58</v>
      </c>
      <c r="J5">
        <v>761</v>
      </c>
      <c r="K5">
        <v>761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f t="shared" si="2"/>
        <v>1</v>
      </c>
    </row>
    <row r="6" spans="1:20" x14ac:dyDescent="0.25">
      <c r="A6">
        <v>47</v>
      </c>
      <c r="B6" t="str">
        <f t="shared" si="1"/>
        <v>47@2008/9/19</v>
      </c>
      <c r="C6" s="5">
        <f t="shared" si="0"/>
        <v>39710.030047281325</v>
      </c>
      <c r="E6">
        <v>1196331142</v>
      </c>
      <c r="F6" t="s">
        <v>62</v>
      </c>
      <c r="G6" t="s">
        <v>63</v>
      </c>
      <c r="H6">
        <v>58</v>
      </c>
      <c r="I6">
        <v>58</v>
      </c>
      <c r="J6">
        <v>761</v>
      </c>
      <c r="K6">
        <v>761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f t="shared" si="2"/>
        <v>1</v>
      </c>
    </row>
    <row r="7" spans="1:20" x14ac:dyDescent="0.25">
      <c r="A7">
        <v>48</v>
      </c>
      <c r="B7" t="str">
        <f t="shared" si="1"/>
        <v>48@2008/11/8</v>
      </c>
      <c r="C7" s="5">
        <f t="shared" si="0"/>
        <v>39760.487092198586</v>
      </c>
      <c r="E7">
        <v>1200599808</v>
      </c>
      <c r="F7" t="s">
        <v>63</v>
      </c>
      <c r="G7" t="s">
        <v>64</v>
      </c>
      <c r="H7">
        <v>58</v>
      </c>
      <c r="I7">
        <v>58</v>
      </c>
      <c r="J7">
        <v>761</v>
      </c>
      <c r="K7">
        <v>761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f t="shared" si="2"/>
        <v>1</v>
      </c>
    </row>
    <row r="8" spans="1:20" x14ac:dyDescent="0.25">
      <c r="A8">
        <v>49</v>
      </c>
      <c r="B8" t="str">
        <f t="shared" si="1"/>
        <v>49@2009/1/1</v>
      </c>
      <c r="C8" s="5">
        <f t="shared" si="0"/>
        <v>39814.457257683214</v>
      </c>
      <c r="E8">
        <v>1205165684</v>
      </c>
      <c r="F8" t="s">
        <v>64</v>
      </c>
      <c r="G8" t="s">
        <v>65</v>
      </c>
      <c r="H8">
        <v>58</v>
      </c>
      <c r="I8">
        <v>58</v>
      </c>
      <c r="J8">
        <v>761</v>
      </c>
      <c r="K8">
        <v>760</v>
      </c>
      <c r="L8">
        <v>0</v>
      </c>
      <c r="M8">
        <v>0</v>
      </c>
      <c r="N8">
        <v>4</v>
      </c>
      <c r="O8">
        <v>5</v>
      </c>
      <c r="P8">
        <v>86</v>
      </c>
      <c r="Q8">
        <v>0</v>
      </c>
      <c r="R8">
        <v>0</v>
      </c>
      <c r="S8">
        <v>0</v>
      </c>
      <c r="T8">
        <f t="shared" si="2"/>
        <v>95</v>
      </c>
    </row>
    <row r="9" spans="1:20" x14ac:dyDescent="0.25">
      <c r="A9">
        <v>50</v>
      </c>
      <c r="B9" t="str">
        <f t="shared" si="1"/>
        <v>50@2009/1/2</v>
      </c>
      <c r="C9" s="5">
        <f t="shared" si="0"/>
        <v>39815.527860520095</v>
      </c>
      <c r="E9">
        <v>1205256257</v>
      </c>
      <c r="F9" t="s">
        <v>65</v>
      </c>
      <c r="G9" t="s">
        <v>66</v>
      </c>
      <c r="H9">
        <v>58</v>
      </c>
      <c r="I9">
        <v>58</v>
      </c>
      <c r="J9">
        <v>760</v>
      </c>
      <c r="K9">
        <v>761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</v>
      </c>
    </row>
    <row r="10" spans="1:20" x14ac:dyDescent="0.25">
      <c r="A10">
        <v>51</v>
      </c>
      <c r="B10" t="str">
        <f t="shared" si="1"/>
        <v>51@2009/1/24</v>
      </c>
      <c r="C10" s="5">
        <f t="shared" si="0"/>
        <v>39837.946548463355</v>
      </c>
      <c r="E10">
        <v>1207152878</v>
      </c>
      <c r="F10" t="s">
        <v>66</v>
      </c>
      <c r="G10" t="s">
        <v>67</v>
      </c>
      <c r="H10">
        <v>58</v>
      </c>
      <c r="I10">
        <v>59</v>
      </c>
      <c r="J10">
        <v>761</v>
      </c>
      <c r="K10">
        <v>768</v>
      </c>
      <c r="L10">
        <v>1</v>
      </c>
      <c r="M10">
        <v>0</v>
      </c>
      <c r="N10">
        <v>7</v>
      </c>
      <c r="O10">
        <v>3</v>
      </c>
      <c r="P10">
        <v>0</v>
      </c>
      <c r="Q10">
        <v>0</v>
      </c>
      <c r="R10">
        <v>3</v>
      </c>
      <c r="S10">
        <v>0</v>
      </c>
      <c r="T10">
        <f t="shared" si="2"/>
        <v>13</v>
      </c>
    </row>
    <row r="11" spans="1:20" x14ac:dyDescent="0.25">
      <c r="A11">
        <v>52</v>
      </c>
      <c r="B11" t="str">
        <f t="shared" si="1"/>
        <v>52@2009/1/24</v>
      </c>
      <c r="C11" s="5">
        <f t="shared" si="0"/>
        <v>39837.972884160758</v>
      </c>
      <c r="E11">
        <v>1207155106</v>
      </c>
      <c r="F11" t="s">
        <v>67</v>
      </c>
      <c r="G11" t="s">
        <v>68</v>
      </c>
      <c r="H11">
        <v>59</v>
      </c>
      <c r="I11">
        <v>59</v>
      </c>
      <c r="J11">
        <v>768</v>
      </c>
      <c r="K11">
        <v>768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0</v>
      </c>
    </row>
    <row r="12" spans="1:20" x14ac:dyDescent="0.25">
      <c r="A12">
        <v>53</v>
      </c>
      <c r="B12" t="str">
        <f t="shared" si="1"/>
        <v>53@2009/1/30</v>
      </c>
      <c r="C12" s="5">
        <f t="shared" si="0"/>
        <v>39843.763605200947</v>
      </c>
      <c r="E12">
        <v>1207645001</v>
      </c>
      <c r="F12" t="s">
        <v>68</v>
      </c>
      <c r="G12" t="s">
        <v>69</v>
      </c>
      <c r="H12">
        <v>59</v>
      </c>
      <c r="I12">
        <v>61</v>
      </c>
      <c r="J12">
        <v>768</v>
      </c>
      <c r="K12">
        <v>778</v>
      </c>
      <c r="L12">
        <v>3</v>
      </c>
      <c r="M12">
        <v>1</v>
      </c>
      <c r="N12">
        <v>6</v>
      </c>
      <c r="O12">
        <v>7</v>
      </c>
      <c r="P12">
        <v>2</v>
      </c>
      <c r="Q12">
        <v>0</v>
      </c>
      <c r="R12">
        <v>18</v>
      </c>
      <c r="S12">
        <v>7</v>
      </c>
      <c r="T12">
        <f t="shared" si="2"/>
        <v>40</v>
      </c>
    </row>
    <row r="13" spans="1:20" x14ac:dyDescent="0.25">
      <c r="A13">
        <v>54</v>
      </c>
      <c r="B13" t="str">
        <f t="shared" si="1"/>
        <v>54@2009/1/31</v>
      </c>
      <c r="C13" s="5">
        <f t="shared" si="0"/>
        <v>39844.756501182033</v>
      </c>
      <c r="E13">
        <v>1207729000</v>
      </c>
      <c r="F13" t="s">
        <v>69</v>
      </c>
      <c r="G13" t="s">
        <v>70</v>
      </c>
      <c r="H13">
        <v>61</v>
      </c>
      <c r="I13">
        <v>59</v>
      </c>
      <c r="J13">
        <v>778</v>
      </c>
      <c r="K13">
        <v>767</v>
      </c>
      <c r="L13">
        <v>1</v>
      </c>
      <c r="M13">
        <v>3</v>
      </c>
      <c r="N13">
        <v>7</v>
      </c>
      <c r="O13">
        <v>6</v>
      </c>
      <c r="P13">
        <v>0</v>
      </c>
      <c r="Q13">
        <v>0</v>
      </c>
      <c r="R13">
        <v>6</v>
      </c>
      <c r="S13">
        <v>18</v>
      </c>
      <c r="T13">
        <f t="shared" si="2"/>
        <v>37</v>
      </c>
    </row>
    <row r="14" spans="1:20" x14ac:dyDescent="0.25">
      <c r="A14">
        <v>55</v>
      </c>
      <c r="B14" t="str">
        <f t="shared" si="1"/>
        <v>55@2009/1/31</v>
      </c>
      <c r="C14" s="5">
        <f t="shared" si="0"/>
        <v>39844.770768321512</v>
      </c>
      <c r="E14">
        <v>1207730207</v>
      </c>
      <c r="F14" t="s">
        <v>70</v>
      </c>
      <c r="G14" t="s">
        <v>71</v>
      </c>
      <c r="H14">
        <v>59</v>
      </c>
      <c r="I14">
        <v>59</v>
      </c>
      <c r="J14">
        <v>767</v>
      </c>
      <c r="K14">
        <v>768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f t="shared" si="2"/>
        <v>2</v>
      </c>
    </row>
    <row r="15" spans="1:20" x14ac:dyDescent="0.25">
      <c r="A15">
        <v>56</v>
      </c>
      <c r="B15" t="str">
        <f t="shared" si="1"/>
        <v>56@2009/1/31</v>
      </c>
      <c r="C15" s="5">
        <f t="shared" si="0"/>
        <v>39844.798321513001</v>
      </c>
      <c r="E15">
        <v>1207732538</v>
      </c>
      <c r="F15" t="s">
        <v>71</v>
      </c>
      <c r="G15" t="s">
        <v>72</v>
      </c>
      <c r="H15">
        <v>59</v>
      </c>
      <c r="I15">
        <v>59</v>
      </c>
      <c r="J15">
        <v>768</v>
      </c>
      <c r="K15">
        <v>768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f t="shared" si="2"/>
        <v>2</v>
      </c>
    </row>
    <row r="16" spans="1:20" x14ac:dyDescent="0.25">
      <c r="A16">
        <v>57</v>
      </c>
      <c r="B16" t="str">
        <f t="shared" si="1"/>
        <v>57@2009/1/31</v>
      </c>
      <c r="C16" s="5">
        <f t="shared" si="0"/>
        <v>39844.963959810877</v>
      </c>
      <c r="E16">
        <v>1207746551</v>
      </c>
      <c r="F16" t="s">
        <v>72</v>
      </c>
      <c r="G16" t="s">
        <v>73</v>
      </c>
      <c r="H16">
        <v>59</v>
      </c>
      <c r="I16">
        <v>59</v>
      </c>
      <c r="J16">
        <v>768</v>
      </c>
      <c r="K16">
        <v>757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3</v>
      </c>
      <c r="S16">
        <v>14</v>
      </c>
      <c r="T16">
        <f t="shared" si="2"/>
        <v>19</v>
      </c>
    </row>
    <row r="17" spans="1:20" x14ac:dyDescent="0.25">
      <c r="A17">
        <v>58</v>
      </c>
      <c r="B17" t="str">
        <f t="shared" si="1"/>
        <v>58@2009/2/1</v>
      </c>
      <c r="C17" s="5">
        <f t="shared" si="0"/>
        <v>39845.09559101655</v>
      </c>
      <c r="E17">
        <v>1207757687</v>
      </c>
      <c r="F17" t="s">
        <v>73</v>
      </c>
      <c r="G17" t="s">
        <v>74</v>
      </c>
      <c r="H17">
        <v>59</v>
      </c>
      <c r="I17">
        <v>59</v>
      </c>
      <c r="J17">
        <v>757</v>
      </c>
      <c r="K17">
        <v>757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f t="shared" si="2"/>
        <v>1</v>
      </c>
    </row>
    <row r="18" spans="1:20" x14ac:dyDescent="0.25">
      <c r="A18">
        <v>59</v>
      </c>
      <c r="B18" t="str">
        <f t="shared" si="1"/>
        <v>59@2009/2/1</v>
      </c>
      <c r="C18" s="5">
        <f t="shared" si="0"/>
        <v>39845.844893617017</v>
      </c>
      <c r="E18">
        <v>1207821078</v>
      </c>
      <c r="F18" t="s">
        <v>74</v>
      </c>
      <c r="G18" t="s">
        <v>75</v>
      </c>
      <c r="H18">
        <v>59</v>
      </c>
      <c r="I18">
        <v>59</v>
      </c>
      <c r="J18">
        <v>757</v>
      </c>
      <c r="K18">
        <v>758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f t="shared" si="2"/>
        <v>2</v>
      </c>
    </row>
    <row r="19" spans="1:20" x14ac:dyDescent="0.25">
      <c r="A19">
        <v>60</v>
      </c>
      <c r="B19" t="str">
        <f t="shared" si="1"/>
        <v>60@2009/2/1</v>
      </c>
      <c r="C19" s="5">
        <f t="shared" si="0"/>
        <v>39845.908014184395</v>
      </c>
      <c r="E19">
        <v>1207826418</v>
      </c>
      <c r="F19" t="s">
        <v>75</v>
      </c>
      <c r="G19" t="s">
        <v>76</v>
      </c>
      <c r="H19">
        <v>59</v>
      </c>
      <c r="I19">
        <v>59</v>
      </c>
      <c r="J19">
        <v>758</v>
      </c>
      <c r="K19">
        <v>758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0</v>
      </c>
    </row>
    <row r="20" spans="1:20" x14ac:dyDescent="0.25">
      <c r="A20">
        <v>61</v>
      </c>
      <c r="B20" t="str">
        <f t="shared" si="1"/>
        <v>61@2009/2/1</v>
      </c>
      <c r="C20" s="5">
        <f t="shared" si="0"/>
        <v>39845.909255319151</v>
      </c>
      <c r="E20">
        <v>1207826523</v>
      </c>
      <c r="F20" t="s">
        <v>76</v>
      </c>
      <c r="G20" t="s">
        <v>77</v>
      </c>
      <c r="H20">
        <v>59</v>
      </c>
      <c r="I20">
        <v>59</v>
      </c>
      <c r="J20">
        <v>758</v>
      </c>
      <c r="K20">
        <v>758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f t="shared" si="2"/>
        <v>1</v>
      </c>
    </row>
    <row r="21" spans="1:20" x14ac:dyDescent="0.25">
      <c r="A21">
        <v>62</v>
      </c>
      <c r="B21" t="str">
        <f t="shared" si="1"/>
        <v>62@2009/2/6</v>
      </c>
      <c r="C21" s="5">
        <f t="shared" si="0"/>
        <v>39850.144976359341</v>
      </c>
      <c r="E21">
        <v>1208184865</v>
      </c>
      <c r="F21" t="s">
        <v>77</v>
      </c>
      <c r="G21" t="s">
        <v>78</v>
      </c>
      <c r="H21">
        <v>59</v>
      </c>
      <c r="I21">
        <v>59</v>
      </c>
      <c r="J21">
        <v>758</v>
      </c>
      <c r="K21">
        <v>759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1</v>
      </c>
    </row>
    <row r="22" spans="1:20" x14ac:dyDescent="0.25">
      <c r="A22">
        <v>63</v>
      </c>
      <c r="B22" t="str">
        <f t="shared" si="1"/>
        <v>63@2009/2/6</v>
      </c>
      <c r="C22" s="5">
        <f t="shared" si="0"/>
        <v>39850.149030732864</v>
      </c>
      <c r="E22">
        <v>1208185208</v>
      </c>
      <c r="F22" t="s">
        <v>78</v>
      </c>
      <c r="G22" t="s">
        <v>79</v>
      </c>
      <c r="H22">
        <v>59</v>
      </c>
      <c r="I22">
        <v>59</v>
      </c>
      <c r="J22">
        <v>759</v>
      </c>
      <c r="K22">
        <v>759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2"/>
        <v>2</v>
      </c>
    </row>
    <row r="23" spans="1:20" x14ac:dyDescent="0.25">
      <c r="A23">
        <v>64</v>
      </c>
      <c r="B23" t="str">
        <f t="shared" si="1"/>
        <v>64@2009/2/6</v>
      </c>
      <c r="C23" s="5">
        <f t="shared" si="0"/>
        <v>39850.904397163118</v>
      </c>
      <c r="E23">
        <v>1208249112</v>
      </c>
      <c r="F23" t="s">
        <v>79</v>
      </c>
      <c r="G23" t="s">
        <v>80</v>
      </c>
      <c r="H23">
        <v>59</v>
      </c>
      <c r="I23">
        <v>59</v>
      </c>
      <c r="J23">
        <v>759</v>
      </c>
      <c r="K23">
        <v>759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0</v>
      </c>
    </row>
    <row r="28" spans="1:20" ht="31.5" customHeight="1" x14ac:dyDescent="0.25"/>
    <row r="34" spans="3:4" ht="27.75" customHeight="1" x14ac:dyDescent="0.25"/>
    <row r="39" spans="3:4" ht="38.25" customHeight="1" x14ac:dyDescent="0.25"/>
    <row r="43" spans="3:4" ht="36" customHeight="1" x14ac:dyDescent="0.25"/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1:26" x14ac:dyDescent="0.25">
      <c r="C49"/>
      <c r="D49"/>
    </row>
    <row r="50" spans="1:26" x14ac:dyDescent="0.25">
      <c r="C50"/>
      <c r="D50"/>
    </row>
    <row r="51" spans="1:26" x14ac:dyDescent="0.25">
      <c r="C51"/>
      <c r="D51"/>
    </row>
    <row r="52" spans="1:26" x14ac:dyDescent="0.25">
      <c r="C52"/>
      <c r="D52"/>
    </row>
    <row r="53" spans="1:26" x14ac:dyDescent="0.25">
      <c r="C53"/>
      <c r="D53"/>
    </row>
    <row r="54" spans="1:26" x14ac:dyDescent="0.25">
      <c r="C54"/>
      <c r="D54"/>
      <c r="K54" s="30" t="s">
        <v>155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3.25" x14ac:dyDescent="0.25">
      <c r="C55"/>
      <c r="D55"/>
      <c r="K55" s="26" t="s">
        <v>136</v>
      </c>
      <c r="L55" s="26"/>
      <c r="M55" s="26"/>
      <c r="N55" s="26"/>
      <c r="O55" s="26"/>
      <c r="P55" s="26"/>
      <c r="Q55" s="26"/>
      <c r="T55" s="26" t="s">
        <v>141</v>
      </c>
      <c r="U55" s="26"/>
      <c r="V55" s="26"/>
      <c r="W55" s="26"/>
      <c r="X55" s="26"/>
      <c r="Y55" s="26"/>
      <c r="Z55" s="26"/>
    </row>
    <row r="56" spans="1:26" ht="26.25" x14ac:dyDescent="0.45">
      <c r="A56" s="32" t="s">
        <v>113</v>
      </c>
      <c r="B56" s="32"/>
      <c r="C56" s="32"/>
      <c r="D56" s="32"/>
      <c r="E56" s="32"/>
      <c r="F56" s="32"/>
      <c r="G56" s="32"/>
      <c r="H56" s="32"/>
      <c r="I56" s="32"/>
      <c r="K56" s="8" t="s">
        <v>114</v>
      </c>
      <c r="L56" s="8" t="s">
        <v>115</v>
      </c>
      <c r="M56" s="8" t="s">
        <v>116</v>
      </c>
      <c r="N56" s="8"/>
      <c r="O56" s="8"/>
      <c r="P56" s="8" t="s">
        <v>117</v>
      </c>
      <c r="Q56" s="8" t="s">
        <v>128</v>
      </c>
      <c r="T56" s="12" t="s">
        <v>114</v>
      </c>
      <c r="U56" s="12" t="s">
        <v>137</v>
      </c>
      <c r="V56" s="12" t="s">
        <v>138</v>
      </c>
      <c r="W56" s="12"/>
      <c r="X56" s="12"/>
      <c r="Y56" s="12" t="s">
        <v>117</v>
      </c>
      <c r="Z56" s="12" t="s">
        <v>128</v>
      </c>
    </row>
    <row r="57" spans="1:26" ht="36" customHeight="1" x14ac:dyDescent="0.25">
      <c r="A57" s="28" t="s">
        <v>103</v>
      </c>
      <c r="B57" s="28"/>
      <c r="C57" s="28"/>
      <c r="D57" s="18" t="s">
        <v>154</v>
      </c>
      <c r="F57" s="29" t="s">
        <v>104</v>
      </c>
      <c r="G57" s="29"/>
      <c r="H57" s="29"/>
      <c r="I57" s="18" t="s">
        <v>154</v>
      </c>
      <c r="K57" s="24" t="s">
        <v>133</v>
      </c>
      <c r="L57">
        <f>5/6</f>
        <v>0.83333333333333337</v>
      </c>
      <c r="M57">
        <f>atlas!S44</f>
        <v>0</v>
      </c>
      <c r="N57">
        <f>ABS(L57-M57)</f>
        <v>0.83333333333333337</v>
      </c>
      <c r="O57">
        <f>POWER(N57,1)</f>
        <v>0.83333333333333337</v>
      </c>
      <c r="T57" s="24" t="s">
        <v>133</v>
      </c>
      <c r="U57">
        <f>5/6</f>
        <v>0.83333333333333337</v>
      </c>
      <c r="V57">
        <f>atlas!S44</f>
        <v>0</v>
      </c>
      <c r="W57">
        <f>ABS(U57-V57)</f>
        <v>0.83333333333333337</v>
      </c>
      <c r="X57">
        <f>POWER(W57,1)</f>
        <v>0.83333333333333337</v>
      </c>
    </row>
    <row r="58" spans="1:26" x14ac:dyDescent="0.25">
      <c r="A58" s="6">
        <v>0</v>
      </c>
      <c r="B58" s="6">
        <v>5</v>
      </c>
      <c r="C58" s="6">
        <v>5</v>
      </c>
      <c r="D58" s="19">
        <v>1</v>
      </c>
      <c r="F58">
        <v>0</v>
      </c>
      <c r="G58">
        <v>5</v>
      </c>
      <c r="H58">
        <v>5</v>
      </c>
      <c r="I58" s="19">
        <v>1</v>
      </c>
      <c r="K58" s="24"/>
      <c r="L58">
        <f t="shared" ref="L58:L62" si="3">5/6</f>
        <v>0.83333333333333337</v>
      </c>
      <c r="M58">
        <f>atlas!S45</f>
        <v>1</v>
      </c>
      <c r="N58">
        <f>ABS(L58-M58)</f>
        <v>0.16666666666666663</v>
      </c>
      <c r="O58">
        <f t="shared" ref="O58:O78" si="4">POWER(N58,1)</f>
        <v>0.16666666666666663</v>
      </c>
      <c r="T58" s="24"/>
      <c r="U58">
        <f t="shared" ref="U58:U62" si="5">5/6</f>
        <v>0.83333333333333337</v>
      </c>
      <c r="V58">
        <f>atlas!S45</f>
        <v>1</v>
      </c>
      <c r="W58">
        <f t="shared" ref="W58:W78" si="6">ABS(U58-V58)</f>
        <v>0.16666666666666663</v>
      </c>
      <c r="X58">
        <f t="shared" ref="X58:X78" si="7">POWER(W58,1)</f>
        <v>0.16666666666666663</v>
      </c>
    </row>
    <row r="59" spans="1:26" x14ac:dyDescent="0.25">
      <c r="A59" s="6">
        <v>6</v>
      </c>
      <c r="B59" s="6">
        <v>7</v>
      </c>
      <c r="C59" s="6">
        <v>96</v>
      </c>
      <c r="D59" s="19">
        <v>2</v>
      </c>
      <c r="F59">
        <v>6</v>
      </c>
      <c r="G59">
        <v>9</v>
      </c>
      <c r="H59">
        <v>109</v>
      </c>
      <c r="I59" s="19">
        <v>2</v>
      </c>
      <c r="K59" s="24"/>
      <c r="L59">
        <f t="shared" si="3"/>
        <v>0.83333333333333337</v>
      </c>
      <c r="M59">
        <f>atlas!S46</f>
        <v>1</v>
      </c>
      <c r="N59">
        <f t="shared" ref="N59:N78" si="8">ABS(L59-M59)</f>
        <v>0.16666666666666663</v>
      </c>
      <c r="O59">
        <f t="shared" si="4"/>
        <v>0.16666666666666663</v>
      </c>
      <c r="T59" s="24"/>
      <c r="U59">
        <f t="shared" si="5"/>
        <v>0.83333333333333337</v>
      </c>
      <c r="V59">
        <f>atlas!S46</f>
        <v>1</v>
      </c>
      <c r="W59">
        <f t="shared" si="6"/>
        <v>0.16666666666666663</v>
      </c>
      <c r="X59">
        <f t="shared" si="7"/>
        <v>0.16666666666666663</v>
      </c>
    </row>
    <row r="60" spans="1:26" x14ac:dyDescent="0.25">
      <c r="A60" s="6">
        <v>8</v>
      </c>
      <c r="B60" s="6">
        <v>21</v>
      </c>
      <c r="C60" s="6">
        <v>120</v>
      </c>
      <c r="D60" s="19">
        <v>3</v>
      </c>
      <c r="F60">
        <v>10</v>
      </c>
      <c r="G60">
        <v>21</v>
      </c>
      <c r="H60">
        <v>107</v>
      </c>
      <c r="I60" s="19">
        <v>3</v>
      </c>
      <c r="K60" s="24"/>
      <c r="L60">
        <f t="shared" si="3"/>
        <v>0.83333333333333337</v>
      </c>
      <c r="M60">
        <f>atlas!S47</f>
        <v>1</v>
      </c>
      <c r="N60">
        <f t="shared" si="8"/>
        <v>0.16666666666666663</v>
      </c>
      <c r="O60">
        <f t="shared" si="4"/>
        <v>0.16666666666666663</v>
      </c>
      <c r="T60" s="24"/>
      <c r="U60">
        <f t="shared" si="5"/>
        <v>0.83333333333333337</v>
      </c>
      <c r="V60">
        <f>atlas!S47</f>
        <v>1</v>
      </c>
      <c r="W60">
        <f t="shared" si="6"/>
        <v>0.16666666666666663</v>
      </c>
      <c r="X60">
        <f t="shared" si="7"/>
        <v>0.16666666666666663</v>
      </c>
    </row>
    <row r="61" spans="1:26" x14ac:dyDescent="0.25">
      <c r="A61" s="6"/>
      <c r="B61" s="6"/>
      <c r="C61" s="6"/>
      <c r="D61" s="6"/>
      <c r="K61" s="24"/>
      <c r="L61">
        <f t="shared" si="3"/>
        <v>0.83333333333333337</v>
      </c>
      <c r="M61">
        <f>atlas!S48</f>
        <v>1</v>
      </c>
      <c r="N61">
        <f t="shared" si="8"/>
        <v>0.16666666666666663</v>
      </c>
      <c r="O61">
        <f t="shared" si="4"/>
        <v>0.16666666666666663</v>
      </c>
      <c r="T61" s="24"/>
      <c r="U61">
        <f t="shared" si="5"/>
        <v>0.83333333333333337</v>
      </c>
      <c r="V61">
        <f>atlas!S48</f>
        <v>1</v>
      </c>
      <c r="W61">
        <f t="shared" si="6"/>
        <v>0.16666666666666663</v>
      </c>
      <c r="X61">
        <f t="shared" si="7"/>
        <v>0.16666666666666663</v>
      </c>
    </row>
    <row r="62" spans="1:26" x14ac:dyDescent="0.25">
      <c r="A62" s="6"/>
      <c r="B62" s="6"/>
      <c r="C62" s="6"/>
      <c r="D62" s="6"/>
      <c r="K62" s="24"/>
      <c r="L62">
        <f t="shared" si="3"/>
        <v>0.83333333333333337</v>
      </c>
      <c r="M62">
        <f>atlas!S49</f>
        <v>1</v>
      </c>
      <c r="N62">
        <f t="shared" si="8"/>
        <v>0.16666666666666663</v>
      </c>
      <c r="O62">
        <f t="shared" si="4"/>
        <v>0.16666666666666663</v>
      </c>
      <c r="P62" s="10">
        <f>SUM(O57:O62)</f>
        <v>1.6666666666666661</v>
      </c>
      <c r="T62" s="24"/>
      <c r="U62">
        <f t="shared" si="5"/>
        <v>0.83333333333333337</v>
      </c>
      <c r="V62">
        <f>atlas!S49</f>
        <v>1</v>
      </c>
      <c r="W62">
        <f t="shared" si="6"/>
        <v>0.16666666666666663</v>
      </c>
      <c r="X62">
        <f t="shared" si="7"/>
        <v>0.16666666666666663</v>
      </c>
      <c r="Y62" s="10">
        <f>SUM(X57:X62)</f>
        <v>1.6666666666666661</v>
      </c>
    </row>
    <row r="63" spans="1:26" ht="41.25" customHeight="1" x14ac:dyDescent="0.25">
      <c r="A63" s="31" t="s">
        <v>105</v>
      </c>
      <c r="B63" s="31"/>
      <c r="C63" s="31"/>
      <c r="D63" s="13"/>
      <c r="F63" s="28" t="s">
        <v>106</v>
      </c>
      <c r="G63" s="28"/>
      <c r="H63" s="28"/>
      <c r="K63" s="33" t="s">
        <v>134</v>
      </c>
      <c r="L63">
        <f>96/2</f>
        <v>48</v>
      </c>
      <c r="M63">
        <f>atlas!S50</f>
        <v>95</v>
      </c>
      <c r="N63">
        <f t="shared" si="8"/>
        <v>47</v>
      </c>
      <c r="O63">
        <f t="shared" si="4"/>
        <v>47</v>
      </c>
      <c r="T63" s="33" t="s">
        <v>139</v>
      </c>
      <c r="U63">
        <f>109/4</f>
        <v>27.25</v>
      </c>
      <c r="V63">
        <f>atlas!S50</f>
        <v>95</v>
      </c>
      <c r="W63">
        <f t="shared" si="6"/>
        <v>67.75</v>
      </c>
      <c r="X63">
        <f t="shared" si="7"/>
        <v>67.75</v>
      </c>
    </row>
    <row r="64" spans="1:26" x14ac:dyDescent="0.25">
      <c r="A64" s="6">
        <v>0</v>
      </c>
      <c r="B64" s="6">
        <v>5</v>
      </c>
      <c r="C64" s="6">
        <v>5</v>
      </c>
      <c r="D64" s="6"/>
      <c r="F64">
        <v>0</v>
      </c>
      <c r="G64">
        <v>5</v>
      </c>
      <c r="H64">
        <v>5</v>
      </c>
      <c r="K64" s="33"/>
      <c r="L64">
        <f>96/2</f>
        <v>48</v>
      </c>
      <c r="M64">
        <f>atlas!S51</f>
        <v>1</v>
      </c>
      <c r="N64">
        <f t="shared" si="8"/>
        <v>47</v>
      </c>
      <c r="O64">
        <f t="shared" si="4"/>
        <v>47</v>
      </c>
      <c r="P64" s="10">
        <f>SUM(O63:O64)</f>
        <v>94</v>
      </c>
      <c r="T64" s="33"/>
      <c r="U64">
        <f t="shared" ref="U64:U66" si="9">109/4</f>
        <v>27.25</v>
      </c>
      <c r="V64">
        <f>atlas!S51</f>
        <v>1</v>
      </c>
      <c r="W64">
        <f t="shared" si="6"/>
        <v>26.25</v>
      </c>
      <c r="X64">
        <f t="shared" si="7"/>
        <v>26.25</v>
      </c>
    </row>
    <row r="65" spans="1:26" x14ac:dyDescent="0.25">
      <c r="A65" s="6">
        <v>6</v>
      </c>
      <c r="B65" s="6">
        <v>9</v>
      </c>
      <c r="C65" s="6">
        <v>109</v>
      </c>
      <c r="D65" s="6"/>
      <c r="F65">
        <v>6</v>
      </c>
      <c r="G65">
        <v>9</v>
      </c>
      <c r="H65">
        <v>109</v>
      </c>
      <c r="K65" s="33" t="s">
        <v>135</v>
      </c>
      <c r="L65">
        <f>120/14</f>
        <v>8.5714285714285712</v>
      </c>
      <c r="M65">
        <f>atlas!S52</f>
        <v>13</v>
      </c>
      <c r="N65">
        <f t="shared" si="8"/>
        <v>4.4285714285714288</v>
      </c>
      <c r="O65">
        <f t="shared" si="4"/>
        <v>4.4285714285714288</v>
      </c>
      <c r="T65" s="33"/>
      <c r="U65">
        <f t="shared" si="9"/>
        <v>27.25</v>
      </c>
      <c r="V65">
        <f>atlas!S52</f>
        <v>13</v>
      </c>
      <c r="W65">
        <f t="shared" si="6"/>
        <v>14.25</v>
      </c>
      <c r="X65">
        <f t="shared" si="7"/>
        <v>14.25</v>
      </c>
    </row>
    <row r="66" spans="1:26" x14ac:dyDescent="0.25">
      <c r="A66" s="6">
        <v>10</v>
      </c>
      <c r="B66" s="6">
        <v>21</v>
      </c>
      <c r="C66" s="6">
        <v>107</v>
      </c>
      <c r="D66" s="6"/>
      <c r="F66">
        <v>10</v>
      </c>
      <c r="G66">
        <v>21</v>
      </c>
      <c r="H66">
        <v>107</v>
      </c>
      <c r="K66" s="33"/>
      <c r="L66">
        <f t="shared" ref="L66:L78" si="10">120/14</f>
        <v>8.5714285714285712</v>
      </c>
      <c r="M66">
        <f>atlas!S53</f>
        <v>0</v>
      </c>
      <c r="N66">
        <f t="shared" si="8"/>
        <v>8.5714285714285712</v>
      </c>
      <c r="O66">
        <f t="shared" si="4"/>
        <v>8.5714285714285712</v>
      </c>
      <c r="T66" s="33"/>
      <c r="U66">
        <f t="shared" si="9"/>
        <v>27.25</v>
      </c>
      <c r="V66">
        <f>atlas!S53</f>
        <v>0</v>
      </c>
      <c r="W66">
        <f t="shared" si="6"/>
        <v>27.25</v>
      </c>
      <c r="X66">
        <f t="shared" si="7"/>
        <v>27.25</v>
      </c>
      <c r="Y66" s="10">
        <f>SUM(X63:X66)</f>
        <v>135.5</v>
      </c>
    </row>
    <row r="67" spans="1:26" x14ac:dyDescent="0.25">
      <c r="A67" s="6"/>
      <c r="B67" s="6"/>
      <c r="C67" s="6"/>
      <c r="D67" s="6"/>
      <c r="K67" s="33"/>
      <c r="L67">
        <f t="shared" si="10"/>
        <v>8.5714285714285712</v>
      </c>
      <c r="M67">
        <f>atlas!S54</f>
        <v>40</v>
      </c>
      <c r="N67">
        <f t="shared" si="8"/>
        <v>31.428571428571431</v>
      </c>
      <c r="O67">
        <f t="shared" si="4"/>
        <v>31.428571428571431</v>
      </c>
      <c r="T67" s="33" t="s">
        <v>140</v>
      </c>
      <c r="U67">
        <f>107/12</f>
        <v>8.9166666666666661</v>
      </c>
      <c r="V67">
        <f>atlas!S54</f>
        <v>40</v>
      </c>
      <c r="W67">
        <f t="shared" si="6"/>
        <v>31.083333333333336</v>
      </c>
      <c r="X67">
        <f t="shared" si="7"/>
        <v>31.083333333333336</v>
      </c>
    </row>
    <row r="68" spans="1:26" ht="41.25" customHeight="1" x14ac:dyDescent="0.25">
      <c r="A68" s="31" t="s">
        <v>108</v>
      </c>
      <c r="B68" s="31"/>
      <c r="C68" s="31"/>
      <c r="D68" s="13"/>
      <c r="F68" s="28" t="s">
        <v>107</v>
      </c>
      <c r="G68" s="28"/>
      <c r="H68" s="28"/>
      <c r="K68" s="33"/>
      <c r="L68">
        <f t="shared" si="10"/>
        <v>8.5714285714285712</v>
      </c>
      <c r="M68">
        <f>atlas!S55</f>
        <v>37</v>
      </c>
      <c r="N68">
        <f t="shared" si="8"/>
        <v>28.428571428571431</v>
      </c>
      <c r="O68">
        <f t="shared" si="4"/>
        <v>28.428571428571431</v>
      </c>
      <c r="T68" s="33"/>
      <c r="U68">
        <f t="shared" ref="U68:U78" si="11">107/12</f>
        <v>8.9166666666666661</v>
      </c>
      <c r="V68">
        <f>atlas!S55</f>
        <v>37</v>
      </c>
      <c r="W68">
        <f t="shared" si="6"/>
        <v>28.083333333333336</v>
      </c>
      <c r="X68">
        <f t="shared" si="7"/>
        <v>28.083333333333336</v>
      </c>
    </row>
    <row r="69" spans="1:26" x14ac:dyDescent="0.25">
      <c r="A69" s="6">
        <v>0</v>
      </c>
      <c r="B69" s="6">
        <v>5</v>
      </c>
      <c r="C69" s="6">
        <v>5</v>
      </c>
      <c r="D69" s="6"/>
      <c r="F69">
        <v>0</v>
      </c>
      <c r="G69">
        <v>4</v>
      </c>
      <c r="H69">
        <v>4</v>
      </c>
      <c r="K69" s="33"/>
      <c r="L69">
        <f t="shared" si="10"/>
        <v>8.5714285714285712</v>
      </c>
      <c r="M69">
        <f>atlas!S56</f>
        <v>2</v>
      </c>
      <c r="N69">
        <f t="shared" si="8"/>
        <v>6.5714285714285712</v>
      </c>
      <c r="O69">
        <f t="shared" si="4"/>
        <v>6.5714285714285712</v>
      </c>
      <c r="T69" s="33"/>
      <c r="U69">
        <f t="shared" si="11"/>
        <v>8.9166666666666661</v>
      </c>
      <c r="V69">
        <f>atlas!S56</f>
        <v>2</v>
      </c>
      <c r="W69">
        <f t="shared" si="6"/>
        <v>6.9166666666666661</v>
      </c>
      <c r="X69">
        <f t="shared" si="7"/>
        <v>6.9166666666666661</v>
      </c>
    </row>
    <row r="70" spans="1:26" x14ac:dyDescent="0.25">
      <c r="A70" s="6">
        <v>6</v>
      </c>
      <c r="B70" s="6">
        <v>7</v>
      </c>
      <c r="C70" s="6">
        <v>96</v>
      </c>
      <c r="D70" s="6"/>
      <c r="F70">
        <v>5</v>
      </c>
      <c r="G70">
        <v>5</v>
      </c>
      <c r="H70">
        <v>1</v>
      </c>
      <c r="K70" s="33"/>
      <c r="L70">
        <f t="shared" si="10"/>
        <v>8.5714285714285712</v>
      </c>
      <c r="M70">
        <f>atlas!S57</f>
        <v>2</v>
      </c>
      <c r="N70">
        <f t="shared" si="8"/>
        <v>6.5714285714285712</v>
      </c>
      <c r="O70">
        <f t="shared" si="4"/>
        <v>6.5714285714285712</v>
      </c>
      <c r="T70" s="33"/>
      <c r="U70">
        <f t="shared" si="11"/>
        <v>8.9166666666666661</v>
      </c>
      <c r="V70">
        <f>atlas!S57</f>
        <v>2</v>
      </c>
      <c r="W70">
        <f t="shared" si="6"/>
        <v>6.9166666666666661</v>
      </c>
      <c r="X70">
        <f t="shared" si="7"/>
        <v>6.9166666666666661</v>
      </c>
    </row>
    <row r="71" spans="1:26" x14ac:dyDescent="0.25">
      <c r="A71" s="6">
        <v>8</v>
      </c>
      <c r="B71" s="6">
        <v>21</v>
      </c>
      <c r="C71" s="6">
        <v>120</v>
      </c>
      <c r="D71" s="6"/>
      <c r="F71">
        <v>6</v>
      </c>
      <c r="G71">
        <v>21</v>
      </c>
      <c r="H71">
        <v>216</v>
      </c>
      <c r="K71" s="33"/>
      <c r="L71">
        <f t="shared" si="10"/>
        <v>8.5714285714285712</v>
      </c>
      <c r="M71">
        <f>atlas!S58</f>
        <v>19</v>
      </c>
      <c r="N71">
        <f t="shared" si="8"/>
        <v>10.428571428571429</v>
      </c>
      <c r="O71">
        <f t="shared" si="4"/>
        <v>10.428571428571429</v>
      </c>
      <c r="T71" s="33"/>
      <c r="U71">
        <f t="shared" si="11"/>
        <v>8.9166666666666661</v>
      </c>
      <c r="V71">
        <f>atlas!S58</f>
        <v>19</v>
      </c>
      <c r="W71">
        <f t="shared" si="6"/>
        <v>10.083333333333334</v>
      </c>
      <c r="X71">
        <f t="shared" si="7"/>
        <v>10.083333333333334</v>
      </c>
    </row>
    <row r="72" spans="1:26" x14ac:dyDescent="0.25">
      <c r="A72" s="6"/>
      <c r="B72" s="6"/>
      <c r="C72" s="6"/>
      <c r="D72" s="6"/>
      <c r="K72" s="33"/>
      <c r="L72">
        <f t="shared" si="10"/>
        <v>8.5714285714285712</v>
      </c>
      <c r="M72">
        <f>atlas!S59</f>
        <v>1</v>
      </c>
      <c r="N72">
        <f t="shared" si="8"/>
        <v>7.5714285714285712</v>
      </c>
      <c r="O72">
        <f t="shared" si="4"/>
        <v>7.5714285714285712</v>
      </c>
      <c r="T72" s="33"/>
      <c r="U72">
        <f t="shared" si="11"/>
        <v>8.9166666666666661</v>
      </c>
      <c r="V72">
        <f>atlas!S59</f>
        <v>1</v>
      </c>
      <c r="W72">
        <f t="shared" si="6"/>
        <v>7.9166666666666661</v>
      </c>
      <c r="X72">
        <f t="shared" si="7"/>
        <v>7.9166666666666661</v>
      </c>
    </row>
    <row r="73" spans="1:26" x14ac:dyDescent="0.25">
      <c r="A73" s="6"/>
      <c r="B73" s="6"/>
      <c r="C73" s="6"/>
      <c r="D73" s="6"/>
      <c r="K73" s="33"/>
      <c r="L73">
        <f t="shared" si="10"/>
        <v>8.5714285714285712</v>
      </c>
      <c r="M73">
        <f>atlas!S60</f>
        <v>2</v>
      </c>
      <c r="N73">
        <f t="shared" si="8"/>
        <v>6.5714285714285712</v>
      </c>
      <c r="O73">
        <f t="shared" si="4"/>
        <v>6.5714285714285712</v>
      </c>
      <c r="T73" s="33"/>
      <c r="U73">
        <f t="shared" si="11"/>
        <v>8.9166666666666661</v>
      </c>
      <c r="V73">
        <f>atlas!S60</f>
        <v>2</v>
      </c>
      <c r="W73">
        <f t="shared" si="6"/>
        <v>6.9166666666666661</v>
      </c>
      <c r="X73">
        <f t="shared" si="7"/>
        <v>6.9166666666666661</v>
      </c>
    </row>
    <row r="74" spans="1:26" ht="37.5" customHeight="1" x14ac:dyDescent="0.25">
      <c r="A74" s="31" t="s">
        <v>109</v>
      </c>
      <c r="B74" s="31"/>
      <c r="C74" s="31"/>
      <c r="D74" s="13"/>
      <c r="F74" s="28" t="s">
        <v>110</v>
      </c>
      <c r="G74" s="28"/>
      <c r="H74" s="28"/>
      <c r="K74" s="33"/>
      <c r="L74">
        <f t="shared" si="10"/>
        <v>8.5714285714285712</v>
      </c>
      <c r="M74">
        <f>atlas!S61</f>
        <v>0</v>
      </c>
      <c r="N74">
        <f t="shared" si="8"/>
        <v>8.5714285714285712</v>
      </c>
      <c r="O74">
        <f t="shared" si="4"/>
        <v>8.5714285714285712</v>
      </c>
      <c r="T74" s="33"/>
      <c r="U74">
        <f t="shared" si="11"/>
        <v>8.9166666666666661</v>
      </c>
      <c r="V74">
        <f>atlas!S61</f>
        <v>0</v>
      </c>
      <c r="W74">
        <f t="shared" si="6"/>
        <v>8.9166666666666661</v>
      </c>
      <c r="X74">
        <f t="shared" si="7"/>
        <v>8.9166666666666661</v>
      </c>
    </row>
    <row r="75" spans="1:26" x14ac:dyDescent="0.25">
      <c r="A75" s="6">
        <v>0</v>
      </c>
      <c r="B75" s="6">
        <v>5</v>
      </c>
      <c r="C75" s="6">
        <v>5</v>
      </c>
      <c r="D75" s="6"/>
      <c r="F75">
        <v>0</v>
      </c>
      <c r="G75">
        <v>5</v>
      </c>
      <c r="H75">
        <v>5</v>
      </c>
      <c r="K75" s="33"/>
      <c r="L75">
        <f t="shared" si="10"/>
        <v>8.5714285714285712</v>
      </c>
      <c r="M75">
        <f>atlas!S62</f>
        <v>1</v>
      </c>
      <c r="N75">
        <f t="shared" si="8"/>
        <v>7.5714285714285712</v>
      </c>
      <c r="O75">
        <f t="shared" si="4"/>
        <v>7.5714285714285712</v>
      </c>
      <c r="T75" s="33"/>
      <c r="U75">
        <f t="shared" si="11"/>
        <v>8.9166666666666661</v>
      </c>
      <c r="V75">
        <f>atlas!S62</f>
        <v>1</v>
      </c>
      <c r="W75">
        <f t="shared" si="6"/>
        <v>7.9166666666666661</v>
      </c>
      <c r="X75">
        <f t="shared" si="7"/>
        <v>7.9166666666666661</v>
      </c>
    </row>
    <row r="76" spans="1:26" x14ac:dyDescent="0.25">
      <c r="A76" s="6">
        <v>6</v>
      </c>
      <c r="B76" s="6">
        <v>18</v>
      </c>
      <c r="C76" s="6">
        <v>213</v>
      </c>
      <c r="D76" s="6"/>
      <c r="F76">
        <v>6</v>
      </c>
      <c r="G76">
        <v>9</v>
      </c>
      <c r="H76">
        <v>109</v>
      </c>
      <c r="K76" s="33"/>
      <c r="L76">
        <f t="shared" si="10"/>
        <v>8.5714285714285712</v>
      </c>
      <c r="M76">
        <f>atlas!S63</f>
        <v>1</v>
      </c>
      <c r="N76">
        <f t="shared" si="8"/>
        <v>7.5714285714285712</v>
      </c>
      <c r="O76">
        <f t="shared" si="4"/>
        <v>7.5714285714285712</v>
      </c>
      <c r="T76" s="33"/>
      <c r="U76">
        <f t="shared" si="11"/>
        <v>8.9166666666666661</v>
      </c>
      <c r="V76">
        <f>atlas!S63</f>
        <v>1</v>
      </c>
      <c r="W76">
        <f t="shared" si="6"/>
        <v>7.9166666666666661</v>
      </c>
      <c r="X76">
        <f t="shared" si="7"/>
        <v>7.9166666666666661</v>
      </c>
    </row>
    <row r="77" spans="1:26" x14ac:dyDescent="0.25">
      <c r="A77" s="6">
        <v>19</v>
      </c>
      <c r="B77" s="6">
        <v>21</v>
      </c>
      <c r="C77" s="6">
        <v>3</v>
      </c>
      <c r="D77" s="6"/>
      <c r="F77">
        <v>10</v>
      </c>
      <c r="G77">
        <v>21</v>
      </c>
      <c r="H77">
        <v>107</v>
      </c>
      <c r="K77" s="33"/>
      <c r="L77">
        <f t="shared" si="10"/>
        <v>8.5714285714285712</v>
      </c>
      <c r="M77">
        <f>atlas!S64</f>
        <v>2</v>
      </c>
      <c r="N77">
        <f t="shared" si="8"/>
        <v>6.5714285714285712</v>
      </c>
      <c r="O77">
        <f t="shared" si="4"/>
        <v>6.5714285714285712</v>
      </c>
      <c r="T77" s="33"/>
      <c r="U77">
        <f t="shared" si="11"/>
        <v>8.9166666666666661</v>
      </c>
      <c r="V77">
        <f>atlas!S64</f>
        <v>2</v>
      </c>
      <c r="W77">
        <f t="shared" si="6"/>
        <v>6.9166666666666661</v>
      </c>
      <c r="X77">
        <f t="shared" si="7"/>
        <v>6.9166666666666661</v>
      </c>
    </row>
    <row r="78" spans="1:26" x14ac:dyDescent="0.25">
      <c r="A78" s="6"/>
      <c r="B78" s="6"/>
      <c r="C78" s="6"/>
      <c r="D78" s="6"/>
      <c r="K78" s="33"/>
      <c r="L78">
        <f t="shared" si="10"/>
        <v>8.5714285714285712</v>
      </c>
      <c r="M78">
        <f>atlas!S65</f>
        <v>0</v>
      </c>
      <c r="N78">
        <f t="shared" si="8"/>
        <v>8.5714285714285712</v>
      </c>
      <c r="O78">
        <f t="shared" si="4"/>
        <v>8.5714285714285712</v>
      </c>
      <c r="P78" s="10">
        <f>SUM(O65:O78)</f>
        <v>149.42857142857144</v>
      </c>
      <c r="Q78" s="11">
        <f>SUM(P62,P64,P78)</f>
        <v>245.09523809523813</v>
      </c>
      <c r="T78" s="33"/>
      <c r="U78">
        <f t="shared" si="11"/>
        <v>8.9166666666666661</v>
      </c>
      <c r="V78">
        <f>atlas!S65</f>
        <v>0</v>
      </c>
      <c r="W78">
        <f t="shared" si="6"/>
        <v>8.9166666666666661</v>
      </c>
      <c r="X78">
        <f t="shared" si="7"/>
        <v>8.9166666666666661</v>
      </c>
      <c r="Y78" s="10">
        <f>SUM(X67:X78)</f>
        <v>138.50000000000003</v>
      </c>
      <c r="Z78" s="11">
        <f>SUM(Y78,Y66,Y62)</f>
        <v>275.66666666666669</v>
      </c>
    </row>
    <row r="79" spans="1:26" x14ac:dyDescent="0.25">
      <c r="A79" s="6"/>
      <c r="B79" s="6"/>
      <c r="C79" s="6"/>
      <c r="D79" s="6"/>
      <c r="K79" s="14"/>
      <c r="P79" s="10"/>
      <c r="T79" s="14"/>
      <c r="Y79" s="10"/>
      <c r="Z79" s="11"/>
    </row>
    <row r="81" spans="1:19" ht="18.75" x14ac:dyDescent="0.25">
      <c r="Q81" s="27" t="s">
        <v>156</v>
      </c>
      <c r="R81" s="27"/>
      <c r="S81" s="27"/>
    </row>
    <row r="82" spans="1:19" ht="43.5" customHeight="1" x14ac:dyDescent="0.25">
      <c r="D82"/>
      <c r="Q82" s="25" t="s">
        <v>132</v>
      </c>
      <c r="R82" s="25"/>
      <c r="S82" s="25"/>
    </row>
    <row r="83" spans="1:19" ht="26.25" x14ac:dyDescent="0.25">
      <c r="D83" s="8"/>
      <c r="Q83" s="8" t="s">
        <v>144</v>
      </c>
      <c r="R83" s="8" t="s">
        <v>142</v>
      </c>
      <c r="S83" s="8" t="s">
        <v>143</v>
      </c>
    </row>
    <row r="84" spans="1:19" x14ac:dyDescent="0.25">
      <c r="Q84" s="17" t="s">
        <v>146</v>
      </c>
      <c r="R84">
        <f>ABS(E8-E7)/84600</f>
        <v>53.970165484633569</v>
      </c>
      <c r="S84" s="1">
        <f>ABS(T8-T7)</f>
        <v>94</v>
      </c>
    </row>
    <row r="85" spans="1:19" x14ac:dyDescent="0.25">
      <c r="Q85" s="17" t="s">
        <v>147</v>
      </c>
      <c r="R85">
        <f>ABS(E12-E11)/84600</f>
        <v>5.7907210401891254</v>
      </c>
      <c r="S85" s="1">
        <f>ABS(T12-T11)</f>
        <v>40</v>
      </c>
    </row>
    <row r="86" spans="1:19" x14ac:dyDescent="0.25">
      <c r="A86" s="17"/>
    </row>
  </sheetData>
  <mergeCells count="20">
    <mergeCell ref="Q81:S81"/>
    <mergeCell ref="Q82:S82"/>
    <mergeCell ref="A56:I56"/>
    <mergeCell ref="T67:T78"/>
    <mergeCell ref="T55:Z55"/>
    <mergeCell ref="T57:T62"/>
    <mergeCell ref="T63:T66"/>
    <mergeCell ref="K57:K62"/>
    <mergeCell ref="K63:K64"/>
    <mergeCell ref="K65:K78"/>
    <mergeCell ref="K55:Q55"/>
    <mergeCell ref="A74:C74"/>
    <mergeCell ref="F74:H74"/>
    <mergeCell ref="A57:C57"/>
    <mergeCell ref="F57:H57"/>
    <mergeCell ref="A63:C63"/>
    <mergeCell ref="F63:H63"/>
    <mergeCell ref="A68:C68"/>
    <mergeCell ref="F68:H68"/>
    <mergeCell ref="K54:Z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8"/>
  <sheetViews>
    <sheetView topLeftCell="A1147" workbookViewId="0">
      <selection activeCell="A1091" sqref="A1091:O1092"/>
    </sheetView>
  </sheetViews>
  <sheetFormatPr defaultRowHeight="15" x14ac:dyDescent="0.25"/>
  <cols>
    <col min="1" max="1" width="25.28515625" bestFit="1" customWidth="1"/>
    <col min="2" max="2" width="22.28515625" bestFit="1" customWidth="1"/>
    <col min="3" max="3" width="7.42578125" bestFit="1" customWidth="1"/>
    <col min="4" max="4" width="12" bestFit="1" customWidth="1"/>
    <col min="5" max="5" width="3" bestFit="1" customWidth="1"/>
    <col min="6" max="7" width="6" bestFit="1" customWidth="1"/>
    <col min="8" max="8" width="7" bestFit="1" customWidth="1"/>
    <col min="9" max="9" width="3" bestFit="1" customWidth="1"/>
    <col min="10" max="10" width="4" bestFit="1" customWidth="1"/>
    <col min="11" max="11" width="3" customWidth="1"/>
    <col min="12" max="13" width="6" bestFit="1" customWidth="1"/>
    <col min="14" max="14" width="3" customWidth="1"/>
    <col min="15" max="15" width="2" bestFit="1" customWidth="1"/>
    <col min="17" max="17" width="3" customWidth="1"/>
    <col min="18" max="19" width="6" customWidth="1"/>
    <col min="20" max="20" width="5" customWidth="1"/>
    <col min="23" max="23" width="3" customWidth="1"/>
    <col min="24" max="26" width="6" customWidth="1"/>
    <col min="29" max="29" width="3" customWidth="1"/>
    <col min="30" max="31" width="6" customWidth="1"/>
    <col min="32" max="32" width="5" customWidth="1"/>
    <col min="35" max="35" width="3" customWidth="1"/>
    <col min="36" max="37" width="6" customWidth="1"/>
    <col min="38" max="38" width="3" customWidth="1"/>
    <col min="41" max="41" width="3" customWidth="1"/>
    <col min="42" max="43" width="6" customWidth="1"/>
    <col min="44" max="44" width="5" customWidth="1"/>
    <col min="47" max="47" width="3" customWidth="1"/>
    <col min="48" max="49" width="6" customWidth="1"/>
    <col min="50" max="50" width="3" customWidth="1"/>
    <col min="53" max="53" width="3" customWidth="1"/>
    <col min="54" max="55" width="6" customWidth="1"/>
    <col min="56" max="56" width="7" customWidth="1"/>
    <col min="59" max="59" width="3" customWidth="1"/>
    <col min="60" max="62" width="6" customWidth="1"/>
    <col min="65" max="65" width="3" customWidth="1"/>
    <col min="66" max="68" width="6" customWidth="1"/>
    <col min="71" max="71" width="3" customWidth="1"/>
    <col min="72" max="74" width="6" customWidth="1"/>
    <col min="77" max="77" width="3" customWidth="1"/>
    <col min="78" max="79" width="6" customWidth="1"/>
    <col min="80" max="80" width="3" customWidth="1"/>
    <col min="83" max="83" width="3" customWidth="1"/>
    <col min="84" max="85" width="6" customWidth="1"/>
    <col min="86" max="86" width="7" customWidth="1"/>
    <col min="89" max="89" width="3" customWidth="1"/>
    <col min="90" max="91" width="6" customWidth="1"/>
    <col min="92" max="92" width="7" customWidth="1"/>
    <col min="95" max="95" width="2" customWidth="1"/>
    <col min="96" max="97" width="6" customWidth="1"/>
    <col min="98" max="98" width="7" customWidth="1"/>
    <col min="101" max="101" width="3" customWidth="1"/>
    <col min="102" max="103" width="6" customWidth="1"/>
    <col min="104" max="104" width="7" customWidth="1"/>
    <col min="107" max="107" width="3" customWidth="1"/>
    <col min="108" max="109" width="6" customWidth="1"/>
    <col min="110" max="110" width="7" customWidth="1"/>
    <col min="113" max="113" width="3" customWidth="1"/>
    <col min="114" max="115" width="6" customWidth="1"/>
    <col min="116" max="116" width="7" customWidth="1"/>
    <col min="119" max="119" width="3" customWidth="1"/>
    <col min="120" max="121" width="5" customWidth="1"/>
    <col min="125" max="125" width="2" customWidth="1"/>
    <col min="126" max="127" width="6" customWidth="1"/>
    <col min="131" max="131" width="3" customWidth="1"/>
    <col min="132" max="133" width="5" customWidth="1"/>
    <col min="137" max="137" width="2" customWidth="1"/>
    <col min="138" max="139" width="6" customWidth="1"/>
    <col min="140" max="140" width="7" customWidth="1"/>
  </cols>
  <sheetData>
    <row r="1" spans="1:8" x14ac:dyDescent="0.25">
      <c r="A1" t="s">
        <v>175</v>
      </c>
    </row>
    <row r="2" spans="1:8" x14ac:dyDescent="0.25">
      <c r="A2" s="23" t="s">
        <v>169</v>
      </c>
      <c r="B2" s="23" t="s">
        <v>170</v>
      </c>
      <c r="C2" s="23"/>
      <c r="D2" s="23"/>
      <c r="E2" s="23"/>
      <c r="F2" s="23"/>
      <c r="G2" s="23"/>
      <c r="H2" s="23"/>
    </row>
    <row r="3" spans="1:8" x14ac:dyDescent="0.25">
      <c r="A3" s="23" t="s">
        <v>157</v>
      </c>
      <c r="B3" s="23" t="s">
        <v>158</v>
      </c>
      <c r="C3" s="23"/>
      <c r="D3" s="23"/>
      <c r="E3" s="23"/>
      <c r="F3" s="23"/>
      <c r="G3" s="23"/>
      <c r="H3" s="23"/>
    </row>
    <row r="4" spans="1:8" x14ac:dyDescent="0.25">
      <c r="A4" t="s">
        <v>159</v>
      </c>
      <c r="B4" t="s">
        <v>160</v>
      </c>
      <c r="C4" t="s">
        <v>161</v>
      </c>
      <c r="D4" t="s">
        <v>162</v>
      </c>
      <c r="E4" t="s">
        <v>163</v>
      </c>
      <c r="F4" t="s">
        <v>164</v>
      </c>
      <c r="G4" t="s">
        <v>165</v>
      </c>
      <c r="H4" t="s">
        <v>168</v>
      </c>
    </row>
    <row r="5" spans="1:8" x14ac:dyDescent="0.25">
      <c r="A5">
        <v>0</v>
      </c>
      <c r="B5">
        <v>12</v>
      </c>
      <c r="C5">
        <v>65</v>
      </c>
      <c r="D5">
        <v>5</v>
      </c>
      <c r="E5">
        <v>0</v>
      </c>
      <c r="F5">
        <v>5</v>
      </c>
      <c r="G5">
        <v>5</v>
      </c>
    </row>
    <row r="6" spans="1:8" x14ac:dyDescent="0.25">
      <c r="E6">
        <v>6</v>
      </c>
      <c r="F6">
        <v>1</v>
      </c>
      <c r="G6">
        <v>1</v>
      </c>
    </row>
    <row r="7" spans="1:8" x14ac:dyDescent="0.25">
      <c r="E7">
        <v>13</v>
      </c>
      <c r="F7">
        <v>8</v>
      </c>
      <c r="G7">
        <v>8</v>
      </c>
    </row>
    <row r="8" spans="1:8" x14ac:dyDescent="0.25">
      <c r="E8">
        <v>0</v>
      </c>
      <c r="F8">
        <v>5</v>
      </c>
      <c r="G8">
        <v>5</v>
      </c>
    </row>
    <row r="9" spans="1:8" x14ac:dyDescent="0.25">
      <c r="E9">
        <v>3</v>
      </c>
      <c r="F9">
        <v>2</v>
      </c>
      <c r="G9">
        <v>2</v>
      </c>
    </row>
    <row r="10" spans="1:8" x14ac:dyDescent="0.25">
      <c r="E10">
        <v>2</v>
      </c>
      <c r="F10">
        <v>3</v>
      </c>
      <c r="G10">
        <v>3</v>
      </c>
    </row>
    <row r="11" spans="1:8" x14ac:dyDescent="0.25">
      <c r="E11">
        <v>9</v>
      </c>
      <c r="F11">
        <v>4</v>
      </c>
      <c r="G11">
        <v>4</v>
      </c>
    </row>
    <row r="12" spans="1:8" x14ac:dyDescent="0.25">
      <c r="E12">
        <v>1</v>
      </c>
      <c r="F12">
        <v>4</v>
      </c>
      <c r="G12">
        <v>4</v>
      </c>
    </row>
    <row r="13" spans="1:8" x14ac:dyDescent="0.25">
      <c r="E13">
        <v>12</v>
      </c>
      <c r="F13">
        <v>7</v>
      </c>
      <c r="G13">
        <v>7</v>
      </c>
    </row>
    <row r="14" spans="1:8" x14ac:dyDescent="0.25">
      <c r="E14">
        <v>0</v>
      </c>
      <c r="F14">
        <v>5</v>
      </c>
      <c r="G14">
        <v>5</v>
      </c>
    </row>
    <row r="15" spans="1:8" x14ac:dyDescent="0.25">
      <c r="E15">
        <v>4</v>
      </c>
      <c r="F15">
        <v>1</v>
      </c>
      <c r="G15">
        <v>1</v>
      </c>
    </row>
    <row r="16" spans="1:8" x14ac:dyDescent="0.25">
      <c r="E16">
        <v>14</v>
      </c>
      <c r="F16">
        <v>9</v>
      </c>
      <c r="G16">
        <v>9</v>
      </c>
    </row>
    <row r="17" spans="1:8" x14ac:dyDescent="0.25">
      <c r="E17">
        <v>1</v>
      </c>
      <c r="F17">
        <v>4</v>
      </c>
      <c r="G17">
        <v>4</v>
      </c>
      <c r="H17">
        <v>58</v>
      </c>
    </row>
    <row r="19" spans="1:8" x14ac:dyDescent="0.25">
      <c r="A19">
        <v>13</v>
      </c>
      <c r="B19">
        <v>30</v>
      </c>
      <c r="C19">
        <v>174</v>
      </c>
      <c r="D19">
        <v>9.67</v>
      </c>
      <c r="E19">
        <v>20</v>
      </c>
      <c r="F19">
        <v>10.33</v>
      </c>
      <c r="G19">
        <v>10.33</v>
      </c>
    </row>
    <row r="20" spans="1:8" x14ac:dyDescent="0.25">
      <c r="E20">
        <v>1</v>
      </c>
      <c r="F20">
        <v>8.67</v>
      </c>
      <c r="G20">
        <v>8.67</v>
      </c>
    </row>
    <row r="21" spans="1:8" x14ac:dyDescent="0.25">
      <c r="E21">
        <v>1</v>
      </c>
      <c r="F21">
        <v>8.67</v>
      </c>
      <c r="G21">
        <v>8.67</v>
      </c>
    </row>
    <row r="22" spans="1:8" x14ac:dyDescent="0.25">
      <c r="E22">
        <v>10</v>
      </c>
      <c r="F22">
        <v>0.33</v>
      </c>
      <c r="G22">
        <v>0.33</v>
      </c>
    </row>
    <row r="23" spans="1:8" x14ac:dyDescent="0.25">
      <c r="E23">
        <v>2</v>
      </c>
      <c r="F23">
        <v>7.67</v>
      </c>
      <c r="G23">
        <v>7.67</v>
      </c>
    </row>
    <row r="24" spans="1:8" x14ac:dyDescent="0.25">
      <c r="E24">
        <v>56</v>
      </c>
      <c r="F24">
        <v>46.33</v>
      </c>
      <c r="G24">
        <v>46.33</v>
      </c>
    </row>
    <row r="25" spans="1:8" x14ac:dyDescent="0.25">
      <c r="E25">
        <v>0</v>
      </c>
      <c r="F25">
        <v>9.67</v>
      </c>
      <c r="G25">
        <v>9.67</v>
      </c>
    </row>
    <row r="26" spans="1:8" x14ac:dyDescent="0.25">
      <c r="E26">
        <v>0</v>
      </c>
      <c r="F26">
        <v>9.67</v>
      </c>
      <c r="G26">
        <v>9.67</v>
      </c>
    </row>
    <row r="27" spans="1:8" x14ac:dyDescent="0.25">
      <c r="E27">
        <v>43</v>
      </c>
      <c r="F27">
        <v>33.33</v>
      </c>
      <c r="G27">
        <v>33.33</v>
      </c>
    </row>
    <row r="28" spans="1:8" x14ac:dyDescent="0.25">
      <c r="E28">
        <v>6</v>
      </c>
      <c r="F28">
        <v>3.67</v>
      </c>
      <c r="G28">
        <v>3.67</v>
      </c>
    </row>
    <row r="29" spans="1:8" x14ac:dyDescent="0.25">
      <c r="E29">
        <v>2</v>
      </c>
      <c r="F29">
        <v>7.67</v>
      </c>
      <c r="G29">
        <v>7.67</v>
      </c>
    </row>
    <row r="30" spans="1:8" x14ac:dyDescent="0.25">
      <c r="E30">
        <v>2</v>
      </c>
      <c r="F30">
        <v>7.67</v>
      </c>
      <c r="G30">
        <v>7.67</v>
      </c>
    </row>
    <row r="31" spans="1:8" x14ac:dyDescent="0.25">
      <c r="E31">
        <v>6</v>
      </c>
      <c r="F31">
        <v>3.67</v>
      </c>
      <c r="G31">
        <v>3.67</v>
      </c>
    </row>
    <row r="32" spans="1:8" x14ac:dyDescent="0.25">
      <c r="E32">
        <v>6</v>
      </c>
      <c r="F32">
        <v>3.67</v>
      </c>
      <c r="G32">
        <v>3.67</v>
      </c>
    </row>
    <row r="33" spans="1:8" x14ac:dyDescent="0.25">
      <c r="E33">
        <v>8</v>
      </c>
      <c r="F33">
        <v>1.67</v>
      </c>
      <c r="G33">
        <v>1.67</v>
      </c>
    </row>
    <row r="34" spans="1:8" x14ac:dyDescent="0.25">
      <c r="E34">
        <v>2</v>
      </c>
      <c r="F34">
        <v>7.67</v>
      </c>
      <c r="G34">
        <v>7.67</v>
      </c>
    </row>
    <row r="35" spans="1:8" x14ac:dyDescent="0.25">
      <c r="E35">
        <v>8</v>
      </c>
      <c r="F35">
        <v>1.67</v>
      </c>
      <c r="G35">
        <v>1.67</v>
      </c>
    </row>
    <row r="36" spans="1:8" x14ac:dyDescent="0.25">
      <c r="E36">
        <v>1</v>
      </c>
      <c r="F36">
        <v>8.67</v>
      </c>
      <c r="G36">
        <v>8.67</v>
      </c>
      <c r="H36">
        <v>180.67</v>
      </c>
    </row>
    <row r="38" spans="1:8" x14ac:dyDescent="0.25">
      <c r="A38">
        <v>31</v>
      </c>
      <c r="B38">
        <v>45</v>
      </c>
      <c r="C38">
        <v>194</v>
      </c>
      <c r="D38">
        <v>12.93</v>
      </c>
      <c r="E38">
        <v>53</v>
      </c>
      <c r="F38">
        <v>40.07</v>
      </c>
      <c r="G38">
        <v>40.07</v>
      </c>
    </row>
    <row r="39" spans="1:8" x14ac:dyDescent="0.25">
      <c r="E39">
        <v>64</v>
      </c>
      <c r="F39">
        <v>51.07</v>
      </c>
      <c r="G39">
        <v>51.07</v>
      </c>
    </row>
    <row r="40" spans="1:8" x14ac:dyDescent="0.25">
      <c r="E40">
        <v>5</v>
      </c>
      <c r="F40">
        <v>7.93</v>
      </c>
      <c r="G40">
        <v>7.93</v>
      </c>
    </row>
    <row r="41" spans="1:8" x14ac:dyDescent="0.25">
      <c r="E41">
        <v>21</v>
      </c>
      <c r="F41">
        <v>8.07</v>
      </c>
      <c r="G41">
        <v>8.07</v>
      </c>
    </row>
    <row r="42" spans="1:8" x14ac:dyDescent="0.25">
      <c r="E42">
        <v>0</v>
      </c>
      <c r="F42">
        <v>12.93</v>
      </c>
      <c r="G42">
        <v>12.93</v>
      </c>
    </row>
    <row r="43" spans="1:8" x14ac:dyDescent="0.25">
      <c r="E43">
        <v>0</v>
      </c>
      <c r="F43">
        <v>12.93</v>
      </c>
      <c r="G43">
        <v>12.93</v>
      </c>
    </row>
    <row r="44" spans="1:8" x14ac:dyDescent="0.25">
      <c r="E44">
        <v>17</v>
      </c>
      <c r="F44">
        <v>4.07</v>
      </c>
      <c r="G44">
        <v>4.07</v>
      </c>
    </row>
    <row r="45" spans="1:8" x14ac:dyDescent="0.25">
      <c r="E45">
        <v>3</v>
      </c>
      <c r="F45">
        <v>9.93</v>
      </c>
      <c r="G45">
        <v>9.93</v>
      </c>
    </row>
    <row r="46" spans="1:8" x14ac:dyDescent="0.25">
      <c r="E46">
        <v>23</v>
      </c>
      <c r="F46">
        <v>10.07</v>
      </c>
      <c r="G46">
        <v>10.07</v>
      </c>
    </row>
    <row r="47" spans="1:8" x14ac:dyDescent="0.25">
      <c r="E47">
        <v>2</v>
      </c>
      <c r="F47">
        <v>10.93</v>
      </c>
      <c r="G47">
        <v>10.93</v>
      </c>
    </row>
    <row r="48" spans="1:8" x14ac:dyDescent="0.25">
      <c r="E48">
        <v>3</v>
      </c>
      <c r="F48">
        <v>9.93</v>
      </c>
      <c r="G48">
        <v>9.93</v>
      </c>
    </row>
    <row r="49" spans="1:8" x14ac:dyDescent="0.25">
      <c r="E49">
        <v>0</v>
      </c>
      <c r="F49">
        <v>12.93</v>
      </c>
      <c r="G49">
        <v>12.93</v>
      </c>
    </row>
    <row r="50" spans="1:8" x14ac:dyDescent="0.25">
      <c r="E50">
        <v>1</v>
      </c>
      <c r="F50">
        <v>11.93</v>
      </c>
      <c r="G50">
        <v>11.93</v>
      </c>
    </row>
    <row r="51" spans="1:8" x14ac:dyDescent="0.25">
      <c r="E51">
        <v>1</v>
      </c>
      <c r="F51">
        <v>11.93</v>
      </c>
      <c r="G51">
        <v>11.93</v>
      </c>
    </row>
    <row r="52" spans="1:8" x14ac:dyDescent="0.25">
      <c r="E52">
        <v>1</v>
      </c>
      <c r="F52">
        <v>11.93</v>
      </c>
      <c r="G52">
        <v>11.93</v>
      </c>
      <c r="H52">
        <v>226.67</v>
      </c>
    </row>
    <row r="54" spans="1:8" x14ac:dyDescent="0.25">
      <c r="A54">
        <v>46</v>
      </c>
      <c r="B54">
        <v>46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</row>
    <row r="56" spans="1:8" x14ac:dyDescent="0.25">
      <c r="A56">
        <v>47</v>
      </c>
      <c r="B56">
        <v>47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</row>
    <row r="58" spans="1:8" x14ac:dyDescent="0.25">
      <c r="A58">
        <v>48</v>
      </c>
      <c r="B58">
        <v>63</v>
      </c>
      <c r="C58">
        <v>216</v>
      </c>
      <c r="D58">
        <v>13.5</v>
      </c>
      <c r="E58">
        <v>95</v>
      </c>
      <c r="F58">
        <v>81.5</v>
      </c>
      <c r="G58">
        <v>81.5</v>
      </c>
    </row>
    <row r="59" spans="1:8" x14ac:dyDescent="0.25">
      <c r="E59">
        <v>1</v>
      </c>
      <c r="F59">
        <v>12.5</v>
      </c>
      <c r="G59">
        <v>12.5</v>
      </c>
    </row>
    <row r="60" spans="1:8" x14ac:dyDescent="0.25">
      <c r="E60">
        <v>13</v>
      </c>
      <c r="F60">
        <v>0.5</v>
      </c>
      <c r="G60">
        <v>0.5</v>
      </c>
    </row>
    <row r="61" spans="1:8" x14ac:dyDescent="0.25">
      <c r="E61">
        <v>0</v>
      </c>
      <c r="F61">
        <v>13.5</v>
      </c>
      <c r="G61">
        <v>13.5</v>
      </c>
    </row>
    <row r="62" spans="1:8" x14ac:dyDescent="0.25">
      <c r="E62">
        <v>40</v>
      </c>
      <c r="F62">
        <v>26.5</v>
      </c>
      <c r="G62">
        <v>26.5</v>
      </c>
    </row>
    <row r="63" spans="1:8" x14ac:dyDescent="0.25">
      <c r="E63">
        <v>37</v>
      </c>
      <c r="F63">
        <v>23.5</v>
      </c>
      <c r="G63">
        <v>23.5</v>
      </c>
    </row>
    <row r="64" spans="1:8" x14ac:dyDescent="0.25">
      <c r="E64">
        <v>2</v>
      </c>
      <c r="F64">
        <v>11.5</v>
      </c>
      <c r="G64">
        <v>11.5</v>
      </c>
    </row>
    <row r="65" spans="1:8" x14ac:dyDescent="0.25">
      <c r="E65">
        <v>2</v>
      </c>
      <c r="F65">
        <v>11.5</v>
      </c>
      <c r="G65">
        <v>11.5</v>
      </c>
    </row>
    <row r="66" spans="1:8" x14ac:dyDescent="0.25">
      <c r="E66">
        <v>19</v>
      </c>
      <c r="F66">
        <v>5.5</v>
      </c>
      <c r="G66">
        <v>5.5</v>
      </c>
    </row>
    <row r="67" spans="1:8" x14ac:dyDescent="0.25">
      <c r="E67">
        <v>1</v>
      </c>
      <c r="F67">
        <v>12.5</v>
      </c>
      <c r="G67">
        <v>12.5</v>
      </c>
    </row>
    <row r="68" spans="1:8" x14ac:dyDescent="0.25">
      <c r="E68">
        <v>2</v>
      </c>
      <c r="F68">
        <v>11.5</v>
      </c>
      <c r="G68">
        <v>11.5</v>
      </c>
    </row>
    <row r="69" spans="1:8" x14ac:dyDescent="0.25">
      <c r="E69">
        <v>0</v>
      </c>
      <c r="F69">
        <v>13.5</v>
      </c>
      <c r="G69">
        <v>13.5</v>
      </c>
    </row>
    <row r="70" spans="1:8" x14ac:dyDescent="0.25">
      <c r="E70">
        <v>1</v>
      </c>
      <c r="F70">
        <v>12.5</v>
      </c>
      <c r="G70">
        <v>12.5</v>
      </c>
    </row>
    <row r="71" spans="1:8" x14ac:dyDescent="0.25">
      <c r="E71">
        <v>1</v>
      </c>
      <c r="F71">
        <v>12.5</v>
      </c>
      <c r="G71">
        <v>12.5</v>
      </c>
    </row>
    <row r="72" spans="1:8" x14ac:dyDescent="0.25">
      <c r="E72">
        <v>2</v>
      </c>
      <c r="F72">
        <v>11.5</v>
      </c>
      <c r="G72">
        <v>11.5</v>
      </c>
    </row>
    <row r="73" spans="1:8" x14ac:dyDescent="0.25">
      <c r="E73">
        <v>0</v>
      </c>
      <c r="F73">
        <v>13.5</v>
      </c>
      <c r="G73">
        <v>13.5</v>
      </c>
      <c r="H73">
        <v>274</v>
      </c>
    </row>
    <row r="75" spans="1:8" x14ac:dyDescent="0.25">
      <c r="A75">
        <v>64</v>
      </c>
      <c r="B75">
        <v>77</v>
      </c>
      <c r="C75">
        <v>214</v>
      </c>
      <c r="D75">
        <v>15.29</v>
      </c>
      <c r="E75">
        <v>3</v>
      </c>
      <c r="F75">
        <v>12.29</v>
      </c>
      <c r="G75">
        <v>12.29</v>
      </c>
    </row>
    <row r="76" spans="1:8" x14ac:dyDescent="0.25">
      <c r="E76">
        <v>12</v>
      </c>
      <c r="F76">
        <v>3.29</v>
      </c>
      <c r="G76">
        <v>3.29</v>
      </c>
    </row>
    <row r="77" spans="1:8" x14ac:dyDescent="0.25">
      <c r="E77">
        <v>29</v>
      </c>
      <c r="F77">
        <v>13.71</v>
      </c>
      <c r="G77">
        <v>13.71</v>
      </c>
    </row>
    <row r="78" spans="1:8" x14ac:dyDescent="0.25">
      <c r="E78">
        <v>5</v>
      </c>
      <c r="F78">
        <v>10.29</v>
      </c>
      <c r="G78">
        <v>10.29</v>
      </c>
    </row>
    <row r="79" spans="1:8" x14ac:dyDescent="0.25">
      <c r="E79">
        <v>40</v>
      </c>
      <c r="F79">
        <v>24.71</v>
      </c>
      <c r="G79">
        <v>24.71</v>
      </c>
    </row>
    <row r="80" spans="1:8" x14ac:dyDescent="0.25">
      <c r="E80">
        <v>47</v>
      </c>
      <c r="F80">
        <v>31.71</v>
      </c>
      <c r="G80">
        <v>31.71</v>
      </c>
    </row>
    <row r="81" spans="1:8" x14ac:dyDescent="0.25">
      <c r="E81">
        <v>4</v>
      </c>
      <c r="F81">
        <v>11.29</v>
      </c>
      <c r="G81">
        <v>11.29</v>
      </c>
    </row>
    <row r="82" spans="1:8" x14ac:dyDescent="0.25">
      <c r="E82">
        <v>0</v>
      </c>
      <c r="F82">
        <v>15.29</v>
      </c>
      <c r="G82">
        <v>15.29</v>
      </c>
    </row>
    <row r="83" spans="1:8" x14ac:dyDescent="0.25">
      <c r="E83">
        <v>9</v>
      </c>
      <c r="F83">
        <v>6.29</v>
      </c>
      <c r="G83">
        <v>6.29</v>
      </c>
    </row>
    <row r="84" spans="1:8" x14ac:dyDescent="0.25">
      <c r="E84">
        <v>15</v>
      </c>
      <c r="F84">
        <v>0.28999999999999998</v>
      </c>
      <c r="G84">
        <v>0.28999999999999998</v>
      </c>
    </row>
    <row r="85" spans="1:8" x14ac:dyDescent="0.25">
      <c r="E85">
        <v>15</v>
      </c>
      <c r="F85">
        <v>0.28999999999999998</v>
      </c>
      <c r="G85">
        <v>0.28999999999999998</v>
      </c>
    </row>
    <row r="86" spans="1:8" x14ac:dyDescent="0.25">
      <c r="E86">
        <v>0</v>
      </c>
      <c r="F86">
        <v>15.29</v>
      </c>
      <c r="G86">
        <v>15.29</v>
      </c>
    </row>
    <row r="87" spans="1:8" x14ac:dyDescent="0.25">
      <c r="E87">
        <v>12</v>
      </c>
      <c r="F87">
        <v>3.29</v>
      </c>
      <c r="G87">
        <v>3.29</v>
      </c>
    </row>
    <row r="88" spans="1:8" x14ac:dyDescent="0.25">
      <c r="E88">
        <v>23</v>
      </c>
      <c r="F88">
        <v>7.71</v>
      </c>
      <c r="G88">
        <v>7.71</v>
      </c>
      <c r="H88">
        <v>155.71</v>
      </c>
    </row>
    <row r="90" spans="1:8" x14ac:dyDescent="0.25">
      <c r="A90">
        <v>78</v>
      </c>
      <c r="B90">
        <v>80</v>
      </c>
      <c r="C90">
        <v>2</v>
      </c>
      <c r="D90">
        <v>0.67</v>
      </c>
      <c r="E90">
        <v>0</v>
      </c>
      <c r="F90">
        <v>0.67</v>
      </c>
      <c r="G90">
        <v>0.67</v>
      </c>
    </row>
    <row r="91" spans="1:8" x14ac:dyDescent="0.25">
      <c r="E91">
        <v>1</v>
      </c>
      <c r="F91">
        <v>0.33</v>
      </c>
      <c r="G91">
        <v>0.33</v>
      </c>
    </row>
    <row r="92" spans="1:8" x14ac:dyDescent="0.25">
      <c r="E92">
        <v>1</v>
      </c>
      <c r="F92">
        <v>0.33</v>
      </c>
      <c r="G92">
        <v>0.33</v>
      </c>
      <c r="H92">
        <v>1.33</v>
      </c>
    </row>
    <row r="94" spans="1:8" x14ac:dyDescent="0.25">
      <c r="A94">
        <v>81</v>
      </c>
      <c r="B94">
        <v>81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6" spans="1:8" x14ac:dyDescent="0.25">
      <c r="A96">
        <v>82</v>
      </c>
      <c r="B96">
        <v>83</v>
      </c>
      <c r="C96">
        <v>4</v>
      </c>
      <c r="D96">
        <v>2</v>
      </c>
      <c r="E96">
        <v>3</v>
      </c>
      <c r="F96">
        <v>1</v>
      </c>
      <c r="G96">
        <v>1</v>
      </c>
    </row>
    <row r="97" spans="1:8" x14ac:dyDescent="0.25">
      <c r="E97">
        <v>1</v>
      </c>
      <c r="F97">
        <v>1</v>
      </c>
      <c r="G97">
        <v>1</v>
      </c>
      <c r="H97">
        <v>2</v>
      </c>
    </row>
    <row r="99" spans="1:8" x14ac:dyDescent="0.25">
      <c r="D99">
        <v>898.380953133106</v>
      </c>
    </row>
    <row r="101" spans="1:8" x14ac:dyDescent="0.25">
      <c r="A101" s="22" t="s">
        <v>169</v>
      </c>
      <c r="B101" s="22" t="s">
        <v>170</v>
      </c>
      <c r="C101" s="22"/>
      <c r="D101" s="22"/>
      <c r="E101" s="22"/>
      <c r="F101" s="22"/>
      <c r="G101" s="22"/>
      <c r="H101" s="22"/>
    </row>
    <row r="102" spans="1:8" x14ac:dyDescent="0.25">
      <c r="A102" s="22" t="s">
        <v>166</v>
      </c>
      <c r="B102" s="22" t="s">
        <v>158</v>
      </c>
      <c r="C102" s="22"/>
      <c r="D102" s="22"/>
      <c r="E102" s="22"/>
      <c r="F102" s="22"/>
      <c r="G102" s="22"/>
      <c r="H102" s="22"/>
    </row>
    <row r="103" spans="1:8" x14ac:dyDescent="0.25">
      <c r="A103" t="s">
        <v>159</v>
      </c>
      <c r="B103" t="s">
        <v>160</v>
      </c>
      <c r="C103" t="s">
        <v>161</v>
      </c>
      <c r="D103" t="s">
        <v>162</v>
      </c>
      <c r="E103" t="s">
        <v>163</v>
      </c>
      <c r="F103" t="s">
        <v>164</v>
      </c>
      <c r="G103" t="s">
        <v>165</v>
      </c>
      <c r="H103" t="s">
        <v>168</v>
      </c>
    </row>
    <row r="104" spans="1: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6" spans="1:8" x14ac:dyDescent="0.25">
      <c r="A106">
        <v>1</v>
      </c>
      <c r="B106">
        <v>1</v>
      </c>
      <c r="C106">
        <v>6</v>
      </c>
      <c r="D106">
        <v>6</v>
      </c>
      <c r="E106">
        <v>6</v>
      </c>
      <c r="F106">
        <v>0</v>
      </c>
      <c r="G106">
        <v>0</v>
      </c>
      <c r="H106">
        <v>0</v>
      </c>
    </row>
    <row r="108" spans="1:8" x14ac:dyDescent="0.25">
      <c r="A108">
        <v>2</v>
      </c>
      <c r="B108">
        <v>12</v>
      </c>
      <c r="C108">
        <v>59</v>
      </c>
      <c r="D108">
        <v>5.36</v>
      </c>
      <c r="E108">
        <v>13</v>
      </c>
      <c r="F108">
        <v>7.64</v>
      </c>
      <c r="G108">
        <v>7.64</v>
      </c>
    </row>
    <row r="109" spans="1:8" x14ac:dyDescent="0.25">
      <c r="E109">
        <v>0</v>
      </c>
      <c r="F109">
        <v>5.36</v>
      </c>
      <c r="G109">
        <v>5.36</v>
      </c>
    </row>
    <row r="110" spans="1:8" x14ac:dyDescent="0.25">
      <c r="E110">
        <v>3</v>
      </c>
      <c r="F110">
        <v>2.36</v>
      </c>
      <c r="G110">
        <v>2.36</v>
      </c>
    </row>
    <row r="111" spans="1:8" x14ac:dyDescent="0.25">
      <c r="E111">
        <v>2</v>
      </c>
      <c r="F111">
        <v>3.36</v>
      </c>
      <c r="G111">
        <v>3.36</v>
      </c>
    </row>
    <row r="112" spans="1:8" x14ac:dyDescent="0.25">
      <c r="E112">
        <v>9</v>
      </c>
      <c r="F112">
        <v>3.64</v>
      </c>
      <c r="G112">
        <v>3.64</v>
      </c>
    </row>
    <row r="113" spans="1:8" x14ac:dyDescent="0.25">
      <c r="E113">
        <v>1</v>
      </c>
      <c r="F113">
        <v>4.3600000000000003</v>
      </c>
      <c r="G113">
        <v>4.3600000000000003</v>
      </c>
    </row>
    <row r="114" spans="1:8" x14ac:dyDescent="0.25">
      <c r="E114">
        <v>12</v>
      </c>
      <c r="F114">
        <v>6.64</v>
      </c>
      <c r="G114">
        <v>6.64</v>
      </c>
    </row>
    <row r="115" spans="1:8" x14ac:dyDescent="0.25">
      <c r="E115">
        <v>0</v>
      </c>
      <c r="F115">
        <v>5.36</v>
      </c>
      <c r="G115">
        <v>5.36</v>
      </c>
    </row>
    <row r="116" spans="1:8" x14ac:dyDescent="0.25">
      <c r="E116">
        <v>4</v>
      </c>
      <c r="F116">
        <v>1.36</v>
      </c>
      <c r="G116">
        <v>1.36</v>
      </c>
    </row>
    <row r="117" spans="1:8" x14ac:dyDescent="0.25">
      <c r="E117">
        <v>14</v>
      </c>
      <c r="F117">
        <v>8.64</v>
      </c>
      <c r="G117">
        <v>8.64</v>
      </c>
    </row>
    <row r="118" spans="1:8" x14ac:dyDescent="0.25">
      <c r="E118">
        <v>1</v>
      </c>
      <c r="F118">
        <v>4.3600000000000003</v>
      </c>
      <c r="G118">
        <v>4.3600000000000003</v>
      </c>
      <c r="H118">
        <v>53.09</v>
      </c>
    </row>
    <row r="120" spans="1:8" x14ac:dyDescent="0.25">
      <c r="A120">
        <v>13</v>
      </c>
      <c r="B120">
        <v>30</v>
      </c>
      <c r="C120">
        <v>174</v>
      </c>
      <c r="D120">
        <v>9.67</v>
      </c>
      <c r="E120">
        <v>20</v>
      </c>
      <c r="F120">
        <v>10.33</v>
      </c>
      <c r="G120">
        <v>10.33</v>
      </c>
    </row>
    <row r="121" spans="1:8" x14ac:dyDescent="0.25">
      <c r="E121">
        <v>1</v>
      </c>
      <c r="F121">
        <v>8.67</v>
      </c>
      <c r="G121">
        <v>8.67</v>
      </c>
    </row>
    <row r="122" spans="1:8" x14ac:dyDescent="0.25">
      <c r="E122">
        <v>1</v>
      </c>
      <c r="F122">
        <v>8.67</v>
      </c>
      <c r="G122">
        <v>8.67</v>
      </c>
    </row>
    <row r="123" spans="1:8" x14ac:dyDescent="0.25">
      <c r="E123">
        <v>10</v>
      </c>
      <c r="F123">
        <v>0.33</v>
      </c>
      <c r="G123">
        <v>0.33</v>
      </c>
    </row>
    <row r="124" spans="1:8" x14ac:dyDescent="0.25">
      <c r="E124">
        <v>2</v>
      </c>
      <c r="F124">
        <v>7.67</v>
      </c>
      <c r="G124">
        <v>7.67</v>
      </c>
    </row>
    <row r="125" spans="1:8" x14ac:dyDescent="0.25">
      <c r="E125">
        <v>56</v>
      </c>
      <c r="F125">
        <v>46.33</v>
      </c>
      <c r="G125">
        <v>46.33</v>
      </c>
    </row>
    <row r="126" spans="1:8" x14ac:dyDescent="0.25">
      <c r="E126">
        <v>0</v>
      </c>
      <c r="F126">
        <v>9.67</v>
      </c>
      <c r="G126">
        <v>9.67</v>
      </c>
    </row>
    <row r="127" spans="1:8" x14ac:dyDescent="0.25">
      <c r="E127">
        <v>0</v>
      </c>
      <c r="F127">
        <v>9.67</v>
      </c>
      <c r="G127">
        <v>9.67</v>
      </c>
    </row>
    <row r="128" spans="1:8" x14ac:dyDescent="0.25">
      <c r="E128">
        <v>43</v>
      </c>
      <c r="F128">
        <v>33.33</v>
      </c>
      <c r="G128">
        <v>33.33</v>
      </c>
    </row>
    <row r="129" spans="1:8" x14ac:dyDescent="0.25">
      <c r="E129">
        <v>6</v>
      </c>
      <c r="F129">
        <v>3.67</v>
      </c>
      <c r="G129">
        <v>3.67</v>
      </c>
    </row>
    <row r="130" spans="1:8" x14ac:dyDescent="0.25">
      <c r="E130">
        <v>2</v>
      </c>
      <c r="F130">
        <v>7.67</v>
      </c>
      <c r="G130">
        <v>7.67</v>
      </c>
    </row>
    <row r="131" spans="1:8" x14ac:dyDescent="0.25">
      <c r="E131">
        <v>2</v>
      </c>
      <c r="F131">
        <v>7.67</v>
      </c>
      <c r="G131">
        <v>7.67</v>
      </c>
    </row>
    <row r="132" spans="1:8" x14ac:dyDescent="0.25">
      <c r="E132">
        <v>6</v>
      </c>
      <c r="F132">
        <v>3.67</v>
      </c>
      <c r="G132">
        <v>3.67</v>
      </c>
    </row>
    <row r="133" spans="1:8" x14ac:dyDescent="0.25">
      <c r="E133">
        <v>6</v>
      </c>
      <c r="F133">
        <v>3.67</v>
      </c>
      <c r="G133">
        <v>3.67</v>
      </c>
    </row>
    <row r="134" spans="1:8" x14ac:dyDescent="0.25">
      <c r="E134">
        <v>8</v>
      </c>
      <c r="F134">
        <v>1.67</v>
      </c>
      <c r="G134">
        <v>1.67</v>
      </c>
    </row>
    <row r="135" spans="1:8" x14ac:dyDescent="0.25">
      <c r="E135">
        <v>2</v>
      </c>
      <c r="F135">
        <v>7.67</v>
      </c>
      <c r="G135">
        <v>7.67</v>
      </c>
    </row>
    <row r="136" spans="1:8" x14ac:dyDescent="0.25">
      <c r="E136">
        <v>8</v>
      </c>
      <c r="F136">
        <v>1.67</v>
      </c>
      <c r="G136">
        <v>1.67</v>
      </c>
    </row>
    <row r="137" spans="1:8" x14ac:dyDescent="0.25">
      <c r="E137">
        <v>1</v>
      </c>
      <c r="F137">
        <v>8.67</v>
      </c>
      <c r="G137">
        <v>8.67</v>
      </c>
      <c r="H137">
        <v>180.67</v>
      </c>
    </row>
    <row r="139" spans="1:8" x14ac:dyDescent="0.25">
      <c r="A139">
        <v>31</v>
      </c>
      <c r="B139">
        <v>47</v>
      </c>
      <c r="C139">
        <v>196</v>
      </c>
      <c r="D139">
        <v>11.53</v>
      </c>
      <c r="E139">
        <v>53</v>
      </c>
      <c r="F139">
        <v>41.47</v>
      </c>
      <c r="G139">
        <v>41.47</v>
      </c>
    </row>
    <row r="140" spans="1:8" x14ac:dyDescent="0.25">
      <c r="E140">
        <v>64</v>
      </c>
      <c r="F140">
        <v>52.47</v>
      </c>
      <c r="G140">
        <v>52.47</v>
      </c>
    </row>
    <row r="141" spans="1:8" x14ac:dyDescent="0.25">
      <c r="E141">
        <v>5</v>
      </c>
      <c r="F141">
        <v>6.53</v>
      </c>
      <c r="G141">
        <v>6.53</v>
      </c>
    </row>
    <row r="142" spans="1:8" x14ac:dyDescent="0.25">
      <c r="E142">
        <v>21</v>
      </c>
      <c r="F142">
        <v>9.4700000000000006</v>
      </c>
      <c r="G142">
        <v>9.4700000000000006</v>
      </c>
    </row>
    <row r="143" spans="1:8" x14ac:dyDescent="0.25">
      <c r="E143">
        <v>0</v>
      </c>
      <c r="F143">
        <v>11.53</v>
      </c>
      <c r="G143">
        <v>11.53</v>
      </c>
    </row>
    <row r="144" spans="1:8" x14ac:dyDescent="0.25">
      <c r="E144">
        <v>0</v>
      </c>
      <c r="F144">
        <v>11.53</v>
      </c>
      <c r="G144">
        <v>11.53</v>
      </c>
    </row>
    <row r="145" spans="1:8" x14ac:dyDescent="0.25">
      <c r="E145">
        <v>17</v>
      </c>
      <c r="F145">
        <v>5.47</v>
      </c>
      <c r="G145">
        <v>5.47</v>
      </c>
    </row>
    <row r="146" spans="1:8" x14ac:dyDescent="0.25">
      <c r="E146">
        <v>3</v>
      </c>
      <c r="F146">
        <v>8.5299999999999994</v>
      </c>
      <c r="G146">
        <v>8.5299999999999994</v>
      </c>
    </row>
    <row r="147" spans="1:8" x14ac:dyDescent="0.25">
      <c r="E147">
        <v>23</v>
      </c>
      <c r="F147">
        <v>11.47</v>
      </c>
      <c r="G147">
        <v>11.47</v>
      </c>
    </row>
    <row r="148" spans="1:8" x14ac:dyDescent="0.25">
      <c r="E148">
        <v>2</v>
      </c>
      <c r="F148">
        <v>9.5299999999999994</v>
      </c>
      <c r="G148">
        <v>9.5299999999999994</v>
      </c>
    </row>
    <row r="149" spans="1:8" x14ac:dyDescent="0.25">
      <c r="E149">
        <v>3</v>
      </c>
      <c r="F149">
        <v>8.5299999999999994</v>
      </c>
      <c r="G149">
        <v>8.5299999999999994</v>
      </c>
    </row>
    <row r="150" spans="1:8" x14ac:dyDescent="0.25">
      <c r="E150">
        <v>0</v>
      </c>
      <c r="F150">
        <v>11.53</v>
      </c>
      <c r="G150">
        <v>11.53</v>
      </c>
    </row>
    <row r="151" spans="1:8" x14ac:dyDescent="0.25">
      <c r="E151">
        <v>1</v>
      </c>
      <c r="F151">
        <v>10.53</v>
      </c>
      <c r="G151">
        <v>10.53</v>
      </c>
    </row>
    <row r="152" spans="1:8" x14ac:dyDescent="0.25">
      <c r="E152">
        <v>1</v>
      </c>
      <c r="F152">
        <v>10.53</v>
      </c>
      <c r="G152">
        <v>10.53</v>
      </c>
    </row>
    <row r="153" spans="1:8" x14ac:dyDescent="0.25">
      <c r="E153">
        <v>1</v>
      </c>
      <c r="F153">
        <v>10.53</v>
      </c>
      <c r="G153">
        <v>10.53</v>
      </c>
    </row>
    <row r="154" spans="1:8" x14ac:dyDescent="0.25">
      <c r="E154">
        <v>1</v>
      </c>
      <c r="F154">
        <v>10.53</v>
      </c>
      <c r="G154">
        <v>10.53</v>
      </c>
    </row>
    <row r="155" spans="1:8" x14ac:dyDescent="0.25">
      <c r="E155">
        <v>1</v>
      </c>
      <c r="F155">
        <v>10.53</v>
      </c>
      <c r="G155">
        <v>10.53</v>
      </c>
      <c r="H155">
        <v>240.71</v>
      </c>
    </row>
    <row r="157" spans="1:8" x14ac:dyDescent="0.25">
      <c r="A157">
        <v>48</v>
      </c>
      <c r="B157">
        <v>63</v>
      </c>
      <c r="C157">
        <v>216</v>
      </c>
      <c r="D157">
        <v>13.5</v>
      </c>
      <c r="E157">
        <v>95</v>
      </c>
      <c r="F157">
        <v>81.5</v>
      </c>
      <c r="G157">
        <v>81.5</v>
      </c>
    </row>
    <row r="158" spans="1:8" x14ac:dyDescent="0.25">
      <c r="E158">
        <v>1</v>
      </c>
      <c r="F158">
        <v>12.5</v>
      </c>
      <c r="G158">
        <v>12.5</v>
      </c>
    </row>
    <row r="159" spans="1:8" x14ac:dyDescent="0.25">
      <c r="E159">
        <v>13</v>
      </c>
      <c r="F159">
        <v>0.5</v>
      </c>
      <c r="G159">
        <v>0.5</v>
      </c>
    </row>
    <row r="160" spans="1:8" x14ac:dyDescent="0.25">
      <c r="E160">
        <v>0</v>
      </c>
      <c r="F160">
        <v>13.5</v>
      </c>
      <c r="G160">
        <v>13.5</v>
      </c>
    </row>
    <row r="161" spans="1:8" x14ac:dyDescent="0.25">
      <c r="E161">
        <v>40</v>
      </c>
      <c r="F161">
        <v>26.5</v>
      </c>
      <c r="G161">
        <v>26.5</v>
      </c>
    </row>
    <row r="162" spans="1:8" x14ac:dyDescent="0.25">
      <c r="E162">
        <v>37</v>
      </c>
      <c r="F162">
        <v>23.5</v>
      </c>
      <c r="G162">
        <v>23.5</v>
      </c>
    </row>
    <row r="163" spans="1:8" x14ac:dyDescent="0.25">
      <c r="E163">
        <v>2</v>
      </c>
      <c r="F163">
        <v>11.5</v>
      </c>
      <c r="G163">
        <v>11.5</v>
      </c>
    </row>
    <row r="164" spans="1:8" x14ac:dyDescent="0.25">
      <c r="E164">
        <v>2</v>
      </c>
      <c r="F164">
        <v>11.5</v>
      </c>
      <c r="G164">
        <v>11.5</v>
      </c>
    </row>
    <row r="165" spans="1:8" x14ac:dyDescent="0.25">
      <c r="E165">
        <v>19</v>
      </c>
      <c r="F165">
        <v>5.5</v>
      </c>
      <c r="G165">
        <v>5.5</v>
      </c>
    </row>
    <row r="166" spans="1:8" x14ac:dyDescent="0.25">
      <c r="E166">
        <v>1</v>
      </c>
      <c r="F166">
        <v>12.5</v>
      </c>
      <c r="G166">
        <v>12.5</v>
      </c>
    </row>
    <row r="167" spans="1:8" x14ac:dyDescent="0.25">
      <c r="E167">
        <v>2</v>
      </c>
      <c r="F167">
        <v>11.5</v>
      </c>
      <c r="G167">
        <v>11.5</v>
      </c>
    </row>
    <row r="168" spans="1:8" x14ac:dyDescent="0.25">
      <c r="E168">
        <v>0</v>
      </c>
      <c r="F168">
        <v>13.5</v>
      </c>
      <c r="G168">
        <v>13.5</v>
      </c>
    </row>
    <row r="169" spans="1:8" x14ac:dyDescent="0.25">
      <c r="E169">
        <v>1</v>
      </c>
      <c r="F169">
        <v>12.5</v>
      </c>
      <c r="G169">
        <v>12.5</v>
      </c>
    </row>
    <row r="170" spans="1:8" x14ac:dyDescent="0.25">
      <c r="E170">
        <v>1</v>
      </c>
      <c r="F170">
        <v>12.5</v>
      </c>
      <c r="G170">
        <v>12.5</v>
      </c>
    </row>
    <row r="171" spans="1:8" x14ac:dyDescent="0.25">
      <c r="E171">
        <v>2</v>
      </c>
      <c r="F171">
        <v>11.5</v>
      </c>
      <c r="G171">
        <v>11.5</v>
      </c>
    </row>
    <row r="172" spans="1:8" x14ac:dyDescent="0.25">
      <c r="E172">
        <v>0</v>
      </c>
      <c r="F172">
        <v>13.5</v>
      </c>
      <c r="G172">
        <v>13.5</v>
      </c>
      <c r="H172">
        <v>274</v>
      </c>
    </row>
    <row r="174" spans="1:8" x14ac:dyDescent="0.25">
      <c r="A174">
        <v>64</v>
      </c>
      <c r="B174">
        <v>77</v>
      </c>
      <c r="C174">
        <v>214</v>
      </c>
      <c r="D174">
        <v>15.29</v>
      </c>
      <c r="E174">
        <v>3</v>
      </c>
      <c r="F174">
        <v>12.29</v>
      </c>
      <c r="G174">
        <v>12.29</v>
      </c>
    </row>
    <row r="175" spans="1:8" x14ac:dyDescent="0.25">
      <c r="E175">
        <v>12</v>
      </c>
      <c r="F175">
        <v>3.29</v>
      </c>
      <c r="G175">
        <v>3.29</v>
      </c>
    </row>
    <row r="176" spans="1:8" x14ac:dyDescent="0.25">
      <c r="E176">
        <v>29</v>
      </c>
      <c r="F176">
        <v>13.71</v>
      </c>
      <c r="G176">
        <v>13.71</v>
      </c>
    </row>
    <row r="177" spans="1:8" x14ac:dyDescent="0.25">
      <c r="E177">
        <v>5</v>
      </c>
      <c r="F177">
        <v>10.29</v>
      </c>
      <c r="G177">
        <v>10.29</v>
      </c>
    </row>
    <row r="178" spans="1:8" x14ac:dyDescent="0.25">
      <c r="E178">
        <v>40</v>
      </c>
      <c r="F178">
        <v>24.71</v>
      </c>
      <c r="G178">
        <v>24.71</v>
      </c>
    </row>
    <row r="179" spans="1:8" x14ac:dyDescent="0.25">
      <c r="E179">
        <v>47</v>
      </c>
      <c r="F179">
        <v>31.71</v>
      </c>
      <c r="G179">
        <v>31.71</v>
      </c>
    </row>
    <row r="180" spans="1:8" x14ac:dyDescent="0.25">
      <c r="E180">
        <v>4</v>
      </c>
      <c r="F180">
        <v>11.29</v>
      </c>
      <c r="G180">
        <v>11.29</v>
      </c>
    </row>
    <row r="181" spans="1:8" x14ac:dyDescent="0.25">
      <c r="E181">
        <v>0</v>
      </c>
      <c r="F181">
        <v>15.29</v>
      </c>
      <c r="G181">
        <v>15.29</v>
      </c>
    </row>
    <row r="182" spans="1:8" x14ac:dyDescent="0.25">
      <c r="E182">
        <v>9</v>
      </c>
      <c r="F182">
        <v>6.29</v>
      </c>
      <c r="G182">
        <v>6.29</v>
      </c>
    </row>
    <row r="183" spans="1:8" x14ac:dyDescent="0.25">
      <c r="E183">
        <v>15</v>
      </c>
      <c r="F183">
        <v>0.28999999999999998</v>
      </c>
      <c r="G183">
        <v>0.28999999999999998</v>
      </c>
    </row>
    <row r="184" spans="1:8" x14ac:dyDescent="0.25">
      <c r="E184">
        <v>15</v>
      </c>
      <c r="F184">
        <v>0.28999999999999998</v>
      </c>
      <c r="G184">
        <v>0.28999999999999998</v>
      </c>
    </row>
    <row r="185" spans="1:8" x14ac:dyDescent="0.25">
      <c r="E185">
        <v>0</v>
      </c>
      <c r="F185">
        <v>15.29</v>
      </c>
      <c r="G185">
        <v>15.29</v>
      </c>
    </row>
    <row r="186" spans="1:8" x14ac:dyDescent="0.25">
      <c r="E186">
        <v>12</v>
      </c>
      <c r="F186">
        <v>3.29</v>
      </c>
      <c r="G186">
        <v>3.29</v>
      </c>
    </row>
    <row r="187" spans="1:8" x14ac:dyDescent="0.25">
      <c r="E187">
        <v>23</v>
      </c>
      <c r="F187">
        <v>7.71</v>
      </c>
      <c r="G187">
        <v>7.71</v>
      </c>
      <c r="H187">
        <v>155.71</v>
      </c>
    </row>
    <row r="189" spans="1:8" x14ac:dyDescent="0.25">
      <c r="A189">
        <v>78</v>
      </c>
      <c r="B189">
        <v>80</v>
      </c>
      <c r="C189">
        <v>2</v>
      </c>
      <c r="D189">
        <v>0.67</v>
      </c>
      <c r="E189">
        <v>0</v>
      </c>
      <c r="F189">
        <v>0.67</v>
      </c>
      <c r="G189">
        <v>0.67</v>
      </c>
    </row>
    <row r="190" spans="1:8" x14ac:dyDescent="0.25">
      <c r="E190">
        <v>1</v>
      </c>
      <c r="F190">
        <v>0.33</v>
      </c>
      <c r="G190">
        <v>0.33</v>
      </c>
    </row>
    <row r="191" spans="1:8" x14ac:dyDescent="0.25">
      <c r="E191">
        <v>1</v>
      </c>
      <c r="F191">
        <v>0.33</v>
      </c>
      <c r="G191">
        <v>0.33</v>
      </c>
      <c r="H191">
        <v>1.33</v>
      </c>
    </row>
    <row r="193" spans="1:8" x14ac:dyDescent="0.25">
      <c r="A193">
        <v>81</v>
      </c>
      <c r="B193">
        <v>81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5" spans="1:8" x14ac:dyDescent="0.25">
      <c r="A195">
        <v>82</v>
      </c>
      <c r="B195">
        <v>83</v>
      </c>
      <c r="C195">
        <v>4</v>
      </c>
      <c r="D195">
        <v>2</v>
      </c>
      <c r="E195">
        <v>3</v>
      </c>
      <c r="F195">
        <v>1</v>
      </c>
      <c r="G195">
        <v>1</v>
      </c>
    </row>
    <row r="196" spans="1:8" x14ac:dyDescent="0.25">
      <c r="E196">
        <v>1</v>
      </c>
      <c r="F196">
        <v>1</v>
      </c>
      <c r="G196">
        <v>1</v>
      </c>
      <c r="H196">
        <v>2</v>
      </c>
    </row>
    <row r="198" spans="1:8" x14ac:dyDescent="0.25">
      <c r="D198">
        <v>907.51107722520806</v>
      </c>
    </row>
    <row r="200" spans="1:8" x14ac:dyDescent="0.25">
      <c r="A200" s="22" t="s">
        <v>169</v>
      </c>
      <c r="B200" s="22" t="s">
        <v>170</v>
      </c>
      <c r="C200" s="22"/>
      <c r="D200" s="22"/>
      <c r="E200" s="22"/>
      <c r="F200" s="22"/>
      <c r="G200" s="22"/>
      <c r="H200" s="22"/>
    </row>
    <row r="201" spans="1:8" x14ac:dyDescent="0.25">
      <c r="A201" s="22" t="s">
        <v>157</v>
      </c>
      <c r="B201" s="22" t="s">
        <v>167</v>
      </c>
      <c r="C201" s="22"/>
      <c r="D201" s="22"/>
      <c r="E201" s="22"/>
      <c r="F201" s="22"/>
      <c r="G201" s="22"/>
      <c r="H201" s="22"/>
    </row>
    <row r="202" spans="1:8" x14ac:dyDescent="0.25">
      <c r="A202" t="s">
        <v>159</v>
      </c>
      <c r="B202" t="s">
        <v>160</v>
      </c>
      <c r="C202" t="s">
        <v>161</v>
      </c>
      <c r="D202" t="s">
        <v>162</v>
      </c>
      <c r="E202" t="s">
        <v>163</v>
      </c>
      <c r="F202" t="s">
        <v>164</v>
      </c>
      <c r="G202" t="s">
        <v>165</v>
      </c>
      <c r="H202" t="s">
        <v>168</v>
      </c>
    </row>
    <row r="203" spans="1:8" x14ac:dyDescent="0.25">
      <c r="A203">
        <v>0</v>
      </c>
      <c r="B203">
        <v>12</v>
      </c>
      <c r="C203">
        <v>65</v>
      </c>
      <c r="D203">
        <v>5</v>
      </c>
      <c r="E203">
        <v>0</v>
      </c>
      <c r="F203">
        <v>5</v>
      </c>
      <c r="G203">
        <v>5</v>
      </c>
    </row>
    <row r="204" spans="1:8" x14ac:dyDescent="0.25">
      <c r="E204">
        <v>6</v>
      </c>
      <c r="F204">
        <v>1</v>
      </c>
      <c r="G204">
        <v>1</v>
      </c>
    </row>
    <row r="205" spans="1:8" x14ac:dyDescent="0.25">
      <c r="E205">
        <v>13</v>
      </c>
      <c r="F205">
        <v>8</v>
      </c>
      <c r="G205">
        <v>8</v>
      </c>
    </row>
    <row r="206" spans="1:8" x14ac:dyDescent="0.25">
      <c r="E206">
        <v>0</v>
      </c>
      <c r="F206">
        <v>5</v>
      </c>
      <c r="G206">
        <v>5</v>
      </c>
    </row>
    <row r="207" spans="1:8" x14ac:dyDescent="0.25">
      <c r="E207">
        <v>3</v>
      </c>
      <c r="F207">
        <v>2</v>
      </c>
      <c r="G207">
        <v>2</v>
      </c>
    </row>
    <row r="208" spans="1:8" x14ac:dyDescent="0.25">
      <c r="E208">
        <v>2</v>
      </c>
      <c r="F208">
        <v>3</v>
      </c>
      <c r="G208">
        <v>3</v>
      </c>
    </row>
    <row r="209" spans="1:8" x14ac:dyDescent="0.25">
      <c r="E209">
        <v>9</v>
      </c>
      <c r="F209">
        <v>4</v>
      </c>
      <c r="G209">
        <v>4</v>
      </c>
    </row>
    <row r="210" spans="1:8" x14ac:dyDescent="0.25">
      <c r="E210">
        <v>1</v>
      </c>
      <c r="F210">
        <v>4</v>
      </c>
      <c r="G210">
        <v>4</v>
      </c>
    </row>
    <row r="211" spans="1:8" x14ac:dyDescent="0.25">
      <c r="E211">
        <v>12</v>
      </c>
      <c r="F211">
        <v>7</v>
      </c>
      <c r="G211">
        <v>7</v>
      </c>
    </row>
    <row r="212" spans="1:8" x14ac:dyDescent="0.25">
      <c r="E212">
        <v>0</v>
      </c>
      <c r="F212">
        <v>5</v>
      </c>
      <c r="G212">
        <v>5</v>
      </c>
    </row>
    <row r="213" spans="1:8" x14ac:dyDescent="0.25">
      <c r="E213">
        <v>4</v>
      </c>
      <c r="F213">
        <v>1</v>
      </c>
      <c r="G213">
        <v>1</v>
      </c>
    </row>
    <row r="214" spans="1:8" x14ac:dyDescent="0.25">
      <c r="E214">
        <v>14</v>
      </c>
      <c r="F214">
        <v>9</v>
      </c>
      <c r="G214">
        <v>9</v>
      </c>
    </row>
    <row r="215" spans="1:8" x14ac:dyDescent="0.25">
      <c r="E215">
        <v>1</v>
      </c>
      <c r="F215">
        <v>4</v>
      </c>
      <c r="G215">
        <v>4</v>
      </c>
      <c r="H215">
        <v>58</v>
      </c>
    </row>
    <row r="217" spans="1:8" x14ac:dyDescent="0.25">
      <c r="A217">
        <v>13</v>
      </c>
      <c r="B217">
        <v>30</v>
      </c>
      <c r="C217">
        <v>174</v>
      </c>
      <c r="D217">
        <v>9.67</v>
      </c>
      <c r="E217">
        <v>20</v>
      </c>
      <c r="F217">
        <v>10.33</v>
      </c>
      <c r="G217">
        <v>10.33</v>
      </c>
    </row>
    <row r="218" spans="1:8" x14ac:dyDescent="0.25">
      <c r="E218">
        <v>1</v>
      </c>
      <c r="F218">
        <v>8.67</v>
      </c>
      <c r="G218">
        <v>8.67</v>
      </c>
    </row>
    <row r="219" spans="1:8" x14ac:dyDescent="0.25">
      <c r="E219">
        <v>1</v>
      </c>
      <c r="F219">
        <v>8.67</v>
      </c>
      <c r="G219">
        <v>8.67</v>
      </c>
    </row>
    <row r="220" spans="1:8" x14ac:dyDescent="0.25">
      <c r="E220">
        <v>10</v>
      </c>
      <c r="F220">
        <v>0.33</v>
      </c>
      <c r="G220">
        <v>0.33</v>
      </c>
    </row>
    <row r="221" spans="1:8" x14ac:dyDescent="0.25">
      <c r="E221">
        <v>2</v>
      </c>
      <c r="F221">
        <v>7.67</v>
      </c>
      <c r="G221">
        <v>7.67</v>
      </c>
    </row>
    <row r="222" spans="1:8" x14ac:dyDescent="0.25">
      <c r="E222">
        <v>56</v>
      </c>
      <c r="F222">
        <v>46.33</v>
      </c>
      <c r="G222">
        <v>46.33</v>
      </c>
    </row>
    <row r="223" spans="1:8" x14ac:dyDescent="0.25">
      <c r="E223">
        <v>0</v>
      </c>
      <c r="F223">
        <v>9.67</v>
      </c>
      <c r="G223">
        <v>9.67</v>
      </c>
    </row>
    <row r="224" spans="1:8" x14ac:dyDescent="0.25">
      <c r="E224">
        <v>0</v>
      </c>
      <c r="F224">
        <v>9.67</v>
      </c>
      <c r="G224">
        <v>9.67</v>
      </c>
    </row>
    <row r="225" spans="1:8" x14ac:dyDescent="0.25">
      <c r="E225">
        <v>43</v>
      </c>
      <c r="F225">
        <v>33.33</v>
      </c>
      <c r="G225">
        <v>33.33</v>
      </c>
    </row>
    <row r="226" spans="1:8" x14ac:dyDescent="0.25">
      <c r="E226">
        <v>6</v>
      </c>
      <c r="F226">
        <v>3.67</v>
      </c>
      <c r="G226">
        <v>3.67</v>
      </c>
    </row>
    <row r="227" spans="1:8" x14ac:dyDescent="0.25">
      <c r="E227">
        <v>2</v>
      </c>
      <c r="F227">
        <v>7.67</v>
      </c>
      <c r="G227">
        <v>7.67</v>
      </c>
    </row>
    <row r="228" spans="1:8" x14ac:dyDescent="0.25">
      <c r="E228">
        <v>2</v>
      </c>
      <c r="F228">
        <v>7.67</v>
      </c>
      <c r="G228">
        <v>7.67</v>
      </c>
    </row>
    <row r="229" spans="1:8" x14ac:dyDescent="0.25">
      <c r="E229">
        <v>6</v>
      </c>
      <c r="F229">
        <v>3.67</v>
      </c>
      <c r="G229">
        <v>3.67</v>
      </c>
    </row>
    <row r="230" spans="1:8" x14ac:dyDescent="0.25">
      <c r="E230">
        <v>6</v>
      </c>
      <c r="F230">
        <v>3.67</v>
      </c>
      <c r="G230">
        <v>3.67</v>
      </c>
    </row>
    <row r="231" spans="1:8" x14ac:dyDescent="0.25">
      <c r="E231">
        <v>8</v>
      </c>
      <c r="F231">
        <v>1.67</v>
      </c>
      <c r="G231">
        <v>1.67</v>
      </c>
    </row>
    <row r="232" spans="1:8" x14ac:dyDescent="0.25">
      <c r="E232">
        <v>2</v>
      </c>
      <c r="F232">
        <v>7.67</v>
      </c>
      <c r="G232">
        <v>7.67</v>
      </c>
    </row>
    <row r="233" spans="1:8" x14ac:dyDescent="0.25">
      <c r="E233">
        <v>8</v>
      </c>
      <c r="F233">
        <v>1.67</v>
      </c>
      <c r="G233">
        <v>1.67</v>
      </c>
    </row>
    <row r="234" spans="1:8" x14ac:dyDescent="0.25">
      <c r="E234">
        <v>1</v>
      </c>
      <c r="F234">
        <v>8.67</v>
      </c>
      <c r="G234">
        <v>8.67</v>
      </c>
      <c r="H234">
        <v>180.67</v>
      </c>
    </row>
    <row r="236" spans="1:8" x14ac:dyDescent="0.25">
      <c r="A236">
        <v>31</v>
      </c>
      <c r="B236">
        <v>45</v>
      </c>
      <c r="C236">
        <v>194</v>
      </c>
      <c r="D236">
        <v>12.93</v>
      </c>
      <c r="E236">
        <v>53</v>
      </c>
      <c r="F236">
        <v>40.07</v>
      </c>
      <c r="G236">
        <v>40.07</v>
      </c>
    </row>
    <row r="237" spans="1:8" x14ac:dyDescent="0.25">
      <c r="E237">
        <v>64</v>
      </c>
      <c r="F237">
        <v>51.07</v>
      </c>
      <c r="G237">
        <v>51.07</v>
      </c>
    </row>
    <row r="238" spans="1:8" x14ac:dyDescent="0.25">
      <c r="E238">
        <v>5</v>
      </c>
      <c r="F238">
        <v>7.93</v>
      </c>
      <c r="G238">
        <v>7.93</v>
      </c>
    </row>
    <row r="239" spans="1:8" x14ac:dyDescent="0.25">
      <c r="E239">
        <v>21</v>
      </c>
      <c r="F239">
        <v>8.07</v>
      </c>
      <c r="G239">
        <v>8.07</v>
      </c>
    </row>
    <row r="240" spans="1:8" x14ac:dyDescent="0.25">
      <c r="E240">
        <v>0</v>
      </c>
      <c r="F240">
        <v>12.93</v>
      </c>
      <c r="G240">
        <v>12.93</v>
      </c>
    </row>
    <row r="241" spans="1:8" x14ac:dyDescent="0.25">
      <c r="E241">
        <v>0</v>
      </c>
      <c r="F241">
        <v>12.93</v>
      </c>
      <c r="G241">
        <v>12.93</v>
      </c>
    </row>
    <row r="242" spans="1:8" x14ac:dyDescent="0.25">
      <c r="E242">
        <v>17</v>
      </c>
      <c r="F242">
        <v>4.07</v>
      </c>
      <c r="G242">
        <v>4.07</v>
      </c>
    </row>
    <row r="243" spans="1:8" x14ac:dyDescent="0.25">
      <c r="E243">
        <v>3</v>
      </c>
      <c r="F243">
        <v>9.93</v>
      </c>
      <c r="G243">
        <v>9.93</v>
      </c>
    </row>
    <row r="244" spans="1:8" x14ac:dyDescent="0.25">
      <c r="E244">
        <v>23</v>
      </c>
      <c r="F244">
        <v>10.07</v>
      </c>
      <c r="G244">
        <v>10.07</v>
      </c>
    </row>
    <row r="245" spans="1:8" x14ac:dyDescent="0.25">
      <c r="E245">
        <v>2</v>
      </c>
      <c r="F245">
        <v>10.93</v>
      </c>
      <c r="G245">
        <v>10.93</v>
      </c>
    </row>
    <row r="246" spans="1:8" x14ac:dyDescent="0.25">
      <c r="E246">
        <v>3</v>
      </c>
      <c r="F246">
        <v>9.93</v>
      </c>
      <c r="G246">
        <v>9.93</v>
      </c>
    </row>
    <row r="247" spans="1:8" x14ac:dyDescent="0.25">
      <c r="E247">
        <v>0</v>
      </c>
      <c r="F247">
        <v>12.93</v>
      </c>
      <c r="G247">
        <v>12.93</v>
      </c>
    </row>
    <row r="248" spans="1:8" x14ac:dyDescent="0.25">
      <c r="E248">
        <v>1</v>
      </c>
      <c r="F248">
        <v>11.93</v>
      </c>
      <c r="G248">
        <v>11.93</v>
      </c>
    </row>
    <row r="249" spans="1:8" x14ac:dyDescent="0.25">
      <c r="E249">
        <v>1</v>
      </c>
      <c r="F249">
        <v>11.93</v>
      </c>
      <c r="G249">
        <v>11.93</v>
      </c>
    </row>
    <row r="250" spans="1:8" x14ac:dyDescent="0.25">
      <c r="E250">
        <v>1</v>
      </c>
      <c r="F250">
        <v>11.93</v>
      </c>
      <c r="G250">
        <v>11.93</v>
      </c>
      <c r="H250">
        <v>226.67</v>
      </c>
    </row>
    <row r="252" spans="1:8" x14ac:dyDescent="0.25">
      <c r="A252">
        <v>46</v>
      </c>
      <c r="B252">
        <v>46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</row>
    <row r="254" spans="1:8" x14ac:dyDescent="0.25">
      <c r="A254">
        <v>47</v>
      </c>
      <c r="B254">
        <v>47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</row>
    <row r="256" spans="1:8" x14ac:dyDescent="0.25">
      <c r="A256">
        <v>48</v>
      </c>
      <c r="B256">
        <v>63</v>
      </c>
      <c r="C256">
        <v>216</v>
      </c>
      <c r="D256">
        <v>13.5</v>
      </c>
      <c r="E256">
        <v>95</v>
      </c>
      <c r="F256">
        <v>81.5</v>
      </c>
      <c r="G256">
        <v>81.5</v>
      </c>
    </row>
    <row r="257" spans="5:8" x14ac:dyDescent="0.25">
      <c r="E257">
        <v>1</v>
      </c>
      <c r="F257">
        <v>12.5</v>
      </c>
      <c r="G257">
        <v>12.5</v>
      </c>
    </row>
    <row r="258" spans="5:8" x14ac:dyDescent="0.25">
      <c r="E258">
        <v>13</v>
      </c>
      <c r="F258">
        <v>0.5</v>
      </c>
      <c r="G258">
        <v>0.5</v>
      </c>
    </row>
    <row r="259" spans="5:8" x14ac:dyDescent="0.25">
      <c r="E259">
        <v>0</v>
      </c>
      <c r="F259">
        <v>13.5</v>
      </c>
      <c r="G259">
        <v>13.5</v>
      </c>
    </row>
    <row r="260" spans="5:8" x14ac:dyDescent="0.25">
      <c r="E260">
        <v>40</v>
      </c>
      <c r="F260">
        <v>26.5</v>
      </c>
      <c r="G260">
        <v>26.5</v>
      </c>
    </row>
    <row r="261" spans="5:8" x14ac:dyDescent="0.25">
      <c r="E261">
        <v>37</v>
      </c>
      <c r="F261">
        <v>23.5</v>
      </c>
      <c r="G261">
        <v>23.5</v>
      </c>
    </row>
    <row r="262" spans="5:8" x14ac:dyDescent="0.25">
      <c r="E262">
        <v>2</v>
      </c>
      <c r="F262">
        <v>11.5</v>
      </c>
      <c r="G262">
        <v>11.5</v>
      </c>
    </row>
    <row r="263" spans="5:8" x14ac:dyDescent="0.25">
      <c r="E263">
        <v>2</v>
      </c>
      <c r="F263">
        <v>11.5</v>
      </c>
      <c r="G263">
        <v>11.5</v>
      </c>
    </row>
    <row r="264" spans="5:8" x14ac:dyDescent="0.25">
      <c r="E264">
        <v>19</v>
      </c>
      <c r="F264">
        <v>5.5</v>
      </c>
      <c r="G264">
        <v>5.5</v>
      </c>
    </row>
    <row r="265" spans="5:8" x14ac:dyDescent="0.25">
      <c r="E265">
        <v>1</v>
      </c>
      <c r="F265">
        <v>12.5</v>
      </c>
      <c r="G265">
        <v>12.5</v>
      </c>
    </row>
    <row r="266" spans="5:8" x14ac:dyDescent="0.25">
      <c r="E266">
        <v>2</v>
      </c>
      <c r="F266">
        <v>11.5</v>
      </c>
      <c r="G266">
        <v>11.5</v>
      </c>
    </row>
    <row r="267" spans="5:8" x14ac:dyDescent="0.25">
      <c r="E267">
        <v>0</v>
      </c>
      <c r="F267">
        <v>13.5</v>
      </c>
      <c r="G267">
        <v>13.5</v>
      </c>
    </row>
    <row r="268" spans="5:8" x14ac:dyDescent="0.25">
      <c r="E268">
        <v>1</v>
      </c>
      <c r="F268">
        <v>12.5</v>
      </c>
      <c r="G268">
        <v>12.5</v>
      </c>
    </row>
    <row r="269" spans="5:8" x14ac:dyDescent="0.25">
      <c r="E269">
        <v>1</v>
      </c>
      <c r="F269">
        <v>12.5</v>
      </c>
      <c r="G269">
        <v>12.5</v>
      </c>
    </row>
    <row r="270" spans="5:8" x14ac:dyDescent="0.25">
      <c r="E270">
        <v>2</v>
      </c>
      <c r="F270">
        <v>11.5</v>
      </c>
      <c r="G270">
        <v>11.5</v>
      </c>
    </row>
    <row r="271" spans="5:8" x14ac:dyDescent="0.25">
      <c r="E271">
        <v>0</v>
      </c>
      <c r="F271">
        <v>13.5</v>
      </c>
      <c r="G271">
        <v>13.5</v>
      </c>
      <c r="H271">
        <v>274</v>
      </c>
    </row>
    <row r="273" spans="1:8" x14ac:dyDescent="0.25">
      <c r="A273">
        <v>64</v>
      </c>
      <c r="B273">
        <v>77</v>
      </c>
      <c r="C273">
        <v>214</v>
      </c>
      <c r="D273">
        <v>15.29</v>
      </c>
      <c r="E273">
        <v>3</v>
      </c>
      <c r="F273">
        <v>12.29</v>
      </c>
      <c r="G273">
        <v>12.29</v>
      </c>
    </row>
    <row r="274" spans="1:8" x14ac:dyDescent="0.25">
      <c r="E274">
        <v>12</v>
      </c>
      <c r="F274">
        <v>3.29</v>
      </c>
      <c r="G274">
        <v>3.29</v>
      </c>
    </row>
    <row r="275" spans="1:8" x14ac:dyDescent="0.25">
      <c r="E275">
        <v>29</v>
      </c>
      <c r="F275">
        <v>13.71</v>
      </c>
      <c r="G275">
        <v>13.71</v>
      </c>
    </row>
    <row r="276" spans="1:8" x14ac:dyDescent="0.25">
      <c r="E276">
        <v>5</v>
      </c>
      <c r="F276">
        <v>10.29</v>
      </c>
      <c r="G276">
        <v>10.29</v>
      </c>
    </row>
    <row r="277" spans="1:8" x14ac:dyDescent="0.25">
      <c r="E277">
        <v>40</v>
      </c>
      <c r="F277">
        <v>24.71</v>
      </c>
      <c r="G277">
        <v>24.71</v>
      </c>
    </row>
    <row r="278" spans="1:8" x14ac:dyDescent="0.25">
      <c r="E278">
        <v>47</v>
      </c>
      <c r="F278">
        <v>31.71</v>
      </c>
      <c r="G278">
        <v>31.71</v>
      </c>
    </row>
    <row r="279" spans="1:8" x14ac:dyDescent="0.25">
      <c r="E279">
        <v>4</v>
      </c>
      <c r="F279">
        <v>11.29</v>
      </c>
      <c r="G279">
        <v>11.29</v>
      </c>
    </row>
    <row r="280" spans="1:8" x14ac:dyDescent="0.25">
      <c r="E280">
        <v>0</v>
      </c>
      <c r="F280">
        <v>15.29</v>
      </c>
      <c r="G280">
        <v>15.29</v>
      </c>
    </row>
    <row r="281" spans="1:8" x14ac:dyDescent="0.25">
      <c r="E281">
        <v>9</v>
      </c>
      <c r="F281">
        <v>6.29</v>
      </c>
      <c r="G281">
        <v>6.29</v>
      </c>
    </row>
    <row r="282" spans="1:8" x14ac:dyDescent="0.25">
      <c r="E282">
        <v>15</v>
      </c>
      <c r="F282">
        <v>0.28999999999999998</v>
      </c>
      <c r="G282">
        <v>0.28999999999999998</v>
      </c>
    </row>
    <row r="283" spans="1:8" x14ac:dyDescent="0.25">
      <c r="E283">
        <v>15</v>
      </c>
      <c r="F283">
        <v>0.28999999999999998</v>
      </c>
      <c r="G283">
        <v>0.28999999999999998</v>
      </c>
    </row>
    <row r="284" spans="1:8" x14ac:dyDescent="0.25">
      <c r="E284">
        <v>0</v>
      </c>
      <c r="F284">
        <v>15.29</v>
      </c>
      <c r="G284">
        <v>15.29</v>
      </c>
    </row>
    <row r="285" spans="1:8" x14ac:dyDescent="0.25">
      <c r="E285">
        <v>12</v>
      </c>
      <c r="F285">
        <v>3.29</v>
      </c>
      <c r="G285">
        <v>3.29</v>
      </c>
    </row>
    <row r="286" spans="1:8" x14ac:dyDescent="0.25">
      <c r="E286">
        <v>23</v>
      </c>
      <c r="F286">
        <v>7.71</v>
      </c>
      <c r="G286">
        <v>7.71</v>
      </c>
      <c r="H286">
        <v>155.71</v>
      </c>
    </row>
    <row r="288" spans="1:8" x14ac:dyDescent="0.25">
      <c r="A288">
        <v>78</v>
      </c>
      <c r="B288">
        <v>80</v>
      </c>
      <c r="C288">
        <v>2</v>
      </c>
      <c r="D288">
        <v>0.67</v>
      </c>
      <c r="E288">
        <v>0</v>
      </c>
      <c r="F288">
        <v>0.67</v>
      </c>
      <c r="G288">
        <v>0.67</v>
      </c>
    </row>
    <row r="289" spans="1:9" x14ac:dyDescent="0.25">
      <c r="E289">
        <v>1</v>
      </c>
      <c r="F289">
        <v>0.33</v>
      </c>
      <c r="G289">
        <v>0.33</v>
      </c>
    </row>
    <row r="290" spans="1:9" x14ac:dyDescent="0.25">
      <c r="E290">
        <v>1</v>
      </c>
      <c r="F290">
        <v>0.33</v>
      </c>
      <c r="G290">
        <v>0.33</v>
      </c>
      <c r="H290">
        <v>1.33</v>
      </c>
    </row>
    <row r="292" spans="1:9" x14ac:dyDescent="0.25">
      <c r="A292">
        <v>81</v>
      </c>
      <c r="B292">
        <v>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4" spans="1:9" x14ac:dyDescent="0.25">
      <c r="A294">
        <v>82</v>
      </c>
      <c r="B294">
        <v>83</v>
      </c>
      <c r="C294">
        <v>4</v>
      </c>
      <c r="D294">
        <v>2</v>
      </c>
      <c r="E294">
        <v>3</v>
      </c>
      <c r="F294">
        <v>1</v>
      </c>
      <c r="G294">
        <v>1</v>
      </c>
    </row>
    <row r="295" spans="1:9" x14ac:dyDescent="0.25">
      <c r="E295">
        <v>1</v>
      </c>
      <c r="F295">
        <v>1</v>
      </c>
      <c r="G295">
        <v>1</v>
      </c>
      <c r="H295">
        <v>2</v>
      </c>
    </row>
    <row r="297" spans="1:9" x14ac:dyDescent="0.25">
      <c r="D297">
        <v>898.380953133106</v>
      </c>
    </row>
    <row r="299" spans="1:9" x14ac:dyDescent="0.25">
      <c r="A299" s="22" t="s">
        <v>169</v>
      </c>
      <c r="B299" s="22" t="s">
        <v>170</v>
      </c>
      <c r="C299" s="22"/>
      <c r="D299" s="22"/>
      <c r="E299" s="22"/>
      <c r="F299" s="22"/>
      <c r="G299" s="22"/>
      <c r="H299" s="22"/>
      <c r="I299" s="22"/>
    </row>
    <row r="300" spans="1:9" x14ac:dyDescent="0.25">
      <c r="A300" s="22" t="s">
        <v>166</v>
      </c>
      <c r="B300" s="22" t="s">
        <v>167</v>
      </c>
      <c r="C300" s="22"/>
      <c r="D300" s="22"/>
      <c r="E300" s="22"/>
      <c r="F300" s="22"/>
      <c r="G300" s="22"/>
      <c r="H300" s="22"/>
      <c r="I300" s="22"/>
    </row>
    <row r="301" spans="1:9" x14ac:dyDescent="0.25">
      <c r="A301" t="s">
        <v>159</v>
      </c>
      <c r="B301" t="s">
        <v>160</v>
      </c>
      <c r="C301" t="s">
        <v>161</v>
      </c>
      <c r="D301" t="s">
        <v>162</v>
      </c>
      <c r="E301" t="s">
        <v>163</v>
      </c>
      <c r="F301" t="s">
        <v>164</v>
      </c>
      <c r="G301" t="s">
        <v>165</v>
      </c>
      <c r="H301" t="s">
        <v>168</v>
      </c>
    </row>
    <row r="302" spans="1:9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4" spans="1:9" x14ac:dyDescent="0.25">
      <c r="A304">
        <v>1</v>
      </c>
      <c r="B304">
        <v>1</v>
      </c>
      <c r="C304">
        <v>6</v>
      </c>
      <c r="D304">
        <v>6</v>
      </c>
      <c r="E304">
        <v>6</v>
      </c>
      <c r="F304">
        <v>0</v>
      </c>
      <c r="G304">
        <v>0</v>
      </c>
      <c r="H304">
        <v>0</v>
      </c>
    </row>
    <row r="306" spans="1:8" x14ac:dyDescent="0.25">
      <c r="A306">
        <v>2</v>
      </c>
      <c r="B306">
        <v>12</v>
      </c>
      <c r="C306">
        <v>59</v>
      </c>
      <c r="D306">
        <v>5.36</v>
      </c>
      <c r="E306">
        <v>13</v>
      </c>
      <c r="F306">
        <v>7.64</v>
      </c>
      <c r="G306">
        <v>7.64</v>
      </c>
    </row>
    <row r="307" spans="1:8" x14ac:dyDescent="0.25">
      <c r="E307">
        <v>0</v>
      </c>
      <c r="F307">
        <v>5.36</v>
      </c>
      <c r="G307">
        <v>5.36</v>
      </c>
    </row>
    <row r="308" spans="1:8" x14ac:dyDescent="0.25">
      <c r="E308">
        <v>3</v>
      </c>
      <c r="F308">
        <v>2.36</v>
      </c>
      <c r="G308">
        <v>2.36</v>
      </c>
    </row>
    <row r="309" spans="1:8" x14ac:dyDescent="0.25">
      <c r="E309">
        <v>2</v>
      </c>
      <c r="F309">
        <v>3.36</v>
      </c>
      <c r="G309">
        <v>3.36</v>
      </c>
    </row>
    <row r="310" spans="1:8" x14ac:dyDescent="0.25">
      <c r="E310">
        <v>9</v>
      </c>
      <c r="F310">
        <v>3.64</v>
      </c>
      <c r="G310">
        <v>3.64</v>
      </c>
    </row>
    <row r="311" spans="1:8" x14ac:dyDescent="0.25">
      <c r="E311">
        <v>1</v>
      </c>
      <c r="F311">
        <v>4.3600000000000003</v>
      </c>
      <c r="G311">
        <v>4.3600000000000003</v>
      </c>
    </row>
    <row r="312" spans="1:8" x14ac:dyDescent="0.25">
      <c r="E312">
        <v>12</v>
      </c>
      <c r="F312">
        <v>6.64</v>
      </c>
      <c r="G312">
        <v>6.64</v>
      </c>
    </row>
    <row r="313" spans="1:8" x14ac:dyDescent="0.25">
      <c r="E313">
        <v>0</v>
      </c>
      <c r="F313">
        <v>5.36</v>
      </c>
      <c r="G313">
        <v>5.36</v>
      </c>
    </row>
    <row r="314" spans="1:8" x14ac:dyDescent="0.25">
      <c r="E314">
        <v>4</v>
      </c>
      <c r="F314">
        <v>1.36</v>
      </c>
      <c r="G314">
        <v>1.36</v>
      </c>
    </row>
    <row r="315" spans="1:8" x14ac:dyDescent="0.25">
      <c r="E315">
        <v>14</v>
      </c>
      <c r="F315">
        <v>8.64</v>
      </c>
      <c r="G315">
        <v>8.64</v>
      </c>
    </row>
    <row r="316" spans="1:8" x14ac:dyDescent="0.25">
      <c r="E316">
        <v>1</v>
      </c>
      <c r="F316">
        <v>4.3600000000000003</v>
      </c>
      <c r="G316">
        <v>4.3600000000000003</v>
      </c>
      <c r="H316">
        <v>53.09</v>
      </c>
    </row>
    <row r="318" spans="1:8" x14ac:dyDescent="0.25">
      <c r="A318">
        <v>13</v>
      </c>
      <c r="B318">
        <v>30</v>
      </c>
      <c r="C318">
        <v>174</v>
      </c>
      <c r="D318">
        <v>9.67</v>
      </c>
      <c r="E318">
        <v>20</v>
      </c>
      <c r="F318">
        <v>10.33</v>
      </c>
      <c r="G318">
        <v>10.33</v>
      </c>
    </row>
    <row r="319" spans="1:8" x14ac:dyDescent="0.25">
      <c r="E319">
        <v>1</v>
      </c>
      <c r="F319">
        <v>8.67</v>
      </c>
      <c r="G319">
        <v>8.67</v>
      </c>
    </row>
    <row r="320" spans="1:8" x14ac:dyDescent="0.25">
      <c r="E320">
        <v>1</v>
      </c>
      <c r="F320">
        <v>8.67</v>
      </c>
      <c r="G320">
        <v>8.67</v>
      </c>
    </row>
    <row r="321" spans="5:8" x14ac:dyDescent="0.25">
      <c r="E321">
        <v>10</v>
      </c>
      <c r="F321">
        <v>0.33</v>
      </c>
      <c r="G321">
        <v>0.33</v>
      </c>
    </row>
    <row r="322" spans="5:8" x14ac:dyDescent="0.25">
      <c r="E322">
        <v>2</v>
      </c>
      <c r="F322">
        <v>7.67</v>
      </c>
      <c r="G322">
        <v>7.67</v>
      </c>
    </row>
    <row r="323" spans="5:8" x14ac:dyDescent="0.25">
      <c r="E323">
        <v>56</v>
      </c>
      <c r="F323">
        <v>46.33</v>
      </c>
      <c r="G323">
        <v>46.33</v>
      </c>
    </row>
    <row r="324" spans="5:8" x14ac:dyDescent="0.25">
      <c r="E324">
        <v>0</v>
      </c>
      <c r="F324">
        <v>9.67</v>
      </c>
      <c r="G324">
        <v>9.67</v>
      </c>
    </row>
    <row r="325" spans="5:8" x14ac:dyDescent="0.25">
      <c r="E325">
        <v>0</v>
      </c>
      <c r="F325">
        <v>9.67</v>
      </c>
      <c r="G325">
        <v>9.67</v>
      </c>
    </row>
    <row r="326" spans="5:8" x14ac:dyDescent="0.25">
      <c r="E326">
        <v>43</v>
      </c>
      <c r="F326">
        <v>33.33</v>
      </c>
      <c r="G326">
        <v>33.33</v>
      </c>
    </row>
    <row r="327" spans="5:8" x14ac:dyDescent="0.25">
      <c r="E327">
        <v>6</v>
      </c>
      <c r="F327">
        <v>3.67</v>
      </c>
      <c r="G327">
        <v>3.67</v>
      </c>
    </row>
    <row r="328" spans="5:8" x14ac:dyDescent="0.25">
      <c r="E328">
        <v>2</v>
      </c>
      <c r="F328">
        <v>7.67</v>
      </c>
      <c r="G328">
        <v>7.67</v>
      </c>
    </row>
    <row r="329" spans="5:8" x14ac:dyDescent="0.25">
      <c r="E329">
        <v>2</v>
      </c>
      <c r="F329">
        <v>7.67</v>
      </c>
      <c r="G329">
        <v>7.67</v>
      </c>
    </row>
    <row r="330" spans="5:8" x14ac:dyDescent="0.25">
      <c r="E330">
        <v>6</v>
      </c>
      <c r="F330">
        <v>3.67</v>
      </c>
      <c r="G330">
        <v>3.67</v>
      </c>
    </row>
    <row r="331" spans="5:8" x14ac:dyDescent="0.25">
      <c r="E331">
        <v>6</v>
      </c>
      <c r="F331">
        <v>3.67</v>
      </c>
      <c r="G331">
        <v>3.67</v>
      </c>
    </row>
    <row r="332" spans="5:8" x14ac:dyDescent="0.25">
      <c r="E332">
        <v>8</v>
      </c>
      <c r="F332">
        <v>1.67</v>
      </c>
      <c r="G332">
        <v>1.67</v>
      </c>
    </row>
    <row r="333" spans="5:8" x14ac:dyDescent="0.25">
      <c r="E333">
        <v>2</v>
      </c>
      <c r="F333">
        <v>7.67</v>
      </c>
      <c r="G333">
        <v>7.67</v>
      </c>
    </row>
    <row r="334" spans="5:8" x14ac:dyDescent="0.25">
      <c r="E334">
        <v>8</v>
      </c>
      <c r="F334">
        <v>1.67</v>
      </c>
      <c r="G334">
        <v>1.67</v>
      </c>
    </row>
    <row r="335" spans="5:8" x14ac:dyDescent="0.25">
      <c r="E335">
        <v>1</v>
      </c>
      <c r="F335">
        <v>8.67</v>
      </c>
      <c r="G335">
        <v>8.67</v>
      </c>
      <c r="H335">
        <v>180.67</v>
      </c>
    </row>
    <row r="337" spans="1:7" x14ac:dyDescent="0.25">
      <c r="A337">
        <v>31</v>
      </c>
      <c r="B337">
        <v>47</v>
      </c>
      <c r="C337">
        <v>196</v>
      </c>
      <c r="D337">
        <v>11.53</v>
      </c>
      <c r="E337">
        <v>53</v>
      </c>
      <c r="F337">
        <v>41.47</v>
      </c>
      <c r="G337">
        <v>41.47</v>
      </c>
    </row>
    <row r="338" spans="1:7" x14ac:dyDescent="0.25">
      <c r="E338">
        <v>64</v>
      </c>
      <c r="F338">
        <v>52.47</v>
      </c>
      <c r="G338">
        <v>52.47</v>
      </c>
    </row>
    <row r="339" spans="1:7" x14ac:dyDescent="0.25">
      <c r="E339">
        <v>5</v>
      </c>
      <c r="F339">
        <v>6.53</v>
      </c>
      <c r="G339">
        <v>6.53</v>
      </c>
    </row>
    <row r="340" spans="1:7" x14ac:dyDescent="0.25">
      <c r="E340">
        <v>21</v>
      </c>
      <c r="F340">
        <v>9.4700000000000006</v>
      </c>
      <c r="G340">
        <v>9.4700000000000006</v>
      </c>
    </row>
    <row r="341" spans="1:7" x14ac:dyDescent="0.25">
      <c r="E341">
        <v>0</v>
      </c>
      <c r="F341">
        <v>11.53</v>
      </c>
      <c r="G341">
        <v>11.53</v>
      </c>
    </row>
    <row r="342" spans="1:7" x14ac:dyDescent="0.25">
      <c r="E342">
        <v>0</v>
      </c>
      <c r="F342">
        <v>11.53</v>
      </c>
      <c r="G342">
        <v>11.53</v>
      </c>
    </row>
    <row r="343" spans="1:7" x14ac:dyDescent="0.25">
      <c r="E343">
        <v>17</v>
      </c>
      <c r="F343">
        <v>5.47</v>
      </c>
      <c r="G343">
        <v>5.47</v>
      </c>
    </row>
    <row r="344" spans="1:7" x14ac:dyDescent="0.25">
      <c r="E344">
        <v>3</v>
      </c>
      <c r="F344">
        <v>8.5299999999999994</v>
      </c>
      <c r="G344">
        <v>8.5299999999999994</v>
      </c>
    </row>
    <row r="345" spans="1:7" x14ac:dyDescent="0.25">
      <c r="E345">
        <v>23</v>
      </c>
      <c r="F345">
        <v>11.47</v>
      </c>
      <c r="G345">
        <v>11.47</v>
      </c>
    </row>
    <row r="346" spans="1:7" x14ac:dyDescent="0.25">
      <c r="E346">
        <v>2</v>
      </c>
      <c r="F346">
        <v>9.5299999999999994</v>
      </c>
      <c r="G346">
        <v>9.5299999999999994</v>
      </c>
    </row>
    <row r="347" spans="1:7" x14ac:dyDescent="0.25">
      <c r="E347">
        <v>3</v>
      </c>
      <c r="F347">
        <v>8.5299999999999994</v>
      </c>
      <c r="G347">
        <v>8.5299999999999994</v>
      </c>
    </row>
    <row r="348" spans="1:7" x14ac:dyDescent="0.25">
      <c r="E348">
        <v>0</v>
      </c>
      <c r="F348">
        <v>11.53</v>
      </c>
      <c r="G348">
        <v>11.53</v>
      </c>
    </row>
    <row r="349" spans="1:7" x14ac:dyDescent="0.25">
      <c r="E349">
        <v>1</v>
      </c>
      <c r="F349">
        <v>10.53</v>
      </c>
      <c r="G349">
        <v>10.53</v>
      </c>
    </row>
    <row r="350" spans="1:7" x14ac:dyDescent="0.25">
      <c r="E350">
        <v>1</v>
      </c>
      <c r="F350">
        <v>10.53</v>
      </c>
      <c r="G350">
        <v>10.53</v>
      </c>
    </row>
    <row r="351" spans="1:7" x14ac:dyDescent="0.25">
      <c r="E351">
        <v>1</v>
      </c>
      <c r="F351">
        <v>10.53</v>
      </c>
      <c r="G351">
        <v>10.53</v>
      </c>
    </row>
    <row r="352" spans="1:7" x14ac:dyDescent="0.25">
      <c r="E352">
        <v>1</v>
      </c>
      <c r="F352">
        <v>10.53</v>
      </c>
      <c r="G352">
        <v>10.53</v>
      </c>
    </row>
    <row r="353" spans="1:8" x14ac:dyDescent="0.25">
      <c r="E353">
        <v>1</v>
      </c>
      <c r="F353">
        <v>10.53</v>
      </c>
      <c r="G353">
        <v>10.53</v>
      </c>
      <c r="H353">
        <v>240.71</v>
      </c>
    </row>
    <row r="355" spans="1:8" x14ac:dyDescent="0.25">
      <c r="A355">
        <v>48</v>
      </c>
      <c r="B355">
        <v>63</v>
      </c>
      <c r="C355">
        <v>216</v>
      </c>
      <c r="D355">
        <v>13.5</v>
      </c>
      <c r="E355">
        <v>95</v>
      </c>
      <c r="F355">
        <v>81.5</v>
      </c>
      <c r="G355">
        <v>81.5</v>
      </c>
    </row>
    <row r="356" spans="1:8" x14ac:dyDescent="0.25">
      <c r="E356">
        <v>1</v>
      </c>
      <c r="F356">
        <v>12.5</v>
      </c>
      <c r="G356">
        <v>12.5</v>
      </c>
    </row>
    <row r="357" spans="1:8" x14ac:dyDescent="0.25">
      <c r="E357">
        <v>13</v>
      </c>
      <c r="F357">
        <v>0.5</v>
      </c>
      <c r="G357">
        <v>0.5</v>
      </c>
    </row>
    <row r="358" spans="1:8" x14ac:dyDescent="0.25">
      <c r="E358">
        <v>0</v>
      </c>
      <c r="F358">
        <v>13.5</v>
      </c>
      <c r="G358">
        <v>13.5</v>
      </c>
    </row>
    <row r="359" spans="1:8" x14ac:dyDescent="0.25">
      <c r="E359">
        <v>40</v>
      </c>
      <c r="F359">
        <v>26.5</v>
      </c>
      <c r="G359">
        <v>26.5</v>
      </c>
    </row>
    <row r="360" spans="1:8" x14ac:dyDescent="0.25">
      <c r="E360">
        <v>37</v>
      </c>
      <c r="F360">
        <v>23.5</v>
      </c>
      <c r="G360">
        <v>23.5</v>
      </c>
    </row>
    <row r="361" spans="1:8" x14ac:dyDescent="0.25">
      <c r="E361">
        <v>2</v>
      </c>
      <c r="F361">
        <v>11.5</v>
      </c>
      <c r="G361">
        <v>11.5</v>
      </c>
    </row>
    <row r="362" spans="1:8" x14ac:dyDescent="0.25">
      <c r="E362">
        <v>2</v>
      </c>
      <c r="F362">
        <v>11.5</v>
      </c>
      <c r="G362">
        <v>11.5</v>
      </c>
    </row>
    <row r="363" spans="1:8" x14ac:dyDescent="0.25">
      <c r="E363">
        <v>19</v>
      </c>
      <c r="F363">
        <v>5.5</v>
      </c>
      <c r="G363">
        <v>5.5</v>
      </c>
    </row>
    <row r="364" spans="1:8" x14ac:dyDescent="0.25">
      <c r="E364">
        <v>1</v>
      </c>
      <c r="F364">
        <v>12.5</v>
      </c>
      <c r="G364">
        <v>12.5</v>
      </c>
    </row>
    <row r="365" spans="1:8" x14ac:dyDescent="0.25">
      <c r="E365">
        <v>2</v>
      </c>
      <c r="F365">
        <v>11.5</v>
      </c>
      <c r="G365">
        <v>11.5</v>
      </c>
    </row>
    <row r="366" spans="1:8" x14ac:dyDescent="0.25">
      <c r="E366">
        <v>0</v>
      </c>
      <c r="F366">
        <v>13.5</v>
      </c>
      <c r="G366">
        <v>13.5</v>
      </c>
    </row>
    <row r="367" spans="1:8" x14ac:dyDescent="0.25">
      <c r="E367">
        <v>1</v>
      </c>
      <c r="F367">
        <v>12.5</v>
      </c>
      <c r="G367">
        <v>12.5</v>
      </c>
    </row>
    <row r="368" spans="1:8" x14ac:dyDescent="0.25">
      <c r="E368">
        <v>1</v>
      </c>
      <c r="F368">
        <v>12.5</v>
      </c>
      <c r="G368">
        <v>12.5</v>
      </c>
    </row>
    <row r="369" spans="1:8" x14ac:dyDescent="0.25">
      <c r="E369">
        <v>2</v>
      </c>
      <c r="F369">
        <v>11.5</v>
      </c>
      <c r="G369">
        <v>11.5</v>
      </c>
    </row>
    <row r="370" spans="1:8" x14ac:dyDescent="0.25">
      <c r="E370">
        <v>0</v>
      </c>
      <c r="F370">
        <v>13.5</v>
      </c>
      <c r="G370">
        <v>13.5</v>
      </c>
      <c r="H370">
        <v>274</v>
      </c>
    </row>
    <row r="372" spans="1:8" x14ac:dyDescent="0.25">
      <c r="A372">
        <v>64</v>
      </c>
      <c r="B372">
        <v>77</v>
      </c>
      <c r="C372">
        <v>214</v>
      </c>
      <c r="D372">
        <v>15.29</v>
      </c>
      <c r="E372">
        <v>3</v>
      </c>
      <c r="F372">
        <v>12.29</v>
      </c>
      <c r="G372">
        <v>12.29</v>
      </c>
    </row>
    <row r="373" spans="1:8" x14ac:dyDescent="0.25">
      <c r="E373">
        <v>12</v>
      </c>
      <c r="F373">
        <v>3.29</v>
      </c>
      <c r="G373">
        <v>3.29</v>
      </c>
    </row>
    <row r="374" spans="1:8" x14ac:dyDescent="0.25">
      <c r="E374">
        <v>29</v>
      </c>
      <c r="F374">
        <v>13.71</v>
      </c>
      <c r="G374">
        <v>13.71</v>
      </c>
    </row>
    <row r="375" spans="1:8" x14ac:dyDescent="0.25">
      <c r="E375">
        <v>5</v>
      </c>
      <c r="F375">
        <v>10.29</v>
      </c>
      <c r="G375">
        <v>10.29</v>
      </c>
    </row>
    <row r="376" spans="1:8" x14ac:dyDescent="0.25">
      <c r="E376">
        <v>40</v>
      </c>
      <c r="F376">
        <v>24.71</v>
      </c>
      <c r="G376">
        <v>24.71</v>
      </c>
    </row>
    <row r="377" spans="1:8" x14ac:dyDescent="0.25">
      <c r="E377">
        <v>47</v>
      </c>
      <c r="F377">
        <v>31.71</v>
      </c>
      <c r="G377">
        <v>31.71</v>
      </c>
    </row>
    <row r="378" spans="1:8" x14ac:dyDescent="0.25">
      <c r="E378">
        <v>4</v>
      </c>
      <c r="F378">
        <v>11.29</v>
      </c>
      <c r="G378">
        <v>11.29</v>
      </c>
    </row>
    <row r="379" spans="1:8" x14ac:dyDescent="0.25">
      <c r="E379">
        <v>0</v>
      </c>
      <c r="F379">
        <v>15.29</v>
      </c>
      <c r="G379">
        <v>15.29</v>
      </c>
    </row>
    <row r="380" spans="1:8" x14ac:dyDescent="0.25">
      <c r="E380">
        <v>9</v>
      </c>
      <c r="F380">
        <v>6.29</v>
      </c>
      <c r="G380">
        <v>6.29</v>
      </c>
    </row>
    <row r="381" spans="1:8" x14ac:dyDescent="0.25">
      <c r="E381">
        <v>15</v>
      </c>
      <c r="F381">
        <v>0.28999999999999998</v>
      </c>
      <c r="G381">
        <v>0.28999999999999998</v>
      </c>
    </row>
    <row r="382" spans="1:8" x14ac:dyDescent="0.25">
      <c r="E382">
        <v>15</v>
      </c>
      <c r="F382">
        <v>0.28999999999999998</v>
      </c>
      <c r="G382">
        <v>0.28999999999999998</v>
      </c>
    </row>
    <row r="383" spans="1:8" x14ac:dyDescent="0.25">
      <c r="E383">
        <v>0</v>
      </c>
      <c r="F383">
        <v>15.29</v>
      </c>
      <c r="G383">
        <v>15.29</v>
      </c>
    </row>
    <row r="384" spans="1:8" x14ac:dyDescent="0.25">
      <c r="E384">
        <v>12</v>
      </c>
      <c r="F384">
        <v>3.29</v>
      </c>
      <c r="G384">
        <v>3.29</v>
      </c>
    </row>
    <row r="385" spans="1:8" x14ac:dyDescent="0.25">
      <c r="E385">
        <v>23</v>
      </c>
      <c r="F385">
        <v>7.71</v>
      </c>
      <c r="G385">
        <v>7.71</v>
      </c>
      <c r="H385">
        <v>155.71</v>
      </c>
    </row>
    <row r="387" spans="1:8" x14ac:dyDescent="0.25">
      <c r="A387">
        <v>78</v>
      </c>
      <c r="B387">
        <v>80</v>
      </c>
      <c r="C387">
        <v>2</v>
      </c>
      <c r="D387">
        <v>0.67</v>
      </c>
      <c r="E387">
        <v>0</v>
      </c>
      <c r="F387">
        <v>0.67</v>
      </c>
      <c r="G387">
        <v>0.67</v>
      </c>
    </row>
    <row r="388" spans="1:8" x14ac:dyDescent="0.25">
      <c r="E388">
        <v>1</v>
      </c>
      <c r="F388">
        <v>0.33</v>
      </c>
      <c r="G388">
        <v>0.33</v>
      </c>
    </row>
    <row r="389" spans="1:8" x14ac:dyDescent="0.25">
      <c r="E389">
        <v>1</v>
      </c>
      <c r="F389">
        <v>0.33</v>
      </c>
      <c r="G389">
        <v>0.33</v>
      </c>
      <c r="H389">
        <v>1.33</v>
      </c>
    </row>
    <row r="391" spans="1:8" x14ac:dyDescent="0.25">
      <c r="A391">
        <v>81</v>
      </c>
      <c r="B391">
        <v>81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3" spans="1:8" x14ac:dyDescent="0.25">
      <c r="A393">
        <v>82</v>
      </c>
      <c r="B393">
        <v>83</v>
      </c>
      <c r="C393">
        <v>4</v>
      </c>
      <c r="D393">
        <v>2</v>
      </c>
      <c r="E393">
        <v>3</v>
      </c>
      <c r="F393">
        <v>1</v>
      </c>
      <c r="G393">
        <v>1</v>
      </c>
    </row>
    <row r="394" spans="1:8" x14ac:dyDescent="0.25">
      <c r="E394">
        <v>1</v>
      </c>
      <c r="F394">
        <v>1</v>
      </c>
      <c r="G394">
        <v>1</v>
      </c>
      <c r="H394">
        <v>2</v>
      </c>
    </row>
    <row r="396" spans="1:8" x14ac:dyDescent="0.25">
      <c r="D396">
        <v>907.51107722520806</v>
      </c>
    </row>
    <row r="398" spans="1:8" x14ac:dyDescent="0.25">
      <c r="A398" s="22" t="s">
        <v>171</v>
      </c>
      <c r="B398" s="22" t="s">
        <v>172</v>
      </c>
      <c r="C398" s="22"/>
      <c r="D398" s="22"/>
      <c r="E398" s="22"/>
      <c r="F398" s="22"/>
      <c r="G398" s="22"/>
      <c r="H398" s="22"/>
    </row>
    <row r="399" spans="1:8" x14ac:dyDescent="0.25">
      <c r="A399" s="22" t="s">
        <v>157</v>
      </c>
      <c r="B399" s="22" t="s">
        <v>158</v>
      </c>
      <c r="C399" s="22"/>
      <c r="D399" s="22"/>
      <c r="E399" s="22"/>
      <c r="F399" s="22"/>
      <c r="G399" s="22"/>
      <c r="H399" s="22"/>
    </row>
    <row r="400" spans="1:8" x14ac:dyDescent="0.25">
      <c r="A400" t="s">
        <v>159</v>
      </c>
      <c r="B400" t="s">
        <v>160</v>
      </c>
      <c r="C400" t="s">
        <v>161</v>
      </c>
      <c r="D400" t="s">
        <v>162</v>
      </c>
      <c r="E400" t="s">
        <v>163</v>
      </c>
      <c r="F400" t="s">
        <v>164</v>
      </c>
      <c r="G400" t="s">
        <v>165</v>
      </c>
      <c r="H400" t="s">
        <v>168</v>
      </c>
    </row>
    <row r="401" spans="1:8" x14ac:dyDescent="0.25">
      <c r="A401">
        <v>0</v>
      </c>
      <c r="B401">
        <v>12</v>
      </c>
      <c r="C401">
        <v>65</v>
      </c>
      <c r="D401">
        <v>5</v>
      </c>
      <c r="E401">
        <v>0</v>
      </c>
      <c r="F401">
        <v>5</v>
      </c>
      <c r="G401">
        <v>5</v>
      </c>
    </row>
    <row r="402" spans="1:8" x14ac:dyDescent="0.25">
      <c r="E402">
        <v>6</v>
      </c>
      <c r="F402">
        <v>1</v>
      </c>
      <c r="G402">
        <v>1</v>
      </c>
    </row>
    <row r="403" spans="1:8" x14ac:dyDescent="0.25">
      <c r="E403">
        <v>13</v>
      </c>
      <c r="F403">
        <v>8</v>
      </c>
      <c r="G403">
        <v>8</v>
      </c>
    </row>
    <row r="404" spans="1:8" x14ac:dyDescent="0.25">
      <c r="E404">
        <v>0</v>
      </c>
      <c r="F404">
        <v>5</v>
      </c>
      <c r="G404">
        <v>5</v>
      </c>
    </row>
    <row r="405" spans="1:8" x14ac:dyDescent="0.25">
      <c r="E405">
        <v>3</v>
      </c>
      <c r="F405">
        <v>2</v>
      </c>
      <c r="G405">
        <v>2</v>
      </c>
    </row>
    <row r="406" spans="1:8" x14ac:dyDescent="0.25">
      <c r="E406">
        <v>2</v>
      </c>
      <c r="F406">
        <v>3</v>
      </c>
      <c r="G406">
        <v>3</v>
      </c>
    </row>
    <row r="407" spans="1:8" x14ac:dyDescent="0.25">
      <c r="E407">
        <v>9</v>
      </c>
      <c r="F407">
        <v>4</v>
      </c>
      <c r="G407">
        <v>4</v>
      </c>
    </row>
    <row r="408" spans="1:8" x14ac:dyDescent="0.25">
      <c r="E408">
        <v>1</v>
      </c>
      <c r="F408">
        <v>4</v>
      </c>
      <c r="G408">
        <v>4</v>
      </c>
    </row>
    <row r="409" spans="1:8" x14ac:dyDescent="0.25">
      <c r="E409">
        <v>12</v>
      </c>
      <c r="F409">
        <v>7</v>
      </c>
      <c r="G409">
        <v>7</v>
      </c>
    </row>
    <row r="410" spans="1:8" x14ac:dyDescent="0.25">
      <c r="E410">
        <v>0</v>
      </c>
      <c r="F410">
        <v>5</v>
      </c>
      <c r="G410">
        <v>5</v>
      </c>
    </row>
    <row r="411" spans="1:8" x14ac:dyDescent="0.25">
      <c r="E411">
        <v>4</v>
      </c>
      <c r="F411">
        <v>1</v>
      </c>
      <c r="G411">
        <v>1</v>
      </c>
    </row>
    <row r="412" spans="1:8" x14ac:dyDescent="0.25">
      <c r="E412">
        <v>14</v>
      </c>
      <c r="F412">
        <v>9</v>
      </c>
      <c r="G412">
        <v>9</v>
      </c>
    </row>
    <row r="413" spans="1:8" x14ac:dyDescent="0.25">
      <c r="E413">
        <v>1</v>
      </c>
      <c r="F413">
        <v>4</v>
      </c>
      <c r="G413">
        <v>4</v>
      </c>
      <c r="H413">
        <v>58</v>
      </c>
    </row>
    <row r="415" spans="1:8" x14ac:dyDescent="0.25">
      <c r="A415">
        <v>13</v>
      </c>
      <c r="B415">
        <v>18</v>
      </c>
      <c r="C415">
        <v>90</v>
      </c>
      <c r="D415">
        <v>15</v>
      </c>
      <c r="E415">
        <v>20</v>
      </c>
      <c r="F415">
        <v>5</v>
      </c>
      <c r="G415">
        <v>5</v>
      </c>
    </row>
    <row r="416" spans="1:8" x14ac:dyDescent="0.25">
      <c r="E416">
        <v>1</v>
      </c>
      <c r="F416">
        <v>14</v>
      </c>
      <c r="G416">
        <v>14</v>
      </c>
    </row>
    <row r="417" spans="1:8" x14ac:dyDescent="0.25">
      <c r="E417">
        <v>1</v>
      </c>
      <c r="F417">
        <v>14</v>
      </c>
      <c r="G417">
        <v>14</v>
      </c>
    </row>
    <row r="418" spans="1:8" x14ac:dyDescent="0.25">
      <c r="E418">
        <v>10</v>
      </c>
      <c r="F418">
        <v>5</v>
      </c>
      <c r="G418">
        <v>5</v>
      </c>
    </row>
    <row r="419" spans="1:8" x14ac:dyDescent="0.25">
      <c r="E419">
        <v>2</v>
      </c>
      <c r="F419">
        <v>13</v>
      </c>
      <c r="G419">
        <v>13</v>
      </c>
    </row>
    <row r="420" spans="1:8" x14ac:dyDescent="0.25">
      <c r="E420">
        <v>56</v>
      </c>
      <c r="F420">
        <v>41</v>
      </c>
      <c r="G420">
        <v>41</v>
      </c>
      <c r="H420">
        <v>92</v>
      </c>
    </row>
    <row r="422" spans="1:8" x14ac:dyDescent="0.25">
      <c r="A422">
        <v>19</v>
      </c>
      <c r="B422">
        <v>20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8" x14ac:dyDescent="0.25">
      <c r="E423">
        <v>0</v>
      </c>
      <c r="F423">
        <v>0</v>
      </c>
      <c r="G423">
        <v>0</v>
      </c>
      <c r="H423">
        <v>0</v>
      </c>
    </row>
    <row r="425" spans="1:8" x14ac:dyDescent="0.25">
      <c r="A425">
        <v>21</v>
      </c>
      <c r="B425">
        <v>29</v>
      </c>
      <c r="C425">
        <v>83</v>
      </c>
      <c r="D425">
        <v>9.2200000000000006</v>
      </c>
      <c r="E425">
        <v>43</v>
      </c>
      <c r="F425">
        <v>33.78</v>
      </c>
      <c r="G425">
        <v>33.78</v>
      </c>
    </row>
    <row r="426" spans="1:8" x14ac:dyDescent="0.25">
      <c r="E426">
        <v>6</v>
      </c>
      <c r="F426">
        <v>3.22</v>
      </c>
      <c r="G426">
        <v>3.22</v>
      </c>
    </row>
    <row r="427" spans="1:8" x14ac:dyDescent="0.25">
      <c r="E427">
        <v>2</v>
      </c>
      <c r="F427">
        <v>7.22</v>
      </c>
      <c r="G427">
        <v>7.22</v>
      </c>
    </row>
    <row r="428" spans="1:8" x14ac:dyDescent="0.25">
      <c r="E428">
        <v>2</v>
      </c>
      <c r="F428">
        <v>7.22</v>
      </c>
      <c r="G428">
        <v>7.22</v>
      </c>
    </row>
    <row r="429" spans="1:8" x14ac:dyDescent="0.25">
      <c r="E429">
        <v>6</v>
      </c>
      <c r="F429">
        <v>3.22</v>
      </c>
      <c r="G429">
        <v>3.22</v>
      </c>
    </row>
    <row r="430" spans="1:8" x14ac:dyDescent="0.25">
      <c r="E430">
        <v>6</v>
      </c>
      <c r="F430">
        <v>3.22</v>
      </c>
      <c r="G430">
        <v>3.22</v>
      </c>
    </row>
    <row r="431" spans="1:8" x14ac:dyDescent="0.25">
      <c r="E431">
        <v>8</v>
      </c>
      <c r="F431">
        <v>1.22</v>
      </c>
      <c r="G431">
        <v>1.22</v>
      </c>
    </row>
    <row r="432" spans="1:8" x14ac:dyDescent="0.25">
      <c r="E432">
        <v>2</v>
      </c>
      <c r="F432">
        <v>7.22</v>
      </c>
      <c r="G432">
        <v>7.22</v>
      </c>
    </row>
    <row r="433" spans="1:8" x14ac:dyDescent="0.25">
      <c r="E433">
        <v>8</v>
      </c>
      <c r="F433">
        <v>1.22</v>
      </c>
      <c r="G433">
        <v>1.22</v>
      </c>
      <c r="H433">
        <v>67.56</v>
      </c>
    </row>
    <row r="435" spans="1:8" x14ac:dyDescent="0.25">
      <c r="A435">
        <v>30</v>
      </c>
      <c r="B435">
        <v>30</v>
      </c>
      <c r="C435">
        <v>1</v>
      </c>
      <c r="D435">
        <v>1</v>
      </c>
      <c r="E435">
        <v>1</v>
      </c>
      <c r="F435">
        <v>0</v>
      </c>
      <c r="G435">
        <v>0</v>
      </c>
      <c r="H435">
        <v>0</v>
      </c>
    </row>
    <row r="437" spans="1:8" x14ac:dyDescent="0.25">
      <c r="A437">
        <v>31</v>
      </c>
      <c r="B437">
        <v>45</v>
      </c>
      <c r="C437">
        <v>194</v>
      </c>
      <c r="D437">
        <v>12.93</v>
      </c>
      <c r="E437">
        <v>53</v>
      </c>
      <c r="F437">
        <v>40.07</v>
      </c>
      <c r="G437">
        <v>40.07</v>
      </c>
    </row>
    <row r="438" spans="1:8" x14ac:dyDescent="0.25">
      <c r="E438">
        <v>64</v>
      </c>
      <c r="F438">
        <v>51.07</v>
      </c>
      <c r="G438">
        <v>51.07</v>
      </c>
    </row>
    <row r="439" spans="1:8" x14ac:dyDescent="0.25">
      <c r="E439">
        <v>5</v>
      </c>
      <c r="F439">
        <v>7.93</v>
      </c>
      <c r="G439">
        <v>7.93</v>
      </c>
    </row>
    <row r="440" spans="1:8" x14ac:dyDescent="0.25">
      <c r="E440">
        <v>21</v>
      </c>
      <c r="F440">
        <v>8.07</v>
      </c>
      <c r="G440">
        <v>8.07</v>
      </c>
    </row>
    <row r="441" spans="1:8" x14ac:dyDescent="0.25">
      <c r="E441">
        <v>0</v>
      </c>
      <c r="F441">
        <v>12.93</v>
      </c>
      <c r="G441">
        <v>12.93</v>
      </c>
    </row>
    <row r="442" spans="1:8" x14ac:dyDescent="0.25">
      <c r="E442">
        <v>0</v>
      </c>
      <c r="F442">
        <v>12.93</v>
      </c>
      <c r="G442">
        <v>12.93</v>
      </c>
    </row>
    <row r="443" spans="1:8" x14ac:dyDescent="0.25">
      <c r="E443">
        <v>17</v>
      </c>
      <c r="F443">
        <v>4.07</v>
      </c>
      <c r="G443">
        <v>4.07</v>
      </c>
    </row>
    <row r="444" spans="1:8" x14ac:dyDescent="0.25">
      <c r="E444">
        <v>3</v>
      </c>
      <c r="F444">
        <v>9.93</v>
      </c>
      <c r="G444">
        <v>9.93</v>
      </c>
    </row>
    <row r="445" spans="1:8" x14ac:dyDescent="0.25">
      <c r="E445">
        <v>23</v>
      </c>
      <c r="F445">
        <v>10.07</v>
      </c>
      <c r="G445">
        <v>10.07</v>
      </c>
    </row>
    <row r="446" spans="1:8" x14ac:dyDescent="0.25">
      <c r="E446">
        <v>2</v>
      </c>
      <c r="F446">
        <v>10.93</v>
      </c>
      <c r="G446">
        <v>10.93</v>
      </c>
    </row>
    <row r="447" spans="1:8" x14ac:dyDescent="0.25">
      <c r="E447">
        <v>3</v>
      </c>
      <c r="F447">
        <v>9.93</v>
      </c>
      <c r="G447">
        <v>9.93</v>
      </c>
    </row>
    <row r="448" spans="1:8" x14ac:dyDescent="0.25">
      <c r="E448">
        <v>0</v>
      </c>
      <c r="F448">
        <v>12.93</v>
      </c>
      <c r="G448">
        <v>12.93</v>
      </c>
    </row>
    <row r="449" spans="1:8" x14ac:dyDescent="0.25">
      <c r="E449">
        <v>1</v>
      </c>
      <c r="F449">
        <v>11.93</v>
      </c>
      <c r="G449">
        <v>11.93</v>
      </c>
    </row>
    <row r="450" spans="1:8" x14ac:dyDescent="0.25">
      <c r="E450">
        <v>1</v>
      </c>
      <c r="F450">
        <v>11.93</v>
      </c>
      <c r="G450">
        <v>11.93</v>
      </c>
    </row>
    <row r="451" spans="1:8" x14ac:dyDescent="0.25">
      <c r="E451">
        <v>1</v>
      </c>
      <c r="F451">
        <v>11.93</v>
      </c>
      <c r="G451">
        <v>11.93</v>
      </c>
      <c r="H451">
        <v>226.67</v>
      </c>
    </row>
    <row r="453" spans="1:8" x14ac:dyDescent="0.25">
      <c r="A453">
        <v>46</v>
      </c>
      <c r="B453">
        <v>47</v>
      </c>
      <c r="C453">
        <v>2</v>
      </c>
      <c r="D453">
        <v>1</v>
      </c>
      <c r="E453">
        <v>1</v>
      </c>
      <c r="F453">
        <v>0</v>
      </c>
      <c r="G453">
        <v>0</v>
      </c>
    </row>
    <row r="454" spans="1:8" x14ac:dyDescent="0.25">
      <c r="E454">
        <v>1</v>
      </c>
      <c r="F454">
        <v>0</v>
      </c>
      <c r="G454">
        <v>0</v>
      </c>
      <c r="H454">
        <v>0</v>
      </c>
    </row>
    <row r="456" spans="1:8" x14ac:dyDescent="0.25">
      <c r="A456">
        <v>48</v>
      </c>
      <c r="B456">
        <v>63</v>
      </c>
      <c r="C456">
        <v>216</v>
      </c>
      <c r="D456">
        <v>13.5</v>
      </c>
      <c r="E456">
        <v>95</v>
      </c>
      <c r="F456">
        <v>81.5</v>
      </c>
      <c r="G456">
        <v>81.5</v>
      </c>
    </row>
    <row r="457" spans="1:8" x14ac:dyDescent="0.25">
      <c r="E457">
        <v>1</v>
      </c>
      <c r="F457">
        <v>12.5</v>
      </c>
      <c r="G457">
        <v>12.5</v>
      </c>
    </row>
    <row r="458" spans="1:8" x14ac:dyDescent="0.25">
      <c r="E458">
        <v>13</v>
      </c>
      <c r="F458">
        <v>0.5</v>
      </c>
      <c r="G458">
        <v>0.5</v>
      </c>
    </row>
    <row r="459" spans="1:8" x14ac:dyDescent="0.25">
      <c r="E459">
        <v>0</v>
      </c>
      <c r="F459">
        <v>13.5</v>
      </c>
      <c r="G459">
        <v>13.5</v>
      </c>
    </row>
    <row r="460" spans="1:8" x14ac:dyDescent="0.25">
      <c r="E460">
        <v>40</v>
      </c>
      <c r="F460">
        <v>26.5</v>
      </c>
      <c r="G460">
        <v>26.5</v>
      </c>
    </row>
    <row r="461" spans="1:8" x14ac:dyDescent="0.25">
      <c r="E461">
        <v>37</v>
      </c>
      <c r="F461">
        <v>23.5</v>
      </c>
      <c r="G461">
        <v>23.5</v>
      </c>
    </row>
    <row r="462" spans="1:8" x14ac:dyDescent="0.25">
      <c r="E462">
        <v>2</v>
      </c>
      <c r="F462">
        <v>11.5</v>
      </c>
      <c r="G462">
        <v>11.5</v>
      </c>
    </row>
    <row r="463" spans="1:8" x14ac:dyDescent="0.25">
      <c r="E463">
        <v>2</v>
      </c>
      <c r="F463">
        <v>11.5</v>
      </c>
      <c r="G463">
        <v>11.5</v>
      </c>
    </row>
    <row r="464" spans="1:8" x14ac:dyDescent="0.25">
      <c r="E464">
        <v>19</v>
      </c>
      <c r="F464">
        <v>5.5</v>
      </c>
      <c r="G464">
        <v>5.5</v>
      </c>
    </row>
    <row r="465" spans="1:8" x14ac:dyDescent="0.25">
      <c r="E465">
        <v>1</v>
      </c>
      <c r="F465">
        <v>12.5</v>
      </c>
      <c r="G465">
        <v>12.5</v>
      </c>
    </row>
    <row r="466" spans="1:8" x14ac:dyDescent="0.25">
      <c r="E466">
        <v>2</v>
      </c>
      <c r="F466">
        <v>11.5</v>
      </c>
      <c r="G466">
        <v>11.5</v>
      </c>
    </row>
    <row r="467" spans="1:8" x14ac:dyDescent="0.25">
      <c r="E467">
        <v>0</v>
      </c>
      <c r="F467">
        <v>13.5</v>
      </c>
      <c r="G467">
        <v>13.5</v>
      </c>
    </row>
    <row r="468" spans="1:8" x14ac:dyDescent="0.25">
      <c r="E468">
        <v>1</v>
      </c>
      <c r="F468">
        <v>12.5</v>
      </c>
      <c r="G468">
        <v>12.5</v>
      </c>
    </row>
    <row r="469" spans="1:8" x14ac:dyDescent="0.25">
      <c r="E469">
        <v>1</v>
      </c>
      <c r="F469">
        <v>12.5</v>
      </c>
      <c r="G469">
        <v>12.5</v>
      </c>
    </row>
    <row r="470" spans="1:8" x14ac:dyDescent="0.25">
      <c r="E470">
        <v>2</v>
      </c>
      <c r="F470">
        <v>11.5</v>
      </c>
      <c r="G470">
        <v>11.5</v>
      </c>
    </row>
    <row r="471" spans="1:8" x14ac:dyDescent="0.25">
      <c r="E471">
        <v>0</v>
      </c>
      <c r="F471">
        <v>13.5</v>
      </c>
      <c r="G471">
        <v>13.5</v>
      </c>
      <c r="H471">
        <v>274</v>
      </c>
    </row>
    <row r="473" spans="1:8" x14ac:dyDescent="0.25">
      <c r="A473">
        <v>64</v>
      </c>
      <c r="B473">
        <v>77</v>
      </c>
      <c r="C473">
        <v>214</v>
      </c>
      <c r="D473">
        <v>15.29</v>
      </c>
      <c r="E473">
        <v>3</v>
      </c>
      <c r="F473">
        <v>12.29</v>
      </c>
      <c r="G473">
        <v>12.29</v>
      </c>
    </row>
    <row r="474" spans="1:8" x14ac:dyDescent="0.25">
      <c r="E474">
        <v>12</v>
      </c>
      <c r="F474">
        <v>3.29</v>
      </c>
      <c r="G474">
        <v>3.29</v>
      </c>
    </row>
    <row r="475" spans="1:8" x14ac:dyDescent="0.25">
      <c r="E475">
        <v>29</v>
      </c>
      <c r="F475">
        <v>13.71</v>
      </c>
      <c r="G475">
        <v>13.71</v>
      </c>
    </row>
    <row r="476" spans="1:8" x14ac:dyDescent="0.25">
      <c r="E476">
        <v>5</v>
      </c>
      <c r="F476">
        <v>10.29</v>
      </c>
      <c r="G476">
        <v>10.29</v>
      </c>
    </row>
    <row r="477" spans="1:8" x14ac:dyDescent="0.25">
      <c r="E477">
        <v>40</v>
      </c>
      <c r="F477">
        <v>24.71</v>
      </c>
      <c r="G477">
        <v>24.71</v>
      </c>
    </row>
    <row r="478" spans="1:8" x14ac:dyDescent="0.25">
      <c r="E478">
        <v>47</v>
      </c>
      <c r="F478">
        <v>31.71</v>
      </c>
      <c r="G478">
        <v>31.71</v>
      </c>
    </row>
    <row r="479" spans="1:8" x14ac:dyDescent="0.25">
      <c r="E479">
        <v>4</v>
      </c>
      <c r="F479">
        <v>11.29</v>
      </c>
      <c r="G479">
        <v>11.29</v>
      </c>
    </row>
    <row r="480" spans="1:8" x14ac:dyDescent="0.25">
      <c r="E480">
        <v>0</v>
      </c>
      <c r="F480">
        <v>15.29</v>
      </c>
      <c r="G480">
        <v>15.29</v>
      </c>
    </row>
    <row r="481" spans="1:8" x14ac:dyDescent="0.25">
      <c r="E481">
        <v>9</v>
      </c>
      <c r="F481">
        <v>6.29</v>
      </c>
      <c r="G481">
        <v>6.29</v>
      </c>
    </row>
    <row r="482" spans="1:8" x14ac:dyDescent="0.25">
      <c r="E482">
        <v>15</v>
      </c>
      <c r="F482">
        <v>0.28999999999999998</v>
      </c>
      <c r="G482">
        <v>0.28999999999999998</v>
      </c>
    </row>
    <row r="483" spans="1:8" x14ac:dyDescent="0.25">
      <c r="E483">
        <v>15</v>
      </c>
      <c r="F483">
        <v>0.28999999999999998</v>
      </c>
      <c r="G483">
        <v>0.28999999999999998</v>
      </c>
    </row>
    <row r="484" spans="1:8" x14ac:dyDescent="0.25">
      <c r="E484">
        <v>0</v>
      </c>
      <c r="F484">
        <v>15.29</v>
      </c>
      <c r="G484">
        <v>15.29</v>
      </c>
    </row>
    <row r="485" spans="1:8" x14ac:dyDescent="0.25">
      <c r="E485">
        <v>12</v>
      </c>
      <c r="F485">
        <v>3.29</v>
      </c>
      <c r="G485">
        <v>3.29</v>
      </c>
    </row>
    <row r="486" spans="1:8" x14ac:dyDescent="0.25">
      <c r="E486">
        <v>23</v>
      </c>
      <c r="F486">
        <v>7.71</v>
      </c>
      <c r="G486">
        <v>7.71</v>
      </c>
      <c r="H486">
        <v>155.71</v>
      </c>
    </row>
    <row r="488" spans="1:8" x14ac:dyDescent="0.25">
      <c r="A488">
        <v>78</v>
      </c>
      <c r="B488">
        <v>83</v>
      </c>
      <c r="C488">
        <v>6</v>
      </c>
      <c r="D488">
        <v>1</v>
      </c>
      <c r="E488">
        <v>0</v>
      </c>
      <c r="F488">
        <v>1</v>
      </c>
      <c r="G488">
        <v>1</v>
      </c>
    </row>
    <row r="489" spans="1:8" x14ac:dyDescent="0.25">
      <c r="E489">
        <v>1</v>
      </c>
      <c r="F489">
        <v>0</v>
      </c>
      <c r="G489">
        <v>0</v>
      </c>
    </row>
    <row r="490" spans="1:8" x14ac:dyDescent="0.25">
      <c r="E490">
        <v>1</v>
      </c>
      <c r="F490">
        <v>0</v>
      </c>
      <c r="G490">
        <v>0</v>
      </c>
    </row>
    <row r="491" spans="1:8" x14ac:dyDescent="0.25">
      <c r="E491">
        <v>0</v>
      </c>
      <c r="F491">
        <v>1</v>
      </c>
      <c r="G491">
        <v>1</v>
      </c>
    </row>
    <row r="492" spans="1:8" x14ac:dyDescent="0.25">
      <c r="E492">
        <v>3</v>
      </c>
      <c r="F492">
        <v>2</v>
      </c>
      <c r="G492">
        <v>2</v>
      </c>
    </row>
    <row r="493" spans="1:8" x14ac:dyDescent="0.25">
      <c r="E493">
        <v>1</v>
      </c>
      <c r="F493">
        <v>0</v>
      </c>
      <c r="G493">
        <v>0</v>
      </c>
      <c r="H493">
        <v>4</v>
      </c>
    </row>
    <row r="495" spans="1:8" x14ac:dyDescent="0.25">
      <c r="D495">
        <v>877.93650913238503</v>
      </c>
    </row>
    <row r="497" spans="1:8" x14ac:dyDescent="0.25">
      <c r="A497" s="22" t="s">
        <v>171</v>
      </c>
      <c r="B497" s="22" t="s">
        <v>172</v>
      </c>
      <c r="C497" s="22"/>
      <c r="D497" s="22"/>
      <c r="E497" s="22"/>
      <c r="F497" s="22"/>
      <c r="G497" s="22"/>
      <c r="H497" s="22"/>
    </row>
    <row r="498" spans="1:8" x14ac:dyDescent="0.25">
      <c r="A498" s="22" t="s">
        <v>166</v>
      </c>
      <c r="B498" s="22" t="s">
        <v>158</v>
      </c>
      <c r="C498" s="22"/>
      <c r="D498" s="22"/>
      <c r="E498" s="22"/>
      <c r="F498" s="22"/>
      <c r="G498" s="22"/>
      <c r="H498" s="22"/>
    </row>
    <row r="499" spans="1:8" x14ac:dyDescent="0.25">
      <c r="A499" t="s">
        <v>159</v>
      </c>
      <c r="B499" t="s">
        <v>160</v>
      </c>
      <c r="C499" t="s">
        <v>161</v>
      </c>
      <c r="D499" t="s">
        <v>162</v>
      </c>
      <c r="E499" t="s">
        <v>163</v>
      </c>
      <c r="F499" t="s">
        <v>164</v>
      </c>
      <c r="G499" t="s">
        <v>165</v>
      </c>
      <c r="H499" t="s">
        <v>168</v>
      </c>
    </row>
    <row r="500" spans="1:8" x14ac:dyDescent="0.25">
      <c r="A500">
        <v>0</v>
      </c>
      <c r="B500">
        <v>12</v>
      </c>
      <c r="C500">
        <v>65</v>
      </c>
      <c r="D500">
        <v>5</v>
      </c>
      <c r="E500">
        <v>0</v>
      </c>
      <c r="F500">
        <v>5</v>
      </c>
      <c r="G500">
        <v>5</v>
      </c>
    </row>
    <row r="501" spans="1:8" x14ac:dyDescent="0.25">
      <c r="E501">
        <v>6</v>
      </c>
      <c r="F501">
        <v>1</v>
      </c>
      <c r="G501">
        <v>1</v>
      </c>
    </row>
    <row r="502" spans="1:8" x14ac:dyDescent="0.25">
      <c r="E502">
        <v>13</v>
      </c>
      <c r="F502">
        <v>8</v>
      </c>
      <c r="G502">
        <v>8</v>
      </c>
    </row>
    <row r="503" spans="1:8" x14ac:dyDescent="0.25">
      <c r="E503">
        <v>0</v>
      </c>
      <c r="F503">
        <v>5</v>
      </c>
      <c r="G503">
        <v>5</v>
      </c>
    </row>
    <row r="504" spans="1:8" x14ac:dyDescent="0.25">
      <c r="E504">
        <v>3</v>
      </c>
      <c r="F504">
        <v>2</v>
      </c>
      <c r="G504">
        <v>2</v>
      </c>
    </row>
    <row r="505" spans="1:8" x14ac:dyDescent="0.25">
      <c r="E505">
        <v>2</v>
      </c>
      <c r="F505">
        <v>3</v>
      </c>
      <c r="G505">
        <v>3</v>
      </c>
    </row>
    <row r="506" spans="1:8" x14ac:dyDescent="0.25">
      <c r="E506">
        <v>9</v>
      </c>
      <c r="F506">
        <v>4</v>
      </c>
      <c r="G506">
        <v>4</v>
      </c>
    </row>
    <row r="507" spans="1:8" x14ac:dyDescent="0.25">
      <c r="E507">
        <v>1</v>
      </c>
      <c r="F507">
        <v>4</v>
      </c>
      <c r="G507">
        <v>4</v>
      </c>
    </row>
    <row r="508" spans="1:8" x14ac:dyDescent="0.25">
      <c r="E508">
        <v>12</v>
      </c>
      <c r="F508">
        <v>7</v>
      </c>
      <c r="G508">
        <v>7</v>
      </c>
    </row>
    <row r="509" spans="1:8" x14ac:dyDescent="0.25">
      <c r="E509">
        <v>0</v>
      </c>
      <c r="F509">
        <v>5</v>
      </c>
      <c r="G509">
        <v>5</v>
      </c>
    </row>
    <row r="510" spans="1:8" x14ac:dyDescent="0.25">
      <c r="E510">
        <v>4</v>
      </c>
      <c r="F510">
        <v>1</v>
      </c>
      <c r="G510">
        <v>1</v>
      </c>
    </row>
    <row r="511" spans="1:8" x14ac:dyDescent="0.25">
      <c r="E511">
        <v>14</v>
      </c>
      <c r="F511">
        <v>9</v>
      </c>
      <c r="G511">
        <v>9</v>
      </c>
    </row>
    <row r="512" spans="1:8" x14ac:dyDescent="0.25">
      <c r="E512">
        <v>1</v>
      </c>
      <c r="F512">
        <v>4</v>
      </c>
      <c r="G512">
        <v>4</v>
      </c>
      <c r="H512">
        <v>58</v>
      </c>
    </row>
    <row r="514" spans="1:8" x14ac:dyDescent="0.25">
      <c r="A514">
        <v>13</v>
      </c>
      <c r="B514">
        <v>18</v>
      </c>
      <c r="C514">
        <v>90</v>
      </c>
      <c r="D514">
        <v>15</v>
      </c>
      <c r="E514">
        <v>20</v>
      </c>
      <c r="F514">
        <v>5</v>
      </c>
      <c r="G514">
        <v>5</v>
      </c>
    </row>
    <row r="515" spans="1:8" x14ac:dyDescent="0.25">
      <c r="E515">
        <v>1</v>
      </c>
      <c r="F515">
        <v>14</v>
      </c>
      <c r="G515">
        <v>14</v>
      </c>
    </row>
    <row r="516" spans="1:8" x14ac:dyDescent="0.25">
      <c r="E516">
        <v>1</v>
      </c>
      <c r="F516">
        <v>14</v>
      </c>
      <c r="G516">
        <v>14</v>
      </c>
    </row>
    <row r="517" spans="1:8" x14ac:dyDescent="0.25">
      <c r="E517">
        <v>10</v>
      </c>
      <c r="F517">
        <v>5</v>
      </c>
      <c r="G517">
        <v>5</v>
      </c>
    </row>
    <row r="518" spans="1:8" x14ac:dyDescent="0.25">
      <c r="E518">
        <v>2</v>
      </c>
      <c r="F518">
        <v>13</v>
      </c>
      <c r="G518">
        <v>13</v>
      </c>
    </row>
    <row r="519" spans="1:8" x14ac:dyDescent="0.25">
      <c r="E519">
        <v>56</v>
      </c>
      <c r="F519">
        <v>41</v>
      </c>
      <c r="G519">
        <v>41</v>
      </c>
      <c r="H519">
        <v>92</v>
      </c>
    </row>
    <row r="521" spans="1:8" x14ac:dyDescent="0.25">
      <c r="A521">
        <v>19</v>
      </c>
      <c r="B521">
        <v>20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8" x14ac:dyDescent="0.25">
      <c r="E522">
        <v>0</v>
      </c>
      <c r="F522">
        <v>0</v>
      </c>
      <c r="G522">
        <v>0</v>
      </c>
      <c r="H522">
        <v>0</v>
      </c>
    </row>
    <row r="524" spans="1:8" x14ac:dyDescent="0.25">
      <c r="A524">
        <v>21</v>
      </c>
      <c r="B524">
        <v>29</v>
      </c>
      <c r="C524">
        <v>83</v>
      </c>
      <c r="D524">
        <v>9.2200000000000006</v>
      </c>
      <c r="E524">
        <v>43</v>
      </c>
      <c r="F524">
        <v>33.78</v>
      </c>
      <c r="G524">
        <v>33.78</v>
      </c>
    </row>
    <row r="525" spans="1:8" x14ac:dyDescent="0.25">
      <c r="E525">
        <v>6</v>
      </c>
      <c r="F525">
        <v>3.22</v>
      </c>
      <c r="G525">
        <v>3.22</v>
      </c>
    </row>
    <row r="526" spans="1:8" x14ac:dyDescent="0.25">
      <c r="E526">
        <v>2</v>
      </c>
      <c r="F526">
        <v>7.22</v>
      </c>
      <c r="G526">
        <v>7.22</v>
      </c>
    </row>
    <row r="527" spans="1:8" x14ac:dyDescent="0.25">
      <c r="E527">
        <v>2</v>
      </c>
      <c r="F527">
        <v>7.22</v>
      </c>
      <c r="G527">
        <v>7.22</v>
      </c>
    </row>
    <row r="528" spans="1:8" x14ac:dyDescent="0.25">
      <c r="E528">
        <v>6</v>
      </c>
      <c r="F528">
        <v>3.22</v>
      </c>
      <c r="G528">
        <v>3.22</v>
      </c>
    </row>
    <row r="529" spans="1:8" x14ac:dyDescent="0.25">
      <c r="E529">
        <v>6</v>
      </c>
      <c r="F529">
        <v>3.22</v>
      </c>
      <c r="G529">
        <v>3.22</v>
      </c>
    </row>
    <row r="530" spans="1:8" x14ac:dyDescent="0.25">
      <c r="E530">
        <v>8</v>
      </c>
      <c r="F530">
        <v>1.22</v>
      </c>
      <c r="G530">
        <v>1.22</v>
      </c>
    </row>
    <row r="531" spans="1:8" x14ac:dyDescent="0.25">
      <c r="E531">
        <v>2</v>
      </c>
      <c r="F531">
        <v>7.22</v>
      </c>
      <c r="G531">
        <v>7.22</v>
      </c>
    </row>
    <row r="532" spans="1:8" x14ac:dyDescent="0.25">
      <c r="E532">
        <v>8</v>
      </c>
      <c r="F532">
        <v>1.22</v>
      </c>
      <c r="G532">
        <v>1.22</v>
      </c>
      <c r="H532">
        <v>67.56</v>
      </c>
    </row>
    <row r="534" spans="1:8" x14ac:dyDescent="0.25">
      <c r="A534">
        <v>30</v>
      </c>
      <c r="B534">
        <v>30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0</v>
      </c>
    </row>
    <row r="536" spans="1:8" x14ac:dyDescent="0.25">
      <c r="A536">
        <v>31</v>
      </c>
      <c r="B536">
        <v>47</v>
      </c>
      <c r="C536">
        <v>196</v>
      </c>
      <c r="D536">
        <v>11.53</v>
      </c>
      <c r="E536">
        <v>53</v>
      </c>
      <c r="F536">
        <v>41.47</v>
      </c>
      <c r="G536">
        <v>41.47</v>
      </c>
    </row>
    <row r="537" spans="1:8" x14ac:dyDescent="0.25">
      <c r="E537">
        <v>64</v>
      </c>
      <c r="F537">
        <v>52.47</v>
      </c>
      <c r="G537">
        <v>52.47</v>
      </c>
    </row>
    <row r="538" spans="1:8" x14ac:dyDescent="0.25">
      <c r="E538">
        <v>5</v>
      </c>
      <c r="F538">
        <v>6.53</v>
      </c>
      <c r="G538">
        <v>6.53</v>
      </c>
    </row>
    <row r="539" spans="1:8" x14ac:dyDescent="0.25">
      <c r="E539">
        <v>21</v>
      </c>
      <c r="F539">
        <v>9.4700000000000006</v>
      </c>
      <c r="G539">
        <v>9.4700000000000006</v>
      </c>
    </row>
    <row r="540" spans="1:8" x14ac:dyDescent="0.25">
      <c r="E540">
        <v>0</v>
      </c>
      <c r="F540">
        <v>11.53</v>
      </c>
      <c r="G540">
        <v>11.53</v>
      </c>
    </row>
    <row r="541" spans="1:8" x14ac:dyDescent="0.25">
      <c r="E541">
        <v>0</v>
      </c>
      <c r="F541">
        <v>11.53</v>
      </c>
      <c r="G541">
        <v>11.53</v>
      </c>
    </row>
    <row r="542" spans="1:8" x14ac:dyDescent="0.25">
      <c r="E542">
        <v>17</v>
      </c>
      <c r="F542">
        <v>5.47</v>
      </c>
      <c r="G542">
        <v>5.47</v>
      </c>
    </row>
    <row r="543" spans="1:8" x14ac:dyDescent="0.25">
      <c r="E543">
        <v>3</v>
      </c>
      <c r="F543">
        <v>8.5299999999999994</v>
      </c>
      <c r="G543">
        <v>8.5299999999999994</v>
      </c>
    </row>
    <row r="544" spans="1:8" x14ac:dyDescent="0.25">
      <c r="E544">
        <v>23</v>
      </c>
      <c r="F544">
        <v>11.47</v>
      </c>
      <c r="G544">
        <v>11.47</v>
      </c>
    </row>
    <row r="545" spans="1:8" x14ac:dyDescent="0.25">
      <c r="E545">
        <v>2</v>
      </c>
      <c r="F545">
        <v>9.5299999999999994</v>
      </c>
      <c r="G545">
        <v>9.5299999999999994</v>
      </c>
    </row>
    <row r="546" spans="1:8" x14ac:dyDescent="0.25">
      <c r="E546">
        <v>3</v>
      </c>
      <c r="F546">
        <v>8.5299999999999994</v>
      </c>
      <c r="G546">
        <v>8.5299999999999994</v>
      </c>
    </row>
    <row r="547" spans="1:8" x14ac:dyDescent="0.25">
      <c r="E547">
        <v>0</v>
      </c>
      <c r="F547">
        <v>11.53</v>
      </c>
      <c r="G547">
        <v>11.53</v>
      </c>
    </row>
    <row r="548" spans="1:8" x14ac:dyDescent="0.25">
      <c r="E548">
        <v>1</v>
      </c>
      <c r="F548">
        <v>10.53</v>
      </c>
      <c r="G548">
        <v>10.53</v>
      </c>
    </row>
    <row r="549" spans="1:8" x14ac:dyDescent="0.25">
      <c r="E549">
        <v>1</v>
      </c>
      <c r="F549">
        <v>10.53</v>
      </c>
      <c r="G549">
        <v>10.53</v>
      </c>
    </row>
    <row r="550" spans="1:8" x14ac:dyDescent="0.25">
      <c r="E550">
        <v>1</v>
      </c>
      <c r="F550">
        <v>10.53</v>
      </c>
      <c r="G550">
        <v>10.53</v>
      </c>
    </row>
    <row r="551" spans="1:8" x14ac:dyDescent="0.25">
      <c r="E551">
        <v>1</v>
      </c>
      <c r="F551">
        <v>10.53</v>
      </c>
      <c r="G551">
        <v>10.53</v>
      </c>
    </row>
    <row r="552" spans="1:8" x14ac:dyDescent="0.25">
      <c r="E552">
        <v>1</v>
      </c>
      <c r="F552">
        <v>10.53</v>
      </c>
      <c r="G552">
        <v>10.53</v>
      </c>
      <c r="H552">
        <v>240.71</v>
      </c>
    </row>
    <row r="554" spans="1:8" x14ac:dyDescent="0.25">
      <c r="A554">
        <v>48</v>
      </c>
      <c r="B554">
        <v>51</v>
      </c>
      <c r="C554">
        <v>109</v>
      </c>
      <c r="D554">
        <v>27.25</v>
      </c>
      <c r="E554">
        <v>95</v>
      </c>
      <c r="F554">
        <v>67.75</v>
      </c>
      <c r="G554">
        <v>67.75</v>
      </c>
    </row>
    <row r="555" spans="1:8" x14ac:dyDescent="0.25">
      <c r="E555">
        <v>1</v>
      </c>
      <c r="F555">
        <v>26.25</v>
      </c>
      <c r="G555">
        <v>26.25</v>
      </c>
    </row>
    <row r="556" spans="1:8" x14ac:dyDescent="0.25">
      <c r="E556">
        <v>13</v>
      </c>
      <c r="F556">
        <v>14.25</v>
      </c>
      <c r="G556">
        <v>14.25</v>
      </c>
    </row>
    <row r="557" spans="1:8" x14ac:dyDescent="0.25">
      <c r="E557">
        <v>0</v>
      </c>
      <c r="F557">
        <v>27.25</v>
      </c>
      <c r="G557">
        <v>27.25</v>
      </c>
      <c r="H557">
        <v>135.5</v>
      </c>
    </row>
    <row r="559" spans="1:8" x14ac:dyDescent="0.25">
      <c r="A559">
        <v>52</v>
      </c>
      <c r="B559">
        <v>63</v>
      </c>
      <c r="C559">
        <v>107</v>
      </c>
      <c r="D559">
        <v>8.92</v>
      </c>
      <c r="E559">
        <v>40</v>
      </c>
      <c r="F559">
        <v>31.08</v>
      </c>
      <c r="G559">
        <v>31.08</v>
      </c>
    </row>
    <row r="560" spans="1:8" x14ac:dyDescent="0.25">
      <c r="E560">
        <v>37</v>
      </c>
      <c r="F560">
        <v>28.08</v>
      </c>
      <c r="G560">
        <v>28.08</v>
      </c>
    </row>
    <row r="561" spans="1:8" x14ac:dyDescent="0.25">
      <c r="E561">
        <v>2</v>
      </c>
      <c r="F561">
        <v>6.92</v>
      </c>
      <c r="G561">
        <v>6.92</v>
      </c>
    </row>
    <row r="562" spans="1:8" x14ac:dyDescent="0.25">
      <c r="E562">
        <v>2</v>
      </c>
      <c r="F562">
        <v>6.92</v>
      </c>
      <c r="G562">
        <v>6.92</v>
      </c>
    </row>
    <row r="563" spans="1:8" x14ac:dyDescent="0.25">
      <c r="E563">
        <v>19</v>
      </c>
      <c r="F563">
        <v>10.08</v>
      </c>
      <c r="G563">
        <v>10.08</v>
      </c>
    </row>
    <row r="564" spans="1:8" x14ac:dyDescent="0.25">
      <c r="E564">
        <v>1</v>
      </c>
      <c r="F564">
        <v>7.92</v>
      </c>
      <c r="G564">
        <v>7.92</v>
      </c>
    </row>
    <row r="565" spans="1:8" x14ac:dyDescent="0.25">
      <c r="E565">
        <v>2</v>
      </c>
      <c r="F565">
        <v>6.92</v>
      </c>
      <c r="G565">
        <v>6.92</v>
      </c>
    </row>
    <row r="566" spans="1:8" x14ac:dyDescent="0.25">
      <c r="E566">
        <v>0</v>
      </c>
      <c r="F566">
        <v>8.92</v>
      </c>
      <c r="G566">
        <v>8.92</v>
      </c>
    </row>
    <row r="567" spans="1:8" x14ac:dyDescent="0.25">
      <c r="E567">
        <v>1</v>
      </c>
      <c r="F567">
        <v>7.92</v>
      </c>
      <c r="G567">
        <v>7.92</v>
      </c>
    </row>
    <row r="568" spans="1:8" x14ac:dyDescent="0.25">
      <c r="E568">
        <v>1</v>
      </c>
      <c r="F568">
        <v>7.92</v>
      </c>
      <c r="G568">
        <v>7.92</v>
      </c>
    </row>
    <row r="569" spans="1:8" x14ac:dyDescent="0.25">
      <c r="E569">
        <v>2</v>
      </c>
      <c r="F569">
        <v>6.92</v>
      </c>
      <c r="G569">
        <v>6.92</v>
      </c>
    </row>
    <row r="570" spans="1:8" x14ac:dyDescent="0.25">
      <c r="E570">
        <v>0</v>
      </c>
      <c r="F570">
        <v>8.92</v>
      </c>
      <c r="G570">
        <v>8.92</v>
      </c>
      <c r="H570">
        <v>138.5</v>
      </c>
    </row>
    <row r="572" spans="1:8" x14ac:dyDescent="0.25">
      <c r="A572">
        <v>64</v>
      </c>
      <c r="B572">
        <v>77</v>
      </c>
      <c r="C572">
        <v>214</v>
      </c>
      <c r="D572">
        <v>15.29</v>
      </c>
      <c r="E572">
        <v>3</v>
      </c>
      <c r="F572">
        <v>12.29</v>
      </c>
      <c r="G572">
        <v>12.29</v>
      </c>
    </row>
    <row r="573" spans="1:8" x14ac:dyDescent="0.25">
      <c r="E573">
        <v>12</v>
      </c>
      <c r="F573">
        <v>3.29</v>
      </c>
      <c r="G573">
        <v>3.29</v>
      </c>
    </row>
    <row r="574" spans="1:8" x14ac:dyDescent="0.25">
      <c r="E574">
        <v>29</v>
      </c>
      <c r="F574">
        <v>13.71</v>
      </c>
      <c r="G574">
        <v>13.71</v>
      </c>
    </row>
    <row r="575" spans="1:8" x14ac:dyDescent="0.25">
      <c r="E575">
        <v>5</v>
      </c>
      <c r="F575">
        <v>10.29</v>
      </c>
      <c r="G575">
        <v>10.29</v>
      </c>
    </row>
    <row r="576" spans="1:8" x14ac:dyDescent="0.25">
      <c r="E576">
        <v>40</v>
      </c>
      <c r="F576">
        <v>24.71</v>
      </c>
      <c r="G576">
        <v>24.71</v>
      </c>
    </row>
    <row r="577" spans="1:8" x14ac:dyDescent="0.25">
      <c r="E577">
        <v>47</v>
      </c>
      <c r="F577">
        <v>31.71</v>
      </c>
      <c r="G577">
        <v>31.71</v>
      </c>
    </row>
    <row r="578" spans="1:8" x14ac:dyDescent="0.25">
      <c r="E578">
        <v>4</v>
      </c>
      <c r="F578">
        <v>11.29</v>
      </c>
      <c r="G578">
        <v>11.29</v>
      </c>
    </row>
    <row r="579" spans="1:8" x14ac:dyDescent="0.25">
      <c r="E579">
        <v>0</v>
      </c>
      <c r="F579">
        <v>15.29</v>
      </c>
      <c r="G579">
        <v>15.29</v>
      </c>
    </row>
    <row r="580" spans="1:8" x14ac:dyDescent="0.25">
      <c r="E580">
        <v>9</v>
      </c>
      <c r="F580">
        <v>6.29</v>
      </c>
      <c r="G580">
        <v>6.29</v>
      </c>
    </row>
    <row r="581" spans="1:8" x14ac:dyDescent="0.25">
      <c r="E581">
        <v>15</v>
      </c>
      <c r="F581">
        <v>0.28999999999999998</v>
      </c>
      <c r="G581">
        <v>0.28999999999999998</v>
      </c>
    </row>
    <row r="582" spans="1:8" x14ac:dyDescent="0.25">
      <c r="E582">
        <v>15</v>
      </c>
      <c r="F582">
        <v>0.28999999999999998</v>
      </c>
      <c r="G582">
        <v>0.28999999999999998</v>
      </c>
    </row>
    <row r="583" spans="1:8" x14ac:dyDescent="0.25">
      <c r="E583">
        <v>0</v>
      </c>
      <c r="F583">
        <v>15.29</v>
      </c>
      <c r="G583">
        <v>15.29</v>
      </c>
    </row>
    <row r="584" spans="1:8" x14ac:dyDescent="0.25">
      <c r="E584">
        <v>12</v>
      </c>
      <c r="F584">
        <v>3.29</v>
      </c>
      <c r="G584">
        <v>3.29</v>
      </c>
    </row>
    <row r="585" spans="1:8" x14ac:dyDescent="0.25">
      <c r="E585">
        <v>23</v>
      </c>
      <c r="F585">
        <v>7.71</v>
      </c>
      <c r="G585">
        <v>7.71</v>
      </c>
      <c r="H585">
        <v>155.71</v>
      </c>
    </row>
    <row r="587" spans="1:8" x14ac:dyDescent="0.25">
      <c r="A587">
        <v>78</v>
      </c>
      <c r="B587">
        <v>83</v>
      </c>
      <c r="C587">
        <v>6</v>
      </c>
      <c r="D587">
        <v>1</v>
      </c>
      <c r="E587">
        <v>0</v>
      </c>
      <c r="F587">
        <v>1</v>
      </c>
      <c r="G587">
        <v>1</v>
      </c>
    </row>
    <row r="588" spans="1:8" x14ac:dyDescent="0.25">
      <c r="E588">
        <v>1</v>
      </c>
      <c r="F588">
        <v>0</v>
      </c>
      <c r="G588">
        <v>0</v>
      </c>
    </row>
    <row r="589" spans="1:8" x14ac:dyDescent="0.25">
      <c r="E589">
        <v>1</v>
      </c>
      <c r="F589">
        <v>0</v>
      </c>
      <c r="G589">
        <v>0</v>
      </c>
    </row>
    <row r="590" spans="1:8" x14ac:dyDescent="0.25">
      <c r="E590">
        <v>0</v>
      </c>
      <c r="F590">
        <v>1</v>
      </c>
      <c r="G590">
        <v>1</v>
      </c>
    </row>
    <row r="591" spans="1:8" x14ac:dyDescent="0.25">
      <c r="E591">
        <v>3</v>
      </c>
      <c r="F591">
        <v>2</v>
      </c>
      <c r="G591">
        <v>2</v>
      </c>
    </row>
    <row r="592" spans="1:8" x14ac:dyDescent="0.25">
      <c r="E592">
        <v>1</v>
      </c>
      <c r="F592">
        <v>0</v>
      </c>
      <c r="G592">
        <v>0</v>
      </c>
      <c r="H592">
        <v>4</v>
      </c>
    </row>
    <row r="594" spans="1:13" x14ac:dyDescent="0.25">
      <c r="D594">
        <v>891.97572326660099</v>
      </c>
    </row>
    <row r="596" spans="1:13" x14ac:dyDescent="0.25">
      <c r="A596" s="22" t="s">
        <v>171</v>
      </c>
      <c r="B596" s="22" t="s">
        <v>172</v>
      </c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x14ac:dyDescent="0.25">
      <c r="A597" s="22" t="s">
        <v>157</v>
      </c>
      <c r="B597" s="22" t="s">
        <v>167</v>
      </c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x14ac:dyDescent="0.25">
      <c r="A598" t="s">
        <v>159</v>
      </c>
      <c r="B598" t="s">
        <v>160</v>
      </c>
      <c r="C598" t="s">
        <v>161</v>
      </c>
      <c r="D598" t="s">
        <v>162</v>
      </c>
      <c r="E598" t="s">
        <v>163</v>
      </c>
      <c r="F598" t="s">
        <v>164</v>
      </c>
      <c r="G598" t="s">
        <v>165</v>
      </c>
      <c r="H598" t="s">
        <v>168</v>
      </c>
    </row>
    <row r="599" spans="1:13" x14ac:dyDescent="0.25">
      <c r="A599">
        <v>0</v>
      </c>
      <c r="B599">
        <v>12</v>
      </c>
      <c r="C599">
        <v>65</v>
      </c>
      <c r="D599">
        <v>5</v>
      </c>
      <c r="E599">
        <v>0</v>
      </c>
      <c r="F599">
        <v>5</v>
      </c>
      <c r="G599">
        <v>5</v>
      </c>
    </row>
    <row r="600" spans="1:13" x14ac:dyDescent="0.25">
      <c r="E600">
        <v>6</v>
      </c>
      <c r="F600">
        <v>1</v>
      </c>
      <c r="G600">
        <v>1</v>
      </c>
    </row>
    <row r="601" spans="1:13" x14ac:dyDescent="0.25">
      <c r="E601">
        <v>13</v>
      </c>
      <c r="F601">
        <v>8</v>
      </c>
      <c r="G601">
        <v>8</v>
      </c>
    </row>
    <row r="602" spans="1:13" x14ac:dyDescent="0.25">
      <c r="E602">
        <v>0</v>
      </c>
      <c r="F602">
        <v>5</v>
      </c>
      <c r="G602">
        <v>5</v>
      </c>
    </row>
    <row r="603" spans="1:13" x14ac:dyDescent="0.25">
      <c r="E603">
        <v>3</v>
      </c>
      <c r="F603">
        <v>2</v>
      </c>
      <c r="G603">
        <v>2</v>
      </c>
    </row>
    <row r="604" spans="1:13" x14ac:dyDescent="0.25">
      <c r="E604">
        <v>2</v>
      </c>
      <c r="F604">
        <v>3</v>
      </c>
      <c r="G604">
        <v>3</v>
      </c>
    </row>
    <row r="605" spans="1:13" x14ac:dyDescent="0.25">
      <c r="E605">
        <v>9</v>
      </c>
      <c r="F605">
        <v>4</v>
      </c>
      <c r="G605">
        <v>4</v>
      </c>
    </row>
    <row r="606" spans="1:13" x14ac:dyDescent="0.25">
      <c r="E606">
        <v>1</v>
      </c>
      <c r="F606">
        <v>4</v>
      </c>
      <c r="G606">
        <v>4</v>
      </c>
    </row>
    <row r="607" spans="1:13" x14ac:dyDescent="0.25">
      <c r="E607">
        <v>12</v>
      </c>
      <c r="F607">
        <v>7</v>
      </c>
      <c r="G607">
        <v>7</v>
      </c>
    </row>
    <row r="608" spans="1:13" x14ac:dyDescent="0.25">
      <c r="E608">
        <v>0</v>
      </c>
      <c r="F608">
        <v>5</v>
      </c>
      <c r="G608">
        <v>5</v>
      </c>
    </row>
    <row r="609" spans="1:8" x14ac:dyDescent="0.25">
      <c r="E609">
        <v>4</v>
      </c>
      <c r="F609">
        <v>1</v>
      </c>
      <c r="G609">
        <v>1</v>
      </c>
    </row>
    <row r="610" spans="1:8" x14ac:dyDescent="0.25">
      <c r="E610">
        <v>14</v>
      </c>
      <c r="F610">
        <v>9</v>
      </c>
      <c r="G610">
        <v>9</v>
      </c>
    </row>
    <row r="611" spans="1:8" x14ac:dyDescent="0.25">
      <c r="E611">
        <v>1</v>
      </c>
      <c r="F611">
        <v>4</v>
      </c>
      <c r="G611">
        <v>4</v>
      </c>
      <c r="H611">
        <v>58</v>
      </c>
    </row>
    <row r="613" spans="1:8" x14ac:dyDescent="0.25">
      <c r="A613">
        <v>13</v>
      </c>
      <c r="B613">
        <v>17</v>
      </c>
      <c r="C613">
        <v>34</v>
      </c>
      <c r="D613">
        <v>6.8</v>
      </c>
      <c r="E613">
        <v>20</v>
      </c>
      <c r="F613">
        <v>13.2</v>
      </c>
      <c r="G613">
        <v>13.2</v>
      </c>
    </row>
    <row r="614" spans="1:8" x14ac:dyDescent="0.25">
      <c r="E614">
        <v>1</v>
      </c>
      <c r="F614">
        <v>5.8</v>
      </c>
      <c r="G614">
        <v>5.8</v>
      </c>
    </row>
    <row r="615" spans="1:8" x14ac:dyDescent="0.25">
      <c r="E615">
        <v>1</v>
      </c>
      <c r="F615">
        <v>5.8</v>
      </c>
      <c r="G615">
        <v>5.8</v>
      </c>
    </row>
    <row r="616" spans="1:8" x14ac:dyDescent="0.25">
      <c r="E616">
        <v>10</v>
      </c>
      <c r="F616">
        <v>3.2</v>
      </c>
      <c r="G616">
        <v>3.2</v>
      </c>
    </row>
    <row r="617" spans="1:8" x14ac:dyDescent="0.25">
      <c r="E617">
        <v>2</v>
      </c>
      <c r="F617">
        <v>4.8</v>
      </c>
      <c r="G617">
        <v>4.8</v>
      </c>
      <c r="H617">
        <v>32.799999999999997</v>
      </c>
    </row>
    <row r="619" spans="1:8" x14ac:dyDescent="0.25">
      <c r="A619">
        <v>18</v>
      </c>
      <c r="B619">
        <v>40</v>
      </c>
      <c r="C619">
        <v>328</v>
      </c>
      <c r="D619">
        <v>14.26</v>
      </c>
      <c r="E619">
        <v>56</v>
      </c>
      <c r="F619">
        <v>41.74</v>
      </c>
      <c r="G619">
        <v>41.74</v>
      </c>
    </row>
    <row r="620" spans="1:8" x14ac:dyDescent="0.25">
      <c r="E620">
        <v>0</v>
      </c>
      <c r="F620">
        <v>14.26</v>
      </c>
      <c r="G620">
        <v>14.26</v>
      </c>
    </row>
    <row r="621" spans="1:8" x14ac:dyDescent="0.25">
      <c r="E621">
        <v>0</v>
      </c>
      <c r="F621">
        <v>14.26</v>
      </c>
      <c r="G621">
        <v>14.26</v>
      </c>
    </row>
    <row r="622" spans="1:8" x14ac:dyDescent="0.25">
      <c r="E622">
        <v>43</v>
      </c>
      <c r="F622">
        <v>28.74</v>
      </c>
      <c r="G622">
        <v>28.74</v>
      </c>
    </row>
    <row r="623" spans="1:8" x14ac:dyDescent="0.25">
      <c r="E623">
        <v>6</v>
      </c>
      <c r="F623">
        <v>8.26</v>
      </c>
      <c r="G623">
        <v>8.26</v>
      </c>
    </row>
    <row r="624" spans="1:8" x14ac:dyDescent="0.25">
      <c r="E624">
        <v>2</v>
      </c>
      <c r="F624">
        <v>12.26</v>
      </c>
      <c r="G624">
        <v>12.26</v>
      </c>
    </row>
    <row r="625" spans="5:7" x14ac:dyDescent="0.25">
      <c r="E625">
        <v>2</v>
      </c>
      <c r="F625">
        <v>12.26</v>
      </c>
      <c r="G625">
        <v>12.26</v>
      </c>
    </row>
    <row r="626" spans="5:7" x14ac:dyDescent="0.25">
      <c r="E626">
        <v>6</v>
      </c>
      <c r="F626">
        <v>8.26</v>
      </c>
      <c r="G626">
        <v>8.26</v>
      </c>
    </row>
    <row r="627" spans="5:7" x14ac:dyDescent="0.25">
      <c r="E627">
        <v>6</v>
      </c>
      <c r="F627">
        <v>8.26</v>
      </c>
      <c r="G627">
        <v>8.26</v>
      </c>
    </row>
    <row r="628" spans="5:7" x14ac:dyDescent="0.25">
      <c r="E628">
        <v>8</v>
      </c>
      <c r="F628">
        <v>6.26</v>
      </c>
      <c r="G628">
        <v>6.26</v>
      </c>
    </row>
    <row r="629" spans="5:7" x14ac:dyDescent="0.25">
      <c r="E629">
        <v>2</v>
      </c>
      <c r="F629">
        <v>12.26</v>
      </c>
      <c r="G629">
        <v>12.26</v>
      </c>
    </row>
    <row r="630" spans="5:7" x14ac:dyDescent="0.25">
      <c r="E630">
        <v>8</v>
      </c>
      <c r="F630">
        <v>6.26</v>
      </c>
      <c r="G630">
        <v>6.26</v>
      </c>
    </row>
    <row r="631" spans="5:7" x14ac:dyDescent="0.25">
      <c r="E631">
        <v>1</v>
      </c>
      <c r="F631">
        <v>13.26</v>
      </c>
      <c r="G631">
        <v>13.26</v>
      </c>
    </row>
    <row r="632" spans="5:7" x14ac:dyDescent="0.25">
      <c r="E632">
        <v>53</v>
      </c>
      <c r="F632">
        <v>38.74</v>
      </c>
      <c r="G632">
        <v>38.74</v>
      </c>
    </row>
    <row r="633" spans="5:7" x14ac:dyDescent="0.25">
      <c r="E633">
        <v>64</v>
      </c>
      <c r="F633">
        <v>49.74</v>
      </c>
      <c r="G633">
        <v>49.74</v>
      </c>
    </row>
    <row r="634" spans="5:7" x14ac:dyDescent="0.25">
      <c r="E634">
        <v>5</v>
      </c>
      <c r="F634">
        <v>9.26</v>
      </c>
      <c r="G634">
        <v>9.26</v>
      </c>
    </row>
    <row r="635" spans="5:7" x14ac:dyDescent="0.25">
      <c r="E635">
        <v>21</v>
      </c>
      <c r="F635">
        <v>6.74</v>
      </c>
      <c r="G635">
        <v>6.74</v>
      </c>
    </row>
    <row r="636" spans="5:7" x14ac:dyDescent="0.25">
      <c r="E636">
        <v>0</v>
      </c>
      <c r="F636">
        <v>14.26</v>
      </c>
      <c r="G636">
        <v>14.26</v>
      </c>
    </row>
    <row r="637" spans="5:7" x14ac:dyDescent="0.25">
      <c r="E637">
        <v>0</v>
      </c>
      <c r="F637">
        <v>14.26</v>
      </c>
      <c r="G637">
        <v>14.26</v>
      </c>
    </row>
    <row r="638" spans="5:7" x14ac:dyDescent="0.25">
      <c r="E638">
        <v>17</v>
      </c>
      <c r="F638">
        <v>2.74</v>
      </c>
      <c r="G638">
        <v>2.74</v>
      </c>
    </row>
    <row r="639" spans="5:7" x14ac:dyDescent="0.25">
      <c r="E639">
        <v>3</v>
      </c>
      <c r="F639">
        <v>11.26</v>
      </c>
      <c r="G639">
        <v>11.26</v>
      </c>
    </row>
    <row r="640" spans="5:7" x14ac:dyDescent="0.25">
      <c r="E640">
        <v>23</v>
      </c>
      <c r="F640">
        <v>8.74</v>
      </c>
      <c r="G640">
        <v>8.74</v>
      </c>
    </row>
    <row r="641" spans="1:8" x14ac:dyDescent="0.25">
      <c r="E641">
        <v>2</v>
      </c>
      <c r="F641">
        <v>12.26</v>
      </c>
      <c r="G641">
        <v>12.26</v>
      </c>
      <c r="H641">
        <v>354.35</v>
      </c>
    </row>
    <row r="643" spans="1:8" x14ac:dyDescent="0.25">
      <c r="A643">
        <v>41</v>
      </c>
      <c r="B643">
        <v>47</v>
      </c>
      <c r="C643">
        <v>8</v>
      </c>
      <c r="D643">
        <v>1.1399999999999999</v>
      </c>
      <c r="E643">
        <v>3</v>
      </c>
      <c r="F643">
        <v>1.86</v>
      </c>
      <c r="G643">
        <v>1.86</v>
      </c>
    </row>
    <row r="644" spans="1:8" x14ac:dyDescent="0.25">
      <c r="E644">
        <v>0</v>
      </c>
      <c r="F644">
        <v>1.1399999999999999</v>
      </c>
      <c r="G644">
        <v>1.1399999999999999</v>
      </c>
    </row>
    <row r="645" spans="1:8" x14ac:dyDescent="0.25">
      <c r="E645">
        <v>1</v>
      </c>
      <c r="F645">
        <v>0.14000000000000001</v>
      </c>
      <c r="G645">
        <v>0.14000000000000001</v>
      </c>
    </row>
    <row r="646" spans="1:8" x14ac:dyDescent="0.25">
      <c r="E646">
        <v>1</v>
      </c>
      <c r="F646">
        <v>0.14000000000000001</v>
      </c>
      <c r="G646">
        <v>0.14000000000000001</v>
      </c>
    </row>
    <row r="647" spans="1:8" x14ac:dyDescent="0.25">
      <c r="E647">
        <v>1</v>
      </c>
      <c r="F647">
        <v>0.14000000000000001</v>
      </c>
      <c r="G647">
        <v>0.14000000000000001</v>
      </c>
    </row>
    <row r="648" spans="1:8" x14ac:dyDescent="0.25">
      <c r="E648">
        <v>1</v>
      </c>
      <c r="F648">
        <v>0.14000000000000001</v>
      </c>
      <c r="G648">
        <v>0.14000000000000001</v>
      </c>
    </row>
    <row r="649" spans="1:8" x14ac:dyDescent="0.25">
      <c r="E649">
        <v>1</v>
      </c>
      <c r="F649">
        <v>0.14000000000000001</v>
      </c>
      <c r="G649">
        <v>0.14000000000000001</v>
      </c>
      <c r="H649">
        <v>3.71</v>
      </c>
    </row>
    <row r="651" spans="1:8" x14ac:dyDescent="0.25">
      <c r="A651">
        <v>48</v>
      </c>
      <c r="B651">
        <v>49</v>
      </c>
      <c r="C651">
        <v>96</v>
      </c>
      <c r="D651">
        <v>48</v>
      </c>
      <c r="E651">
        <v>95</v>
      </c>
      <c r="F651">
        <v>47</v>
      </c>
      <c r="G651">
        <v>47</v>
      </c>
    </row>
    <row r="652" spans="1:8" x14ac:dyDescent="0.25">
      <c r="E652">
        <v>1</v>
      </c>
      <c r="F652">
        <v>47</v>
      </c>
      <c r="G652">
        <v>47</v>
      </c>
      <c r="H652">
        <v>94</v>
      </c>
    </row>
    <row r="654" spans="1:8" x14ac:dyDescent="0.25">
      <c r="A654">
        <v>50</v>
      </c>
      <c r="B654">
        <v>51</v>
      </c>
      <c r="C654">
        <v>13</v>
      </c>
      <c r="D654">
        <v>6.5</v>
      </c>
      <c r="E654">
        <v>13</v>
      </c>
      <c r="F654">
        <v>6.5</v>
      </c>
      <c r="G654">
        <v>6.5</v>
      </c>
    </row>
    <row r="655" spans="1:8" x14ac:dyDescent="0.25">
      <c r="E655">
        <v>0</v>
      </c>
      <c r="F655">
        <v>6.5</v>
      </c>
      <c r="G655">
        <v>6.5</v>
      </c>
      <c r="H655">
        <v>13</v>
      </c>
    </row>
    <row r="657" spans="1:8" x14ac:dyDescent="0.25">
      <c r="A657">
        <v>52</v>
      </c>
      <c r="B657">
        <v>60</v>
      </c>
      <c r="C657">
        <v>104</v>
      </c>
      <c r="D657">
        <v>11.56</v>
      </c>
      <c r="E657">
        <v>40</v>
      </c>
      <c r="F657">
        <v>28.44</v>
      </c>
      <c r="G657">
        <v>28.44</v>
      </c>
    </row>
    <row r="658" spans="1:8" x14ac:dyDescent="0.25">
      <c r="E658">
        <v>37</v>
      </c>
      <c r="F658">
        <v>25.44</v>
      </c>
      <c r="G658">
        <v>25.44</v>
      </c>
    </row>
    <row r="659" spans="1:8" x14ac:dyDescent="0.25">
      <c r="E659">
        <v>2</v>
      </c>
      <c r="F659">
        <v>9.56</v>
      </c>
      <c r="G659">
        <v>9.56</v>
      </c>
    </row>
    <row r="660" spans="1:8" x14ac:dyDescent="0.25">
      <c r="E660">
        <v>2</v>
      </c>
      <c r="F660">
        <v>9.56</v>
      </c>
      <c r="G660">
        <v>9.56</v>
      </c>
    </row>
    <row r="661" spans="1:8" x14ac:dyDescent="0.25">
      <c r="E661">
        <v>19</v>
      </c>
      <c r="F661">
        <v>7.44</v>
      </c>
      <c r="G661">
        <v>7.44</v>
      </c>
    </row>
    <row r="662" spans="1:8" x14ac:dyDescent="0.25">
      <c r="E662">
        <v>1</v>
      </c>
      <c r="F662">
        <v>10.56</v>
      </c>
      <c r="G662">
        <v>10.56</v>
      </c>
    </row>
    <row r="663" spans="1:8" x14ac:dyDescent="0.25">
      <c r="E663">
        <v>2</v>
      </c>
      <c r="F663">
        <v>9.56</v>
      </c>
      <c r="G663">
        <v>9.56</v>
      </c>
    </row>
    <row r="664" spans="1:8" x14ac:dyDescent="0.25">
      <c r="E664">
        <v>0</v>
      </c>
      <c r="F664">
        <v>11.56</v>
      </c>
      <c r="G664">
        <v>11.56</v>
      </c>
    </row>
    <row r="665" spans="1:8" x14ac:dyDescent="0.25">
      <c r="E665">
        <v>1</v>
      </c>
      <c r="F665">
        <v>10.56</v>
      </c>
      <c r="G665">
        <v>10.56</v>
      </c>
      <c r="H665">
        <v>122.67</v>
      </c>
    </row>
    <row r="667" spans="1:8" x14ac:dyDescent="0.25">
      <c r="A667">
        <v>61</v>
      </c>
      <c r="B667">
        <v>63</v>
      </c>
      <c r="C667">
        <v>3</v>
      </c>
      <c r="D667">
        <v>1</v>
      </c>
      <c r="E667">
        <v>1</v>
      </c>
      <c r="F667">
        <v>0</v>
      </c>
      <c r="G667">
        <v>0</v>
      </c>
    </row>
    <row r="668" spans="1:8" x14ac:dyDescent="0.25">
      <c r="E668">
        <v>2</v>
      </c>
      <c r="F668">
        <v>1</v>
      </c>
      <c r="G668">
        <v>1</v>
      </c>
    </row>
    <row r="669" spans="1:8" x14ac:dyDescent="0.25">
      <c r="E669">
        <v>0</v>
      </c>
      <c r="F669">
        <v>1</v>
      </c>
      <c r="G669">
        <v>1</v>
      </c>
      <c r="H669">
        <v>2</v>
      </c>
    </row>
    <row r="671" spans="1:8" x14ac:dyDescent="0.25">
      <c r="A671">
        <v>64</v>
      </c>
      <c r="B671">
        <v>77</v>
      </c>
      <c r="C671">
        <v>214</v>
      </c>
      <c r="D671">
        <v>15.29</v>
      </c>
      <c r="E671">
        <v>3</v>
      </c>
      <c r="F671">
        <v>12.29</v>
      </c>
      <c r="G671">
        <v>12.29</v>
      </c>
    </row>
    <row r="672" spans="1:8" x14ac:dyDescent="0.25">
      <c r="E672">
        <v>12</v>
      </c>
      <c r="F672">
        <v>3.29</v>
      </c>
      <c r="G672">
        <v>3.29</v>
      </c>
    </row>
    <row r="673" spans="1:8" x14ac:dyDescent="0.25">
      <c r="E673">
        <v>29</v>
      </c>
      <c r="F673">
        <v>13.71</v>
      </c>
      <c r="G673">
        <v>13.71</v>
      </c>
    </row>
    <row r="674" spans="1:8" x14ac:dyDescent="0.25">
      <c r="E674">
        <v>5</v>
      </c>
      <c r="F674">
        <v>10.29</v>
      </c>
      <c r="G674">
        <v>10.29</v>
      </c>
    </row>
    <row r="675" spans="1:8" x14ac:dyDescent="0.25">
      <c r="E675">
        <v>40</v>
      </c>
      <c r="F675">
        <v>24.71</v>
      </c>
      <c r="G675">
        <v>24.71</v>
      </c>
    </row>
    <row r="676" spans="1:8" x14ac:dyDescent="0.25">
      <c r="E676">
        <v>47</v>
      </c>
      <c r="F676">
        <v>31.71</v>
      </c>
      <c r="G676">
        <v>31.71</v>
      </c>
    </row>
    <row r="677" spans="1:8" x14ac:dyDescent="0.25">
      <c r="E677">
        <v>4</v>
      </c>
      <c r="F677">
        <v>11.29</v>
      </c>
      <c r="G677">
        <v>11.29</v>
      </c>
    </row>
    <row r="678" spans="1:8" x14ac:dyDescent="0.25">
      <c r="E678">
        <v>0</v>
      </c>
      <c r="F678">
        <v>15.29</v>
      </c>
      <c r="G678">
        <v>15.29</v>
      </c>
    </row>
    <row r="679" spans="1:8" x14ac:dyDescent="0.25">
      <c r="E679">
        <v>9</v>
      </c>
      <c r="F679">
        <v>6.29</v>
      </c>
      <c r="G679">
        <v>6.29</v>
      </c>
    </row>
    <row r="680" spans="1:8" x14ac:dyDescent="0.25">
      <c r="E680">
        <v>15</v>
      </c>
      <c r="F680">
        <v>0.28999999999999998</v>
      </c>
      <c r="G680">
        <v>0.28999999999999998</v>
      </c>
    </row>
    <row r="681" spans="1:8" x14ac:dyDescent="0.25">
      <c r="E681">
        <v>15</v>
      </c>
      <c r="F681">
        <v>0.28999999999999998</v>
      </c>
      <c r="G681">
        <v>0.28999999999999998</v>
      </c>
    </row>
    <row r="682" spans="1:8" x14ac:dyDescent="0.25">
      <c r="E682">
        <v>0</v>
      </c>
      <c r="F682">
        <v>15.29</v>
      </c>
      <c r="G682">
        <v>15.29</v>
      </c>
    </row>
    <row r="683" spans="1:8" x14ac:dyDescent="0.25">
      <c r="E683">
        <v>12</v>
      </c>
      <c r="F683">
        <v>3.29</v>
      </c>
      <c r="G683">
        <v>3.29</v>
      </c>
    </row>
    <row r="684" spans="1:8" x14ac:dyDescent="0.25">
      <c r="E684">
        <v>23</v>
      </c>
      <c r="F684">
        <v>7.71</v>
      </c>
      <c r="G684">
        <v>7.71</v>
      </c>
      <c r="H684">
        <v>155.71</v>
      </c>
    </row>
    <row r="686" spans="1:8" x14ac:dyDescent="0.25">
      <c r="A686">
        <v>78</v>
      </c>
      <c r="B686">
        <v>83</v>
      </c>
      <c r="C686">
        <v>6</v>
      </c>
      <c r="D686">
        <v>1</v>
      </c>
      <c r="E686">
        <v>0</v>
      </c>
      <c r="F686">
        <v>1</v>
      </c>
      <c r="G686">
        <v>1</v>
      </c>
    </row>
    <row r="687" spans="1:8" x14ac:dyDescent="0.25">
      <c r="E687">
        <v>1</v>
      </c>
      <c r="F687">
        <v>0</v>
      </c>
      <c r="G687">
        <v>0</v>
      </c>
    </row>
    <row r="688" spans="1:8" x14ac:dyDescent="0.25">
      <c r="E688">
        <v>1</v>
      </c>
      <c r="F688">
        <v>0</v>
      </c>
      <c r="G688">
        <v>0</v>
      </c>
    </row>
    <row r="689" spans="1:12" x14ac:dyDescent="0.25">
      <c r="E689">
        <v>0</v>
      </c>
      <c r="F689">
        <v>1</v>
      </c>
      <c r="G689">
        <v>1</v>
      </c>
    </row>
    <row r="690" spans="1:12" x14ac:dyDescent="0.25">
      <c r="E690">
        <v>3</v>
      </c>
      <c r="F690">
        <v>2</v>
      </c>
      <c r="G690">
        <v>2</v>
      </c>
    </row>
    <row r="691" spans="1:12" x14ac:dyDescent="0.25">
      <c r="E691">
        <v>1</v>
      </c>
      <c r="F691">
        <v>0</v>
      </c>
      <c r="G691">
        <v>0</v>
      </c>
      <c r="H691">
        <v>4</v>
      </c>
    </row>
    <row r="693" spans="1:12" x14ac:dyDescent="0.25">
      <c r="D693">
        <v>840.24306309223095</v>
      </c>
    </row>
    <row r="695" spans="1:12" x14ac:dyDescent="0.25">
      <c r="A695" s="22" t="s">
        <v>171</v>
      </c>
      <c r="B695" s="22" t="s">
        <v>172</v>
      </c>
      <c r="C695" s="22"/>
      <c r="D695" s="22"/>
      <c r="E695" s="22"/>
      <c r="F695" s="22"/>
      <c r="G695" s="22"/>
      <c r="H695" s="22"/>
      <c r="I695" s="22"/>
      <c r="J695" s="22"/>
      <c r="K695" s="22"/>
      <c r="L695" s="22"/>
    </row>
    <row r="696" spans="1:12" x14ac:dyDescent="0.25">
      <c r="A696" s="22" t="s">
        <v>166</v>
      </c>
      <c r="B696" s="22" t="s">
        <v>167</v>
      </c>
      <c r="C696" s="22"/>
      <c r="D696" s="22"/>
      <c r="E696" s="22"/>
      <c r="F696" s="22"/>
      <c r="G696" s="22"/>
      <c r="H696" s="22"/>
      <c r="I696" s="22"/>
      <c r="J696" s="22"/>
      <c r="K696" s="22"/>
      <c r="L696" s="22"/>
    </row>
    <row r="697" spans="1:12" x14ac:dyDescent="0.25">
      <c r="A697" t="s">
        <v>159</v>
      </c>
      <c r="B697" t="s">
        <v>160</v>
      </c>
      <c r="C697" t="s">
        <v>161</v>
      </c>
      <c r="D697" t="s">
        <v>162</v>
      </c>
      <c r="E697" t="s">
        <v>163</v>
      </c>
      <c r="F697" t="s">
        <v>164</v>
      </c>
      <c r="G697" t="s">
        <v>165</v>
      </c>
      <c r="H697" t="s">
        <v>168</v>
      </c>
    </row>
    <row r="698" spans="1:12" x14ac:dyDescent="0.25">
      <c r="A698">
        <v>0</v>
      </c>
      <c r="B698">
        <v>1</v>
      </c>
      <c r="C698">
        <v>6</v>
      </c>
      <c r="D698">
        <v>3</v>
      </c>
      <c r="E698">
        <v>0</v>
      </c>
      <c r="F698">
        <v>3</v>
      </c>
      <c r="G698">
        <v>3</v>
      </c>
    </row>
    <row r="699" spans="1:12" x14ac:dyDescent="0.25">
      <c r="E699">
        <v>6</v>
      </c>
      <c r="F699">
        <v>3</v>
      </c>
      <c r="G699">
        <v>3</v>
      </c>
      <c r="H699">
        <v>6</v>
      </c>
    </row>
    <row r="701" spans="1:12" x14ac:dyDescent="0.25">
      <c r="A701">
        <v>2</v>
      </c>
      <c r="B701">
        <v>12</v>
      </c>
      <c r="C701">
        <v>59</v>
      </c>
      <c r="D701">
        <v>5.36</v>
      </c>
      <c r="E701">
        <v>13</v>
      </c>
      <c r="F701">
        <v>7.64</v>
      </c>
      <c r="G701">
        <v>7.64</v>
      </c>
    </row>
    <row r="702" spans="1:12" x14ac:dyDescent="0.25">
      <c r="E702">
        <v>0</v>
      </c>
      <c r="F702">
        <v>5.36</v>
      </c>
      <c r="G702">
        <v>5.36</v>
      </c>
    </row>
    <row r="703" spans="1:12" x14ac:dyDescent="0.25">
      <c r="E703">
        <v>3</v>
      </c>
      <c r="F703">
        <v>2.36</v>
      </c>
      <c r="G703">
        <v>2.36</v>
      </c>
    </row>
    <row r="704" spans="1:12" x14ac:dyDescent="0.25">
      <c r="E704">
        <v>2</v>
      </c>
      <c r="F704">
        <v>3.36</v>
      </c>
      <c r="G704">
        <v>3.36</v>
      </c>
    </row>
    <row r="705" spans="1:8" x14ac:dyDescent="0.25">
      <c r="E705">
        <v>9</v>
      </c>
      <c r="F705">
        <v>3.64</v>
      </c>
      <c r="G705">
        <v>3.64</v>
      </c>
    </row>
    <row r="706" spans="1:8" x14ac:dyDescent="0.25">
      <c r="E706">
        <v>1</v>
      </c>
      <c r="F706">
        <v>4.3600000000000003</v>
      </c>
      <c r="G706">
        <v>4.3600000000000003</v>
      </c>
    </row>
    <row r="707" spans="1:8" x14ac:dyDescent="0.25">
      <c r="E707">
        <v>12</v>
      </c>
      <c r="F707">
        <v>6.64</v>
      </c>
      <c r="G707">
        <v>6.64</v>
      </c>
    </row>
    <row r="708" spans="1:8" x14ac:dyDescent="0.25">
      <c r="E708">
        <v>0</v>
      </c>
      <c r="F708">
        <v>5.36</v>
      </c>
      <c r="G708">
        <v>5.36</v>
      </c>
    </row>
    <row r="709" spans="1:8" x14ac:dyDescent="0.25">
      <c r="E709">
        <v>4</v>
      </c>
      <c r="F709">
        <v>1.36</v>
      </c>
      <c r="G709">
        <v>1.36</v>
      </c>
    </row>
    <row r="710" spans="1:8" x14ac:dyDescent="0.25">
      <c r="E710">
        <v>14</v>
      </c>
      <c r="F710">
        <v>8.64</v>
      </c>
      <c r="G710">
        <v>8.64</v>
      </c>
    </row>
    <row r="711" spans="1:8" x14ac:dyDescent="0.25">
      <c r="E711">
        <v>1</v>
      </c>
      <c r="F711">
        <v>4.3600000000000003</v>
      </c>
      <c r="G711">
        <v>4.3600000000000003</v>
      </c>
      <c r="H711">
        <v>53.09</v>
      </c>
    </row>
    <row r="713" spans="1:8" x14ac:dyDescent="0.25">
      <c r="A713">
        <v>13</v>
      </c>
      <c r="B713">
        <v>17</v>
      </c>
      <c r="C713">
        <v>34</v>
      </c>
      <c r="D713">
        <v>6.8</v>
      </c>
      <c r="E713">
        <v>20</v>
      </c>
      <c r="F713">
        <v>13.2</v>
      </c>
      <c r="G713">
        <v>13.2</v>
      </c>
    </row>
    <row r="714" spans="1:8" x14ac:dyDescent="0.25">
      <c r="E714">
        <v>1</v>
      </c>
      <c r="F714">
        <v>5.8</v>
      </c>
      <c r="G714">
        <v>5.8</v>
      </c>
    </row>
    <row r="715" spans="1:8" x14ac:dyDescent="0.25">
      <c r="E715">
        <v>1</v>
      </c>
      <c r="F715">
        <v>5.8</v>
      </c>
      <c r="G715">
        <v>5.8</v>
      </c>
    </row>
    <row r="716" spans="1:8" x14ac:dyDescent="0.25">
      <c r="E716">
        <v>10</v>
      </c>
      <c r="F716">
        <v>3.2</v>
      </c>
      <c r="G716">
        <v>3.2</v>
      </c>
    </row>
    <row r="717" spans="1:8" x14ac:dyDescent="0.25">
      <c r="E717">
        <v>2</v>
      </c>
      <c r="F717">
        <v>4.8</v>
      </c>
      <c r="G717">
        <v>4.8</v>
      </c>
      <c r="H717">
        <v>32.799999999999997</v>
      </c>
    </row>
    <row r="719" spans="1:8" x14ac:dyDescent="0.25">
      <c r="A719">
        <v>18</v>
      </c>
      <c r="B719">
        <v>40</v>
      </c>
      <c r="C719">
        <v>328</v>
      </c>
      <c r="D719">
        <v>14.26</v>
      </c>
      <c r="E719">
        <v>56</v>
      </c>
      <c r="F719">
        <v>41.74</v>
      </c>
      <c r="G719">
        <v>41.74</v>
      </c>
    </row>
    <row r="720" spans="1:8" x14ac:dyDescent="0.25">
      <c r="E720">
        <v>0</v>
      </c>
      <c r="F720">
        <v>14.26</v>
      </c>
      <c r="G720">
        <v>14.26</v>
      </c>
    </row>
    <row r="721" spans="5:7" x14ac:dyDescent="0.25">
      <c r="E721">
        <v>0</v>
      </c>
      <c r="F721">
        <v>14.26</v>
      </c>
      <c r="G721">
        <v>14.26</v>
      </c>
    </row>
    <row r="722" spans="5:7" x14ac:dyDescent="0.25">
      <c r="E722">
        <v>43</v>
      </c>
      <c r="F722">
        <v>28.74</v>
      </c>
      <c r="G722">
        <v>28.74</v>
      </c>
    </row>
    <row r="723" spans="5:7" x14ac:dyDescent="0.25">
      <c r="E723">
        <v>6</v>
      </c>
      <c r="F723">
        <v>8.26</v>
      </c>
      <c r="G723">
        <v>8.26</v>
      </c>
    </row>
    <row r="724" spans="5:7" x14ac:dyDescent="0.25">
      <c r="E724">
        <v>2</v>
      </c>
      <c r="F724">
        <v>12.26</v>
      </c>
      <c r="G724">
        <v>12.26</v>
      </c>
    </row>
    <row r="725" spans="5:7" x14ac:dyDescent="0.25">
      <c r="E725">
        <v>2</v>
      </c>
      <c r="F725">
        <v>12.26</v>
      </c>
      <c r="G725">
        <v>12.26</v>
      </c>
    </row>
    <row r="726" spans="5:7" x14ac:dyDescent="0.25">
      <c r="E726">
        <v>6</v>
      </c>
      <c r="F726">
        <v>8.26</v>
      </c>
      <c r="G726">
        <v>8.26</v>
      </c>
    </row>
    <row r="727" spans="5:7" x14ac:dyDescent="0.25">
      <c r="E727">
        <v>6</v>
      </c>
      <c r="F727">
        <v>8.26</v>
      </c>
      <c r="G727">
        <v>8.26</v>
      </c>
    </row>
    <row r="728" spans="5:7" x14ac:dyDescent="0.25">
      <c r="E728">
        <v>8</v>
      </c>
      <c r="F728">
        <v>6.26</v>
      </c>
      <c r="G728">
        <v>6.26</v>
      </c>
    </row>
    <row r="729" spans="5:7" x14ac:dyDescent="0.25">
      <c r="E729">
        <v>2</v>
      </c>
      <c r="F729">
        <v>12.26</v>
      </c>
      <c r="G729">
        <v>12.26</v>
      </c>
    </row>
    <row r="730" spans="5:7" x14ac:dyDescent="0.25">
      <c r="E730">
        <v>8</v>
      </c>
      <c r="F730">
        <v>6.26</v>
      </c>
      <c r="G730">
        <v>6.26</v>
      </c>
    </row>
    <row r="731" spans="5:7" x14ac:dyDescent="0.25">
      <c r="E731">
        <v>1</v>
      </c>
      <c r="F731">
        <v>13.26</v>
      </c>
      <c r="G731">
        <v>13.26</v>
      </c>
    </row>
    <row r="732" spans="5:7" x14ac:dyDescent="0.25">
      <c r="E732">
        <v>53</v>
      </c>
      <c r="F732">
        <v>38.74</v>
      </c>
      <c r="G732">
        <v>38.74</v>
      </c>
    </row>
    <row r="733" spans="5:7" x14ac:dyDescent="0.25">
      <c r="E733">
        <v>64</v>
      </c>
      <c r="F733">
        <v>49.74</v>
      </c>
      <c r="G733">
        <v>49.74</v>
      </c>
    </row>
    <row r="734" spans="5:7" x14ac:dyDescent="0.25">
      <c r="E734">
        <v>5</v>
      </c>
      <c r="F734">
        <v>9.26</v>
      </c>
      <c r="G734">
        <v>9.26</v>
      </c>
    </row>
    <row r="735" spans="5:7" x14ac:dyDescent="0.25">
      <c r="E735">
        <v>21</v>
      </c>
      <c r="F735">
        <v>6.74</v>
      </c>
      <c r="G735">
        <v>6.74</v>
      </c>
    </row>
    <row r="736" spans="5:7" x14ac:dyDescent="0.25">
      <c r="E736">
        <v>0</v>
      </c>
      <c r="F736">
        <v>14.26</v>
      </c>
      <c r="G736">
        <v>14.26</v>
      </c>
    </row>
    <row r="737" spans="1:8" x14ac:dyDescent="0.25">
      <c r="E737">
        <v>0</v>
      </c>
      <c r="F737">
        <v>14.26</v>
      </c>
      <c r="G737">
        <v>14.26</v>
      </c>
    </row>
    <row r="738" spans="1:8" x14ac:dyDescent="0.25">
      <c r="E738">
        <v>17</v>
      </c>
      <c r="F738">
        <v>2.74</v>
      </c>
      <c r="G738">
        <v>2.74</v>
      </c>
    </row>
    <row r="739" spans="1:8" x14ac:dyDescent="0.25">
      <c r="E739">
        <v>3</v>
      </c>
      <c r="F739">
        <v>11.26</v>
      </c>
      <c r="G739">
        <v>11.26</v>
      </c>
    </row>
    <row r="740" spans="1:8" x14ac:dyDescent="0.25">
      <c r="E740">
        <v>23</v>
      </c>
      <c r="F740">
        <v>8.74</v>
      </c>
      <c r="G740">
        <v>8.74</v>
      </c>
    </row>
    <row r="741" spans="1:8" x14ac:dyDescent="0.25">
      <c r="E741">
        <v>2</v>
      </c>
      <c r="F741">
        <v>12.26</v>
      </c>
      <c r="G741">
        <v>12.26</v>
      </c>
      <c r="H741">
        <v>354.35</v>
      </c>
    </row>
    <row r="743" spans="1:8" x14ac:dyDescent="0.25">
      <c r="A743">
        <v>41</v>
      </c>
      <c r="B743">
        <v>47</v>
      </c>
      <c r="C743">
        <v>8</v>
      </c>
      <c r="D743">
        <v>1.1399999999999999</v>
      </c>
      <c r="E743">
        <v>3</v>
      </c>
      <c r="F743">
        <v>1.86</v>
      </c>
      <c r="G743">
        <v>1.86</v>
      </c>
    </row>
    <row r="744" spans="1:8" x14ac:dyDescent="0.25">
      <c r="E744">
        <v>0</v>
      </c>
      <c r="F744">
        <v>1.1399999999999999</v>
      </c>
      <c r="G744">
        <v>1.1399999999999999</v>
      </c>
    </row>
    <row r="745" spans="1:8" x14ac:dyDescent="0.25">
      <c r="E745">
        <v>1</v>
      </c>
      <c r="F745">
        <v>0.14000000000000001</v>
      </c>
      <c r="G745">
        <v>0.14000000000000001</v>
      </c>
    </row>
    <row r="746" spans="1:8" x14ac:dyDescent="0.25">
      <c r="E746">
        <v>1</v>
      </c>
      <c r="F746">
        <v>0.14000000000000001</v>
      </c>
      <c r="G746">
        <v>0.14000000000000001</v>
      </c>
    </row>
    <row r="747" spans="1:8" x14ac:dyDescent="0.25">
      <c r="E747">
        <v>1</v>
      </c>
      <c r="F747">
        <v>0.14000000000000001</v>
      </c>
      <c r="G747">
        <v>0.14000000000000001</v>
      </c>
    </row>
    <row r="748" spans="1:8" x14ac:dyDescent="0.25">
      <c r="E748">
        <v>1</v>
      </c>
      <c r="F748">
        <v>0.14000000000000001</v>
      </c>
      <c r="G748">
        <v>0.14000000000000001</v>
      </c>
    </row>
    <row r="749" spans="1:8" x14ac:dyDescent="0.25">
      <c r="E749">
        <v>1</v>
      </c>
      <c r="F749">
        <v>0.14000000000000001</v>
      </c>
      <c r="G749">
        <v>0.14000000000000001</v>
      </c>
      <c r="H749">
        <v>3.71</v>
      </c>
    </row>
    <row r="751" spans="1:8" x14ac:dyDescent="0.25">
      <c r="A751">
        <v>48</v>
      </c>
      <c r="B751">
        <v>49</v>
      </c>
      <c r="C751">
        <v>96</v>
      </c>
      <c r="D751">
        <v>48</v>
      </c>
      <c r="E751">
        <v>95</v>
      </c>
      <c r="F751">
        <v>47</v>
      </c>
      <c r="G751">
        <v>47</v>
      </c>
    </row>
    <row r="752" spans="1:8" x14ac:dyDescent="0.25">
      <c r="E752">
        <v>1</v>
      </c>
      <c r="F752">
        <v>47</v>
      </c>
      <c r="G752">
        <v>47</v>
      </c>
      <c r="H752">
        <v>94</v>
      </c>
    </row>
    <row r="754" spans="1:8" x14ac:dyDescent="0.25">
      <c r="A754">
        <v>50</v>
      </c>
      <c r="B754">
        <v>51</v>
      </c>
      <c r="C754">
        <v>13</v>
      </c>
      <c r="D754">
        <v>6.5</v>
      </c>
      <c r="E754">
        <v>13</v>
      </c>
      <c r="F754">
        <v>6.5</v>
      </c>
      <c r="G754">
        <v>6.5</v>
      </c>
    </row>
    <row r="755" spans="1:8" x14ac:dyDescent="0.25">
      <c r="E755">
        <v>0</v>
      </c>
      <c r="F755">
        <v>6.5</v>
      </c>
      <c r="G755">
        <v>6.5</v>
      </c>
      <c r="H755">
        <v>13</v>
      </c>
    </row>
    <row r="757" spans="1:8" x14ac:dyDescent="0.25">
      <c r="A757">
        <v>52</v>
      </c>
      <c r="B757">
        <v>63</v>
      </c>
      <c r="C757">
        <v>107</v>
      </c>
      <c r="D757">
        <v>8.92</v>
      </c>
      <c r="E757">
        <v>40</v>
      </c>
      <c r="F757">
        <v>31.08</v>
      </c>
      <c r="G757">
        <v>31.08</v>
      </c>
    </row>
    <row r="758" spans="1:8" x14ac:dyDescent="0.25">
      <c r="E758">
        <v>37</v>
      </c>
      <c r="F758">
        <v>28.08</v>
      </c>
      <c r="G758">
        <v>28.08</v>
      </c>
    </row>
    <row r="759" spans="1:8" x14ac:dyDescent="0.25">
      <c r="E759">
        <v>2</v>
      </c>
      <c r="F759">
        <v>6.92</v>
      </c>
      <c r="G759">
        <v>6.92</v>
      </c>
    </row>
    <row r="760" spans="1:8" x14ac:dyDescent="0.25">
      <c r="E760">
        <v>2</v>
      </c>
      <c r="F760">
        <v>6.92</v>
      </c>
      <c r="G760">
        <v>6.92</v>
      </c>
    </row>
    <row r="761" spans="1:8" x14ac:dyDescent="0.25">
      <c r="E761">
        <v>19</v>
      </c>
      <c r="F761">
        <v>10.08</v>
      </c>
      <c r="G761">
        <v>10.08</v>
      </c>
    </row>
    <row r="762" spans="1:8" x14ac:dyDescent="0.25">
      <c r="E762">
        <v>1</v>
      </c>
      <c r="F762">
        <v>7.92</v>
      </c>
      <c r="G762">
        <v>7.92</v>
      </c>
    </row>
    <row r="763" spans="1:8" x14ac:dyDescent="0.25">
      <c r="E763">
        <v>2</v>
      </c>
      <c r="F763">
        <v>6.92</v>
      </c>
      <c r="G763">
        <v>6.92</v>
      </c>
    </row>
    <row r="764" spans="1:8" x14ac:dyDescent="0.25">
      <c r="E764">
        <v>0</v>
      </c>
      <c r="F764">
        <v>8.92</v>
      </c>
      <c r="G764">
        <v>8.92</v>
      </c>
    </row>
    <row r="765" spans="1:8" x14ac:dyDescent="0.25">
      <c r="E765">
        <v>1</v>
      </c>
      <c r="F765">
        <v>7.92</v>
      </c>
      <c r="G765">
        <v>7.92</v>
      </c>
    </row>
    <row r="766" spans="1:8" x14ac:dyDescent="0.25">
      <c r="E766">
        <v>1</v>
      </c>
      <c r="F766">
        <v>7.92</v>
      </c>
      <c r="G766">
        <v>7.92</v>
      </c>
    </row>
    <row r="767" spans="1:8" x14ac:dyDescent="0.25">
      <c r="E767">
        <v>2</v>
      </c>
      <c r="F767">
        <v>6.92</v>
      </c>
      <c r="G767">
        <v>6.92</v>
      </c>
    </row>
    <row r="768" spans="1:8" x14ac:dyDescent="0.25">
      <c r="E768">
        <v>0</v>
      </c>
      <c r="F768">
        <v>8.92</v>
      </c>
      <c r="G768">
        <v>8.92</v>
      </c>
      <c r="H768">
        <v>138.5</v>
      </c>
    </row>
    <row r="770" spans="1:8" x14ac:dyDescent="0.25">
      <c r="A770">
        <v>64</v>
      </c>
      <c r="B770">
        <v>77</v>
      </c>
      <c r="C770">
        <v>214</v>
      </c>
      <c r="D770">
        <v>15.29</v>
      </c>
      <c r="E770">
        <v>3</v>
      </c>
      <c r="F770">
        <v>12.29</v>
      </c>
      <c r="G770">
        <v>12.29</v>
      </c>
    </row>
    <row r="771" spans="1:8" x14ac:dyDescent="0.25">
      <c r="E771">
        <v>12</v>
      </c>
      <c r="F771">
        <v>3.29</v>
      </c>
      <c r="G771">
        <v>3.29</v>
      </c>
    </row>
    <row r="772" spans="1:8" x14ac:dyDescent="0.25">
      <c r="E772">
        <v>29</v>
      </c>
      <c r="F772">
        <v>13.71</v>
      </c>
      <c r="G772">
        <v>13.71</v>
      </c>
    </row>
    <row r="773" spans="1:8" x14ac:dyDescent="0.25">
      <c r="E773">
        <v>5</v>
      </c>
      <c r="F773">
        <v>10.29</v>
      </c>
      <c r="G773">
        <v>10.29</v>
      </c>
    </row>
    <row r="774" spans="1:8" x14ac:dyDescent="0.25">
      <c r="E774">
        <v>40</v>
      </c>
      <c r="F774">
        <v>24.71</v>
      </c>
      <c r="G774">
        <v>24.71</v>
      </c>
    </row>
    <row r="775" spans="1:8" x14ac:dyDescent="0.25">
      <c r="E775">
        <v>47</v>
      </c>
      <c r="F775">
        <v>31.71</v>
      </c>
      <c r="G775">
        <v>31.71</v>
      </c>
    </row>
    <row r="776" spans="1:8" x14ac:dyDescent="0.25">
      <c r="E776">
        <v>4</v>
      </c>
      <c r="F776">
        <v>11.29</v>
      </c>
      <c r="G776">
        <v>11.29</v>
      </c>
    </row>
    <row r="777" spans="1:8" x14ac:dyDescent="0.25">
      <c r="E777">
        <v>0</v>
      </c>
      <c r="F777">
        <v>15.29</v>
      </c>
      <c r="G777">
        <v>15.29</v>
      </c>
    </row>
    <row r="778" spans="1:8" x14ac:dyDescent="0.25">
      <c r="E778">
        <v>9</v>
      </c>
      <c r="F778">
        <v>6.29</v>
      </c>
      <c r="G778">
        <v>6.29</v>
      </c>
    </row>
    <row r="779" spans="1:8" x14ac:dyDescent="0.25">
      <c r="E779">
        <v>15</v>
      </c>
      <c r="F779">
        <v>0.28999999999999998</v>
      </c>
      <c r="G779">
        <v>0.28999999999999998</v>
      </c>
    </row>
    <row r="780" spans="1:8" x14ac:dyDescent="0.25">
      <c r="E780">
        <v>15</v>
      </c>
      <c r="F780">
        <v>0.28999999999999998</v>
      </c>
      <c r="G780">
        <v>0.28999999999999998</v>
      </c>
    </row>
    <row r="781" spans="1:8" x14ac:dyDescent="0.25">
      <c r="E781">
        <v>0</v>
      </c>
      <c r="F781">
        <v>15.29</v>
      </c>
      <c r="G781">
        <v>15.29</v>
      </c>
    </row>
    <row r="782" spans="1:8" x14ac:dyDescent="0.25">
      <c r="E782">
        <v>12</v>
      </c>
      <c r="F782">
        <v>3.29</v>
      </c>
      <c r="G782">
        <v>3.29</v>
      </c>
    </row>
    <row r="783" spans="1:8" x14ac:dyDescent="0.25">
      <c r="E783">
        <v>23</v>
      </c>
      <c r="F783">
        <v>7.71</v>
      </c>
      <c r="G783">
        <v>7.71</v>
      </c>
      <c r="H783">
        <v>155.71</v>
      </c>
    </row>
    <row r="785" spans="1:12" x14ac:dyDescent="0.25">
      <c r="A785">
        <v>78</v>
      </c>
      <c r="B785">
        <v>83</v>
      </c>
      <c r="C785">
        <v>6</v>
      </c>
      <c r="D785">
        <v>1</v>
      </c>
      <c r="E785">
        <v>0</v>
      </c>
      <c r="F785">
        <v>1</v>
      </c>
      <c r="G785">
        <v>1</v>
      </c>
    </row>
    <row r="786" spans="1:12" x14ac:dyDescent="0.25">
      <c r="E786">
        <v>1</v>
      </c>
      <c r="F786">
        <v>0</v>
      </c>
      <c r="G786">
        <v>0</v>
      </c>
    </row>
    <row r="787" spans="1:12" x14ac:dyDescent="0.25">
      <c r="E787">
        <v>1</v>
      </c>
      <c r="F787">
        <v>0</v>
      </c>
      <c r="G787">
        <v>0</v>
      </c>
    </row>
    <row r="788" spans="1:12" x14ac:dyDescent="0.25">
      <c r="E788">
        <v>0</v>
      </c>
      <c r="F788">
        <v>1</v>
      </c>
      <c r="G788">
        <v>1</v>
      </c>
    </row>
    <row r="789" spans="1:12" x14ac:dyDescent="0.25">
      <c r="E789">
        <v>3</v>
      </c>
      <c r="F789">
        <v>2</v>
      </c>
      <c r="G789">
        <v>2</v>
      </c>
    </row>
    <row r="790" spans="1:12" x14ac:dyDescent="0.25">
      <c r="E790">
        <v>1</v>
      </c>
      <c r="F790">
        <v>0</v>
      </c>
      <c r="G790">
        <v>0</v>
      </c>
      <c r="H790">
        <v>4</v>
      </c>
    </row>
    <row r="792" spans="1:12" x14ac:dyDescent="0.25">
      <c r="D792">
        <v>855.16730701923302</v>
      </c>
    </row>
    <row r="794" spans="1:12" x14ac:dyDescent="0.25">
      <c r="A794" s="22" t="s">
        <v>173</v>
      </c>
      <c r="B794" s="22" t="s">
        <v>174</v>
      </c>
      <c r="C794" s="22"/>
      <c r="D794" s="22"/>
      <c r="E794" s="22"/>
      <c r="F794" s="22"/>
      <c r="G794" s="22"/>
      <c r="H794" s="22"/>
      <c r="I794" s="22"/>
      <c r="J794" s="22"/>
      <c r="K794" s="22"/>
      <c r="L794" s="22"/>
    </row>
    <row r="795" spans="1:12" x14ac:dyDescent="0.25">
      <c r="A795" s="22" t="s">
        <v>157</v>
      </c>
      <c r="B795" s="22" t="s">
        <v>158</v>
      </c>
      <c r="C795" s="22"/>
      <c r="D795" s="22"/>
      <c r="E795" s="22"/>
      <c r="F795" s="22"/>
      <c r="G795" s="22"/>
      <c r="H795" s="22"/>
      <c r="I795" s="22"/>
      <c r="J795" s="22"/>
      <c r="K795" s="22"/>
      <c r="L795" s="22"/>
    </row>
    <row r="796" spans="1:12" x14ac:dyDescent="0.25">
      <c r="A796" t="s">
        <v>159</v>
      </c>
      <c r="B796" t="s">
        <v>160</v>
      </c>
      <c r="C796" t="s">
        <v>161</v>
      </c>
      <c r="D796" t="s">
        <v>162</v>
      </c>
      <c r="E796" t="s">
        <v>163</v>
      </c>
      <c r="F796" t="s">
        <v>164</v>
      </c>
      <c r="G796" t="s">
        <v>165</v>
      </c>
      <c r="H796" t="s">
        <v>168</v>
      </c>
    </row>
    <row r="797" spans="1:12" x14ac:dyDescent="0.25">
      <c r="A797">
        <v>0</v>
      </c>
      <c r="B797">
        <v>18</v>
      </c>
      <c r="C797">
        <v>155</v>
      </c>
      <c r="D797">
        <v>8.16</v>
      </c>
      <c r="E797">
        <v>0</v>
      </c>
      <c r="F797">
        <v>8.16</v>
      </c>
      <c r="G797">
        <v>8.16</v>
      </c>
    </row>
    <row r="798" spans="1:12" x14ac:dyDescent="0.25">
      <c r="E798">
        <v>6</v>
      </c>
      <c r="F798">
        <v>2.16</v>
      </c>
      <c r="G798">
        <v>2.16</v>
      </c>
    </row>
    <row r="799" spans="1:12" x14ac:dyDescent="0.25">
      <c r="E799">
        <v>13</v>
      </c>
      <c r="F799">
        <v>4.84</v>
      </c>
      <c r="G799">
        <v>4.84</v>
      </c>
    </row>
    <row r="800" spans="1:12" x14ac:dyDescent="0.25">
      <c r="E800">
        <v>0</v>
      </c>
      <c r="F800">
        <v>8.16</v>
      </c>
      <c r="G800">
        <v>8.16</v>
      </c>
    </row>
    <row r="801" spans="5:8" x14ac:dyDescent="0.25">
      <c r="E801">
        <v>3</v>
      </c>
      <c r="F801">
        <v>5.16</v>
      </c>
      <c r="G801">
        <v>5.16</v>
      </c>
    </row>
    <row r="802" spans="5:8" x14ac:dyDescent="0.25">
      <c r="E802">
        <v>2</v>
      </c>
      <c r="F802">
        <v>6.16</v>
      </c>
      <c r="G802">
        <v>6.16</v>
      </c>
    </row>
    <row r="803" spans="5:8" x14ac:dyDescent="0.25">
      <c r="E803">
        <v>9</v>
      </c>
      <c r="F803">
        <v>0.84</v>
      </c>
      <c r="G803">
        <v>0.84</v>
      </c>
    </row>
    <row r="804" spans="5:8" x14ac:dyDescent="0.25">
      <c r="E804">
        <v>1</v>
      </c>
      <c r="F804">
        <v>7.16</v>
      </c>
      <c r="G804">
        <v>7.16</v>
      </c>
    </row>
    <row r="805" spans="5:8" x14ac:dyDescent="0.25">
      <c r="E805">
        <v>12</v>
      </c>
      <c r="F805">
        <v>3.84</v>
      </c>
      <c r="G805">
        <v>3.84</v>
      </c>
    </row>
    <row r="806" spans="5:8" x14ac:dyDescent="0.25">
      <c r="E806">
        <v>0</v>
      </c>
      <c r="F806">
        <v>8.16</v>
      </c>
      <c r="G806">
        <v>8.16</v>
      </c>
    </row>
    <row r="807" spans="5:8" x14ac:dyDescent="0.25">
      <c r="E807">
        <v>4</v>
      </c>
      <c r="F807">
        <v>4.16</v>
      </c>
      <c r="G807">
        <v>4.16</v>
      </c>
    </row>
    <row r="808" spans="5:8" x14ac:dyDescent="0.25">
      <c r="E808">
        <v>14</v>
      </c>
      <c r="F808">
        <v>5.84</v>
      </c>
      <c r="G808">
        <v>5.84</v>
      </c>
    </row>
    <row r="809" spans="5:8" x14ac:dyDescent="0.25">
      <c r="E809">
        <v>1</v>
      </c>
      <c r="F809">
        <v>7.16</v>
      </c>
      <c r="G809">
        <v>7.16</v>
      </c>
    </row>
    <row r="810" spans="5:8" x14ac:dyDescent="0.25">
      <c r="E810">
        <v>20</v>
      </c>
      <c r="F810">
        <v>11.84</v>
      </c>
      <c r="G810">
        <v>11.84</v>
      </c>
    </row>
    <row r="811" spans="5:8" x14ac:dyDescent="0.25">
      <c r="E811">
        <v>1</v>
      </c>
      <c r="F811">
        <v>7.16</v>
      </c>
      <c r="G811">
        <v>7.16</v>
      </c>
    </row>
    <row r="812" spans="5:8" x14ac:dyDescent="0.25">
      <c r="E812">
        <v>1</v>
      </c>
      <c r="F812">
        <v>7.16</v>
      </c>
      <c r="G812">
        <v>7.16</v>
      </c>
    </row>
    <row r="813" spans="5:8" x14ac:dyDescent="0.25">
      <c r="E813">
        <v>10</v>
      </c>
      <c r="F813">
        <v>1.84</v>
      </c>
      <c r="G813">
        <v>1.84</v>
      </c>
    </row>
    <row r="814" spans="5:8" x14ac:dyDescent="0.25">
      <c r="E814">
        <v>2</v>
      </c>
      <c r="F814">
        <v>6.16</v>
      </c>
      <c r="G814">
        <v>6.16</v>
      </c>
    </row>
    <row r="815" spans="5:8" x14ac:dyDescent="0.25">
      <c r="E815">
        <v>56</v>
      </c>
      <c r="F815">
        <v>47.84</v>
      </c>
      <c r="G815">
        <v>47.84</v>
      </c>
      <c r="H815">
        <v>153.79</v>
      </c>
    </row>
    <row r="817" spans="1:8" x14ac:dyDescent="0.25">
      <c r="A817">
        <v>19</v>
      </c>
      <c r="B817">
        <v>20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8" x14ac:dyDescent="0.25">
      <c r="E818">
        <v>0</v>
      </c>
      <c r="F818">
        <v>0</v>
      </c>
      <c r="G818">
        <v>0</v>
      </c>
      <c r="H818">
        <v>0</v>
      </c>
    </row>
    <row r="820" spans="1:8" x14ac:dyDescent="0.25">
      <c r="A820">
        <v>21</v>
      </c>
      <c r="B820">
        <v>29</v>
      </c>
      <c r="C820">
        <v>83</v>
      </c>
      <c r="D820">
        <v>9.2200000000000006</v>
      </c>
      <c r="E820">
        <v>43</v>
      </c>
      <c r="F820">
        <v>33.78</v>
      </c>
      <c r="G820">
        <v>33.78</v>
      </c>
    </row>
    <row r="821" spans="1:8" x14ac:dyDescent="0.25">
      <c r="E821">
        <v>6</v>
      </c>
      <c r="F821">
        <v>3.22</v>
      </c>
      <c r="G821">
        <v>3.22</v>
      </c>
    </row>
    <row r="822" spans="1:8" x14ac:dyDescent="0.25">
      <c r="E822">
        <v>2</v>
      </c>
      <c r="F822">
        <v>7.22</v>
      </c>
      <c r="G822">
        <v>7.22</v>
      </c>
    </row>
    <row r="823" spans="1:8" x14ac:dyDescent="0.25">
      <c r="E823">
        <v>2</v>
      </c>
      <c r="F823">
        <v>7.22</v>
      </c>
      <c r="G823">
        <v>7.22</v>
      </c>
    </row>
    <row r="824" spans="1:8" x14ac:dyDescent="0.25">
      <c r="E824">
        <v>6</v>
      </c>
      <c r="F824">
        <v>3.22</v>
      </c>
      <c r="G824">
        <v>3.22</v>
      </c>
    </row>
    <row r="825" spans="1:8" x14ac:dyDescent="0.25">
      <c r="E825">
        <v>6</v>
      </c>
      <c r="F825">
        <v>3.22</v>
      </c>
      <c r="G825">
        <v>3.22</v>
      </c>
    </row>
    <row r="826" spans="1:8" x14ac:dyDescent="0.25">
      <c r="E826">
        <v>8</v>
      </c>
      <c r="F826">
        <v>1.22</v>
      </c>
      <c r="G826">
        <v>1.22</v>
      </c>
    </row>
    <row r="827" spans="1:8" x14ac:dyDescent="0.25">
      <c r="E827">
        <v>2</v>
      </c>
      <c r="F827">
        <v>7.22</v>
      </c>
      <c r="G827">
        <v>7.22</v>
      </c>
    </row>
    <row r="828" spans="1:8" x14ac:dyDescent="0.25">
      <c r="E828">
        <v>8</v>
      </c>
      <c r="F828">
        <v>1.22</v>
      </c>
      <c r="G828">
        <v>1.22</v>
      </c>
      <c r="H828">
        <v>67.56</v>
      </c>
    </row>
    <row r="830" spans="1:8" x14ac:dyDescent="0.25">
      <c r="A830">
        <v>30</v>
      </c>
      <c r="B830">
        <v>30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</row>
    <row r="832" spans="1:8" x14ac:dyDescent="0.25">
      <c r="A832">
        <v>31</v>
      </c>
      <c r="B832">
        <v>48</v>
      </c>
      <c r="C832">
        <v>291</v>
      </c>
      <c r="D832">
        <v>16.170000000000002</v>
      </c>
      <c r="E832">
        <v>53</v>
      </c>
      <c r="F832">
        <v>36.83</v>
      </c>
      <c r="G832">
        <v>36.83</v>
      </c>
    </row>
    <row r="833" spans="5:7" x14ac:dyDescent="0.25">
      <c r="E833">
        <v>64</v>
      </c>
      <c r="F833">
        <v>47.83</v>
      </c>
      <c r="G833">
        <v>47.83</v>
      </c>
    </row>
    <row r="834" spans="5:7" x14ac:dyDescent="0.25">
      <c r="E834">
        <v>5</v>
      </c>
      <c r="F834">
        <v>11.17</v>
      </c>
      <c r="G834">
        <v>11.17</v>
      </c>
    </row>
    <row r="835" spans="5:7" x14ac:dyDescent="0.25">
      <c r="E835">
        <v>21</v>
      </c>
      <c r="F835">
        <v>4.83</v>
      </c>
      <c r="G835">
        <v>4.83</v>
      </c>
    </row>
    <row r="836" spans="5:7" x14ac:dyDescent="0.25">
      <c r="E836">
        <v>0</v>
      </c>
      <c r="F836">
        <v>16.170000000000002</v>
      </c>
      <c r="G836">
        <v>16.170000000000002</v>
      </c>
    </row>
    <row r="837" spans="5:7" x14ac:dyDescent="0.25">
      <c r="E837">
        <v>0</v>
      </c>
      <c r="F837">
        <v>16.170000000000002</v>
      </c>
      <c r="G837">
        <v>16.170000000000002</v>
      </c>
    </row>
    <row r="838" spans="5:7" x14ac:dyDescent="0.25">
      <c r="E838">
        <v>17</v>
      </c>
      <c r="F838">
        <v>0.83</v>
      </c>
      <c r="G838">
        <v>0.83</v>
      </c>
    </row>
    <row r="839" spans="5:7" x14ac:dyDescent="0.25">
      <c r="E839">
        <v>3</v>
      </c>
      <c r="F839">
        <v>13.17</v>
      </c>
      <c r="G839">
        <v>13.17</v>
      </c>
    </row>
    <row r="840" spans="5:7" x14ac:dyDescent="0.25">
      <c r="E840">
        <v>23</v>
      </c>
      <c r="F840">
        <v>6.83</v>
      </c>
      <c r="G840">
        <v>6.83</v>
      </c>
    </row>
    <row r="841" spans="5:7" x14ac:dyDescent="0.25">
      <c r="E841">
        <v>2</v>
      </c>
      <c r="F841">
        <v>14.17</v>
      </c>
      <c r="G841">
        <v>14.17</v>
      </c>
    </row>
    <row r="842" spans="5:7" x14ac:dyDescent="0.25">
      <c r="E842">
        <v>3</v>
      </c>
      <c r="F842">
        <v>13.17</v>
      </c>
      <c r="G842">
        <v>13.17</v>
      </c>
    </row>
    <row r="843" spans="5:7" x14ac:dyDescent="0.25">
      <c r="E843">
        <v>0</v>
      </c>
      <c r="F843">
        <v>16.170000000000002</v>
      </c>
      <c r="G843">
        <v>16.170000000000002</v>
      </c>
    </row>
    <row r="844" spans="5:7" x14ac:dyDescent="0.25">
      <c r="E844">
        <v>1</v>
      </c>
      <c r="F844">
        <v>15.17</v>
      </c>
      <c r="G844">
        <v>15.17</v>
      </c>
    </row>
    <row r="845" spans="5:7" x14ac:dyDescent="0.25">
      <c r="E845">
        <v>1</v>
      </c>
      <c r="F845">
        <v>15.17</v>
      </c>
      <c r="G845">
        <v>15.17</v>
      </c>
    </row>
    <row r="846" spans="5:7" x14ac:dyDescent="0.25">
      <c r="E846">
        <v>1</v>
      </c>
      <c r="F846">
        <v>15.17</v>
      </c>
      <c r="G846">
        <v>15.17</v>
      </c>
    </row>
    <row r="847" spans="5:7" x14ac:dyDescent="0.25">
      <c r="E847">
        <v>1</v>
      </c>
      <c r="F847">
        <v>15.17</v>
      </c>
      <c r="G847">
        <v>15.17</v>
      </c>
    </row>
    <row r="848" spans="5:7" x14ac:dyDescent="0.25">
      <c r="E848">
        <v>1</v>
      </c>
      <c r="F848">
        <v>15.17</v>
      </c>
      <c r="G848">
        <v>15.17</v>
      </c>
    </row>
    <row r="849" spans="1:8" x14ac:dyDescent="0.25">
      <c r="E849">
        <v>95</v>
      </c>
      <c r="F849">
        <v>78.83</v>
      </c>
      <c r="G849">
        <v>78.83</v>
      </c>
      <c r="H849">
        <v>352</v>
      </c>
    </row>
    <row r="851" spans="1:8" x14ac:dyDescent="0.25">
      <c r="A851">
        <v>49</v>
      </c>
      <c r="B851">
        <v>53</v>
      </c>
      <c r="C851">
        <v>91</v>
      </c>
      <c r="D851">
        <v>18.2</v>
      </c>
      <c r="E851">
        <v>1</v>
      </c>
      <c r="F851">
        <v>17.2</v>
      </c>
      <c r="G851">
        <v>17.2</v>
      </c>
    </row>
    <row r="852" spans="1:8" x14ac:dyDescent="0.25">
      <c r="E852">
        <v>13</v>
      </c>
      <c r="F852">
        <v>5.2</v>
      </c>
      <c r="G852">
        <v>5.2</v>
      </c>
    </row>
    <row r="853" spans="1:8" x14ac:dyDescent="0.25">
      <c r="E853">
        <v>0</v>
      </c>
      <c r="F853">
        <v>18.2</v>
      </c>
      <c r="G853">
        <v>18.2</v>
      </c>
    </row>
    <row r="854" spans="1:8" x14ac:dyDescent="0.25">
      <c r="E854">
        <v>40</v>
      </c>
      <c r="F854">
        <v>21.8</v>
      </c>
      <c r="G854">
        <v>21.8</v>
      </c>
    </row>
    <row r="855" spans="1:8" x14ac:dyDescent="0.25">
      <c r="E855">
        <v>37</v>
      </c>
      <c r="F855">
        <v>18.8</v>
      </c>
      <c r="G855">
        <v>18.8</v>
      </c>
      <c r="H855">
        <v>81.2</v>
      </c>
    </row>
    <row r="857" spans="1:8" x14ac:dyDescent="0.25">
      <c r="A857">
        <v>54</v>
      </c>
      <c r="B857">
        <v>55</v>
      </c>
      <c r="C857">
        <v>4</v>
      </c>
      <c r="D857">
        <v>2</v>
      </c>
      <c r="E857">
        <v>2</v>
      </c>
      <c r="F857">
        <v>0</v>
      </c>
      <c r="G857">
        <v>0</v>
      </c>
    </row>
    <row r="858" spans="1:8" x14ac:dyDescent="0.25">
      <c r="E858">
        <v>2</v>
      </c>
      <c r="F858">
        <v>0</v>
      </c>
      <c r="G858">
        <v>0</v>
      </c>
      <c r="H858">
        <v>0</v>
      </c>
    </row>
    <row r="860" spans="1:8" x14ac:dyDescent="0.25">
      <c r="A860">
        <v>56</v>
      </c>
      <c r="B860">
        <v>66</v>
      </c>
      <c r="C860">
        <v>70</v>
      </c>
      <c r="D860">
        <v>6.36</v>
      </c>
      <c r="E860">
        <v>19</v>
      </c>
      <c r="F860">
        <v>12.64</v>
      </c>
      <c r="G860">
        <v>12.64</v>
      </c>
    </row>
    <row r="861" spans="1:8" x14ac:dyDescent="0.25">
      <c r="E861">
        <v>1</v>
      </c>
      <c r="F861">
        <v>5.36</v>
      </c>
      <c r="G861">
        <v>5.36</v>
      </c>
    </row>
    <row r="862" spans="1:8" x14ac:dyDescent="0.25">
      <c r="E862">
        <v>2</v>
      </c>
      <c r="F862">
        <v>4.3600000000000003</v>
      </c>
      <c r="G862">
        <v>4.3600000000000003</v>
      </c>
    </row>
    <row r="863" spans="1:8" x14ac:dyDescent="0.25">
      <c r="E863">
        <v>0</v>
      </c>
      <c r="F863">
        <v>6.36</v>
      </c>
      <c r="G863">
        <v>6.36</v>
      </c>
    </row>
    <row r="864" spans="1:8" x14ac:dyDescent="0.25">
      <c r="E864">
        <v>1</v>
      </c>
      <c r="F864">
        <v>5.36</v>
      </c>
      <c r="G864">
        <v>5.36</v>
      </c>
    </row>
    <row r="865" spans="1:8" x14ac:dyDescent="0.25">
      <c r="E865">
        <v>1</v>
      </c>
      <c r="F865">
        <v>5.36</v>
      </c>
      <c r="G865">
        <v>5.36</v>
      </c>
    </row>
    <row r="866" spans="1:8" x14ac:dyDescent="0.25">
      <c r="E866">
        <v>2</v>
      </c>
      <c r="F866">
        <v>4.3600000000000003</v>
      </c>
      <c r="G866">
        <v>4.3600000000000003</v>
      </c>
    </row>
    <row r="867" spans="1:8" x14ac:dyDescent="0.25">
      <c r="E867">
        <v>0</v>
      </c>
      <c r="F867">
        <v>6.36</v>
      </c>
      <c r="G867">
        <v>6.36</v>
      </c>
    </row>
    <row r="868" spans="1:8" x14ac:dyDescent="0.25">
      <c r="E868">
        <v>3</v>
      </c>
      <c r="F868">
        <v>3.36</v>
      </c>
      <c r="G868">
        <v>3.36</v>
      </c>
    </row>
    <row r="869" spans="1:8" x14ac:dyDescent="0.25">
      <c r="E869">
        <v>12</v>
      </c>
      <c r="F869">
        <v>5.64</v>
      </c>
      <c r="G869">
        <v>5.64</v>
      </c>
    </row>
    <row r="870" spans="1:8" x14ac:dyDescent="0.25">
      <c r="E870">
        <v>29</v>
      </c>
      <c r="F870">
        <v>22.64</v>
      </c>
      <c r="G870">
        <v>22.64</v>
      </c>
      <c r="H870">
        <v>81.819999999999993</v>
      </c>
    </row>
    <row r="872" spans="1:8" x14ac:dyDescent="0.25">
      <c r="A872">
        <v>67</v>
      </c>
      <c r="B872">
        <v>67</v>
      </c>
      <c r="C872">
        <v>5</v>
      </c>
      <c r="D872">
        <v>5</v>
      </c>
      <c r="E872">
        <v>5</v>
      </c>
      <c r="F872">
        <v>0</v>
      </c>
      <c r="G872">
        <v>0</v>
      </c>
      <c r="H872">
        <v>0</v>
      </c>
    </row>
    <row r="874" spans="1:8" x14ac:dyDescent="0.25">
      <c r="A874">
        <v>68</v>
      </c>
      <c r="B874">
        <v>83</v>
      </c>
      <c r="C874">
        <v>171</v>
      </c>
      <c r="D874">
        <v>10.69</v>
      </c>
      <c r="E874">
        <v>40</v>
      </c>
      <c r="F874">
        <v>29.31</v>
      </c>
      <c r="G874">
        <v>29.31</v>
      </c>
    </row>
    <row r="875" spans="1:8" x14ac:dyDescent="0.25">
      <c r="E875">
        <v>47</v>
      </c>
      <c r="F875">
        <v>36.31</v>
      </c>
      <c r="G875">
        <v>36.31</v>
      </c>
    </row>
    <row r="876" spans="1:8" x14ac:dyDescent="0.25">
      <c r="E876">
        <v>4</v>
      </c>
      <c r="F876">
        <v>6.69</v>
      </c>
      <c r="G876">
        <v>6.69</v>
      </c>
    </row>
    <row r="877" spans="1:8" x14ac:dyDescent="0.25">
      <c r="E877">
        <v>0</v>
      </c>
      <c r="F877">
        <v>10.69</v>
      </c>
      <c r="G877">
        <v>10.69</v>
      </c>
    </row>
    <row r="878" spans="1:8" x14ac:dyDescent="0.25">
      <c r="E878">
        <v>9</v>
      </c>
      <c r="F878">
        <v>1.69</v>
      </c>
      <c r="G878">
        <v>1.69</v>
      </c>
    </row>
    <row r="879" spans="1:8" x14ac:dyDescent="0.25">
      <c r="E879">
        <v>15</v>
      </c>
      <c r="F879">
        <v>4.3099999999999996</v>
      </c>
      <c r="G879">
        <v>4.3099999999999996</v>
      </c>
    </row>
    <row r="880" spans="1:8" x14ac:dyDescent="0.25">
      <c r="E880">
        <v>15</v>
      </c>
      <c r="F880">
        <v>4.3099999999999996</v>
      </c>
      <c r="G880">
        <v>4.3099999999999996</v>
      </c>
    </row>
    <row r="881" spans="1:13" x14ac:dyDescent="0.25">
      <c r="E881">
        <v>0</v>
      </c>
      <c r="F881">
        <v>10.69</v>
      </c>
      <c r="G881">
        <v>10.69</v>
      </c>
    </row>
    <row r="882" spans="1:13" x14ac:dyDescent="0.25">
      <c r="E882">
        <v>12</v>
      </c>
      <c r="F882">
        <v>1.31</v>
      </c>
      <c r="G882">
        <v>1.31</v>
      </c>
    </row>
    <row r="883" spans="1:13" x14ac:dyDescent="0.25">
      <c r="E883">
        <v>23</v>
      </c>
      <c r="F883">
        <v>12.31</v>
      </c>
      <c r="G883">
        <v>12.31</v>
      </c>
    </row>
    <row r="884" spans="1:13" x14ac:dyDescent="0.25">
      <c r="E884">
        <v>0</v>
      </c>
      <c r="F884">
        <v>10.69</v>
      </c>
      <c r="G884">
        <v>10.69</v>
      </c>
    </row>
    <row r="885" spans="1:13" x14ac:dyDescent="0.25">
      <c r="E885">
        <v>1</v>
      </c>
      <c r="F885">
        <v>9.69</v>
      </c>
      <c r="G885">
        <v>9.69</v>
      </c>
    </row>
    <row r="886" spans="1:13" x14ac:dyDescent="0.25">
      <c r="E886">
        <v>1</v>
      </c>
      <c r="F886">
        <v>9.69</v>
      </c>
      <c r="G886">
        <v>9.69</v>
      </c>
    </row>
    <row r="887" spans="1:13" x14ac:dyDescent="0.25">
      <c r="E887">
        <v>0</v>
      </c>
      <c r="F887">
        <v>10.69</v>
      </c>
      <c r="G887">
        <v>10.69</v>
      </c>
    </row>
    <row r="888" spans="1:13" x14ac:dyDescent="0.25">
      <c r="E888">
        <v>3</v>
      </c>
      <c r="F888">
        <v>7.69</v>
      </c>
      <c r="G888">
        <v>7.69</v>
      </c>
    </row>
    <row r="889" spans="1:13" x14ac:dyDescent="0.25">
      <c r="E889">
        <v>1</v>
      </c>
      <c r="F889">
        <v>9.69</v>
      </c>
      <c r="G889">
        <v>9.69</v>
      </c>
      <c r="H889">
        <v>175.75</v>
      </c>
    </row>
    <row r="891" spans="1:13" x14ac:dyDescent="0.25">
      <c r="D891">
        <v>912.11321973800602</v>
      </c>
    </row>
    <row r="893" spans="1:13" x14ac:dyDescent="0.25">
      <c r="A893" s="22" t="s">
        <v>173</v>
      </c>
      <c r="B893" s="22" t="s">
        <v>174</v>
      </c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x14ac:dyDescent="0.25">
      <c r="A894" s="22" t="s">
        <v>166</v>
      </c>
      <c r="B894" s="22" t="s">
        <v>158</v>
      </c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x14ac:dyDescent="0.25">
      <c r="A895" t="s">
        <v>159</v>
      </c>
      <c r="B895" t="s">
        <v>160</v>
      </c>
      <c r="C895" t="s">
        <v>161</v>
      </c>
      <c r="D895" t="s">
        <v>162</v>
      </c>
      <c r="E895" t="s">
        <v>163</v>
      </c>
      <c r="F895" t="s">
        <v>164</v>
      </c>
      <c r="G895" t="s">
        <v>165</v>
      </c>
      <c r="H895" t="s">
        <v>168</v>
      </c>
    </row>
    <row r="896" spans="1:13" x14ac:dyDescent="0.25">
      <c r="A896">
        <v>0</v>
      </c>
      <c r="B896">
        <v>18</v>
      </c>
      <c r="C896">
        <v>155</v>
      </c>
      <c r="D896">
        <v>8.16</v>
      </c>
      <c r="E896">
        <v>0</v>
      </c>
      <c r="F896">
        <v>8.16</v>
      </c>
      <c r="G896">
        <v>8.16</v>
      </c>
    </row>
    <row r="897" spans="5:7" x14ac:dyDescent="0.25">
      <c r="E897">
        <v>6</v>
      </c>
      <c r="F897">
        <v>2.16</v>
      </c>
      <c r="G897">
        <v>2.16</v>
      </c>
    </row>
    <row r="898" spans="5:7" x14ac:dyDescent="0.25">
      <c r="E898">
        <v>13</v>
      </c>
      <c r="F898">
        <v>4.84</v>
      </c>
      <c r="G898">
        <v>4.84</v>
      </c>
    </row>
    <row r="899" spans="5:7" x14ac:dyDescent="0.25">
      <c r="E899">
        <v>0</v>
      </c>
      <c r="F899">
        <v>8.16</v>
      </c>
      <c r="G899">
        <v>8.16</v>
      </c>
    </row>
    <row r="900" spans="5:7" x14ac:dyDescent="0.25">
      <c r="E900">
        <v>3</v>
      </c>
      <c r="F900">
        <v>5.16</v>
      </c>
      <c r="G900">
        <v>5.16</v>
      </c>
    </row>
    <row r="901" spans="5:7" x14ac:dyDescent="0.25">
      <c r="E901">
        <v>2</v>
      </c>
      <c r="F901">
        <v>6.16</v>
      </c>
      <c r="G901">
        <v>6.16</v>
      </c>
    </row>
    <row r="902" spans="5:7" x14ac:dyDescent="0.25">
      <c r="E902">
        <v>9</v>
      </c>
      <c r="F902">
        <v>0.84</v>
      </c>
      <c r="G902">
        <v>0.84</v>
      </c>
    </row>
    <row r="903" spans="5:7" x14ac:dyDescent="0.25">
      <c r="E903">
        <v>1</v>
      </c>
      <c r="F903">
        <v>7.16</v>
      </c>
      <c r="G903">
        <v>7.16</v>
      </c>
    </row>
    <row r="904" spans="5:7" x14ac:dyDescent="0.25">
      <c r="E904">
        <v>12</v>
      </c>
      <c r="F904">
        <v>3.84</v>
      </c>
      <c r="G904">
        <v>3.84</v>
      </c>
    </row>
    <row r="905" spans="5:7" x14ac:dyDescent="0.25">
      <c r="E905">
        <v>0</v>
      </c>
      <c r="F905">
        <v>8.16</v>
      </c>
      <c r="G905">
        <v>8.16</v>
      </c>
    </row>
    <row r="906" spans="5:7" x14ac:dyDescent="0.25">
      <c r="E906">
        <v>4</v>
      </c>
      <c r="F906">
        <v>4.16</v>
      </c>
      <c r="G906">
        <v>4.16</v>
      </c>
    </row>
    <row r="907" spans="5:7" x14ac:dyDescent="0.25">
      <c r="E907">
        <v>14</v>
      </c>
      <c r="F907">
        <v>5.84</v>
      </c>
      <c r="G907">
        <v>5.84</v>
      </c>
    </row>
    <row r="908" spans="5:7" x14ac:dyDescent="0.25">
      <c r="E908">
        <v>1</v>
      </c>
      <c r="F908">
        <v>7.16</v>
      </c>
      <c r="G908">
        <v>7.16</v>
      </c>
    </row>
    <row r="909" spans="5:7" x14ac:dyDescent="0.25">
      <c r="E909">
        <v>20</v>
      </c>
      <c r="F909">
        <v>11.84</v>
      </c>
      <c r="G909">
        <v>11.84</v>
      </c>
    </row>
    <row r="910" spans="5:7" x14ac:dyDescent="0.25">
      <c r="E910">
        <v>1</v>
      </c>
      <c r="F910">
        <v>7.16</v>
      </c>
      <c r="G910">
        <v>7.16</v>
      </c>
    </row>
    <row r="911" spans="5:7" x14ac:dyDescent="0.25">
      <c r="E911">
        <v>1</v>
      </c>
      <c r="F911">
        <v>7.16</v>
      </c>
      <c r="G911">
        <v>7.16</v>
      </c>
    </row>
    <row r="912" spans="5:7" x14ac:dyDescent="0.25">
      <c r="E912">
        <v>10</v>
      </c>
      <c r="F912">
        <v>1.84</v>
      </c>
      <c r="G912">
        <v>1.84</v>
      </c>
    </row>
    <row r="913" spans="1:8" x14ac:dyDescent="0.25">
      <c r="E913">
        <v>2</v>
      </c>
      <c r="F913">
        <v>6.16</v>
      </c>
      <c r="G913">
        <v>6.16</v>
      </c>
    </row>
    <row r="914" spans="1:8" x14ac:dyDescent="0.25">
      <c r="E914">
        <v>56</v>
      </c>
      <c r="F914">
        <v>47.84</v>
      </c>
      <c r="G914">
        <v>47.84</v>
      </c>
      <c r="H914">
        <v>153.79</v>
      </c>
    </row>
    <row r="916" spans="1:8" x14ac:dyDescent="0.25">
      <c r="A916">
        <v>19</v>
      </c>
      <c r="B916">
        <v>20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8" x14ac:dyDescent="0.25">
      <c r="E917">
        <v>0</v>
      </c>
      <c r="F917">
        <v>0</v>
      </c>
      <c r="G917">
        <v>0</v>
      </c>
      <c r="H917">
        <v>0</v>
      </c>
    </row>
    <row r="919" spans="1:8" x14ac:dyDescent="0.25">
      <c r="A919">
        <v>21</v>
      </c>
      <c r="B919">
        <v>29</v>
      </c>
      <c r="C919">
        <v>83</v>
      </c>
      <c r="D919">
        <v>9.2200000000000006</v>
      </c>
      <c r="E919">
        <v>43</v>
      </c>
      <c r="F919">
        <v>33.78</v>
      </c>
      <c r="G919">
        <v>33.78</v>
      </c>
    </row>
    <row r="920" spans="1:8" x14ac:dyDescent="0.25">
      <c r="E920">
        <v>6</v>
      </c>
      <c r="F920">
        <v>3.22</v>
      </c>
      <c r="G920">
        <v>3.22</v>
      </c>
    </row>
    <row r="921" spans="1:8" x14ac:dyDescent="0.25">
      <c r="E921">
        <v>2</v>
      </c>
      <c r="F921">
        <v>7.22</v>
      </c>
      <c r="G921">
        <v>7.22</v>
      </c>
    </row>
    <row r="922" spans="1:8" x14ac:dyDescent="0.25">
      <c r="E922">
        <v>2</v>
      </c>
      <c r="F922">
        <v>7.22</v>
      </c>
      <c r="G922">
        <v>7.22</v>
      </c>
    </row>
    <row r="923" spans="1:8" x14ac:dyDescent="0.25">
      <c r="E923">
        <v>6</v>
      </c>
      <c r="F923">
        <v>3.22</v>
      </c>
      <c r="G923">
        <v>3.22</v>
      </c>
    </row>
    <row r="924" spans="1:8" x14ac:dyDescent="0.25">
      <c r="E924">
        <v>6</v>
      </c>
      <c r="F924">
        <v>3.22</v>
      </c>
      <c r="G924">
        <v>3.22</v>
      </c>
    </row>
    <row r="925" spans="1:8" x14ac:dyDescent="0.25">
      <c r="E925">
        <v>8</v>
      </c>
      <c r="F925">
        <v>1.22</v>
      </c>
      <c r="G925">
        <v>1.22</v>
      </c>
    </row>
    <row r="926" spans="1:8" x14ac:dyDescent="0.25">
      <c r="E926">
        <v>2</v>
      </c>
      <c r="F926">
        <v>7.22</v>
      </c>
      <c r="G926">
        <v>7.22</v>
      </c>
    </row>
    <row r="927" spans="1:8" x14ac:dyDescent="0.25">
      <c r="E927">
        <v>8</v>
      </c>
      <c r="F927">
        <v>1.22</v>
      </c>
      <c r="G927">
        <v>1.22</v>
      </c>
      <c r="H927">
        <v>67.56</v>
      </c>
    </row>
    <row r="929" spans="1:8" x14ac:dyDescent="0.25">
      <c r="A929">
        <v>30</v>
      </c>
      <c r="B929">
        <v>30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</row>
    <row r="931" spans="1:8" x14ac:dyDescent="0.25">
      <c r="A931">
        <v>31</v>
      </c>
      <c r="B931">
        <v>48</v>
      </c>
      <c r="C931">
        <v>291</v>
      </c>
      <c r="D931">
        <v>16.170000000000002</v>
      </c>
      <c r="E931">
        <v>53</v>
      </c>
      <c r="F931">
        <v>36.83</v>
      </c>
      <c r="G931">
        <v>36.83</v>
      </c>
    </row>
    <row r="932" spans="1:8" x14ac:dyDescent="0.25">
      <c r="E932">
        <v>64</v>
      </c>
      <c r="F932">
        <v>47.83</v>
      </c>
      <c r="G932">
        <v>47.83</v>
      </c>
    </row>
    <row r="933" spans="1:8" x14ac:dyDescent="0.25">
      <c r="E933">
        <v>5</v>
      </c>
      <c r="F933">
        <v>11.17</v>
      </c>
      <c r="G933">
        <v>11.17</v>
      </c>
    </row>
    <row r="934" spans="1:8" x14ac:dyDescent="0.25">
      <c r="E934">
        <v>21</v>
      </c>
      <c r="F934">
        <v>4.83</v>
      </c>
      <c r="G934">
        <v>4.83</v>
      </c>
    </row>
    <row r="935" spans="1:8" x14ac:dyDescent="0.25">
      <c r="E935">
        <v>0</v>
      </c>
      <c r="F935">
        <v>16.170000000000002</v>
      </c>
      <c r="G935">
        <v>16.170000000000002</v>
      </c>
    </row>
    <row r="936" spans="1:8" x14ac:dyDescent="0.25">
      <c r="E936">
        <v>0</v>
      </c>
      <c r="F936">
        <v>16.170000000000002</v>
      </c>
      <c r="G936">
        <v>16.170000000000002</v>
      </c>
    </row>
    <row r="937" spans="1:8" x14ac:dyDescent="0.25">
      <c r="E937">
        <v>17</v>
      </c>
      <c r="F937">
        <v>0.83</v>
      </c>
      <c r="G937">
        <v>0.83</v>
      </c>
    </row>
    <row r="938" spans="1:8" x14ac:dyDescent="0.25">
      <c r="E938">
        <v>3</v>
      </c>
      <c r="F938">
        <v>13.17</v>
      </c>
      <c r="G938">
        <v>13.17</v>
      </c>
    </row>
    <row r="939" spans="1:8" x14ac:dyDescent="0.25">
      <c r="E939">
        <v>23</v>
      </c>
      <c r="F939">
        <v>6.83</v>
      </c>
      <c r="G939">
        <v>6.83</v>
      </c>
    </row>
    <row r="940" spans="1:8" x14ac:dyDescent="0.25">
      <c r="E940">
        <v>2</v>
      </c>
      <c r="F940">
        <v>14.17</v>
      </c>
      <c r="G940">
        <v>14.17</v>
      </c>
    </row>
    <row r="941" spans="1:8" x14ac:dyDescent="0.25">
      <c r="E941">
        <v>3</v>
      </c>
      <c r="F941">
        <v>13.17</v>
      </c>
      <c r="G941">
        <v>13.17</v>
      </c>
    </row>
    <row r="942" spans="1:8" x14ac:dyDescent="0.25">
      <c r="E942">
        <v>0</v>
      </c>
      <c r="F942">
        <v>16.170000000000002</v>
      </c>
      <c r="G942">
        <v>16.170000000000002</v>
      </c>
    </row>
    <row r="943" spans="1:8" x14ac:dyDescent="0.25">
      <c r="E943">
        <v>1</v>
      </c>
      <c r="F943">
        <v>15.17</v>
      </c>
      <c r="G943">
        <v>15.17</v>
      </c>
    </row>
    <row r="944" spans="1:8" x14ac:dyDescent="0.25">
      <c r="E944">
        <v>1</v>
      </c>
      <c r="F944">
        <v>15.17</v>
      </c>
      <c r="G944">
        <v>15.17</v>
      </c>
    </row>
    <row r="945" spans="1:8" x14ac:dyDescent="0.25">
      <c r="E945">
        <v>1</v>
      </c>
      <c r="F945">
        <v>15.17</v>
      </c>
      <c r="G945">
        <v>15.17</v>
      </c>
    </row>
    <row r="946" spans="1:8" x14ac:dyDescent="0.25">
      <c r="E946">
        <v>1</v>
      </c>
      <c r="F946">
        <v>15.17</v>
      </c>
      <c r="G946">
        <v>15.17</v>
      </c>
    </row>
    <row r="947" spans="1:8" x14ac:dyDescent="0.25">
      <c r="E947">
        <v>1</v>
      </c>
      <c r="F947">
        <v>15.17</v>
      </c>
      <c r="G947">
        <v>15.17</v>
      </c>
    </row>
    <row r="948" spans="1:8" x14ac:dyDescent="0.25">
      <c r="E948">
        <v>95</v>
      </c>
      <c r="F948">
        <v>78.83</v>
      </c>
      <c r="G948">
        <v>78.83</v>
      </c>
      <c r="H948">
        <v>352</v>
      </c>
    </row>
    <row r="950" spans="1:8" x14ac:dyDescent="0.25">
      <c r="A950">
        <v>49</v>
      </c>
      <c r="B950">
        <v>53</v>
      </c>
      <c r="C950">
        <v>91</v>
      </c>
      <c r="D950">
        <v>18.2</v>
      </c>
      <c r="E950">
        <v>1</v>
      </c>
      <c r="F950">
        <v>17.2</v>
      </c>
      <c r="G950">
        <v>17.2</v>
      </c>
    </row>
    <row r="951" spans="1:8" x14ac:dyDescent="0.25">
      <c r="E951">
        <v>13</v>
      </c>
      <c r="F951">
        <v>5.2</v>
      </c>
      <c r="G951">
        <v>5.2</v>
      </c>
    </row>
    <row r="952" spans="1:8" x14ac:dyDescent="0.25">
      <c r="E952">
        <v>0</v>
      </c>
      <c r="F952">
        <v>18.2</v>
      </c>
      <c r="G952">
        <v>18.2</v>
      </c>
    </row>
    <row r="953" spans="1:8" x14ac:dyDescent="0.25">
      <c r="E953">
        <v>40</v>
      </c>
      <c r="F953">
        <v>21.8</v>
      </c>
      <c r="G953">
        <v>21.8</v>
      </c>
    </row>
    <row r="954" spans="1:8" x14ac:dyDescent="0.25">
      <c r="E954">
        <v>37</v>
      </c>
      <c r="F954">
        <v>18.8</v>
      </c>
      <c r="G954">
        <v>18.8</v>
      </c>
      <c r="H954">
        <v>81.2</v>
      </c>
    </row>
    <row r="956" spans="1:8" x14ac:dyDescent="0.25">
      <c r="A956">
        <v>54</v>
      </c>
      <c r="B956">
        <v>55</v>
      </c>
      <c r="C956">
        <v>4</v>
      </c>
      <c r="D956">
        <v>2</v>
      </c>
      <c r="E956">
        <v>2</v>
      </c>
      <c r="F956">
        <v>0</v>
      </c>
      <c r="G956">
        <v>0</v>
      </c>
    </row>
    <row r="957" spans="1:8" x14ac:dyDescent="0.25">
      <c r="E957">
        <v>2</v>
      </c>
      <c r="F957">
        <v>0</v>
      </c>
      <c r="G957">
        <v>0</v>
      </c>
      <c r="H957">
        <v>0</v>
      </c>
    </row>
    <row r="959" spans="1:8" x14ac:dyDescent="0.25">
      <c r="A959">
        <v>56</v>
      </c>
      <c r="B959">
        <v>66</v>
      </c>
      <c r="C959">
        <v>70</v>
      </c>
      <c r="D959">
        <v>6.36</v>
      </c>
      <c r="E959">
        <v>19</v>
      </c>
      <c r="F959">
        <v>12.64</v>
      </c>
      <c r="G959">
        <v>12.64</v>
      </c>
    </row>
    <row r="960" spans="1:8" x14ac:dyDescent="0.25">
      <c r="E960">
        <v>1</v>
      </c>
      <c r="F960">
        <v>5.36</v>
      </c>
      <c r="G960">
        <v>5.36</v>
      </c>
    </row>
    <row r="961" spans="1:8" x14ac:dyDescent="0.25">
      <c r="E961">
        <v>2</v>
      </c>
      <c r="F961">
        <v>4.3600000000000003</v>
      </c>
      <c r="G961">
        <v>4.3600000000000003</v>
      </c>
    </row>
    <row r="962" spans="1:8" x14ac:dyDescent="0.25">
      <c r="E962">
        <v>0</v>
      </c>
      <c r="F962">
        <v>6.36</v>
      </c>
      <c r="G962">
        <v>6.36</v>
      </c>
    </row>
    <row r="963" spans="1:8" x14ac:dyDescent="0.25">
      <c r="E963">
        <v>1</v>
      </c>
      <c r="F963">
        <v>5.36</v>
      </c>
      <c r="G963">
        <v>5.36</v>
      </c>
    </row>
    <row r="964" spans="1:8" x14ac:dyDescent="0.25">
      <c r="E964">
        <v>1</v>
      </c>
      <c r="F964">
        <v>5.36</v>
      </c>
      <c r="G964">
        <v>5.36</v>
      </c>
    </row>
    <row r="965" spans="1:8" x14ac:dyDescent="0.25">
      <c r="E965">
        <v>2</v>
      </c>
      <c r="F965">
        <v>4.3600000000000003</v>
      </c>
      <c r="G965">
        <v>4.3600000000000003</v>
      </c>
    </row>
    <row r="966" spans="1:8" x14ac:dyDescent="0.25">
      <c r="E966">
        <v>0</v>
      </c>
      <c r="F966">
        <v>6.36</v>
      </c>
      <c r="G966">
        <v>6.36</v>
      </c>
    </row>
    <row r="967" spans="1:8" x14ac:dyDescent="0.25">
      <c r="E967">
        <v>3</v>
      </c>
      <c r="F967">
        <v>3.36</v>
      </c>
      <c r="G967">
        <v>3.36</v>
      </c>
    </row>
    <row r="968" spans="1:8" x14ac:dyDescent="0.25">
      <c r="E968">
        <v>12</v>
      </c>
      <c r="F968">
        <v>5.64</v>
      </c>
      <c r="G968">
        <v>5.64</v>
      </c>
    </row>
    <row r="969" spans="1:8" x14ac:dyDescent="0.25">
      <c r="E969">
        <v>29</v>
      </c>
      <c r="F969">
        <v>22.64</v>
      </c>
      <c r="G969">
        <v>22.64</v>
      </c>
      <c r="H969">
        <v>81.819999999999993</v>
      </c>
    </row>
    <row r="971" spans="1:8" x14ac:dyDescent="0.25">
      <c r="A971">
        <v>67</v>
      </c>
      <c r="B971">
        <v>67</v>
      </c>
      <c r="C971">
        <v>5</v>
      </c>
      <c r="D971">
        <v>5</v>
      </c>
      <c r="E971">
        <v>5</v>
      </c>
      <c r="F971">
        <v>0</v>
      </c>
      <c r="G971">
        <v>0</v>
      </c>
      <c r="H971">
        <v>0</v>
      </c>
    </row>
    <row r="973" spans="1:8" x14ac:dyDescent="0.25">
      <c r="A973">
        <v>68</v>
      </c>
      <c r="B973">
        <v>83</v>
      </c>
      <c r="C973">
        <v>171</v>
      </c>
      <c r="D973">
        <v>10.69</v>
      </c>
      <c r="E973">
        <v>40</v>
      </c>
      <c r="F973">
        <v>29.31</v>
      </c>
      <c r="G973">
        <v>29.31</v>
      </c>
    </row>
    <row r="974" spans="1:8" x14ac:dyDescent="0.25">
      <c r="E974">
        <v>47</v>
      </c>
      <c r="F974">
        <v>36.31</v>
      </c>
      <c r="G974">
        <v>36.31</v>
      </c>
    </row>
    <row r="975" spans="1:8" x14ac:dyDescent="0.25">
      <c r="E975">
        <v>4</v>
      </c>
      <c r="F975">
        <v>6.69</v>
      </c>
      <c r="G975">
        <v>6.69</v>
      </c>
    </row>
    <row r="976" spans="1:8" x14ac:dyDescent="0.25">
      <c r="E976">
        <v>0</v>
      </c>
      <c r="F976">
        <v>10.69</v>
      </c>
      <c r="G976">
        <v>10.69</v>
      </c>
    </row>
    <row r="977" spans="1:12" x14ac:dyDescent="0.25">
      <c r="E977">
        <v>9</v>
      </c>
      <c r="F977">
        <v>1.69</v>
      </c>
      <c r="G977">
        <v>1.69</v>
      </c>
    </row>
    <row r="978" spans="1:12" x14ac:dyDescent="0.25">
      <c r="E978">
        <v>15</v>
      </c>
      <c r="F978">
        <v>4.3099999999999996</v>
      </c>
      <c r="G978">
        <v>4.3099999999999996</v>
      </c>
    </row>
    <row r="979" spans="1:12" x14ac:dyDescent="0.25">
      <c r="E979">
        <v>15</v>
      </c>
      <c r="F979">
        <v>4.3099999999999996</v>
      </c>
      <c r="G979">
        <v>4.3099999999999996</v>
      </c>
    </row>
    <row r="980" spans="1:12" x14ac:dyDescent="0.25">
      <c r="E980">
        <v>0</v>
      </c>
      <c r="F980">
        <v>10.69</v>
      </c>
      <c r="G980">
        <v>10.69</v>
      </c>
    </row>
    <row r="981" spans="1:12" x14ac:dyDescent="0.25">
      <c r="E981">
        <v>12</v>
      </c>
      <c r="F981">
        <v>1.31</v>
      </c>
      <c r="G981">
        <v>1.31</v>
      </c>
    </row>
    <row r="982" spans="1:12" x14ac:dyDescent="0.25">
      <c r="E982">
        <v>23</v>
      </c>
      <c r="F982">
        <v>12.31</v>
      </c>
      <c r="G982">
        <v>12.31</v>
      </c>
    </row>
    <row r="983" spans="1:12" x14ac:dyDescent="0.25">
      <c r="E983">
        <v>0</v>
      </c>
      <c r="F983">
        <v>10.69</v>
      </c>
      <c r="G983">
        <v>10.69</v>
      </c>
    </row>
    <row r="984" spans="1:12" x14ac:dyDescent="0.25">
      <c r="E984">
        <v>1</v>
      </c>
      <c r="F984">
        <v>9.69</v>
      </c>
      <c r="G984">
        <v>9.69</v>
      </c>
    </row>
    <row r="985" spans="1:12" x14ac:dyDescent="0.25">
      <c r="E985">
        <v>1</v>
      </c>
      <c r="F985">
        <v>9.69</v>
      </c>
      <c r="G985">
        <v>9.69</v>
      </c>
    </row>
    <row r="986" spans="1:12" x14ac:dyDescent="0.25">
      <c r="E986">
        <v>0</v>
      </c>
      <c r="F986">
        <v>10.69</v>
      </c>
      <c r="G986">
        <v>10.69</v>
      </c>
    </row>
    <row r="987" spans="1:12" x14ac:dyDescent="0.25">
      <c r="E987">
        <v>3</v>
      </c>
      <c r="F987">
        <v>7.69</v>
      </c>
      <c r="G987">
        <v>7.69</v>
      </c>
    </row>
    <row r="988" spans="1:12" x14ac:dyDescent="0.25">
      <c r="E988">
        <v>1</v>
      </c>
      <c r="F988">
        <v>9.69</v>
      </c>
      <c r="G988">
        <v>9.69</v>
      </c>
      <c r="H988">
        <v>175.75</v>
      </c>
    </row>
    <row r="990" spans="1:12" x14ac:dyDescent="0.25">
      <c r="D990">
        <v>912.11321973800602</v>
      </c>
    </row>
    <row r="992" spans="1:12" x14ac:dyDescent="0.25">
      <c r="A992" s="22" t="s">
        <v>173</v>
      </c>
      <c r="B992" s="22" t="s">
        <v>174</v>
      </c>
      <c r="C992" s="22"/>
      <c r="D992" s="22"/>
      <c r="E992" s="22"/>
      <c r="F992" s="22"/>
      <c r="G992" s="22"/>
      <c r="H992" s="22"/>
      <c r="I992" s="22"/>
      <c r="J992" s="22"/>
      <c r="K992" s="22"/>
      <c r="L992" s="22"/>
    </row>
    <row r="993" spans="1:12" x14ac:dyDescent="0.25">
      <c r="A993" s="22" t="s">
        <v>157</v>
      </c>
      <c r="B993" s="22" t="s">
        <v>167</v>
      </c>
      <c r="C993" s="22"/>
      <c r="D993" s="22"/>
      <c r="E993" s="22"/>
      <c r="F993" s="22"/>
      <c r="G993" s="22"/>
      <c r="H993" s="22"/>
      <c r="I993" s="22"/>
      <c r="J993" s="22"/>
      <c r="K993" s="22"/>
      <c r="L993" s="22"/>
    </row>
    <row r="994" spans="1:12" x14ac:dyDescent="0.25">
      <c r="A994" t="s">
        <v>159</v>
      </c>
      <c r="B994" t="s">
        <v>160</v>
      </c>
      <c r="C994" t="s">
        <v>161</v>
      </c>
      <c r="D994" t="s">
        <v>162</v>
      </c>
      <c r="E994" t="s">
        <v>163</v>
      </c>
      <c r="F994" t="s">
        <v>164</v>
      </c>
      <c r="G994" t="s">
        <v>165</v>
      </c>
      <c r="H994" t="s">
        <v>168</v>
      </c>
    </row>
    <row r="995" spans="1:12" x14ac:dyDescent="0.25">
      <c r="A995">
        <v>0</v>
      </c>
      <c r="B995">
        <v>1</v>
      </c>
      <c r="C995">
        <v>6</v>
      </c>
      <c r="D995">
        <v>3</v>
      </c>
      <c r="E995">
        <v>0</v>
      </c>
      <c r="F995">
        <v>3</v>
      </c>
      <c r="G995">
        <v>3</v>
      </c>
    </row>
    <row r="996" spans="1:12" x14ac:dyDescent="0.25">
      <c r="E996">
        <v>6</v>
      </c>
      <c r="F996">
        <v>3</v>
      </c>
      <c r="G996">
        <v>3</v>
      </c>
      <c r="H996">
        <v>6</v>
      </c>
    </row>
    <row r="998" spans="1:12" x14ac:dyDescent="0.25">
      <c r="A998">
        <v>2</v>
      </c>
      <c r="B998">
        <v>17</v>
      </c>
      <c r="C998">
        <v>93</v>
      </c>
      <c r="D998">
        <v>5.81</v>
      </c>
      <c r="E998">
        <v>13</v>
      </c>
      <c r="F998">
        <v>7.19</v>
      </c>
      <c r="G998">
        <v>7.19</v>
      </c>
    </row>
    <row r="999" spans="1:12" x14ac:dyDescent="0.25">
      <c r="E999">
        <v>0</v>
      </c>
      <c r="F999">
        <v>5.81</v>
      </c>
      <c r="G999">
        <v>5.81</v>
      </c>
    </row>
    <row r="1000" spans="1:12" x14ac:dyDescent="0.25">
      <c r="E1000">
        <v>3</v>
      </c>
      <c r="F1000">
        <v>2.81</v>
      </c>
      <c r="G1000">
        <v>2.81</v>
      </c>
    </row>
    <row r="1001" spans="1:12" x14ac:dyDescent="0.25">
      <c r="E1001">
        <v>2</v>
      </c>
      <c r="F1001">
        <v>3.81</v>
      </c>
      <c r="G1001">
        <v>3.81</v>
      </c>
    </row>
    <row r="1002" spans="1:12" x14ac:dyDescent="0.25">
      <c r="E1002">
        <v>9</v>
      </c>
      <c r="F1002">
        <v>3.19</v>
      </c>
      <c r="G1002">
        <v>3.19</v>
      </c>
    </row>
    <row r="1003" spans="1:12" x14ac:dyDescent="0.25">
      <c r="E1003">
        <v>1</v>
      </c>
      <c r="F1003">
        <v>4.8099999999999996</v>
      </c>
      <c r="G1003">
        <v>4.8099999999999996</v>
      </c>
    </row>
    <row r="1004" spans="1:12" x14ac:dyDescent="0.25">
      <c r="E1004">
        <v>12</v>
      </c>
      <c r="F1004">
        <v>6.19</v>
      </c>
      <c r="G1004">
        <v>6.19</v>
      </c>
    </row>
    <row r="1005" spans="1:12" x14ac:dyDescent="0.25">
      <c r="E1005">
        <v>0</v>
      </c>
      <c r="F1005">
        <v>5.81</v>
      </c>
      <c r="G1005">
        <v>5.81</v>
      </c>
    </row>
    <row r="1006" spans="1:12" x14ac:dyDescent="0.25">
      <c r="E1006">
        <v>4</v>
      </c>
      <c r="F1006">
        <v>1.81</v>
      </c>
      <c r="G1006">
        <v>1.81</v>
      </c>
    </row>
    <row r="1007" spans="1:12" x14ac:dyDescent="0.25">
      <c r="E1007">
        <v>14</v>
      </c>
      <c r="F1007">
        <v>8.19</v>
      </c>
      <c r="G1007">
        <v>8.19</v>
      </c>
    </row>
    <row r="1008" spans="1:12" x14ac:dyDescent="0.25">
      <c r="E1008">
        <v>1</v>
      </c>
      <c r="F1008">
        <v>4.8099999999999996</v>
      </c>
      <c r="G1008">
        <v>4.8099999999999996</v>
      </c>
    </row>
    <row r="1009" spans="1:8" x14ac:dyDescent="0.25">
      <c r="E1009">
        <v>20</v>
      </c>
      <c r="F1009">
        <v>14.19</v>
      </c>
      <c r="G1009">
        <v>14.19</v>
      </c>
    </row>
    <row r="1010" spans="1:8" x14ac:dyDescent="0.25">
      <c r="E1010">
        <v>1</v>
      </c>
      <c r="F1010">
        <v>4.8099999999999996</v>
      </c>
      <c r="G1010">
        <v>4.8099999999999996</v>
      </c>
    </row>
    <row r="1011" spans="1:8" x14ac:dyDescent="0.25">
      <c r="E1011">
        <v>1</v>
      </c>
      <c r="F1011">
        <v>4.8099999999999996</v>
      </c>
      <c r="G1011">
        <v>4.8099999999999996</v>
      </c>
    </row>
    <row r="1012" spans="1:8" x14ac:dyDescent="0.25">
      <c r="E1012">
        <v>10</v>
      </c>
      <c r="F1012">
        <v>4.1900000000000004</v>
      </c>
      <c r="G1012">
        <v>4.1900000000000004</v>
      </c>
    </row>
    <row r="1013" spans="1:8" x14ac:dyDescent="0.25">
      <c r="E1013">
        <v>2</v>
      </c>
      <c r="F1013">
        <v>3.81</v>
      </c>
      <c r="G1013">
        <v>3.81</v>
      </c>
      <c r="H1013">
        <v>86.25</v>
      </c>
    </row>
    <row r="1015" spans="1:8" x14ac:dyDescent="0.25">
      <c r="A1015">
        <v>18</v>
      </c>
      <c r="B1015">
        <v>22</v>
      </c>
      <c r="C1015">
        <v>105</v>
      </c>
      <c r="D1015">
        <v>21</v>
      </c>
      <c r="E1015">
        <v>56</v>
      </c>
      <c r="F1015">
        <v>35</v>
      </c>
      <c r="G1015">
        <v>35</v>
      </c>
    </row>
    <row r="1016" spans="1:8" x14ac:dyDescent="0.25">
      <c r="E1016">
        <v>0</v>
      </c>
      <c r="F1016">
        <v>21</v>
      </c>
      <c r="G1016">
        <v>21</v>
      </c>
    </row>
    <row r="1017" spans="1:8" x14ac:dyDescent="0.25">
      <c r="E1017">
        <v>0</v>
      </c>
      <c r="F1017">
        <v>21</v>
      </c>
      <c r="G1017">
        <v>21</v>
      </c>
    </row>
    <row r="1018" spans="1:8" x14ac:dyDescent="0.25">
      <c r="E1018">
        <v>43</v>
      </c>
      <c r="F1018">
        <v>22</v>
      </c>
      <c r="G1018">
        <v>22</v>
      </c>
    </row>
    <row r="1019" spans="1:8" x14ac:dyDescent="0.25">
      <c r="E1019">
        <v>6</v>
      </c>
      <c r="F1019">
        <v>15</v>
      </c>
      <c r="G1019">
        <v>15</v>
      </c>
      <c r="H1019">
        <v>114</v>
      </c>
    </row>
    <row r="1021" spans="1:8" x14ac:dyDescent="0.25">
      <c r="A1021">
        <v>23</v>
      </c>
      <c r="B1021">
        <v>30</v>
      </c>
      <c r="C1021">
        <v>35</v>
      </c>
      <c r="D1021">
        <v>4.38</v>
      </c>
      <c r="E1021">
        <v>2</v>
      </c>
      <c r="F1021">
        <v>2.38</v>
      </c>
      <c r="G1021">
        <v>2.38</v>
      </c>
    </row>
    <row r="1022" spans="1:8" x14ac:dyDescent="0.25">
      <c r="E1022">
        <v>2</v>
      </c>
      <c r="F1022">
        <v>2.38</v>
      </c>
      <c r="G1022">
        <v>2.38</v>
      </c>
    </row>
    <row r="1023" spans="1:8" x14ac:dyDescent="0.25">
      <c r="E1023">
        <v>6</v>
      </c>
      <c r="F1023">
        <v>1.62</v>
      </c>
      <c r="G1023">
        <v>1.62</v>
      </c>
    </row>
    <row r="1024" spans="1:8" x14ac:dyDescent="0.25">
      <c r="E1024">
        <v>6</v>
      </c>
      <c r="F1024">
        <v>1.62</v>
      </c>
      <c r="G1024">
        <v>1.62</v>
      </c>
    </row>
    <row r="1025" spans="1:8" x14ac:dyDescent="0.25">
      <c r="E1025">
        <v>8</v>
      </c>
      <c r="F1025">
        <v>3.62</v>
      </c>
      <c r="G1025">
        <v>3.62</v>
      </c>
    </row>
    <row r="1026" spans="1:8" x14ac:dyDescent="0.25">
      <c r="E1026">
        <v>2</v>
      </c>
      <c r="F1026">
        <v>2.38</v>
      </c>
      <c r="G1026">
        <v>2.38</v>
      </c>
    </row>
    <row r="1027" spans="1:8" x14ac:dyDescent="0.25">
      <c r="E1027">
        <v>8</v>
      </c>
      <c r="F1027">
        <v>3.62</v>
      </c>
      <c r="G1027">
        <v>3.62</v>
      </c>
    </row>
    <row r="1028" spans="1:8" x14ac:dyDescent="0.25">
      <c r="E1028">
        <v>1</v>
      </c>
      <c r="F1028">
        <v>3.38</v>
      </c>
      <c r="G1028">
        <v>3.38</v>
      </c>
      <c r="H1028">
        <v>21</v>
      </c>
    </row>
    <row r="1030" spans="1:8" x14ac:dyDescent="0.25">
      <c r="A1030">
        <v>31</v>
      </c>
      <c r="B1030">
        <v>40</v>
      </c>
      <c r="C1030">
        <v>188</v>
      </c>
      <c r="D1030">
        <v>18.8</v>
      </c>
      <c r="E1030">
        <v>53</v>
      </c>
      <c r="F1030">
        <v>34.200000000000003</v>
      </c>
      <c r="G1030">
        <v>34.200000000000003</v>
      </c>
    </row>
    <row r="1031" spans="1:8" x14ac:dyDescent="0.25">
      <c r="E1031">
        <v>64</v>
      </c>
      <c r="F1031">
        <v>45.2</v>
      </c>
      <c r="G1031">
        <v>45.2</v>
      </c>
    </row>
    <row r="1032" spans="1:8" x14ac:dyDescent="0.25">
      <c r="E1032">
        <v>5</v>
      </c>
      <c r="F1032">
        <v>13.8</v>
      </c>
      <c r="G1032">
        <v>13.8</v>
      </c>
    </row>
    <row r="1033" spans="1:8" x14ac:dyDescent="0.25">
      <c r="E1033">
        <v>21</v>
      </c>
      <c r="F1033">
        <v>2.2000000000000002</v>
      </c>
      <c r="G1033">
        <v>2.2000000000000002</v>
      </c>
    </row>
    <row r="1034" spans="1:8" x14ac:dyDescent="0.25">
      <c r="E1034">
        <v>0</v>
      </c>
      <c r="F1034">
        <v>18.8</v>
      </c>
      <c r="G1034">
        <v>18.8</v>
      </c>
    </row>
    <row r="1035" spans="1:8" x14ac:dyDescent="0.25">
      <c r="E1035">
        <v>0</v>
      </c>
      <c r="F1035">
        <v>18.8</v>
      </c>
      <c r="G1035">
        <v>18.8</v>
      </c>
    </row>
    <row r="1036" spans="1:8" x14ac:dyDescent="0.25">
      <c r="E1036">
        <v>17</v>
      </c>
      <c r="F1036">
        <v>1.8</v>
      </c>
      <c r="G1036">
        <v>1.8</v>
      </c>
    </row>
    <row r="1037" spans="1:8" x14ac:dyDescent="0.25">
      <c r="E1037">
        <v>3</v>
      </c>
      <c r="F1037">
        <v>15.8</v>
      </c>
      <c r="G1037">
        <v>15.8</v>
      </c>
    </row>
    <row r="1038" spans="1:8" x14ac:dyDescent="0.25">
      <c r="E1038">
        <v>23</v>
      </c>
      <c r="F1038">
        <v>4.2</v>
      </c>
      <c r="G1038">
        <v>4.2</v>
      </c>
    </row>
    <row r="1039" spans="1:8" x14ac:dyDescent="0.25">
      <c r="E1039">
        <v>2</v>
      </c>
      <c r="F1039">
        <v>16.8</v>
      </c>
      <c r="G1039">
        <v>16.8</v>
      </c>
      <c r="H1039">
        <v>171.6</v>
      </c>
    </row>
    <row r="1041" spans="1:8" x14ac:dyDescent="0.25">
      <c r="A1041">
        <v>41</v>
      </c>
      <c r="B1041">
        <v>47</v>
      </c>
      <c r="C1041">
        <v>8</v>
      </c>
      <c r="D1041">
        <v>1.1399999999999999</v>
      </c>
      <c r="E1041">
        <v>3</v>
      </c>
      <c r="F1041">
        <v>1.86</v>
      </c>
      <c r="G1041">
        <v>1.86</v>
      </c>
    </row>
    <row r="1042" spans="1:8" x14ac:dyDescent="0.25">
      <c r="E1042">
        <v>0</v>
      </c>
      <c r="F1042">
        <v>1.1399999999999999</v>
      </c>
      <c r="G1042">
        <v>1.1399999999999999</v>
      </c>
    </row>
    <row r="1043" spans="1:8" x14ac:dyDescent="0.25">
      <c r="E1043">
        <v>1</v>
      </c>
      <c r="F1043">
        <v>0.14000000000000001</v>
      </c>
      <c r="G1043">
        <v>0.14000000000000001</v>
      </c>
    </row>
    <row r="1044" spans="1:8" x14ac:dyDescent="0.25">
      <c r="E1044">
        <v>1</v>
      </c>
      <c r="F1044">
        <v>0.14000000000000001</v>
      </c>
      <c r="G1044">
        <v>0.14000000000000001</v>
      </c>
    </row>
    <row r="1045" spans="1:8" x14ac:dyDescent="0.25">
      <c r="E1045">
        <v>1</v>
      </c>
      <c r="F1045">
        <v>0.14000000000000001</v>
      </c>
      <c r="G1045">
        <v>0.14000000000000001</v>
      </c>
    </row>
    <row r="1046" spans="1:8" x14ac:dyDescent="0.25">
      <c r="E1046">
        <v>1</v>
      </c>
      <c r="F1046">
        <v>0.14000000000000001</v>
      </c>
      <c r="G1046">
        <v>0.14000000000000001</v>
      </c>
    </row>
    <row r="1047" spans="1:8" x14ac:dyDescent="0.25">
      <c r="E1047">
        <v>1</v>
      </c>
      <c r="F1047">
        <v>0.14000000000000001</v>
      </c>
      <c r="G1047">
        <v>0.14000000000000001</v>
      </c>
      <c r="H1047">
        <v>3.71</v>
      </c>
    </row>
    <row r="1049" spans="1:8" x14ac:dyDescent="0.25">
      <c r="A1049">
        <v>48</v>
      </c>
      <c r="B1049">
        <v>49</v>
      </c>
      <c r="C1049">
        <v>96</v>
      </c>
      <c r="D1049">
        <v>48</v>
      </c>
      <c r="E1049">
        <v>95</v>
      </c>
      <c r="F1049">
        <v>47</v>
      </c>
      <c r="G1049">
        <v>47</v>
      </c>
    </row>
    <row r="1050" spans="1:8" x14ac:dyDescent="0.25">
      <c r="E1050">
        <v>1</v>
      </c>
      <c r="F1050">
        <v>47</v>
      </c>
      <c r="G1050">
        <v>47</v>
      </c>
      <c r="H1050">
        <v>94</v>
      </c>
    </row>
    <row r="1052" spans="1:8" x14ac:dyDescent="0.25">
      <c r="A1052">
        <v>50</v>
      </c>
      <c r="B1052">
        <v>51</v>
      </c>
      <c r="C1052">
        <v>13</v>
      </c>
      <c r="D1052">
        <v>6.5</v>
      </c>
      <c r="E1052">
        <v>13</v>
      </c>
      <c r="F1052">
        <v>6.5</v>
      </c>
      <c r="G1052">
        <v>6.5</v>
      </c>
    </row>
    <row r="1053" spans="1:8" x14ac:dyDescent="0.25">
      <c r="E1053">
        <v>0</v>
      </c>
      <c r="F1053">
        <v>6.5</v>
      </c>
      <c r="G1053">
        <v>6.5</v>
      </c>
      <c r="H1053">
        <v>13</v>
      </c>
    </row>
    <row r="1055" spans="1:8" x14ac:dyDescent="0.25">
      <c r="A1055">
        <v>52</v>
      </c>
      <c r="B1055">
        <v>69</v>
      </c>
      <c r="C1055">
        <v>243</v>
      </c>
      <c r="D1055">
        <v>13.5</v>
      </c>
      <c r="E1055">
        <v>40</v>
      </c>
      <c r="F1055">
        <v>26.5</v>
      </c>
      <c r="G1055">
        <v>26.5</v>
      </c>
    </row>
    <row r="1056" spans="1:8" x14ac:dyDescent="0.25">
      <c r="E1056">
        <v>37</v>
      </c>
      <c r="F1056">
        <v>23.5</v>
      </c>
      <c r="G1056">
        <v>23.5</v>
      </c>
    </row>
    <row r="1057" spans="5:8" x14ac:dyDescent="0.25">
      <c r="E1057">
        <v>2</v>
      </c>
      <c r="F1057">
        <v>11.5</v>
      </c>
      <c r="G1057">
        <v>11.5</v>
      </c>
    </row>
    <row r="1058" spans="5:8" x14ac:dyDescent="0.25">
      <c r="E1058">
        <v>2</v>
      </c>
      <c r="F1058">
        <v>11.5</v>
      </c>
      <c r="G1058">
        <v>11.5</v>
      </c>
    </row>
    <row r="1059" spans="5:8" x14ac:dyDescent="0.25">
      <c r="E1059">
        <v>19</v>
      </c>
      <c r="F1059">
        <v>5.5</v>
      </c>
      <c r="G1059">
        <v>5.5</v>
      </c>
    </row>
    <row r="1060" spans="5:8" x14ac:dyDescent="0.25">
      <c r="E1060">
        <v>1</v>
      </c>
      <c r="F1060">
        <v>12.5</v>
      </c>
      <c r="G1060">
        <v>12.5</v>
      </c>
    </row>
    <row r="1061" spans="5:8" x14ac:dyDescent="0.25">
      <c r="E1061">
        <v>2</v>
      </c>
      <c r="F1061">
        <v>11.5</v>
      </c>
      <c r="G1061">
        <v>11.5</v>
      </c>
    </row>
    <row r="1062" spans="5:8" x14ac:dyDescent="0.25">
      <c r="E1062">
        <v>0</v>
      </c>
      <c r="F1062">
        <v>13.5</v>
      </c>
      <c r="G1062">
        <v>13.5</v>
      </c>
    </row>
    <row r="1063" spans="5:8" x14ac:dyDescent="0.25">
      <c r="E1063">
        <v>1</v>
      </c>
      <c r="F1063">
        <v>12.5</v>
      </c>
      <c r="G1063">
        <v>12.5</v>
      </c>
    </row>
    <row r="1064" spans="5:8" x14ac:dyDescent="0.25">
      <c r="E1064">
        <v>1</v>
      </c>
      <c r="F1064">
        <v>12.5</v>
      </c>
      <c r="G1064">
        <v>12.5</v>
      </c>
    </row>
    <row r="1065" spans="5:8" x14ac:dyDescent="0.25">
      <c r="E1065">
        <v>2</v>
      </c>
      <c r="F1065">
        <v>11.5</v>
      </c>
      <c r="G1065">
        <v>11.5</v>
      </c>
    </row>
    <row r="1066" spans="5:8" x14ac:dyDescent="0.25">
      <c r="E1066">
        <v>0</v>
      </c>
      <c r="F1066">
        <v>13.5</v>
      </c>
      <c r="G1066">
        <v>13.5</v>
      </c>
    </row>
    <row r="1067" spans="5:8" x14ac:dyDescent="0.25">
      <c r="E1067">
        <v>3</v>
      </c>
      <c r="F1067">
        <v>10.5</v>
      </c>
      <c r="G1067">
        <v>10.5</v>
      </c>
    </row>
    <row r="1068" spans="5:8" x14ac:dyDescent="0.25">
      <c r="E1068">
        <v>12</v>
      </c>
      <c r="F1068">
        <v>1.5</v>
      </c>
      <c r="G1068">
        <v>1.5</v>
      </c>
    </row>
    <row r="1069" spans="5:8" x14ac:dyDescent="0.25">
      <c r="E1069">
        <v>29</v>
      </c>
      <c r="F1069">
        <v>15.5</v>
      </c>
      <c r="G1069">
        <v>15.5</v>
      </c>
    </row>
    <row r="1070" spans="5:8" x14ac:dyDescent="0.25">
      <c r="E1070">
        <v>5</v>
      </c>
      <c r="F1070">
        <v>8.5</v>
      </c>
      <c r="G1070">
        <v>8.5</v>
      </c>
    </row>
    <row r="1071" spans="5:8" x14ac:dyDescent="0.25">
      <c r="E1071">
        <v>40</v>
      </c>
      <c r="F1071">
        <v>26.5</v>
      </c>
      <c r="G1071">
        <v>26.5</v>
      </c>
    </row>
    <row r="1072" spans="5:8" x14ac:dyDescent="0.25">
      <c r="E1072">
        <v>47</v>
      </c>
      <c r="F1072">
        <v>33.5</v>
      </c>
      <c r="G1072">
        <v>33.5</v>
      </c>
      <c r="H1072">
        <v>262</v>
      </c>
    </row>
    <row r="1074" spans="1:8" x14ac:dyDescent="0.25">
      <c r="A1074">
        <v>70</v>
      </c>
      <c r="B1074">
        <v>83</v>
      </c>
      <c r="C1074">
        <v>84</v>
      </c>
      <c r="D1074">
        <v>6</v>
      </c>
      <c r="E1074">
        <v>4</v>
      </c>
      <c r="F1074">
        <v>2</v>
      </c>
      <c r="G1074">
        <v>2</v>
      </c>
    </row>
    <row r="1075" spans="1:8" x14ac:dyDescent="0.25">
      <c r="E1075">
        <v>0</v>
      </c>
      <c r="F1075">
        <v>6</v>
      </c>
      <c r="G1075">
        <v>6</v>
      </c>
    </row>
    <row r="1076" spans="1:8" x14ac:dyDescent="0.25">
      <c r="E1076">
        <v>9</v>
      </c>
      <c r="F1076">
        <v>3</v>
      </c>
      <c r="G1076">
        <v>3</v>
      </c>
    </row>
    <row r="1077" spans="1:8" x14ac:dyDescent="0.25">
      <c r="E1077">
        <v>15</v>
      </c>
      <c r="F1077">
        <v>9</v>
      </c>
      <c r="G1077">
        <v>9</v>
      </c>
    </row>
    <row r="1078" spans="1:8" x14ac:dyDescent="0.25">
      <c r="E1078">
        <v>15</v>
      </c>
      <c r="F1078">
        <v>9</v>
      </c>
      <c r="G1078">
        <v>9</v>
      </c>
    </row>
    <row r="1079" spans="1:8" x14ac:dyDescent="0.25">
      <c r="E1079">
        <v>0</v>
      </c>
      <c r="F1079">
        <v>6</v>
      </c>
      <c r="G1079">
        <v>6</v>
      </c>
    </row>
    <row r="1080" spans="1:8" x14ac:dyDescent="0.25">
      <c r="E1080">
        <v>12</v>
      </c>
      <c r="F1080">
        <v>6</v>
      </c>
      <c r="G1080">
        <v>6</v>
      </c>
    </row>
    <row r="1081" spans="1:8" x14ac:dyDescent="0.25">
      <c r="E1081">
        <v>23</v>
      </c>
      <c r="F1081">
        <v>17</v>
      </c>
      <c r="G1081">
        <v>17</v>
      </c>
    </row>
    <row r="1082" spans="1:8" x14ac:dyDescent="0.25">
      <c r="E1082">
        <v>0</v>
      </c>
      <c r="F1082">
        <v>6</v>
      </c>
      <c r="G1082">
        <v>6</v>
      </c>
    </row>
    <row r="1083" spans="1:8" x14ac:dyDescent="0.25">
      <c r="E1083">
        <v>1</v>
      </c>
      <c r="F1083">
        <v>5</v>
      </c>
      <c r="G1083">
        <v>5</v>
      </c>
    </row>
    <row r="1084" spans="1:8" x14ac:dyDescent="0.25">
      <c r="E1084">
        <v>1</v>
      </c>
      <c r="F1084">
        <v>5</v>
      </c>
      <c r="G1084">
        <v>5</v>
      </c>
    </row>
    <row r="1085" spans="1:8" x14ac:dyDescent="0.25">
      <c r="E1085">
        <v>0</v>
      </c>
      <c r="F1085">
        <v>6</v>
      </c>
      <c r="G1085">
        <v>6</v>
      </c>
    </row>
    <row r="1086" spans="1:8" x14ac:dyDescent="0.25">
      <c r="E1086">
        <v>3</v>
      </c>
      <c r="F1086">
        <v>3</v>
      </c>
      <c r="G1086">
        <v>3</v>
      </c>
    </row>
    <row r="1087" spans="1:8" x14ac:dyDescent="0.25">
      <c r="E1087">
        <v>1</v>
      </c>
      <c r="F1087">
        <v>5</v>
      </c>
      <c r="G1087">
        <v>5</v>
      </c>
      <c r="H1087">
        <v>88</v>
      </c>
    </row>
    <row r="1089" spans="1:15" x14ac:dyDescent="0.25">
      <c r="D1089">
        <v>859.56428444385494</v>
      </c>
    </row>
    <row r="1091" spans="1:15" x14ac:dyDescent="0.25">
      <c r="A1091" s="22" t="s">
        <v>173</v>
      </c>
      <c r="B1091" s="22" t="s">
        <v>174</v>
      </c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</row>
    <row r="1092" spans="1:15" x14ac:dyDescent="0.25">
      <c r="A1092" s="22" t="s">
        <v>166</v>
      </c>
      <c r="B1092" s="22" t="s">
        <v>167</v>
      </c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</row>
    <row r="1093" spans="1:15" x14ac:dyDescent="0.25">
      <c r="A1093" t="s">
        <v>159</v>
      </c>
      <c r="B1093" t="s">
        <v>160</v>
      </c>
      <c r="C1093" t="s">
        <v>161</v>
      </c>
      <c r="D1093" t="s">
        <v>162</v>
      </c>
      <c r="E1093" t="s">
        <v>163</v>
      </c>
      <c r="F1093" t="s">
        <v>164</v>
      </c>
      <c r="G1093" t="s">
        <v>165</v>
      </c>
      <c r="H1093" t="s">
        <v>168</v>
      </c>
    </row>
    <row r="1094" spans="1:15" x14ac:dyDescent="0.25">
      <c r="A1094">
        <v>0</v>
      </c>
      <c r="B1094">
        <v>1</v>
      </c>
      <c r="C1094">
        <v>6</v>
      </c>
      <c r="D1094">
        <v>3</v>
      </c>
      <c r="E1094">
        <v>0</v>
      </c>
      <c r="F1094">
        <v>3</v>
      </c>
      <c r="G1094">
        <v>3</v>
      </c>
    </row>
    <row r="1095" spans="1:15" x14ac:dyDescent="0.25">
      <c r="E1095">
        <v>6</v>
      </c>
      <c r="F1095">
        <v>3</v>
      </c>
      <c r="G1095">
        <v>3</v>
      </c>
      <c r="H1095">
        <v>6</v>
      </c>
    </row>
    <row r="1097" spans="1:15" x14ac:dyDescent="0.25">
      <c r="A1097">
        <v>2</v>
      </c>
      <c r="B1097">
        <v>17</v>
      </c>
      <c r="C1097">
        <v>93</v>
      </c>
      <c r="D1097">
        <v>5.81</v>
      </c>
      <c r="E1097">
        <v>13</v>
      </c>
      <c r="F1097">
        <v>7.19</v>
      </c>
      <c r="G1097">
        <v>7.19</v>
      </c>
    </row>
    <row r="1098" spans="1:15" x14ac:dyDescent="0.25">
      <c r="E1098">
        <v>0</v>
      </c>
      <c r="F1098">
        <v>5.81</v>
      </c>
      <c r="G1098">
        <v>5.81</v>
      </c>
    </row>
    <row r="1099" spans="1:15" x14ac:dyDescent="0.25">
      <c r="E1099">
        <v>3</v>
      </c>
      <c r="F1099">
        <v>2.81</v>
      </c>
      <c r="G1099">
        <v>2.81</v>
      </c>
    </row>
    <row r="1100" spans="1:15" x14ac:dyDescent="0.25">
      <c r="E1100">
        <v>2</v>
      </c>
      <c r="F1100">
        <v>3.81</v>
      </c>
      <c r="G1100">
        <v>3.81</v>
      </c>
    </row>
    <row r="1101" spans="1:15" x14ac:dyDescent="0.25">
      <c r="E1101">
        <v>9</v>
      </c>
      <c r="F1101">
        <v>3.19</v>
      </c>
      <c r="G1101">
        <v>3.19</v>
      </c>
    </row>
    <row r="1102" spans="1:15" x14ac:dyDescent="0.25">
      <c r="E1102">
        <v>1</v>
      </c>
      <c r="F1102">
        <v>4.8099999999999996</v>
      </c>
      <c r="G1102">
        <v>4.8099999999999996</v>
      </c>
    </row>
    <row r="1103" spans="1:15" x14ac:dyDescent="0.25">
      <c r="E1103">
        <v>12</v>
      </c>
      <c r="F1103">
        <v>6.19</v>
      </c>
      <c r="G1103">
        <v>6.19</v>
      </c>
    </row>
    <row r="1104" spans="1:15" x14ac:dyDescent="0.25">
      <c r="E1104">
        <v>0</v>
      </c>
      <c r="F1104">
        <v>5.81</v>
      </c>
      <c r="G1104">
        <v>5.81</v>
      </c>
    </row>
    <row r="1105" spans="1:8" x14ac:dyDescent="0.25">
      <c r="E1105">
        <v>4</v>
      </c>
      <c r="F1105">
        <v>1.81</v>
      </c>
      <c r="G1105">
        <v>1.81</v>
      </c>
    </row>
    <row r="1106" spans="1:8" x14ac:dyDescent="0.25">
      <c r="E1106">
        <v>14</v>
      </c>
      <c r="F1106">
        <v>8.19</v>
      </c>
      <c r="G1106">
        <v>8.19</v>
      </c>
    </row>
    <row r="1107" spans="1:8" x14ac:dyDescent="0.25">
      <c r="E1107">
        <v>1</v>
      </c>
      <c r="F1107">
        <v>4.8099999999999996</v>
      </c>
      <c r="G1107">
        <v>4.8099999999999996</v>
      </c>
    </row>
    <row r="1108" spans="1:8" x14ac:dyDescent="0.25">
      <c r="E1108">
        <v>20</v>
      </c>
      <c r="F1108">
        <v>14.19</v>
      </c>
      <c r="G1108">
        <v>14.19</v>
      </c>
    </row>
    <row r="1109" spans="1:8" x14ac:dyDescent="0.25">
      <c r="E1109">
        <v>1</v>
      </c>
      <c r="F1109">
        <v>4.8099999999999996</v>
      </c>
      <c r="G1109">
        <v>4.8099999999999996</v>
      </c>
    </row>
    <row r="1110" spans="1:8" x14ac:dyDescent="0.25">
      <c r="E1110">
        <v>1</v>
      </c>
      <c r="F1110">
        <v>4.8099999999999996</v>
      </c>
      <c r="G1110">
        <v>4.8099999999999996</v>
      </c>
    </row>
    <row r="1111" spans="1:8" x14ac:dyDescent="0.25">
      <c r="E1111">
        <v>10</v>
      </c>
      <c r="F1111">
        <v>4.1900000000000004</v>
      </c>
      <c r="G1111">
        <v>4.1900000000000004</v>
      </c>
    </row>
    <row r="1112" spans="1:8" x14ac:dyDescent="0.25">
      <c r="E1112">
        <v>2</v>
      </c>
      <c r="F1112">
        <v>3.81</v>
      </c>
      <c r="G1112">
        <v>3.81</v>
      </c>
      <c r="H1112">
        <v>86.25</v>
      </c>
    </row>
    <row r="1114" spans="1:8" x14ac:dyDescent="0.25">
      <c r="A1114">
        <v>18</v>
      </c>
      <c r="B1114">
        <v>22</v>
      </c>
      <c r="C1114">
        <v>105</v>
      </c>
      <c r="D1114">
        <v>21</v>
      </c>
      <c r="E1114">
        <v>56</v>
      </c>
      <c r="F1114">
        <v>35</v>
      </c>
      <c r="G1114">
        <v>35</v>
      </c>
    </row>
    <row r="1115" spans="1:8" x14ac:dyDescent="0.25">
      <c r="E1115">
        <v>0</v>
      </c>
      <c r="F1115">
        <v>21</v>
      </c>
      <c r="G1115">
        <v>21</v>
      </c>
    </row>
    <row r="1116" spans="1:8" x14ac:dyDescent="0.25">
      <c r="E1116">
        <v>0</v>
      </c>
      <c r="F1116">
        <v>21</v>
      </c>
      <c r="G1116">
        <v>21</v>
      </c>
    </row>
    <row r="1117" spans="1:8" x14ac:dyDescent="0.25">
      <c r="E1117">
        <v>43</v>
      </c>
      <c r="F1117">
        <v>22</v>
      </c>
      <c r="G1117">
        <v>22</v>
      </c>
    </row>
    <row r="1118" spans="1:8" x14ac:dyDescent="0.25">
      <c r="E1118">
        <v>6</v>
      </c>
      <c r="F1118">
        <v>15</v>
      </c>
      <c r="G1118">
        <v>15</v>
      </c>
      <c r="H1118">
        <v>114</v>
      </c>
    </row>
    <row r="1120" spans="1:8" x14ac:dyDescent="0.25">
      <c r="A1120">
        <v>23</v>
      </c>
      <c r="B1120">
        <v>30</v>
      </c>
      <c r="C1120">
        <v>35</v>
      </c>
      <c r="D1120">
        <v>4.38</v>
      </c>
      <c r="E1120">
        <v>2</v>
      </c>
      <c r="F1120">
        <v>2.38</v>
      </c>
      <c r="G1120">
        <v>2.38</v>
      </c>
    </row>
    <row r="1121" spans="1:8" x14ac:dyDescent="0.25">
      <c r="E1121">
        <v>2</v>
      </c>
      <c r="F1121">
        <v>2.38</v>
      </c>
      <c r="G1121">
        <v>2.38</v>
      </c>
    </row>
    <row r="1122" spans="1:8" x14ac:dyDescent="0.25">
      <c r="E1122">
        <v>6</v>
      </c>
      <c r="F1122">
        <v>1.62</v>
      </c>
      <c r="G1122">
        <v>1.62</v>
      </c>
    </row>
    <row r="1123" spans="1:8" x14ac:dyDescent="0.25">
      <c r="E1123">
        <v>6</v>
      </c>
      <c r="F1123">
        <v>1.62</v>
      </c>
      <c r="G1123">
        <v>1.62</v>
      </c>
    </row>
    <row r="1124" spans="1:8" x14ac:dyDescent="0.25">
      <c r="E1124">
        <v>8</v>
      </c>
      <c r="F1124">
        <v>3.62</v>
      </c>
      <c r="G1124">
        <v>3.62</v>
      </c>
    </row>
    <row r="1125" spans="1:8" x14ac:dyDescent="0.25">
      <c r="E1125">
        <v>2</v>
      </c>
      <c r="F1125">
        <v>2.38</v>
      </c>
      <c r="G1125">
        <v>2.38</v>
      </c>
    </row>
    <row r="1126" spans="1:8" x14ac:dyDescent="0.25">
      <c r="E1126">
        <v>8</v>
      </c>
      <c r="F1126">
        <v>3.62</v>
      </c>
      <c r="G1126">
        <v>3.62</v>
      </c>
    </row>
    <row r="1127" spans="1:8" x14ac:dyDescent="0.25">
      <c r="E1127">
        <v>1</v>
      </c>
      <c r="F1127">
        <v>3.38</v>
      </c>
      <c r="G1127">
        <v>3.38</v>
      </c>
      <c r="H1127">
        <v>21</v>
      </c>
    </row>
    <row r="1129" spans="1:8" x14ac:dyDescent="0.25">
      <c r="A1129">
        <v>31</v>
      </c>
      <c r="B1129">
        <v>40</v>
      </c>
      <c r="C1129">
        <v>188</v>
      </c>
      <c r="D1129">
        <v>18.8</v>
      </c>
      <c r="E1129">
        <v>53</v>
      </c>
      <c r="F1129">
        <v>34.200000000000003</v>
      </c>
      <c r="G1129">
        <v>34.200000000000003</v>
      </c>
    </row>
    <row r="1130" spans="1:8" x14ac:dyDescent="0.25">
      <c r="E1130">
        <v>64</v>
      </c>
      <c r="F1130">
        <v>45.2</v>
      </c>
      <c r="G1130">
        <v>45.2</v>
      </c>
    </row>
    <row r="1131" spans="1:8" x14ac:dyDescent="0.25">
      <c r="E1131">
        <v>5</v>
      </c>
      <c r="F1131">
        <v>13.8</v>
      </c>
      <c r="G1131">
        <v>13.8</v>
      </c>
    </row>
    <row r="1132" spans="1:8" x14ac:dyDescent="0.25">
      <c r="E1132">
        <v>21</v>
      </c>
      <c r="F1132">
        <v>2.2000000000000002</v>
      </c>
      <c r="G1132">
        <v>2.2000000000000002</v>
      </c>
    </row>
    <row r="1133" spans="1:8" x14ac:dyDescent="0.25">
      <c r="E1133">
        <v>0</v>
      </c>
      <c r="F1133">
        <v>18.8</v>
      </c>
      <c r="G1133">
        <v>18.8</v>
      </c>
    </row>
    <row r="1134" spans="1:8" x14ac:dyDescent="0.25">
      <c r="E1134">
        <v>0</v>
      </c>
      <c r="F1134">
        <v>18.8</v>
      </c>
      <c r="G1134">
        <v>18.8</v>
      </c>
    </row>
    <row r="1135" spans="1:8" x14ac:dyDescent="0.25">
      <c r="E1135">
        <v>17</v>
      </c>
      <c r="F1135">
        <v>1.8</v>
      </c>
      <c r="G1135">
        <v>1.8</v>
      </c>
    </row>
    <row r="1136" spans="1:8" x14ac:dyDescent="0.25">
      <c r="E1136">
        <v>3</v>
      </c>
      <c r="F1136">
        <v>15.8</v>
      </c>
      <c r="G1136">
        <v>15.8</v>
      </c>
    </row>
    <row r="1137" spans="1:8" x14ac:dyDescent="0.25">
      <c r="E1137">
        <v>23</v>
      </c>
      <c r="F1137">
        <v>4.2</v>
      </c>
      <c r="G1137">
        <v>4.2</v>
      </c>
    </row>
    <row r="1138" spans="1:8" x14ac:dyDescent="0.25">
      <c r="E1138">
        <v>2</v>
      </c>
      <c r="F1138">
        <v>16.8</v>
      </c>
      <c r="G1138">
        <v>16.8</v>
      </c>
      <c r="H1138">
        <v>171.6</v>
      </c>
    </row>
    <row r="1140" spans="1:8" x14ac:dyDescent="0.25">
      <c r="A1140">
        <v>41</v>
      </c>
      <c r="B1140">
        <v>47</v>
      </c>
      <c r="C1140">
        <v>8</v>
      </c>
      <c r="D1140">
        <v>1.1399999999999999</v>
      </c>
      <c r="E1140">
        <v>3</v>
      </c>
      <c r="F1140">
        <v>1.86</v>
      </c>
      <c r="G1140">
        <v>1.86</v>
      </c>
    </row>
    <row r="1141" spans="1:8" x14ac:dyDescent="0.25">
      <c r="E1141">
        <v>0</v>
      </c>
      <c r="F1141">
        <v>1.1399999999999999</v>
      </c>
      <c r="G1141">
        <v>1.1399999999999999</v>
      </c>
    </row>
    <row r="1142" spans="1:8" x14ac:dyDescent="0.25">
      <c r="E1142">
        <v>1</v>
      </c>
      <c r="F1142">
        <v>0.14000000000000001</v>
      </c>
      <c r="G1142">
        <v>0.14000000000000001</v>
      </c>
    </row>
    <row r="1143" spans="1:8" x14ac:dyDescent="0.25">
      <c r="E1143">
        <v>1</v>
      </c>
      <c r="F1143">
        <v>0.14000000000000001</v>
      </c>
      <c r="G1143">
        <v>0.14000000000000001</v>
      </c>
    </row>
    <row r="1144" spans="1:8" x14ac:dyDescent="0.25">
      <c r="E1144">
        <v>1</v>
      </c>
      <c r="F1144">
        <v>0.14000000000000001</v>
      </c>
      <c r="G1144">
        <v>0.14000000000000001</v>
      </c>
    </row>
    <row r="1145" spans="1:8" x14ac:dyDescent="0.25">
      <c r="E1145">
        <v>1</v>
      </c>
      <c r="F1145">
        <v>0.14000000000000001</v>
      </c>
      <c r="G1145">
        <v>0.14000000000000001</v>
      </c>
    </row>
    <row r="1146" spans="1:8" x14ac:dyDescent="0.25">
      <c r="E1146">
        <v>1</v>
      </c>
      <c r="F1146">
        <v>0.14000000000000001</v>
      </c>
      <c r="G1146">
        <v>0.14000000000000001</v>
      </c>
      <c r="H1146">
        <v>3.71</v>
      </c>
    </row>
    <row r="1148" spans="1:8" x14ac:dyDescent="0.25">
      <c r="A1148">
        <v>48</v>
      </c>
      <c r="B1148">
        <v>49</v>
      </c>
      <c r="C1148">
        <v>96</v>
      </c>
      <c r="D1148">
        <v>48</v>
      </c>
      <c r="E1148">
        <v>95</v>
      </c>
      <c r="F1148">
        <v>47</v>
      </c>
      <c r="G1148">
        <v>47</v>
      </c>
    </row>
    <row r="1149" spans="1:8" x14ac:dyDescent="0.25">
      <c r="E1149">
        <v>1</v>
      </c>
      <c r="F1149">
        <v>47</v>
      </c>
      <c r="G1149">
        <v>47</v>
      </c>
      <c r="H1149">
        <v>94</v>
      </c>
    </row>
    <row r="1151" spans="1:8" x14ac:dyDescent="0.25">
      <c r="A1151">
        <v>50</v>
      </c>
      <c r="B1151">
        <v>51</v>
      </c>
      <c r="C1151">
        <v>13</v>
      </c>
      <c r="D1151">
        <v>6.5</v>
      </c>
      <c r="E1151">
        <v>13</v>
      </c>
      <c r="F1151">
        <v>6.5</v>
      </c>
      <c r="G1151">
        <v>6.5</v>
      </c>
    </row>
    <row r="1152" spans="1:8" x14ac:dyDescent="0.25">
      <c r="E1152">
        <v>0</v>
      </c>
      <c r="F1152">
        <v>6.5</v>
      </c>
      <c r="G1152">
        <v>6.5</v>
      </c>
      <c r="H1152">
        <v>13</v>
      </c>
    </row>
    <row r="1154" spans="1:7" x14ac:dyDescent="0.25">
      <c r="A1154">
        <v>52</v>
      </c>
      <c r="B1154">
        <v>69</v>
      </c>
      <c r="C1154">
        <v>243</v>
      </c>
      <c r="D1154">
        <v>13.5</v>
      </c>
      <c r="E1154">
        <v>40</v>
      </c>
      <c r="F1154">
        <v>26.5</v>
      </c>
      <c r="G1154">
        <v>26.5</v>
      </c>
    </row>
    <row r="1155" spans="1:7" x14ac:dyDescent="0.25">
      <c r="E1155">
        <v>37</v>
      </c>
      <c r="F1155">
        <v>23.5</v>
      </c>
      <c r="G1155">
        <v>23.5</v>
      </c>
    </row>
    <row r="1156" spans="1:7" x14ac:dyDescent="0.25">
      <c r="E1156">
        <v>2</v>
      </c>
      <c r="F1156">
        <v>11.5</v>
      </c>
      <c r="G1156">
        <v>11.5</v>
      </c>
    </row>
    <row r="1157" spans="1:7" x14ac:dyDescent="0.25">
      <c r="E1157">
        <v>2</v>
      </c>
      <c r="F1157">
        <v>11.5</v>
      </c>
      <c r="G1157">
        <v>11.5</v>
      </c>
    </row>
    <row r="1158" spans="1:7" x14ac:dyDescent="0.25">
      <c r="E1158">
        <v>19</v>
      </c>
      <c r="F1158">
        <v>5.5</v>
      </c>
      <c r="G1158">
        <v>5.5</v>
      </c>
    </row>
    <row r="1159" spans="1:7" x14ac:dyDescent="0.25">
      <c r="E1159">
        <v>1</v>
      </c>
      <c r="F1159">
        <v>12.5</v>
      </c>
      <c r="G1159">
        <v>12.5</v>
      </c>
    </row>
    <row r="1160" spans="1:7" x14ac:dyDescent="0.25">
      <c r="E1160">
        <v>2</v>
      </c>
      <c r="F1160">
        <v>11.5</v>
      </c>
      <c r="G1160">
        <v>11.5</v>
      </c>
    </row>
    <row r="1161" spans="1:7" x14ac:dyDescent="0.25">
      <c r="E1161">
        <v>0</v>
      </c>
      <c r="F1161">
        <v>13.5</v>
      </c>
      <c r="G1161">
        <v>13.5</v>
      </c>
    </row>
    <row r="1162" spans="1:7" x14ac:dyDescent="0.25">
      <c r="E1162">
        <v>1</v>
      </c>
      <c r="F1162">
        <v>12.5</v>
      </c>
      <c r="G1162">
        <v>12.5</v>
      </c>
    </row>
    <row r="1163" spans="1:7" x14ac:dyDescent="0.25">
      <c r="E1163">
        <v>1</v>
      </c>
      <c r="F1163">
        <v>12.5</v>
      </c>
      <c r="G1163">
        <v>12.5</v>
      </c>
    </row>
    <row r="1164" spans="1:7" x14ac:dyDescent="0.25">
      <c r="E1164">
        <v>2</v>
      </c>
      <c r="F1164">
        <v>11.5</v>
      </c>
      <c r="G1164">
        <v>11.5</v>
      </c>
    </row>
    <row r="1165" spans="1:7" x14ac:dyDescent="0.25">
      <c r="E1165">
        <v>0</v>
      </c>
      <c r="F1165">
        <v>13.5</v>
      </c>
      <c r="G1165">
        <v>13.5</v>
      </c>
    </row>
    <row r="1166" spans="1:7" x14ac:dyDescent="0.25">
      <c r="E1166">
        <v>3</v>
      </c>
      <c r="F1166">
        <v>10.5</v>
      </c>
      <c r="G1166">
        <v>10.5</v>
      </c>
    </row>
    <row r="1167" spans="1:7" x14ac:dyDescent="0.25">
      <c r="E1167">
        <v>12</v>
      </c>
      <c r="F1167">
        <v>1.5</v>
      </c>
      <c r="G1167">
        <v>1.5</v>
      </c>
    </row>
    <row r="1168" spans="1:7" x14ac:dyDescent="0.25">
      <c r="E1168">
        <v>29</v>
      </c>
      <c r="F1168">
        <v>15.5</v>
      </c>
      <c r="G1168">
        <v>15.5</v>
      </c>
    </row>
    <row r="1169" spans="1:8" x14ac:dyDescent="0.25">
      <c r="E1169">
        <v>5</v>
      </c>
      <c r="F1169">
        <v>8.5</v>
      </c>
      <c r="G1169">
        <v>8.5</v>
      </c>
    </row>
    <row r="1170" spans="1:8" x14ac:dyDescent="0.25">
      <c r="E1170">
        <v>40</v>
      </c>
      <c r="F1170">
        <v>26.5</v>
      </c>
      <c r="G1170">
        <v>26.5</v>
      </c>
    </row>
    <row r="1171" spans="1:8" x14ac:dyDescent="0.25">
      <c r="E1171">
        <v>47</v>
      </c>
      <c r="F1171">
        <v>33.5</v>
      </c>
      <c r="G1171">
        <v>33.5</v>
      </c>
      <c r="H1171">
        <v>262</v>
      </c>
    </row>
    <row r="1173" spans="1:8" x14ac:dyDescent="0.25">
      <c r="A1173">
        <v>70</v>
      </c>
      <c r="B1173">
        <v>83</v>
      </c>
      <c r="C1173">
        <v>84</v>
      </c>
      <c r="D1173">
        <v>6</v>
      </c>
      <c r="E1173">
        <v>4</v>
      </c>
      <c r="F1173">
        <v>2</v>
      </c>
      <c r="G1173">
        <v>2</v>
      </c>
    </row>
    <row r="1174" spans="1:8" x14ac:dyDescent="0.25">
      <c r="E1174">
        <v>0</v>
      </c>
      <c r="F1174">
        <v>6</v>
      </c>
      <c r="G1174">
        <v>6</v>
      </c>
    </row>
    <row r="1175" spans="1:8" x14ac:dyDescent="0.25">
      <c r="E1175">
        <v>9</v>
      </c>
      <c r="F1175">
        <v>3</v>
      </c>
      <c r="G1175">
        <v>3</v>
      </c>
    </row>
    <row r="1176" spans="1:8" x14ac:dyDescent="0.25">
      <c r="E1176">
        <v>15</v>
      </c>
      <c r="F1176">
        <v>9</v>
      </c>
      <c r="G1176">
        <v>9</v>
      </c>
    </row>
    <row r="1177" spans="1:8" x14ac:dyDescent="0.25">
      <c r="E1177">
        <v>15</v>
      </c>
      <c r="F1177">
        <v>9</v>
      </c>
      <c r="G1177">
        <v>9</v>
      </c>
    </row>
    <row r="1178" spans="1:8" x14ac:dyDescent="0.25">
      <c r="E1178">
        <v>0</v>
      </c>
      <c r="F1178">
        <v>6</v>
      </c>
      <c r="G1178">
        <v>6</v>
      </c>
    </row>
    <row r="1179" spans="1:8" x14ac:dyDescent="0.25">
      <c r="E1179">
        <v>12</v>
      </c>
      <c r="F1179">
        <v>6</v>
      </c>
      <c r="G1179">
        <v>6</v>
      </c>
    </row>
    <row r="1180" spans="1:8" x14ac:dyDescent="0.25">
      <c r="E1180">
        <v>23</v>
      </c>
      <c r="F1180">
        <v>17</v>
      </c>
      <c r="G1180">
        <v>17</v>
      </c>
    </row>
    <row r="1181" spans="1:8" x14ac:dyDescent="0.25">
      <c r="E1181">
        <v>0</v>
      </c>
      <c r="F1181">
        <v>6</v>
      </c>
      <c r="G1181">
        <v>6</v>
      </c>
    </row>
    <row r="1182" spans="1:8" x14ac:dyDescent="0.25">
      <c r="E1182">
        <v>1</v>
      </c>
      <c r="F1182">
        <v>5</v>
      </c>
      <c r="G1182">
        <v>5</v>
      </c>
    </row>
    <row r="1183" spans="1:8" x14ac:dyDescent="0.25">
      <c r="E1183">
        <v>1</v>
      </c>
      <c r="F1183">
        <v>5</v>
      </c>
      <c r="G1183">
        <v>5</v>
      </c>
    </row>
    <row r="1184" spans="1:8" x14ac:dyDescent="0.25">
      <c r="E1184">
        <v>0</v>
      </c>
      <c r="F1184">
        <v>6</v>
      </c>
      <c r="G1184">
        <v>6</v>
      </c>
    </row>
    <row r="1185" spans="4:8" x14ac:dyDescent="0.25">
      <c r="E1185">
        <v>3</v>
      </c>
      <c r="F1185">
        <v>3</v>
      </c>
      <c r="G1185">
        <v>3</v>
      </c>
    </row>
    <row r="1186" spans="4:8" x14ac:dyDescent="0.25">
      <c r="E1186">
        <v>1</v>
      </c>
      <c r="F1186">
        <v>5</v>
      </c>
      <c r="G1186">
        <v>5</v>
      </c>
      <c r="H1186">
        <v>88</v>
      </c>
    </row>
    <row r="1188" spans="4:8" x14ac:dyDescent="0.25">
      <c r="D1188">
        <v>859.56428444385494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sqref="A1:D2"/>
    </sheetView>
  </sheetViews>
  <sheetFormatPr defaultRowHeight="15" x14ac:dyDescent="0.25"/>
  <cols>
    <col min="1" max="1" width="25.28515625" style="6" bestFit="1" customWidth="1"/>
    <col min="2" max="2" width="22.28515625" style="6" bestFit="1" customWidth="1"/>
    <col min="3" max="3" width="8.7109375" style="6" bestFit="1" customWidth="1"/>
    <col min="4" max="4" width="12" style="6" bestFit="1" customWidth="1"/>
    <col min="5" max="16384" width="9.140625" style="6"/>
  </cols>
  <sheetData>
    <row r="1" spans="1:4" x14ac:dyDescent="0.25">
      <c r="A1" s="21" t="s">
        <v>175</v>
      </c>
      <c r="B1" s="21"/>
      <c r="C1" s="21"/>
      <c r="D1" s="21"/>
    </row>
    <row r="2" spans="1:4" x14ac:dyDescent="0.25">
      <c r="A2" s="21" t="s">
        <v>169</v>
      </c>
      <c r="B2" s="21" t="s">
        <v>170</v>
      </c>
      <c r="C2" s="21"/>
      <c r="D2" s="21"/>
    </row>
    <row r="3" spans="1:4" x14ac:dyDescent="0.25">
      <c r="A3" s="6" t="s">
        <v>157</v>
      </c>
      <c r="B3" s="6" t="s">
        <v>158</v>
      </c>
    </row>
    <row r="4" spans="1:4" x14ac:dyDescent="0.25">
      <c r="A4" s="6" t="s">
        <v>144</v>
      </c>
      <c r="B4" s="6" t="s">
        <v>176</v>
      </c>
      <c r="C4" s="6" t="s">
        <v>177</v>
      </c>
      <c r="D4" s="6" t="s">
        <v>187</v>
      </c>
    </row>
    <row r="5" spans="1:4" x14ac:dyDescent="0.25">
      <c r="A5" s="6" t="s">
        <v>178</v>
      </c>
      <c r="B5" s="6">
        <v>98.898150000000001</v>
      </c>
      <c r="C5" s="6">
        <v>19</v>
      </c>
      <c r="D5" s="6">
        <v>4.5924223999999998E-3</v>
      </c>
    </row>
    <row r="6" spans="1:4" x14ac:dyDescent="0.25">
      <c r="A6" s="20" t="s">
        <v>179</v>
      </c>
      <c r="B6" s="6">
        <v>29.542223</v>
      </c>
      <c r="C6" s="6">
        <v>52</v>
      </c>
      <c r="D6" s="6">
        <v>3.4443168000000001E-3</v>
      </c>
    </row>
    <row r="7" spans="1:4" x14ac:dyDescent="0.25">
      <c r="A7" s="20" t="s">
        <v>180</v>
      </c>
      <c r="B7" s="6">
        <v>37.466360000000002</v>
      </c>
      <c r="C7" s="6">
        <v>0</v>
      </c>
      <c r="D7" s="6">
        <v>1.2629161999999999E-2</v>
      </c>
    </row>
    <row r="8" spans="1:4" x14ac:dyDescent="0.25">
      <c r="A8" s="20" t="s">
        <v>181</v>
      </c>
      <c r="B8" s="6">
        <v>50.457047000000003</v>
      </c>
      <c r="C8" s="6">
        <v>0</v>
      </c>
      <c r="D8" s="6">
        <v>0</v>
      </c>
    </row>
    <row r="9" spans="1:4" x14ac:dyDescent="0.25">
      <c r="A9" s="20" t="s">
        <v>182</v>
      </c>
      <c r="B9" s="6">
        <v>53.970165000000001</v>
      </c>
      <c r="C9" s="6">
        <v>94</v>
      </c>
      <c r="D9" s="6">
        <v>1.3777266999999999E-2</v>
      </c>
    </row>
    <row r="10" spans="1:4" x14ac:dyDescent="0.25">
      <c r="A10" s="20" t="s">
        <v>183</v>
      </c>
      <c r="B10" s="6">
        <v>43.118594999999999</v>
      </c>
      <c r="C10" s="6">
        <v>3</v>
      </c>
      <c r="D10" s="6">
        <v>2.2962111999999999E-3</v>
      </c>
    </row>
    <row r="11" spans="1:4" x14ac:dyDescent="0.25">
      <c r="A11" s="20" t="s">
        <v>184</v>
      </c>
      <c r="B11" s="6">
        <v>113.20137</v>
      </c>
      <c r="C11" s="6">
        <v>23</v>
      </c>
      <c r="D11" s="6">
        <v>1.7221585000000001E-2</v>
      </c>
    </row>
    <row r="12" spans="1:4" x14ac:dyDescent="0.25">
      <c r="A12" s="20" t="s">
        <v>185</v>
      </c>
      <c r="B12" s="6">
        <v>34.571475999999997</v>
      </c>
      <c r="C12" s="6">
        <v>1</v>
      </c>
      <c r="D12" s="6">
        <v>0</v>
      </c>
    </row>
    <row r="13" spans="1:4" x14ac:dyDescent="0.25">
      <c r="A13" s="20" t="s">
        <v>186</v>
      </c>
      <c r="B13" s="6">
        <v>62.450569999999999</v>
      </c>
      <c r="C13" s="6">
        <v>3</v>
      </c>
      <c r="D13" s="6">
        <v>2.2962111999999999E-3</v>
      </c>
    </row>
    <row r="16" spans="1:4" x14ac:dyDescent="0.25">
      <c r="A16" s="21" t="s">
        <v>169</v>
      </c>
      <c r="B16" s="21" t="s">
        <v>170</v>
      </c>
      <c r="C16" s="21"/>
      <c r="D16" s="21"/>
    </row>
    <row r="17" spans="1:4" x14ac:dyDescent="0.25">
      <c r="A17" s="21" t="s">
        <v>166</v>
      </c>
      <c r="B17" s="21" t="s">
        <v>158</v>
      </c>
      <c r="C17" s="21"/>
      <c r="D17" s="21"/>
    </row>
    <row r="18" spans="1:4" x14ac:dyDescent="0.25">
      <c r="A18" s="6" t="s">
        <v>144</v>
      </c>
      <c r="B18" s="6" t="s">
        <v>176</v>
      </c>
      <c r="C18" s="6" t="s">
        <v>177</v>
      </c>
      <c r="D18" s="6" t="s">
        <v>187</v>
      </c>
    </row>
    <row r="19" spans="1:4" x14ac:dyDescent="0.25">
      <c r="A19" s="6" t="s">
        <v>178</v>
      </c>
      <c r="B19" s="6">
        <v>25.586573000000001</v>
      </c>
      <c r="C19" s="6">
        <v>6</v>
      </c>
      <c r="D19" s="6">
        <v>6.8886336000000001E-3</v>
      </c>
    </row>
    <row r="20" spans="1:4" x14ac:dyDescent="0.25">
      <c r="A20" s="20" t="s">
        <v>179</v>
      </c>
      <c r="B20" s="6">
        <v>29.437398999999999</v>
      </c>
      <c r="C20" s="6">
        <v>7</v>
      </c>
      <c r="D20" s="6">
        <v>1.1481055999999999E-3</v>
      </c>
    </row>
    <row r="21" spans="1:4" x14ac:dyDescent="0.25">
      <c r="A21" s="20" t="s">
        <v>180</v>
      </c>
      <c r="B21" s="6">
        <v>98.898150000000001</v>
      </c>
      <c r="C21" s="6">
        <v>19</v>
      </c>
      <c r="D21" s="6">
        <v>4.5924223999999998E-3</v>
      </c>
    </row>
    <row r="22" spans="1:4" x14ac:dyDescent="0.25">
      <c r="A22" s="20" t="s">
        <v>181</v>
      </c>
      <c r="B22" s="6">
        <v>29.542223</v>
      </c>
      <c r="C22" s="6">
        <v>52</v>
      </c>
      <c r="D22" s="6">
        <v>2.2962111999999999E-3</v>
      </c>
    </row>
    <row r="23" spans="1:4" x14ac:dyDescent="0.25">
      <c r="A23" s="20" t="s">
        <v>182</v>
      </c>
      <c r="B23" s="6">
        <v>53.970165000000001</v>
      </c>
      <c r="C23" s="6">
        <v>94</v>
      </c>
      <c r="D23" s="6">
        <v>2.2962111999999999E-3</v>
      </c>
    </row>
    <row r="24" spans="1:4" x14ac:dyDescent="0.25">
      <c r="A24" s="20" t="s">
        <v>183</v>
      </c>
      <c r="B24" s="6">
        <v>43.118594999999999</v>
      </c>
      <c r="C24" s="6">
        <v>3</v>
      </c>
      <c r="D24" s="6">
        <v>2.2962111999999999E-3</v>
      </c>
    </row>
    <row r="25" spans="1:4" x14ac:dyDescent="0.25">
      <c r="A25" s="20" t="s">
        <v>184</v>
      </c>
      <c r="B25" s="6">
        <v>113.20137</v>
      </c>
      <c r="C25" s="6">
        <v>23</v>
      </c>
      <c r="D25" s="6">
        <v>1.7221585000000001E-2</v>
      </c>
    </row>
    <row r="26" spans="1:4" x14ac:dyDescent="0.25">
      <c r="A26" s="20" t="s">
        <v>185</v>
      </c>
      <c r="B26" s="6">
        <v>34.571475999999997</v>
      </c>
      <c r="C26" s="6">
        <v>1</v>
      </c>
      <c r="D26" s="6">
        <v>0</v>
      </c>
    </row>
    <row r="27" spans="1:4" x14ac:dyDescent="0.25">
      <c r="A27" s="20" t="s">
        <v>186</v>
      </c>
      <c r="B27" s="6">
        <v>62.450569999999999</v>
      </c>
      <c r="C27" s="6">
        <v>3</v>
      </c>
      <c r="D27" s="6">
        <v>2.2962111999999999E-3</v>
      </c>
    </row>
    <row r="30" spans="1:4" x14ac:dyDescent="0.25">
      <c r="A30" s="21" t="s">
        <v>169</v>
      </c>
      <c r="B30" s="21" t="s">
        <v>170</v>
      </c>
      <c r="C30" s="21"/>
      <c r="D30" s="21"/>
    </row>
    <row r="31" spans="1:4" x14ac:dyDescent="0.25">
      <c r="A31" s="21" t="s">
        <v>157</v>
      </c>
      <c r="B31" s="21" t="s">
        <v>167</v>
      </c>
      <c r="C31" s="21"/>
      <c r="D31" s="21"/>
    </row>
    <row r="32" spans="1:4" x14ac:dyDescent="0.25">
      <c r="A32" s="6" t="s">
        <v>144</v>
      </c>
      <c r="B32" s="6" t="s">
        <v>176</v>
      </c>
      <c r="C32" s="6" t="s">
        <v>177</v>
      </c>
      <c r="D32" s="6" t="s">
        <v>187</v>
      </c>
    </row>
    <row r="33" spans="1:4" x14ac:dyDescent="0.25">
      <c r="A33" s="6" t="s">
        <v>178</v>
      </c>
      <c r="B33" s="6">
        <v>98.898150000000001</v>
      </c>
      <c r="C33" s="6">
        <v>19</v>
      </c>
      <c r="D33" s="6">
        <v>4.5924223999999998E-3</v>
      </c>
    </row>
    <row r="34" spans="1:4" x14ac:dyDescent="0.25">
      <c r="A34" s="20" t="s">
        <v>179</v>
      </c>
      <c r="B34" s="6">
        <v>29.542223</v>
      </c>
      <c r="C34" s="6">
        <v>52</v>
      </c>
      <c r="D34" s="6">
        <v>3.4443168000000001E-3</v>
      </c>
    </row>
    <row r="35" spans="1:4" x14ac:dyDescent="0.25">
      <c r="A35" s="20" t="s">
        <v>180</v>
      </c>
      <c r="B35" s="6">
        <v>37.466360000000002</v>
      </c>
      <c r="C35" s="6">
        <v>0</v>
      </c>
      <c r="D35" s="6">
        <v>1.2629161999999999E-2</v>
      </c>
    </row>
    <row r="36" spans="1:4" x14ac:dyDescent="0.25">
      <c r="A36" s="20" t="s">
        <v>181</v>
      </c>
      <c r="B36" s="6">
        <v>50.457047000000003</v>
      </c>
      <c r="C36" s="6">
        <v>0</v>
      </c>
      <c r="D36" s="6">
        <v>0</v>
      </c>
    </row>
    <row r="37" spans="1:4" x14ac:dyDescent="0.25">
      <c r="A37" s="20" t="s">
        <v>182</v>
      </c>
      <c r="B37" s="6">
        <v>53.970165000000001</v>
      </c>
      <c r="C37" s="6">
        <v>94</v>
      </c>
      <c r="D37" s="6">
        <v>1.3777266999999999E-2</v>
      </c>
    </row>
    <row r="38" spans="1:4" x14ac:dyDescent="0.25">
      <c r="A38" s="20" t="s">
        <v>183</v>
      </c>
      <c r="B38" s="6">
        <v>43.118594999999999</v>
      </c>
      <c r="C38" s="6">
        <v>3</v>
      </c>
      <c r="D38" s="6">
        <v>2.2962111999999999E-3</v>
      </c>
    </row>
    <row r="39" spans="1:4" x14ac:dyDescent="0.25">
      <c r="A39" s="20" t="s">
        <v>184</v>
      </c>
      <c r="B39" s="6">
        <v>113.20137</v>
      </c>
      <c r="C39" s="6">
        <v>23</v>
      </c>
      <c r="D39" s="6">
        <v>1.7221585000000001E-2</v>
      </c>
    </row>
    <row r="40" spans="1:4" x14ac:dyDescent="0.25">
      <c r="A40" s="20" t="s">
        <v>185</v>
      </c>
      <c r="B40" s="6">
        <v>34.571475999999997</v>
      </c>
      <c r="C40" s="6">
        <v>1</v>
      </c>
      <c r="D40" s="6">
        <v>0</v>
      </c>
    </row>
    <row r="41" spans="1:4" x14ac:dyDescent="0.25">
      <c r="A41" s="20" t="s">
        <v>186</v>
      </c>
      <c r="B41" s="6">
        <v>62.450569999999999</v>
      </c>
      <c r="C41" s="6">
        <v>3</v>
      </c>
      <c r="D41" s="6">
        <v>2.2962111999999999E-3</v>
      </c>
    </row>
    <row r="44" spans="1:4" x14ac:dyDescent="0.25">
      <c r="A44" s="21" t="s">
        <v>169</v>
      </c>
      <c r="B44" s="21" t="s">
        <v>170</v>
      </c>
      <c r="C44" s="21"/>
      <c r="D44" s="21"/>
    </row>
    <row r="45" spans="1:4" x14ac:dyDescent="0.25">
      <c r="A45" s="21" t="s">
        <v>166</v>
      </c>
      <c r="B45" s="21" t="s">
        <v>167</v>
      </c>
      <c r="C45" s="21"/>
      <c r="D45" s="21"/>
    </row>
    <row r="46" spans="1:4" x14ac:dyDescent="0.25">
      <c r="A46" s="6" t="s">
        <v>144</v>
      </c>
      <c r="B46" s="6" t="s">
        <v>176</v>
      </c>
      <c r="C46" s="6" t="s">
        <v>177</v>
      </c>
      <c r="D46" s="6" t="s">
        <v>187</v>
      </c>
    </row>
    <row r="47" spans="1:4" x14ac:dyDescent="0.25">
      <c r="A47" s="6" t="s">
        <v>178</v>
      </c>
      <c r="B47" s="6">
        <v>25.586573000000001</v>
      </c>
      <c r="C47" s="6">
        <v>6</v>
      </c>
      <c r="D47" s="6">
        <v>6.8886336000000001E-3</v>
      </c>
    </row>
    <row r="48" spans="1:4" x14ac:dyDescent="0.25">
      <c r="A48" s="20" t="s">
        <v>179</v>
      </c>
      <c r="B48" s="6">
        <v>29.437398999999999</v>
      </c>
      <c r="C48" s="6">
        <v>7</v>
      </c>
      <c r="D48" s="6">
        <v>1.1481055999999999E-3</v>
      </c>
    </row>
    <row r="49" spans="1:4" x14ac:dyDescent="0.25">
      <c r="A49" s="20" t="s">
        <v>180</v>
      </c>
      <c r="B49" s="6">
        <v>98.898150000000001</v>
      </c>
      <c r="C49" s="6">
        <v>19</v>
      </c>
      <c r="D49" s="6">
        <v>4.5924223999999998E-3</v>
      </c>
    </row>
    <row r="50" spans="1:4" x14ac:dyDescent="0.25">
      <c r="A50" s="20" t="s">
        <v>181</v>
      </c>
      <c r="B50" s="6">
        <v>29.542223</v>
      </c>
      <c r="C50" s="6">
        <v>52</v>
      </c>
      <c r="D50" s="6">
        <v>2.2962111999999999E-3</v>
      </c>
    </row>
    <row r="51" spans="1:4" x14ac:dyDescent="0.25">
      <c r="A51" s="20" t="s">
        <v>182</v>
      </c>
      <c r="B51" s="6">
        <v>53.970165000000001</v>
      </c>
      <c r="C51" s="6">
        <v>94</v>
      </c>
      <c r="D51" s="6">
        <v>2.2962111999999999E-3</v>
      </c>
    </row>
    <row r="52" spans="1:4" x14ac:dyDescent="0.25">
      <c r="A52" s="20" t="s">
        <v>183</v>
      </c>
      <c r="B52" s="6">
        <v>43.118594999999999</v>
      </c>
      <c r="C52" s="6">
        <v>3</v>
      </c>
      <c r="D52" s="6">
        <v>2.2962111999999999E-3</v>
      </c>
    </row>
    <row r="53" spans="1:4" x14ac:dyDescent="0.25">
      <c r="A53" s="20" t="s">
        <v>184</v>
      </c>
      <c r="B53" s="6">
        <v>113.20137</v>
      </c>
      <c r="C53" s="6">
        <v>23</v>
      </c>
      <c r="D53" s="6">
        <v>1.7221585000000001E-2</v>
      </c>
    </row>
    <row r="54" spans="1:4" x14ac:dyDescent="0.25">
      <c r="A54" s="20" t="s">
        <v>185</v>
      </c>
      <c r="B54" s="6">
        <v>34.571475999999997</v>
      </c>
      <c r="C54" s="6">
        <v>1</v>
      </c>
      <c r="D54" s="6">
        <v>0</v>
      </c>
    </row>
    <row r="55" spans="1:4" x14ac:dyDescent="0.25">
      <c r="A55" s="20" t="s">
        <v>186</v>
      </c>
      <c r="B55" s="6">
        <v>62.450569999999999</v>
      </c>
      <c r="C55" s="6">
        <v>3</v>
      </c>
      <c r="D55" s="6">
        <v>2.2962111999999999E-3</v>
      </c>
    </row>
    <row r="58" spans="1:4" x14ac:dyDescent="0.25">
      <c r="A58" s="21" t="s">
        <v>171</v>
      </c>
      <c r="B58" s="21" t="s">
        <v>172</v>
      </c>
      <c r="C58" s="21"/>
      <c r="D58" s="21"/>
    </row>
    <row r="59" spans="1:4" x14ac:dyDescent="0.25">
      <c r="A59" s="21" t="s">
        <v>157</v>
      </c>
      <c r="B59" s="21" t="s">
        <v>158</v>
      </c>
      <c r="C59" s="21"/>
      <c r="D59" s="21"/>
    </row>
    <row r="60" spans="1:4" x14ac:dyDescent="0.25">
      <c r="A60" s="6" t="s">
        <v>144</v>
      </c>
      <c r="B60" s="6" t="s">
        <v>176</v>
      </c>
      <c r="C60" s="6" t="s">
        <v>177</v>
      </c>
      <c r="D60" s="6" t="s">
        <v>187</v>
      </c>
    </row>
    <row r="61" spans="1:4" x14ac:dyDescent="0.25">
      <c r="A61" s="6" t="s">
        <v>178</v>
      </c>
      <c r="B61" s="6">
        <v>98.898150000000001</v>
      </c>
      <c r="C61" s="6">
        <v>19</v>
      </c>
      <c r="D61" s="6">
        <v>1.1481056E-2</v>
      </c>
    </row>
    <row r="62" spans="1:4" x14ac:dyDescent="0.25">
      <c r="A62" s="20" t="s">
        <v>179</v>
      </c>
      <c r="B62" s="6">
        <v>2.0373760000000001</v>
      </c>
      <c r="C62" s="6">
        <v>56</v>
      </c>
      <c r="D62" s="6">
        <v>1.7221585000000001E-2</v>
      </c>
    </row>
    <row r="63" spans="1:4" x14ac:dyDescent="0.25">
      <c r="A63" s="20" t="s">
        <v>180</v>
      </c>
      <c r="B63" s="6">
        <v>2.0360284000000002</v>
      </c>
      <c r="C63" s="6">
        <v>43</v>
      </c>
      <c r="D63" s="6">
        <v>1.033295E-2</v>
      </c>
    </row>
    <row r="64" spans="1:4" x14ac:dyDescent="0.25">
      <c r="A64" s="20" t="s">
        <v>181</v>
      </c>
      <c r="B64" s="6">
        <v>5.1465959999999997</v>
      </c>
      <c r="C64" s="6">
        <v>7</v>
      </c>
      <c r="D64" s="6">
        <v>9.1848450000000005E-3</v>
      </c>
    </row>
    <row r="65" spans="1:4" x14ac:dyDescent="0.25">
      <c r="A65" s="20" t="s">
        <v>182</v>
      </c>
      <c r="B65" s="6">
        <v>29.542223</v>
      </c>
      <c r="C65" s="6">
        <v>52</v>
      </c>
      <c r="D65" s="6">
        <v>1.2629161999999999E-2</v>
      </c>
    </row>
    <row r="66" spans="1:4" x14ac:dyDescent="0.25">
      <c r="A66" s="20" t="s">
        <v>183</v>
      </c>
      <c r="B66" s="6">
        <v>37.466360000000002</v>
      </c>
      <c r="C66" s="6">
        <v>0</v>
      </c>
      <c r="D66" s="6">
        <v>1.2629161999999999E-2</v>
      </c>
    </row>
    <row r="67" spans="1:4" x14ac:dyDescent="0.25">
      <c r="A67" s="20" t="s">
        <v>184</v>
      </c>
      <c r="B67" s="6">
        <v>53.970165000000001</v>
      </c>
      <c r="C67" s="6">
        <v>94</v>
      </c>
      <c r="D67" s="6">
        <v>1.3777266999999999E-2</v>
      </c>
    </row>
    <row r="68" spans="1:4" x14ac:dyDescent="0.25">
      <c r="A68" s="20" t="s">
        <v>185</v>
      </c>
      <c r="B68" s="6">
        <v>43.118594999999999</v>
      </c>
      <c r="C68" s="6">
        <v>3</v>
      </c>
      <c r="D68" s="6">
        <v>2.2962111999999999E-3</v>
      </c>
    </row>
    <row r="69" spans="1:4" x14ac:dyDescent="0.25">
      <c r="A69" s="20" t="s">
        <v>186</v>
      </c>
      <c r="B69" s="6">
        <v>113.20137</v>
      </c>
      <c r="C69" s="6">
        <v>23</v>
      </c>
      <c r="D69" s="6">
        <v>1.6073477999999999E-2</v>
      </c>
    </row>
    <row r="72" spans="1:4" x14ac:dyDescent="0.25">
      <c r="A72" s="21" t="s">
        <v>171</v>
      </c>
      <c r="B72" s="21" t="s">
        <v>172</v>
      </c>
      <c r="C72" s="21"/>
      <c r="D72" s="21"/>
    </row>
    <row r="73" spans="1:4" x14ac:dyDescent="0.25">
      <c r="A73" s="21" t="s">
        <v>166</v>
      </c>
      <c r="B73" s="21" t="s">
        <v>158</v>
      </c>
      <c r="C73" s="21"/>
      <c r="D73" s="21"/>
    </row>
    <row r="74" spans="1:4" x14ac:dyDescent="0.25">
      <c r="A74" s="6" t="s">
        <v>144</v>
      </c>
      <c r="B74" s="6" t="s">
        <v>176</v>
      </c>
      <c r="C74" s="6" t="s">
        <v>177</v>
      </c>
      <c r="D74" s="6" t="s">
        <v>187</v>
      </c>
    </row>
    <row r="75" spans="1:4" x14ac:dyDescent="0.25">
      <c r="A75" s="6" t="s">
        <v>178</v>
      </c>
      <c r="B75" s="6">
        <v>98.898150000000001</v>
      </c>
      <c r="C75" s="6">
        <v>19</v>
      </c>
      <c r="D75" s="6">
        <v>1.1481056E-2</v>
      </c>
    </row>
    <row r="76" spans="1:4" x14ac:dyDescent="0.25">
      <c r="A76" s="20" t="s">
        <v>179</v>
      </c>
      <c r="B76" s="6">
        <v>2.0373760000000001</v>
      </c>
      <c r="C76" s="6">
        <v>56</v>
      </c>
      <c r="D76" s="6">
        <v>1.7221585000000001E-2</v>
      </c>
    </row>
    <row r="77" spans="1:4" x14ac:dyDescent="0.25">
      <c r="A77" s="20" t="s">
        <v>180</v>
      </c>
      <c r="B77" s="6">
        <v>2.0360284000000002</v>
      </c>
      <c r="C77" s="6">
        <v>43</v>
      </c>
      <c r="D77" s="6">
        <v>1.033295E-2</v>
      </c>
    </row>
    <row r="78" spans="1:4" x14ac:dyDescent="0.25">
      <c r="A78" s="20" t="s">
        <v>181</v>
      </c>
      <c r="B78" s="6">
        <v>5.1465959999999997</v>
      </c>
      <c r="C78" s="6">
        <v>7</v>
      </c>
      <c r="D78" s="6">
        <v>9.1848450000000005E-3</v>
      </c>
    </row>
    <row r="79" spans="1:4" x14ac:dyDescent="0.25">
      <c r="A79" s="20" t="s">
        <v>182</v>
      </c>
      <c r="B79" s="6">
        <v>29.542223</v>
      </c>
      <c r="C79" s="6">
        <v>52</v>
      </c>
      <c r="D79" s="6">
        <v>1.1481056E-2</v>
      </c>
    </row>
    <row r="80" spans="1:4" x14ac:dyDescent="0.25">
      <c r="A80" s="20" t="s">
        <v>183</v>
      </c>
      <c r="B80" s="6">
        <v>53.970165000000001</v>
      </c>
      <c r="C80" s="6">
        <v>94</v>
      </c>
      <c r="D80" s="6">
        <v>1.8369690000000001E-2</v>
      </c>
    </row>
    <row r="81" spans="1:4" x14ac:dyDescent="0.25">
      <c r="A81" s="20" t="s">
        <v>184</v>
      </c>
      <c r="B81" s="6">
        <v>5.7907209999999996</v>
      </c>
      <c r="C81" s="6">
        <v>40</v>
      </c>
      <c r="D81" s="6">
        <v>2.1814007E-2</v>
      </c>
    </row>
    <row r="82" spans="1:4" x14ac:dyDescent="0.25">
      <c r="A82" s="20" t="s">
        <v>185</v>
      </c>
      <c r="B82" s="6">
        <v>43.118594999999999</v>
      </c>
      <c r="C82" s="6">
        <v>3</v>
      </c>
      <c r="D82" s="6">
        <v>8.0367389999999993E-3</v>
      </c>
    </row>
    <row r="83" spans="1:4" x14ac:dyDescent="0.25">
      <c r="A83" s="20" t="s">
        <v>186</v>
      </c>
      <c r="B83" s="6">
        <v>113.20137</v>
      </c>
      <c r="C83" s="6">
        <v>23</v>
      </c>
      <c r="D83" s="6">
        <v>1.6073477999999999E-2</v>
      </c>
    </row>
    <row r="86" spans="1:4" x14ac:dyDescent="0.25">
      <c r="A86" s="21" t="s">
        <v>171</v>
      </c>
      <c r="B86" s="21" t="s">
        <v>172</v>
      </c>
      <c r="C86" s="21"/>
      <c r="D86" s="21"/>
    </row>
    <row r="87" spans="1:4" x14ac:dyDescent="0.25">
      <c r="A87" s="21" t="s">
        <v>157</v>
      </c>
      <c r="B87" s="21" t="s">
        <v>167</v>
      </c>
      <c r="C87" s="21"/>
      <c r="D87" s="21"/>
    </row>
    <row r="88" spans="1:4" x14ac:dyDescent="0.25">
      <c r="A88" s="6" t="s">
        <v>144</v>
      </c>
      <c r="B88" s="6" t="s">
        <v>176</v>
      </c>
      <c r="C88" s="6" t="s">
        <v>177</v>
      </c>
      <c r="D88" s="6" t="s">
        <v>187</v>
      </c>
    </row>
    <row r="89" spans="1:4" x14ac:dyDescent="0.25">
      <c r="A89" s="6" t="s">
        <v>178</v>
      </c>
      <c r="B89" s="6">
        <v>98.898150000000001</v>
      </c>
      <c r="C89" s="6">
        <v>19</v>
      </c>
      <c r="D89" s="6">
        <v>1.1481055999999999E-3</v>
      </c>
    </row>
    <row r="90" spans="1:4" x14ac:dyDescent="0.25">
      <c r="A90" s="20" t="s">
        <v>179</v>
      </c>
      <c r="B90" s="6">
        <v>14.141844000000001</v>
      </c>
      <c r="C90" s="6">
        <v>54</v>
      </c>
      <c r="D90" s="6">
        <v>9.1848450000000005E-3</v>
      </c>
    </row>
    <row r="91" spans="1:4" x14ac:dyDescent="0.25">
      <c r="A91" s="20" t="s">
        <v>180</v>
      </c>
      <c r="B91" s="6">
        <v>8.3851060000000004</v>
      </c>
      <c r="C91" s="6">
        <v>1</v>
      </c>
      <c r="D91" s="6">
        <v>1.4925373E-2</v>
      </c>
    </row>
    <row r="92" spans="1:4" x14ac:dyDescent="0.25">
      <c r="A92" s="20" t="s">
        <v>181</v>
      </c>
      <c r="B92" s="6">
        <v>53.970165000000001</v>
      </c>
      <c r="C92" s="6">
        <v>94</v>
      </c>
      <c r="D92" s="6">
        <v>5.3960964E-2</v>
      </c>
    </row>
    <row r="93" spans="1:4" x14ac:dyDescent="0.25">
      <c r="A93" s="20" t="s">
        <v>182</v>
      </c>
      <c r="B93" s="6">
        <v>22.418688</v>
      </c>
      <c r="C93" s="6">
        <v>12</v>
      </c>
      <c r="D93" s="6">
        <v>4.8220436999999998E-2</v>
      </c>
    </row>
    <row r="94" spans="1:4" x14ac:dyDescent="0.25">
      <c r="A94" s="20" t="s">
        <v>183</v>
      </c>
      <c r="B94" s="6">
        <v>5.7907209999999996</v>
      </c>
      <c r="C94" s="6">
        <v>40</v>
      </c>
      <c r="D94" s="6">
        <v>5.740528E-3</v>
      </c>
    </row>
    <row r="95" spans="1:4" x14ac:dyDescent="0.25">
      <c r="A95" s="20" t="s">
        <v>184</v>
      </c>
      <c r="B95" s="6">
        <v>4.2357209999999998</v>
      </c>
      <c r="C95" s="6">
        <v>0</v>
      </c>
      <c r="D95" s="6">
        <v>1.1481056E-2</v>
      </c>
    </row>
    <row r="96" spans="1:4" x14ac:dyDescent="0.25">
      <c r="A96" s="20" t="s">
        <v>185</v>
      </c>
      <c r="B96" s="6">
        <v>43.118594999999999</v>
      </c>
      <c r="C96" s="6">
        <v>3</v>
      </c>
      <c r="D96" s="6">
        <v>1.6073477999999999E-2</v>
      </c>
    </row>
    <row r="97" spans="1:4" x14ac:dyDescent="0.25">
      <c r="A97" s="20" t="s">
        <v>186</v>
      </c>
      <c r="B97" s="6">
        <v>113.20137</v>
      </c>
      <c r="C97" s="6">
        <v>23</v>
      </c>
      <c r="D97" s="6">
        <v>1.6073477999999999E-2</v>
      </c>
    </row>
    <row r="100" spans="1:4" x14ac:dyDescent="0.25">
      <c r="A100" s="21" t="s">
        <v>171</v>
      </c>
      <c r="B100" s="21" t="s">
        <v>172</v>
      </c>
      <c r="C100" s="21"/>
      <c r="D100" s="21"/>
    </row>
    <row r="101" spans="1:4" x14ac:dyDescent="0.25">
      <c r="A101" s="21" t="s">
        <v>166</v>
      </c>
      <c r="B101" s="21" t="s">
        <v>167</v>
      </c>
      <c r="C101" s="21"/>
      <c r="D101" s="21"/>
    </row>
    <row r="102" spans="1:4" x14ac:dyDescent="0.25">
      <c r="A102" s="6" t="s">
        <v>144</v>
      </c>
      <c r="B102" s="6" t="s">
        <v>176</v>
      </c>
      <c r="C102" s="6" t="s">
        <v>177</v>
      </c>
      <c r="D102" s="6" t="s">
        <v>187</v>
      </c>
    </row>
    <row r="103" spans="1:4" x14ac:dyDescent="0.25">
      <c r="A103" s="6" t="s">
        <v>178</v>
      </c>
      <c r="B103" s="6">
        <v>29.437398999999999</v>
      </c>
      <c r="C103" s="6">
        <v>7</v>
      </c>
      <c r="D103" s="6">
        <v>2.2962111999999999E-3</v>
      </c>
    </row>
    <row r="104" spans="1:4" x14ac:dyDescent="0.25">
      <c r="A104" s="20" t="s">
        <v>179</v>
      </c>
      <c r="B104" s="6">
        <v>98.898150000000001</v>
      </c>
      <c r="C104" s="6">
        <v>19</v>
      </c>
      <c r="D104" s="6">
        <v>1.1481055999999999E-3</v>
      </c>
    </row>
    <row r="105" spans="1:4" x14ac:dyDescent="0.25">
      <c r="A105" s="20" t="s">
        <v>180</v>
      </c>
      <c r="B105" s="6">
        <v>14.141844000000001</v>
      </c>
      <c r="C105" s="6">
        <v>54</v>
      </c>
      <c r="D105" s="6">
        <v>9.1848450000000005E-3</v>
      </c>
    </row>
    <row r="106" spans="1:4" x14ac:dyDescent="0.25">
      <c r="A106" s="20" t="s">
        <v>181</v>
      </c>
      <c r="B106" s="6">
        <v>8.3851060000000004</v>
      </c>
      <c r="C106" s="6">
        <v>1</v>
      </c>
      <c r="D106" s="6">
        <v>1.4925373E-2</v>
      </c>
    </row>
    <row r="107" spans="1:4" x14ac:dyDescent="0.25">
      <c r="A107" s="20" t="s">
        <v>182</v>
      </c>
      <c r="B107" s="6">
        <v>53.970165000000001</v>
      </c>
      <c r="C107" s="6">
        <v>94</v>
      </c>
      <c r="D107" s="6">
        <v>5.3960964E-2</v>
      </c>
    </row>
    <row r="108" spans="1:4" x14ac:dyDescent="0.25">
      <c r="A108" s="20" t="s">
        <v>183</v>
      </c>
      <c r="B108" s="6">
        <v>22.418688</v>
      </c>
      <c r="C108" s="6">
        <v>12</v>
      </c>
      <c r="D108" s="6">
        <v>4.8220436999999998E-2</v>
      </c>
    </row>
    <row r="109" spans="1:4" x14ac:dyDescent="0.25">
      <c r="A109" s="20" t="s">
        <v>184</v>
      </c>
      <c r="B109" s="6">
        <v>5.7907209999999996</v>
      </c>
      <c r="C109" s="6">
        <v>40</v>
      </c>
      <c r="D109" s="6">
        <v>2.2962111999999999E-3</v>
      </c>
    </row>
    <row r="110" spans="1:4" x14ac:dyDescent="0.25">
      <c r="A110" s="20" t="s">
        <v>185</v>
      </c>
      <c r="B110" s="6">
        <v>43.118594999999999</v>
      </c>
      <c r="C110" s="6">
        <v>3</v>
      </c>
      <c r="D110" s="6">
        <v>8.0367389999999993E-3</v>
      </c>
    </row>
    <row r="111" spans="1:4" x14ac:dyDescent="0.25">
      <c r="A111" s="20" t="s">
        <v>186</v>
      </c>
      <c r="B111" s="6">
        <v>113.20137</v>
      </c>
      <c r="C111" s="6">
        <v>23</v>
      </c>
      <c r="D111" s="6">
        <v>1.6073477999999999E-2</v>
      </c>
    </row>
    <row r="114" spans="1:4" x14ac:dyDescent="0.25">
      <c r="A114" s="21" t="s">
        <v>173</v>
      </c>
      <c r="B114" s="21" t="s">
        <v>174</v>
      </c>
      <c r="C114" s="21"/>
      <c r="D114" s="21"/>
    </row>
    <row r="115" spans="1:4" x14ac:dyDescent="0.25">
      <c r="A115" s="21" t="s">
        <v>157</v>
      </c>
      <c r="B115" s="21" t="s">
        <v>158</v>
      </c>
      <c r="C115" s="21"/>
      <c r="D115" s="21"/>
    </row>
    <row r="116" spans="1:4" x14ac:dyDescent="0.25">
      <c r="A116" s="6" t="s">
        <v>144</v>
      </c>
      <c r="B116" s="6" t="s">
        <v>176</v>
      </c>
      <c r="C116" s="6" t="s">
        <v>177</v>
      </c>
      <c r="D116" s="6" t="s">
        <v>187</v>
      </c>
    </row>
    <row r="117" spans="1:4" x14ac:dyDescent="0.25">
      <c r="A117" s="6" t="s">
        <v>178</v>
      </c>
      <c r="B117" s="6">
        <v>2.0373760000000001</v>
      </c>
      <c r="C117" s="6">
        <v>56</v>
      </c>
      <c r="D117" s="6">
        <v>9.1848450000000005E-3</v>
      </c>
    </row>
    <row r="118" spans="1:4" x14ac:dyDescent="0.25">
      <c r="A118" s="20" t="s">
        <v>179</v>
      </c>
      <c r="B118" s="6">
        <v>2.0360284000000002</v>
      </c>
      <c r="C118" s="6">
        <v>43</v>
      </c>
      <c r="D118" s="6">
        <v>1.033295E-2</v>
      </c>
    </row>
    <row r="119" spans="1:4" x14ac:dyDescent="0.25">
      <c r="A119" s="20" t="s">
        <v>180</v>
      </c>
      <c r="B119" s="6">
        <v>5.1465959999999997</v>
      </c>
      <c r="C119" s="6">
        <v>7</v>
      </c>
      <c r="D119" s="6">
        <v>9.1848450000000005E-3</v>
      </c>
    </row>
    <row r="120" spans="1:4" x14ac:dyDescent="0.25">
      <c r="A120" s="20" t="s">
        <v>181</v>
      </c>
      <c r="B120" s="6">
        <v>29.542223</v>
      </c>
      <c r="C120" s="6">
        <v>52</v>
      </c>
      <c r="D120" s="6">
        <v>1.7221585000000001E-2</v>
      </c>
    </row>
    <row r="121" spans="1:4" x14ac:dyDescent="0.25">
      <c r="A121" s="20" t="s">
        <v>182</v>
      </c>
      <c r="B121" s="6">
        <v>1.0706028999999999</v>
      </c>
      <c r="C121" s="6">
        <v>94</v>
      </c>
      <c r="D121" s="6">
        <v>2.2962111999999999E-3</v>
      </c>
    </row>
    <row r="122" spans="1:4" x14ac:dyDescent="0.25">
      <c r="A122" s="20" t="s">
        <v>183</v>
      </c>
      <c r="B122" s="6">
        <v>1.4267139E-2</v>
      </c>
      <c r="C122" s="6">
        <v>35</v>
      </c>
      <c r="D122" s="6">
        <v>1.8369690000000001E-2</v>
      </c>
    </row>
    <row r="123" spans="1:4" x14ac:dyDescent="0.25">
      <c r="A123" s="20" t="s">
        <v>184</v>
      </c>
      <c r="B123" s="6">
        <v>0.16563829999999999</v>
      </c>
      <c r="C123" s="6">
        <v>17</v>
      </c>
      <c r="D123" s="6">
        <v>4.5924223999999998E-3</v>
      </c>
    </row>
    <row r="124" spans="1:4" x14ac:dyDescent="0.25">
      <c r="A124" s="20" t="s">
        <v>185</v>
      </c>
      <c r="B124" s="6">
        <v>7.0881204999999996</v>
      </c>
      <c r="C124" s="6">
        <v>24</v>
      </c>
      <c r="D124" s="6">
        <v>1.1481055999999999E-3</v>
      </c>
    </row>
    <row r="125" spans="1:4" x14ac:dyDescent="0.25">
      <c r="A125" s="20" t="s">
        <v>186</v>
      </c>
      <c r="B125" s="6">
        <v>14.20513</v>
      </c>
      <c r="C125" s="6">
        <v>35</v>
      </c>
      <c r="D125" s="6">
        <v>5.740528E-3</v>
      </c>
    </row>
    <row r="128" spans="1:4" x14ac:dyDescent="0.25">
      <c r="A128" s="21" t="s">
        <v>173</v>
      </c>
      <c r="B128" s="21" t="s">
        <v>174</v>
      </c>
      <c r="C128" s="21"/>
      <c r="D128" s="21"/>
    </row>
    <row r="129" spans="1:4" x14ac:dyDescent="0.25">
      <c r="A129" s="21" t="s">
        <v>166</v>
      </c>
      <c r="B129" s="21" t="s">
        <v>158</v>
      </c>
      <c r="C129" s="21"/>
      <c r="D129" s="21"/>
    </row>
    <row r="130" spans="1:4" x14ac:dyDescent="0.25">
      <c r="A130" s="6" t="s">
        <v>144</v>
      </c>
      <c r="B130" s="6" t="s">
        <v>176</v>
      </c>
      <c r="C130" s="6" t="s">
        <v>177</v>
      </c>
      <c r="D130" s="6" t="s">
        <v>187</v>
      </c>
    </row>
    <row r="131" spans="1:4" x14ac:dyDescent="0.25">
      <c r="A131" s="6" t="s">
        <v>178</v>
      </c>
      <c r="B131" s="6">
        <v>2.0373760000000001</v>
      </c>
      <c r="C131" s="6">
        <v>56</v>
      </c>
      <c r="D131" s="6">
        <v>9.1848450000000005E-3</v>
      </c>
    </row>
    <row r="132" spans="1:4" x14ac:dyDescent="0.25">
      <c r="A132" s="20" t="s">
        <v>179</v>
      </c>
      <c r="B132" s="6">
        <v>2.0360284000000002</v>
      </c>
      <c r="C132" s="6">
        <v>43</v>
      </c>
      <c r="D132" s="6">
        <v>1.033295E-2</v>
      </c>
    </row>
    <row r="133" spans="1:4" x14ac:dyDescent="0.25">
      <c r="A133" s="20" t="s">
        <v>180</v>
      </c>
      <c r="B133" s="6">
        <v>5.1465959999999997</v>
      </c>
      <c r="C133" s="6">
        <v>7</v>
      </c>
      <c r="D133" s="6">
        <v>9.1848450000000005E-3</v>
      </c>
    </row>
    <row r="134" spans="1:4" x14ac:dyDescent="0.25">
      <c r="A134" s="20" t="s">
        <v>181</v>
      </c>
      <c r="B134" s="6">
        <v>29.542223</v>
      </c>
      <c r="C134" s="6">
        <v>52</v>
      </c>
      <c r="D134" s="6">
        <v>1.7221585000000001E-2</v>
      </c>
    </row>
    <row r="135" spans="1:4" x14ac:dyDescent="0.25">
      <c r="A135" s="20" t="s">
        <v>182</v>
      </c>
      <c r="B135" s="6">
        <v>1.0706028999999999</v>
      </c>
      <c r="C135" s="6">
        <v>94</v>
      </c>
      <c r="D135" s="6">
        <v>2.2962111999999999E-3</v>
      </c>
    </row>
    <row r="136" spans="1:4" x14ac:dyDescent="0.25">
      <c r="A136" s="20" t="s">
        <v>183</v>
      </c>
      <c r="B136" s="6">
        <v>1.4267139E-2</v>
      </c>
      <c r="C136" s="6">
        <v>35</v>
      </c>
      <c r="D136" s="6">
        <v>1.8369690000000001E-2</v>
      </c>
    </row>
    <row r="137" spans="1:4" x14ac:dyDescent="0.25">
      <c r="A137" s="20" t="s">
        <v>184</v>
      </c>
      <c r="B137" s="6">
        <v>0.16563829999999999</v>
      </c>
      <c r="C137" s="6">
        <v>17</v>
      </c>
      <c r="D137" s="6">
        <v>4.5924223999999998E-3</v>
      </c>
    </row>
    <row r="138" spans="1:4" x14ac:dyDescent="0.25">
      <c r="A138" s="20" t="s">
        <v>185</v>
      </c>
      <c r="B138" s="6">
        <v>7.0881204999999996</v>
      </c>
      <c r="C138" s="6">
        <v>24</v>
      </c>
      <c r="D138" s="6">
        <v>1.1481055999999999E-3</v>
      </c>
    </row>
    <row r="139" spans="1:4" x14ac:dyDescent="0.25">
      <c r="A139" s="20" t="s">
        <v>186</v>
      </c>
      <c r="B139" s="6">
        <v>14.20513</v>
      </c>
      <c r="C139" s="6">
        <v>35</v>
      </c>
      <c r="D139" s="6">
        <v>5.740528E-3</v>
      </c>
    </row>
    <row r="142" spans="1:4" x14ac:dyDescent="0.25">
      <c r="A142" s="21" t="s">
        <v>173</v>
      </c>
      <c r="B142" s="21" t="s">
        <v>174</v>
      </c>
      <c r="C142" s="21"/>
      <c r="D142" s="21"/>
    </row>
    <row r="143" spans="1:4" x14ac:dyDescent="0.25">
      <c r="A143" s="21" t="s">
        <v>157</v>
      </c>
      <c r="B143" s="21" t="s">
        <v>167</v>
      </c>
      <c r="C143" s="21"/>
      <c r="D143" s="21"/>
    </row>
    <row r="144" spans="1:4" x14ac:dyDescent="0.25">
      <c r="A144" s="6" t="s">
        <v>144</v>
      </c>
      <c r="B144" s="6" t="s">
        <v>176</v>
      </c>
      <c r="C144" s="6" t="s">
        <v>177</v>
      </c>
      <c r="D144" s="6" t="s">
        <v>187</v>
      </c>
    </row>
    <row r="145" spans="1:4" x14ac:dyDescent="0.25">
      <c r="A145" s="6" t="s">
        <v>178</v>
      </c>
      <c r="B145" s="6">
        <v>29.437398999999999</v>
      </c>
      <c r="C145" s="6">
        <v>7</v>
      </c>
      <c r="D145" s="6">
        <v>2.2962111999999999E-3</v>
      </c>
    </row>
    <row r="146" spans="1:4" x14ac:dyDescent="0.25">
      <c r="A146" s="20" t="s">
        <v>179</v>
      </c>
      <c r="B146" s="6">
        <v>14.141844000000001</v>
      </c>
      <c r="C146" s="6">
        <v>54</v>
      </c>
      <c r="D146" s="6">
        <v>1.8369690000000001E-2</v>
      </c>
    </row>
    <row r="147" spans="1:4" x14ac:dyDescent="0.25">
      <c r="A147" s="20" t="s">
        <v>180</v>
      </c>
      <c r="B147" s="6">
        <v>3.8701181</v>
      </c>
      <c r="C147" s="6">
        <v>4</v>
      </c>
      <c r="D147" s="6">
        <v>1.9517796E-2</v>
      </c>
    </row>
    <row r="148" spans="1:4" x14ac:dyDescent="0.25">
      <c r="A148" s="20" t="s">
        <v>181</v>
      </c>
      <c r="B148" s="6">
        <v>29.542223</v>
      </c>
      <c r="C148" s="6">
        <v>52</v>
      </c>
      <c r="D148" s="6">
        <v>1.6073477999999999E-2</v>
      </c>
    </row>
    <row r="149" spans="1:4" x14ac:dyDescent="0.25">
      <c r="A149" s="20" t="s">
        <v>182</v>
      </c>
      <c r="B149" s="6">
        <v>8.3851060000000004</v>
      </c>
      <c r="C149" s="6">
        <v>1</v>
      </c>
      <c r="D149" s="6">
        <v>1.9517796E-2</v>
      </c>
    </row>
    <row r="150" spans="1:4" x14ac:dyDescent="0.25">
      <c r="A150" s="20" t="s">
        <v>183</v>
      </c>
      <c r="B150" s="6">
        <v>53.970165000000001</v>
      </c>
      <c r="C150" s="6">
        <v>94</v>
      </c>
      <c r="D150" s="6">
        <v>5.3960964E-2</v>
      </c>
    </row>
    <row r="151" spans="1:4" x14ac:dyDescent="0.25">
      <c r="A151" s="20" t="s">
        <v>184</v>
      </c>
      <c r="B151" s="6">
        <v>22.418688</v>
      </c>
      <c r="C151" s="6">
        <v>12</v>
      </c>
      <c r="D151" s="6">
        <v>4.8220436999999998E-2</v>
      </c>
    </row>
    <row r="152" spans="1:4" x14ac:dyDescent="0.25">
      <c r="A152" s="20" t="s">
        <v>185</v>
      </c>
      <c r="B152" s="6">
        <v>5.7907209999999996</v>
      </c>
      <c r="C152" s="6">
        <v>40</v>
      </c>
      <c r="D152" s="6">
        <v>8.0367389999999993E-3</v>
      </c>
    </row>
    <row r="153" spans="1:4" x14ac:dyDescent="0.25">
      <c r="A153" s="20" t="s">
        <v>186</v>
      </c>
      <c r="B153" s="6">
        <v>4.1512294000000001</v>
      </c>
      <c r="C153" s="6">
        <v>43</v>
      </c>
      <c r="D153" s="6">
        <v>8.0367389999999993E-3</v>
      </c>
    </row>
    <row r="156" spans="1:4" x14ac:dyDescent="0.25">
      <c r="A156" s="21" t="s">
        <v>173</v>
      </c>
      <c r="B156" s="21" t="s">
        <v>174</v>
      </c>
      <c r="C156" s="21"/>
      <c r="D156" s="21"/>
    </row>
    <row r="157" spans="1:4" x14ac:dyDescent="0.25">
      <c r="A157" s="21" t="s">
        <v>166</v>
      </c>
      <c r="B157" s="21" t="s">
        <v>167</v>
      </c>
      <c r="C157" s="21"/>
      <c r="D157" s="21"/>
    </row>
    <row r="158" spans="1:4" x14ac:dyDescent="0.25">
      <c r="A158" s="6" t="s">
        <v>144</v>
      </c>
      <c r="B158" s="6" t="s">
        <v>176</v>
      </c>
      <c r="C158" s="6" t="s">
        <v>177</v>
      </c>
      <c r="D158" s="6" t="s">
        <v>187</v>
      </c>
    </row>
    <row r="159" spans="1:4" x14ac:dyDescent="0.25">
      <c r="A159" s="6" t="s">
        <v>178</v>
      </c>
      <c r="B159" s="6">
        <v>29.437398999999999</v>
      </c>
      <c r="C159" s="6">
        <v>7</v>
      </c>
      <c r="D159" s="6">
        <v>2.2962111999999999E-3</v>
      </c>
    </row>
    <row r="160" spans="1:4" x14ac:dyDescent="0.25">
      <c r="A160" s="20" t="s">
        <v>179</v>
      </c>
      <c r="B160" s="6">
        <v>14.141844000000001</v>
      </c>
      <c r="C160" s="6">
        <v>54</v>
      </c>
      <c r="D160" s="6">
        <v>1.8369690000000001E-2</v>
      </c>
    </row>
    <row r="161" spans="1:4" x14ac:dyDescent="0.25">
      <c r="A161" s="20" t="s">
        <v>180</v>
      </c>
      <c r="B161" s="6">
        <v>3.8701181</v>
      </c>
      <c r="C161" s="6">
        <v>4</v>
      </c>
      <c r="D161" s="6">
        <v>1.9517796E-2</v>
      </c>
    </row>
    <row r="162" spans="1:4" x14ac:dyDescent="0.25">
      <c r="A162" s="20" t="s">
        <v>181</v>
      </c>
      <c r="B162" s="6">
        <v>29.542223</v>
      </c>
      <c r="C162" s="6">
        <v>52</v>
      </c>
      <c r="D162" s="6">
        <v>1.6073477999999999E-2</v>
      </c>
    </row>
    <row r="163" spans="1:4" x14ac:dyDescent="0.25">
      <c r="A163" s="20" t="s">
        <v>182</v>
      </c>
      <c r="B163" s="6">
        <v>8.3851060000000004</v>
      </c>
      <c r="C163" s="6">
        <v>1</v>
      </c>
      <c r="D163" s="6">
        <v>1.9517796E-2</v>
      </c>
    </row>
    <row r="164" spans="1:4" x14ac:dyDescent="0.25">
      <c r="A164" s="20" t="s">
        <v>183</v>
      </c>
      <c r="B164" s="6">
        <v>53.970165000000001</v>
      </c>
      <c r="C164" s="6">
        <v>94</v>
      </c>
      <c r="D164" s="6">
        <v>5.3960964E-2</v>
      </c>
    </row>
    <row r="165" spans="1:4" x14ac:dyDescent="0.25">
      <c r="A165" s="20" t="s">
        <v>184</v>
      </c>
      <c r="B165" s="6">
        <v>22.418688</v>
      </c>
      <c r="C165" s="6">
        <v>12</v>
      </c>
      <c r="D165" s="6">
        <v>4.8220436999999998E-2</v>
      </c>
    </row>
    <row r="166" spans="1:4" x14ac:dyDescent="0.25">
      <c r="A166" s="20" t="s">
        <v>185</v>
      </c>
      <c r="B166" s="6">
        <v>5.7907209999999996</v>
      </c>
      <c r="C166" s="6">
        <v>40</v>
      </c>
      <c r="D166" s="6">
        <v>8.0367389999999993E-3</v>
      </c>
    </row>
    <row r="167" spans="1:4" x14ac:dyDescent="0.25">
      <c r="A167" s="20" t="s">
        <v>186</v>
      </c>
      <c r="B167" s="6">
        <v>4.1512294000000001</v>
      </c>
      <c r="C167" s="6">
        <v>43</v>
      </c>
      <c r="D167" s="6">
        <v>8.0367389999999993E-3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atlas</vt:lpstr>
      <vt:lpstr>Sheet1</vt:lpstr>
      <vt:lpstr>AtlasShort1</vt:lpstr>
      <vt:lpstr>Assessment 1</vt:lpstr>
      <vt:lpstr>Assessment 2</vt:lpstr>
      <vt:lpstr>'Assessment 1'!atlas</vt:lpstr>
      <vt:lpstr>'Assessment 2'!atlasassessment2_1</vt:lpstr>
      <vt:lpstr>AtlasShort1!atlasShort1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Hoya21</cp:lastModifiedBy>
  <cp:lastPrinted>2015-05-02T18:33:59Z</cp:lastPrinted>
  <dcterms:created xsi:type="dcterms:W3CDTF">2015-05-02T18:09:46Z</dcterms:created>
  <dcterms:modified xsi:type="dcterms:W3CDTF">2015-06-07T18:41:23Z</dcterms:modified>
</cp:coreProperties>
</file>